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ridgetDubus\Public First Dropbox\Policy and Research Team\Polling\Client Tables\AWS EU - Digital Decade\Europe\Cloud\"/>
    </mc:Choice>
  </mc:AlternateContent>
  <xr:revisionPtr revIDLastSave="0" documentId="13_ncr:1_{2A0BA111-F870-4C8D-A7C3-21E3E516EBE2}" xr6:coauthVersionLast="47" xr6:coauthVersionMax="47" xr10:uidLastSave="{00000000-0000-0000-0000-000000000000}"/>
  <bookViews>
    <workbookView xWindow="-120" yWindow="-120" windowWidth="20730" windowHeight="1116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8" i="171" l="1"/>
  <c r="B18" i="170"/>
  <c r="B18" i="169"/>
  <c r="B18" i="168"/>
  <c r="B19" i="167"/>
  <c r="B18" i="166"/>
  <c r="B21" i="165"/>
  <c r="B22" i="164"/>
  <c r="B21" i="163"/>
  <c r="B21" i="162"/>
  <c r="B18" i="161"/>
  <c r="B15" i="160"/>
  <c r="B17" i="159"/>
  <c r="B19" i="158"/>
  <c r="B15" i="157"/>
  <c r="B18" i="156"/>
  <c r="B21" i="155"/>
  <c r="B21" i="154"/>
  <c r="B21" i="153"/>
  <c r="B21" i="152"/>
  <c r="B21" i="151"/>
  <c r="B21" i="150"/>
  <c r="B22" i="149"/>
  <c r="B23" i="148"/>
  <c r="B24" i="147"/>
  <c r="B15" i="146"/>
  <c r="B17" i="145"/>
  <c r="B17" i="144"/>
  <c r="B17" i="143"/>
  <c r="B17" i="142"/>
  <c r="B17" i="141"/>
  <c r="B17" i="140"/>
  <c r="B18" i="139"/>
  <c r="B15" i="138"/>
  <c r="B18" i="137"/>
  <c r="B18" i="136"/>
  <c r="B21" i="135"/>
  <c r="B25" i="134"/>
  <c r="B25" i="133"/>
  <c r="B19" i="132"/>
  <c r="B22" i="131"/>
  <c r="B20" i="130"/>
  <c r="B18" i="129"/>
  <c r="B18" i="128"/>
  <c r="B18" i="127"/>
  <c r="B18" i="126"/>
  <c r="B18" i="125"/>
  <c r="B18" i="124"/>
  <c r="B18" i="123"/>
  <c r="B18" i="122"/>
  <c r="B19" i="121"/>
  <c r="B18" i="120"/>
  <c r="B18" i="119"/>
  <c r="B18" i="118"/>
  <c r="B18" i="117"/>
  <c r="B18" i="116"/>
  <c r="B19" i="115"/>
  <c r="B24" i="114"/>
  <c r="B19" i="113"/>
  <c r="B29" i="112"/>
  <c r="B25" i="111"/>
  <c r="B28" i="110"/>
  <c r="B17" i="109"/>
  <c r="B19" i="108"/>
  <c r="B19" i="107"/>
  <c r="B19" i="106"/>
  <c r="B17" i="105"/>
  <c r="B15" i="104"/>
  <c r="B15" i="103"/>
  <c r="B15" i="102"/>
  <c r="B15" i="101"/>
  <c r="B15" i="100"/>
  <c r="B15" i="99"/>
  <c r="B15" i="98"/>
  <c r="B15" i="97"/>
  <c r="B15" i="96"/>
  <c r="B15" i="95"/>
  <c r="B16" i="94"/>
  <c r="B17" i="93"/>
  <c r="B17" i="92"/>
  <c r="B17" i="91"/>
  <c r="B17" i="90"/>
  <c r="B17" i="89"/>
  <c r="B17" i="88"/>
  <c r="B17" i="87"/>
  <c r="B17" i="86"/>
  <c r="B17" i="85"/>
  <c r="B17" i="84"/>
  <c r="B17" i="83"/>
  <c r="B17" i="82"/>
  <c r="B17" i="81"/>
  <c r="B17" i="80"/>
  <c r="B17" i="79"/>
  <c r="B17" i="78"/>
  <c r="B17" i="77"/>
  <c r="B17" i="76"/>
  <c r="B16" i="75"/>
  <c r="B16" i="74"/>
  <c r="B16" i="73"/>
  <c r="B16" i="72"/>
  <c r="B16" i="71"/>
  <c r="B16" i="70"/>
  <c r="B16" i="69"/>
  <c r="B16" i="68"/>
  <c r="B16" i="67"/>
  <c r="B16" i="66"/>
  <c r="B16" i="65"/>
  <c r="B16" i="64"/>
  <c r="B16" i="63"/>
  <c r="B16" i="62"/>
  <c r="B16" i="61"/>
  <c r="B16" i="60"/>
  <c r="B16" i="59"/>
  <c r="B16" i="58"/>
  <c r="B17" i="57"/>
  <c r="B19" i="56"/>
  <c r="B16" i="55"/>
  <c r="B16" i="54"/>
  <c r="B16" i="53"/>
  <c r="B16" i="52"/>
  <c r="B16" i="51"/>
  <c r="B16" i="50"/>
  <c r="B16" i="49"/>
  <c r="B16" i="48"/>
  <c r="B17" i="47"/>
  <c r="B21" i="46"/>
  <c r="B21" i="45"/>
  <c r="B16" i="44"/>
  <c r="B18" i="43"/>
  <c r="B16" i="42"/>
  <c r="B21" i="41"/>
  <c r="B21" i="40"/>
  <c r="B21" i="39"/>
  <c r="B21" i="38"/>
  <c r="B21" i="37"/>
  <c r="B21" i="36"/>
  <c r="B21" i="35"/>
  <c r="B21" i="34"/>
  <c r="B21" i="33"/>
  <c r="B21" i="32"/>
  <c r="B21" i="31"/>
  <c r="B21" i="30"/>
  <c r="B22" i="29"/>
  <c r="B21" i="28"/>
  <c r="B21" i="27"/>
  <c r="B21" i="26"/>
  <c r="B22" i="25"/>
  <c r="B19" i="24"/>
  <c r="B16" i="23"/>
  <c r="B16" i="22"/>
  <c r="B16" i="21"/>
  <c r="B16" i="20"/>
  <c r="B16" i="19"/>
  <c r="B16" i="18"/>
  <c r="B17" i="17"/>
  <c r="B21" i="16"/>
  <c r="B25" i="15"/>
  <c r="B25" i="14"/>
  <c r="B24" i="13"/>
  <c r="B24" i="12"/>
  <c r="B24" i="11"/>
  <c r="B32" i="10"/>
  <c r="B21" i="9"/>
  <c r="B15" i="8"/>
  <c r="B14" i="7"/>
  <c r="B24" i="6"/>
  <c r="B17" i="5"/>
  <c r="B16" i="4"/>
  <c r="E176" i="2"/>
  <c r="D176" i="2"/>
  <c r="E175" i="2"/>
  <c r="D175" i="2"/>
  <c r="E174" i="2"/>
  <c r="D174" i="2"/>
  <c r="E173" i="2"/>
  <c r="D173"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E156" i="2"/>
  <c r="D156" i="2"/>
  <c r="E155" i="2"/>
  <c r="D155" i="2"/>
  <c r="D154" i="2"/>
  <c r="E153" i="2"/>
  <c r="D153" i="2"/>
  <c r="E152" i="2"/>
  <c r="D152" i="2"/>
  <c r="E151" i="2"/>
  <c r="D151" i="2"/>
  <c r="E150" i="2"/>
  <c r="D150" i="2"/>
  <c r="E149" i="2"/>
  <c r="D149" i="2"/>
  <c r="E148" i="2"/>
  <c r="D148" i="2"/>
  <c r="E147" i="2"/>
  <c r="D147" i="2"/>
  <c r="E146" i="2"/>
  <c r="D146" i="2"/>
  <c r="E145" i="2"/>
  <c r="D145"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D126" i="2"/>
  <c r="E125" i="2"/>
  <c r="D125" i="2"/>
  <c r="E124" i="2"/>
  <c r="D124" i="2"/>
  <c r="E123" i="2"/>
  <c r="D123" i="2"/>
  <c r="E122" i="2"/>
  <c r="D122" i="2"/>
  <c r="E121" i="2"/>
  <c r="D121"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D62" i="2"/>
  <c r="E61" i="2"/>
  <c r="D61" i="2"/>
  <c r="E60" i="2"/>
  <c r="D60" i="2"/>
  <c r="E59" i="2"/>
  <c r="D59" i="2"/>
  <c r="E58" i="2"/>
  <c r="D58" i="2"/>
  <c r="E57" i="2"/>
  <c r="D57" i="2"/>
  <c r="E56" i="2"/>
  <c r="D56" i="2"/>
  <c r="E55" i="2"/>
  <c r="D55" i="2"/>
  <c r="E54" i="2"/>
  <c r="D54" i="2"/>
  <c r="E53" i="2"/>
  <c r="D53"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D34" i="2"/>
  <c r="E33" i="2"/>
  <c r="D33" i="2"/>
  <c r="E32" i="2"/>
  <c r="D32" i="2"/>
  <c r="E31" i="2"/>
  <c r="D31" i="2"/>
  <c r="D30" i="2"/>
  <c r="E29"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<sst xmlns="http://schemas.openxmlformats.org/spreadsheetml/2006/main" count="14370" uniqueCount="702">
  <si>
    <t>Public First Poll for AWS EU (Cloud Users)</t>
  </si>
  <si>
    <t>Fieldwork:</t>
  </si>
  <si>
    <t>22nd Apr - 3rd May 2022</t>
  </si>
  <si>
    <t xml:space="preserve">Interview Method: </t>
  </si>
  <si>
    <t>Online Survey</t>
  </si>
  <si>
    <t>Population represented:</t>
  </si>
  <si>
    <t>EU Senior Business Decision Makers who use Cloud Services</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</si>
  <si>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</si>
  <si>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</si>
  <si>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</si>
  <si>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</si>
  <si>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</si>
  <si>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</si>
  <si>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</si>
  <si>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</si>
  <si>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</si>
  <si>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</si>
  <si>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France</t>
  </si>
  <si>
    <t>Germany</t>
  </si>
  <si>
    <t>Italy</t>
  </si>
  <si>
    <t>Netherlands</t>
  </si>
  <si>
    <t>Poland</t>
  </si>
  <si>
    <t>Spain</t>
  </si>
  <si>
    <t>Sweden</t>
  </si>
  <si>
    <t>Denmark</t>
  </si>
  <si>
    <t>Finland</t>
  </si>
  <si>
    <t>Unweighted</t>
  </si>
  <si>
    <t>1-9</t>
  </si>
  <si>
    <t>10-49</t>
  </si>
  <si>
    <t>50-249</t>
  </si>
  <si>
    <t>250+</t>
  </si>
  <si>
    <t>Declined by 10%+</t>
  </si>
  <si>
    <t>Declined by 6-10%</t>
  </si>
  <si>
    <t>Declined by 0-5%</t>
  </si>
  <si>
    <t>Stayed about the same size</t>
  </si>
  <si>
    <t>Grown by 0-5%</t>
  </si>
  <si>
    <t>Grown by 6-10%</t>
  </si>
  <si>
    <t>Grown by 10%+</t>
  </si>
  <si>
    <t>Yes</t>
  </si>
  <si>
    <t>No</t>
  </si>
  <si>
    <t>Less than 250 employees</t>
  </si>
  <si>
    <t>250+ employees</t>
  </si>
  <si>
    <t>Early adopter</t>
  </si>
  <si>
    <t>Not early adopter</t>
  </si>
  <si>
    <t>Low</t>
  </si>
  <si>
    <t>Medium</t>
  </si>
  <si>
    <t>High</t>
  </si>
  <si>
    <t>Very High</t>
  </si>
  <si>
    <t>Country</t>
  </si>
  <si>
    <t>Number of Employees</t>
  </si>
  <si>
    <t>Revenue Change</t>
  </si>
  <si>
    <t>AWS User</t>
  </si>
  <si>
    <t>Woman-owned Business</t>
  </si>
  <si>
    <t>Grouped Employee Count</t>
  </si>
  <si>
    <t>Tech Adoption</t>
  </si>
  <si>
    <t>Digital Intensity</t>
  </si>
  <si>
    <t>Does your business operate in the technology sector?</t>
  </si>
  <si>
    <t>Does your business operate in the retail sector?</t>
  </si>
  <si>
    <t>Does your business operate in the financial services sector?</t>
  </si>
  <si>
    <t>Does your business operate in the health sector?</t>
  </si>
  <si>
    <t>Does your business operate in the manufacturing sector?</t>
  </si>
  <si>
    <t>Does your business operate in the automotive sector?</t>
  </si>
  <si>
    <t>Does your business operate in the telecommunications sector?</t>
  </si>
  <si>
    <t>Does your business operate in the media &amp; entertainment sector?</t>
  </si>
  <si>
    <t>SME AWS User</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</si>
  <si>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</si>
  <si>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</si>
  <si>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</si>
  <si>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</si>
  <si>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</si>
  <si>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</si>
  <si>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22nd Apr - 3rd May 2022</t>
  </si>
  <si>
    <t>Data unweighted</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</si>
  <si>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</si>
  <si>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</si>
  <si>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</si>
  <si>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</si>
  <si>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</si>
  <si>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</si>
  <si>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data storage or file sharing</t>
  </si>
  <si>
    <t>Online documents (eg. Google Docs, Microsoft Office 365 etc)</t>
  </si>
  <si>
    <t>Online email or messaging</t>
  </si>
  <si>
    <t>Running your business’s internal applications</t>
  </si>
  <si>
    <t>Distributing or receiving data from external customers</t>
  </si>
  <si>
    <t>Disaster Recovery</t>
  </si>
  <si>
    <t>Running your business’s external or customer facing applications</t>
  </si>
  <si>
    <t>Big Data analysis</t>
  </si>
  <si>
    <t>Monitoring key metrics</t>
  </si>
  <si>
    <t>Artificial Intelligence and/or machine learning</t>
  </si>
  <si>
    <t>Don’t Know</t>
  </si>
  <si>
    <t>Other (please specify)</t>
  </si>
  <si>
    <t>Which of the following purposes do you use a cloud computing provider for?Please select all that apply</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</si>
  <si>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</si>
  <si>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&lt;strong&gt;Through online apps or services run by other companies. &lt;/strong&gt;This is commonly known as Software as a Service (SaaS). Examples of SaaS services include Microsoft Office 365, Google Docs, Slack or Zoom.</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</si>
  <si>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</si>
  <si>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</si>
  <si>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</si>
  <si>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Technology</t>
  </si>
  <si>
    <t>Manufacturing</t>
  </si>
  <si>
    <t>Financial services</t>
  </si>
  <si>
    <t>Retail</t>
  </si>
  <si>
    <t>Telecommunications</t>
  </si>
  <si>
    <t>Media &amp; Entertainment</t>
  </si>
  <si>
    <t>Health</t>
  </si>
  <si>
    <t>Automotive</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</si>
  <si>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</si>
  <si>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</si>
  <si>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</si>
  <si>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</si>
  <si>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</si>
  <si>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</si>
  <si>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</si>
  <si>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</si>
  <si>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</si>
  <si>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</si>
  <si>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</si>
  <si>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</si>
  <si>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</si>
  <si>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</si>
  <si>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</si>
  <si>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</si>
  <si>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</si>
  <si>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</si>
  <si>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</si>
  <si>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</si>
  <si>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</si>
  <si>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</si>
  <si>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</si>
  <si>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</si>
  <si>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</si>
  <si>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</si>
  <si>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</si>
  <si>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</si>
  <si>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</si>
  <si>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</si>
  <si>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</si>
  <si>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</si>
  <si>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</si>
  <si>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</si>
  <si>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</si>
  <si>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</si>
  <si>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</si>
  <si>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</si>
  <si>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</si>
  <si>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</si>
  <si>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</si>
  <si>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</si>
  <si>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</si>
  <si>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</si>
  <si>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</si>
  <si>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</si>
  <si>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</si>
  <si>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</si>
  <si>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</si>
  <si>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</si>
  <si>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</si>
  <si>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</si>
  <si>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</si>
  <si>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</si>
  <si>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</si>
  <si>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</si>
  <si>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</si>
  <si>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</si>
  <si>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</si>
  <si>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</si>
  <si>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</si>
  <si>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</si>
  <si>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</si>
  <si>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</si>
  <si>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</si>
  <si>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</si>
  <si>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</si>
  <si>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</si>
  <si>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</si>
  <si>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</si>
  <si>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</si>
  <si>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Building new roads</t>
  </si>
  <si>
    <t>Building new railways</t>
  </si>
  <si>
    <t>Adding extra bus routes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</si>
  <si>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</si>
  <si>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</si>
  <si>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</si>
  <si>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</si>
  <si>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</si>
  <si>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</si>
  <si>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</si>
  <si>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</si>
  <si>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</si>
  <si>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</si>
  <si>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</si>
  <si>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</si>
  <si>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</si>
  <si>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</si>
  <si>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</si>
  <si>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</si>
  <si>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Save a document</t>
  </si>
  <si>
    <t xml:space="preserve"> Send an email</t>
  </si>
  <si>
    <t xml:space="preserve"> Find a good price for a product online</t>
  </si>
  <si>
    <t xml:space="preserve"> Research a topic</t>
  </si>
  <si>
    <t xml:space="preserve"> Share a file online</t>
  </si>
  <si>
    <t xml:space="preserve"> Tracking changes in a document</t>
  </si>
  <si>
    <t xml:space="preserve"> Post something on social media</t>
  </si>
  <si>
    <t xml:space="preserve"> Edit a photo</t>
  </si>
  <si>
    <t xml:space="preserve"> Create a spreadsheet to track your budget</t>
  </si>
  <si>
    <t xml:space="preserve"> Create your own website</t>
  </si>
  <si>
    <t xml:space="preserve"> Program a small application</t>
  </si>
  <si>
    <t xml:space="preserve"> Build a machine learning model</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</si>
  <si>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</si>
  <si>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</si>
  <si>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</si>
  <si>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</si>
  <si>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</si>
  <si>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</si>
  <si>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</si>
  <si>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</si>
  <si>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</si>
  <si>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</si>
  <si>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</si>
  <si>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</si>
  <si>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</si>
  <si>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</si>
  <si>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</si>
  <si>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</si>
  <si>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</si>
  <si>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</si>
  <si>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</si>
  <si>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</si>
  <si>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</si>
  <si>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</si>
  <si>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</si>
  <si>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</si>
  <si>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</si>
  <si>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</si>
  <si>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</si>
  <si>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</si>
  <si>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</si>
  <si>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</si>
  <si>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</si>
  <si>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</si>
  <si>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</si>
  <si>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</si>
  <si>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Developing new services</t>
  </si>
  <si>
    <t>Analysing your internal data</t>
  </si>
  <si>
    <t>Replacing existing manual business processes with digital or automated applications</t>
  </si>
  <si>
    <t>Offering more flexibility to your customers</t>
  </si>
  <si>
    <t>Selling online to new or existing customers</t>
  </si>
  <si>
    <t>Developing your own internal applications or programs</t>
  </si>
  <si>
    <t>Making greater use of machine learning and/or artificial intelligence</t>
  </si>
  <si>
    <t>Advertising online</t>
  </si>
  <si>
    <t>Which, if any, of the following do you think it would be possible for your business to use digital technology to help with more than you do currently?Please select all that apply</t>
  </si>
  <si>
    <t>Complexities of integrating with existing systems</t>
  </si>
  <si>
    <t>Too expensive to implement</t>
  </si>
  <si>
    <t>Shortage of digital skills among your workforce</t>
  </si>
  <si>
    <t>Additional legal or regulatory complexity it would create</t>
  </si>
  <si>
    <t>Other more immediate priorities</t>
  </si>
  <si>
    <t>Unsure about best way to implement</t>
  </si>
  <si>
    <t>Unlikely to make a significant difference in your sector or business</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</si>
  <si>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</si>
  <si>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</si>
  <si>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</si>
  <si>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</si>
  <si>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</si>
  <si>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</si>
  <si>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</si>
  <si>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</si>
  <si>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</si>
  <si>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</si>
  <si>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</si>
  <si>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</si>
  <si>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</si>
  <si>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</si>
  <si>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</si>
  <si>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</si>
  <si>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</si>
  <si>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</si>
  <si>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</si>
  <si>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</si>
  <si>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</si>
  <si>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</si>
  <si>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</si>
  <si>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</si>
  <si>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</si>
  <si>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</si>
  <si>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</si>
  <si>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</si>
  <si>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</si>
  <si>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</si>
  <si>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</si>
  <si>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</si>
  <si>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</si>
  <si>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</si>
  <si>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</si>
  <si>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</si>
  <si>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</si>
  <si>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</si>
  <si>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</si>
  <si>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</si>
  <si>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</si>
  <si>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</si>
  <si>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</si>
  <si>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</si>
  <si>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</si>
  <si>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</si>
  <si>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</si>
  <si>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</si>
  <si>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</si>
  <si>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</si>
  <si>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</si>
  <si>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</si>
  <si>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</si>
  <si>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</si>
  <si>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</si>
  <si>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</si>
  <si>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</si>
  <si>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</si>
  <si>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</si>
  <si>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</si>
  <si>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</si>
  <si>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</si>
  <si>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</si>
  <si>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</si>
  <si>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</si>
  <si>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</si>
  <si>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</si>
  <si>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</si>
  <si>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</si>
  <si>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</si>
  <si>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</si>
  <si>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</si>
  <si>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</si>
  <si>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Don't Know</t>
  </si>
  <si>
    <t xml:space="preserve"> And how important would you say those same technologies are to your business: Office suite (word processing, spreadsheets etc)</t>
  </si>
  <si>
    <t>BASE: Question displayed when the Question "Blockchain" is one of the following answers ("We use online apps or cloud services for this") OR ) Question "Artificial intelligence and/or machine learning" is one of the following answers ("We use online apps or cloud services for this") OR ) Question "Cloud computing" is one of the following answers ("We use online apps or cloud services for this") OR ) Question "Internet of Things (IoT)" is one of the following answers ("We use online apps or cloud services for this") OR ) Question "3D Printing" is one of the following answers ("We use online apps or cloud services for this") OR ) Question "Data dashboards or analytics" is one of the following answers ("We use online apps or cloud services for this") OR ) Question "Invoicing" is one of the following answers ("We use online apps or cloud services for this") OR ) Question "Accounting" is one of the following answers ("We use online apps or cloud services for this") OR ) Question "Project management" is one of the following answers ("We use online apps or cloud services for this") OR ) Question "Enterprise Resource Planning (ERP)" is one of the following answers ("We use online apps or cloud services for this") OR ) Question "Managing expenses" is one of the following answers ("We use online apps or cloud services for this") OR ) Question "Time tracking" is one of the following answers ("We use online apps or cloud services for this") OR ) Question "Customer support / CRM" is one of the following answers ("We use online apps or cloud services for this") OR ) Question "Tracking inventory" is one of the following answers ("We use online apps or cloud services for this") OR ) Question "Video calls" is one of the following answers ("We use online apps or cloud services for this") OR ) Question "Instant messaging or employee collaboration" is one of the following answers ("We use online apps or cloud services for this") OR ) Question "Web hosting" is one of the following answers ("We use online apps or cloud services for this") OR Question "Office suite (word processing, spreadsheets etc)" is one of the following answers ("We use online apps or cloud services for this") ( ( ( ( ( ( ( ( ( ( ( ( ( ( ( (</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</si>
  <si>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</si>
  <si>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</si>
  <si>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</si>
  <si>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</si>
  <si>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</si>
  <si>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</si>
  <si>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</si>
  <si>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</si>
  <si>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</si>
  <si>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</si>
  <si>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</si>
  <si>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</si>
  <si>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</si>
  <si>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</si>
  <si>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</si>
  <si>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</si>
  <si>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</si>
  <si>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</si>
  <si>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</si>
  <si>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</si>
  <si>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</si>
  <si>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</si>
  <si>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</si>
  <si>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</si>
  <si>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</si>
  <si>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</si>
  <si>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</si>
  <si>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</si>
  <si>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</si>
  <si>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</si>
  <si>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</si>
  <si>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</si>
  <si>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</si>
  <si>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</si>
  <si>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</si>
  <si>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</si>
  <si>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</si>
  <si>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</si>
  <si>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</si>
  <si>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</si>
  <si>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</si>
  <si>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Tracking of status of placed orders</t>
  </si>
  <si>
    <t>Personalised content for regular or repeat visitors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</si>
  <si>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</si>
  <si>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</si>
  <si>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</si>
  <si>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</si>
  <si>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</si>
  <si>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</si>
  <si>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</si>
  <si>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</si>
  <si>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</si>
  <si>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</si>
  <si>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</si>
  <si>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</si>
  <si>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</si>
  <si>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</si>
  <si>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</si>
  <si>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</si>
  <si>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</si>
  <si>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Microsoft Azure</t>
  </si>
  <si>
    <t>Amazon Web Services (AWS)</t>
  </si>
  <si>
    <t>Other</t>
  </si>
  <si>
    <t>Does your company use any of the following cloud provider?Please select all that apply</t>
  </si>
  <si>
    <t>IBM Cloud</t>
  </si>
  <si>
    <t>Oracle Cloud</t>
  </si>
  <si>
    <t>Orange</t>
  </si>
  <si>
    <t>OVHcloud</t>
  </si>
  <si>
    <t>IONOS</t>
  </si>
  <si>
    <t>Deutsche Telekom</t>
  </si>
  <si>
    <t>Alibaba Cloud</t>
  </si>
  <si>
    <t>Digital Ocean</t>
  </si>
  <si>
    <t>UK Cloud</t>
  </si>
  <si>
    <t>Open Telekon Cloud</t>
  </si>
  <si>
    <t>Ionos</t>
  </si>
  <si>
    <t>Oodrive</t>
  </si>
  <si>
    <t>Scaleway</t>
  </si>
  <si>
    <t>UK Fast</t>
  </si>
  <si>
    <t>Carrenza</t>
  </si>
  <si>
    <t>You said that your company used another cloud provider. Is it any of the below?Please select all that apply</t>
  </si>
  <si>
    <t>OVH</t>
  </si>
  <si>
    <t>Outscale</t>
  </si>
  <si>
    <t xml:space="preserve"> And which would you say is your primary cloud provider?</t>
  </si>
  <si>
    <t>Reliability</t>
  </si>
  <si>
    <t>Security</t>
  </si>
  <si>
    <t>Cost</t>
  </si>
  <si>
    <t>Reputation</t>
  </si>
  <si>
    <t>Breadth of services offered</t>
  </si>
  <si>
    <t>Access to latest technologies</t>
  </si>
  <si>
    <t>Ease of disaster recovery</t>
  </si>
  <si>
    <t>Global footprint of provider</t>
  </si>
  <si>
    <t>Specific services or APIs offered by that cloud provider</t>
  </si>
  <si>
    <t>Wider ecosystem of skills, services, and partner companies</t>
  </si>
  <si>
    <t>Location where data is stored</t>
  </si>
  <si>
    <t>First cloud provider we tried</t>
  </si>
  <si>
    <t>First cloud provider you tried</t>
  </si>
  <si>
    <t>Environmental impact and/or lower carbon footprint</t>
  </si>
  <si>
    <t>Nationality of the provider</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</si>
  <si>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</si>
  <si>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</si>
  <si>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</si>
  <si>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</si>
  <si>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</si>
  <si>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</si>
  <si>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</si>
  <si>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</si>
  <si>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</si>
  <si>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</si>
  <si>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Replace paper or manual processes with digital systems</t>
  </si>
  <si>
    <t>Automate existing business processes</t>
  </si>
  <si>
    <t>Increase business revenue</t>
  </si>
  <si>
    <t>Develop new types of digital application</t>
  </si>
  <si>
    <t>Start selling products or services online</t>
  </si>
  <si>
    <t>Start monitoring new or existing metrics in real time</t>
  </si>
  <si>
    <t>Move to a continuous deployment model</t>
  </si>
  <si>
    <t>Reduce carbon footprint of your computing</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</si>
  <si>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</si>
  <si>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</si>
  <si>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</si>
  <si>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</si>
  <si>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</si>
  <si>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</si>
  <si>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</si>
  <si>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</si>
  <si>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</si>
  <si>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</si>
  <si>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</si>
  <si>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</si>
  <si>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</si>
  <si>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</si>
  <si>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</si>
  <si>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</si>
  <si>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</si>
  <si>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</si>
  <si>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</si>
  <si>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</si>
  <si>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</si>
  <si>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</si>
  <si>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</si>
  <si>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</si>
  <si>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</si>
  <si>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</si>
  <si>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</si>
  <si>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</si>
  <si>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</si>
  <si>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</si>
  <si>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</si>
  <si>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</si>
  <si>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</si>
  <si>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</si>
  <si>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</si>
  <si>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</si>
  <si>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</si>
  <si>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</si>
  <si>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</si>
  <si>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</si>
  <si>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</si>
  <si>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</si>
  <si>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</si>
  <si>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</si>
  <si>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</si>
  <si>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</si>
  <si>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</si>
  <si>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</si>
  <si>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</si>
  <si>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</si>
  <si>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</si>
  <si>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</si>
  <si>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</si>
  <si>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</si>
  <si>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</si>
  <si>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</si>
  <si>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</si>
  <si>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</si>
  <si>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</si>
  <si>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</si>
  <si>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</si>
  <si>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Backing up your data</t>
  </si>
  <si>
    <t>Share a document online</t>
  </si>
  <si>
    <t>Creating a basic spreadsheet</t>
  </si>
  <si>
    <t>Researching a topic online</t>
  </si>
  <si>
    <t>Tracking changes in a document</t>
  </si>
  <si>
    <t>Analysing datasets</t>
  </si>
  <si>
    <t>Good email etiquette</t>
  </si>
  <si>
    <t>Posting responsibly on social media</t>
  </si>
  <si>
    <t>Managing social media channels (eg Twitter, LinkedIn etc)</t>
  </si>
  <si>
    <t>Creating or updating a website</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</si>
  <si>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</si>
  <si>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</si>
  <si>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</si>
  <si>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</si>
  <si>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Data science</t>
  </si>
  <si>
    <t>E-commerce</t>
  </si>
  <si>
    <t>Programming, or app development</t>
  </si>
  <si>
    <t>Online advertising</t>
  </si>
  <si>
    <t>Building or updating a website</t>
  </si>
  <si>
    <t>Digital graphics</t>
  </si>
  <si>
    <t>Which types of digital skills are most important to your business?Please select up to three.</t>
  </si>
  <si>
    <t xml:space="preserve"> How easy or difficult is it for your business to find staff with good digital skills?</t>
  </si>
  <si>
    <t>Slowed development of new technology</t>
  </si>
  <si>
    <t>Slowed business growth</t>
  </si>
  <si>
    <t>Increased costs</t>
  </si>
  <si>
    <t>Prevented deployment of existing technology</t>
  </si>
  <si>
    <t>It has not affected our business</t>
  </si>
  <si>
    <t>You said that your business found it difficult to find staff with good digital skills. In which ways, if any, has this affected your business?Please select all that apply</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</si>
  <si>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</si>
  <si>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</si>
  <si>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</si>
  <si>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</si>
  <si>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</si>
  <si>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</si>
  <si>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</si>
  <si>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</si>
  <si>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</si>
  <si>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</si>
  <si>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</si>
  <si>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</si>
  <si>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</si>
  <si>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</si>
  <si>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</si>
  <si>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</si>
  <si>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</si>
  <si>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</si>
  <si>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</si>
  <si>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</si>
  <si>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</si>
  <si>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</si>
  <si>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</si>
  <si>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</si>
  <si>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0</t>
  </si>
  <si>
    <t>*</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</si>
  <si>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</si>
  <si>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</si>
  <si>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</si>
  <si>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</si>
  <si>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</si>
  <si>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</si>
  <si>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</si>
  <si>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</si>
  <si>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</si>
  <si>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</si>
  <si>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</si>
  <si>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</si>
  <si>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</si>
  <si>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Current economic and geopolitical situation</t>
  </si>
  <si>
    <t>Finding new customers</t>
  </si>
  <si>
    <t>Costs and complexity from new regulation</t>
  </si>
  <si>
    <t>Recruitment of new staff</t>
  </si>
  <si>
    <t>Talent retention</t>
  </si>
  <si>
    <t>Training existing staff</t>
  </si>
  <si>
    <t>Raising finance and/or capital</t>
  </si>
  <si>
    <t>Challenges in exporting</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</si>
  <si>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</si>
  <si>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</si>
  <si>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</si>
  <si>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Cloud computing has made it easier for my business to compete with bigger enterprises</t>
  </si>
  <si>
    <t xml:space="preserve"> Cloud computing has made it easier for my business to move part of our sales online during the Covid-19 pandemic</t>
  </si>
  <si>
    <t xml:space="preserve"> The costs of starting a business have reduced substantially because of cloud computing</t>
  </si>
  <si>
    <t xml:space="preserve"> I feel like I personally need to have better digital skills for my job</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</si>
  <si>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</si>
  <si>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</si>
  <si>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</si>
  <si>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</si>
  <si>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</si>
  <si>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</si>
  <si>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</si>
  <si>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</si>
  <si>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</si>
  <si>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</si>
  <si>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</si>
  <si>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</si>
  <si>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BASE: Question randomly assigned to respondents</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</si>
  <si>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</si>
  <si>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</si>
  <si>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</si>
  <si>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</si>
  <si>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</si>
  <si>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</si>
  <si>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</si>
  <si>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</si>
  <si>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</si>
  <si>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</si>
  <si>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</si>
  <si>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</si>
  <si>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</si>
  <si>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</si>
  <si>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</si>
  <si>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</si>
  <si>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</si>
  <si>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</si>
  <si>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</si>
  <si>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</si>
  <si>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</si>
  <si>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</si>
  <si>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</si>
  <si>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</si>
  <si>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</si>
  <si>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Hacking or security breach</t>
  </si>
  <si>
    <t>Ransomware or malware</t>
  </si>
  <si>
    <t>Data loss</t>
  </si>
  <si>
    <t>Payment fraud</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</si>
  <si>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</si>
  <si>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</si>
  <si>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</si>
  <si>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</si>
  <si>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Using the best technology</t>
  </si>
  <si>
    <t>Training for your business’s staff</t>
  </si>
  <si>
    <t>Clarity over existing rules and regulations</t>
  </si>
  <si>
    <t>Education and advice on best practice</t>
  </si>
  <si>
    <t>Having strong laws</t>
  </si>
  <si>
    <t>Storing and/or processing your data with a European company</t>
  </si>
  <si>
    <t>Ensuring your business’ data doesn’t leave your country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</si>
  <si>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</si>
  <si>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</si>
  <si>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</si>
  <si>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</si>
  <si>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</si>
  <si>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</si>
  <si>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</si>
  <si>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</si>
  <si>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</si>
  <si>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</si>
  <si>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</si>
  <si>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Data centre owner contributes to local infrastructure</t>
  </si>
  <si>
    <t>Offers new options to host data within your region</t>
  </si>
  <si>
    <t>Runs solely on renewable energy</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</si>
  <si>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</si>
  <si>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</si>
  <si>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</si>
  <si>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</si>
  <si>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</si>
  <si>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</si>
  <si>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</si>
  <si>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</si>
  <si>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</si>
  <si>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</si>
  <si>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</si>
  <si>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</si>
  <si>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</si>
  <si>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</si>
  <si>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</si>
  <si>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</si>
  <si>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</si>
  <si>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Cloud User</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</si>
  <si>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</si>
  <si>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</si>
  <si>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</si>
  <si>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</si>
  <si>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</si>
  <si>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</si>
  <si>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</si>
  <si>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</si>
  <si>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</si>
  <si>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</si>
  <si>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</si>
  <si>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</si>
  <si>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</si>
  <si>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</si>
  <si>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</si>
  <si>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</si>
  <si>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</si>
  <si>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</si>
  <si>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</si>
  <si>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</si>
  <si>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IaaS or PaaS User</t>
  </si>
  <si>
    <t>BASE: Uses "Other" Cloud Providers</t>
  </si>
  <si>
    <t>BASE: Would find it difficult to change cloud providers</t>
  </si>
  <si>
    <t>BASE: Find it difficult to find staff with good digital skills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</si>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</sst>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8" fillId="0" borderId="1"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calcChain" Target="calcChain.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1.42578125" defaultRowHeight="15" x14ac:dyDescent="0.25"/>
  <sheetData>
    <row r="7" spans="6:12" ht="39.950000000000003" customHeight="1" x14ac:dyDescent="0.25">
      <c r="F7" s="24" t="s">
        <v>0</v>
      </c>
      <c r="G7" s="25"/>
      <c r="H7" s="25"/>
      <c r="I7" s="25"/>
      <c r="J7" s="25"/>
      <c r="K7" s="25"/>
      <c r="L7" s="25"/>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5270</v>
      </c>
    </row>
    <row r="14" spans="6:12" ht="18.75" x14ac:dyDescent="0.3">
      <c r="F14" s="2"/>
    </row>
    <row r="15" spans="6:12" ht="18.75" x14ac:dyDescent="0.3">
      <c r="F15" s="2"/>
    </row>
    <row r="16" spans="6:12" ht="18.75" x14ac:dyDescent="0.3">
      <c r="F16" s="2" t="s">
        <v>8</v>
      </c>
    </row>
    <row r="17" spans="6:13" ht="50.1" customHeight="1" x14ac:dyDescent="0.25">
      <c r="F17" s="26" t="s">
        <v>9</v>
      </c>
      <c r="G17" s="25"/>
      <c r="H17" s="25"/>
      <c r="I17" s="25"/>
      <c r="J17" s="25"/>
      <c r="K17" s="25"/>
      <c r="L17" s="25"/>
      <c r="M17" s="25"/>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6"/>
  <sheetViews>
    <sheetView showGridLines="0" tabSelected="1" workbookViewId="0"/>
  </sheetViews>
  <sheetFormatPr defaultColWidth="11.42578125" defaultRowHeight="15" x14ac:dyDescent="0.25"/>
  <cols>
    <col min="4" max="4" width="100.710937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 Before taking this survey, were you familiar with the concept of cloud computing?")</f>
        <v xml:space="preserve"> Before taking this survey, were you familiar with the concept of cloud computing?</v>
      </c>
      <c r="E9" s="13" t="str">
        <f>HYPERLINK("#'Full Results'!A10", "10")</f>
        <v>10</v>
      </c>
      <c r="F9" t="s">
        <v>70</v>
      </c>
    </row>
    <row r="10" spans="3:6" x14ac:dyDescent="0.2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3" t="str">
        <f>HYPERLINK("#'Full Results'!A17", "17")</f>
        <v>17</v>
      </c>
      <c r="F10" t="s">
        <v>70</v>
      </c>
    </row>
    <row r="11" spans="3:6" x14ac:dyDescent="0.25">
      <c r="C11">
        <v>3</v>
      </c>
      <c r="D11" s="8" t="str">
        <f>HYPERLINK("#'Table 3'!A1", "Which of the following purposes do you use a cloud computing provider for?Please select all that apply")</f>
        <v>Which of the following purposes do you use a cloud computing provider for?Please select all that apply</v>
      </c>
      <c r="E11" s="13" t="str">
        <f>HYPERLINK("#'Full Results'!A25", "25")</f>
        <v>25</v>
      </c>
      <c r="F11" t="s">
        <v>676</v>
      </c>
    </row>
    <row r="12" spans="3:6" x14ac:dyDescent="0.25">
      <c r="C12">
        <v>4</v>
      </c>
      <c r="D12" s="8" t="str">
        <f>HYPERLINK("#'Table 4'!A1", "Which, if any, of the following best describes how you use cloud services?Please select all that apply")</f>
        <v>Which, if any, of the following best describes how you use cloud services?Please select all that apply</v>
      </c>
      <c r="E12" s="13" t="str">
        <f>HYPERLINK("#'Full Results'!A40", "40")</f>
        <v>40</v>
      </c>
      <c r="F12" t="s">
        <v>676</v>
      </c>
    </row>
    <row r="13" spans="3:6" x14ac:dyDescent="0.2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3" t="str">
        <f>HYPERLINK("#'Full Results'!A45", "45")</f>
        <v>45</v>
      </c>
      <c r="F13" t="s">
        <v>676</v>
      </c>
    </row>
    <row r="14" spans="3:6" x14ac:dyDescent="0.25">
      <c r="C14">
        <v>6</v>
      </c>
      <c r="D14" s="8" t="str">
        <f>HYPERLINK("#'Table 6'!A1", "Does your business operate in any of the following sectors?Please select all that apply")</f>
        <v>Does your business operate in any of the following sectors?Please select all that apply</v>
      </c>
      <c r="E14" s="13" t="str">
        <f>HYPERLINK("#'Full Results'!A51", "51")</f>
        <v>51</v>
      </c>
      <c r="F14" t="s">
        <v>70</v>
      </c>
    </row>
    <row r="15" spans="3:6" x14ac:dyDescent="0.2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3" t="str">
        <f>HYPERLINK("#'Full Results'!A63", "63")</f>
        <v>63</v>
      </c>
      <c r="F15" t="s">
        <v>70</v>
      </c>
    </row>
    <row r="16" spans="3:6" x14ac:dyDescent="0.25">
      <c r="C16">
        <v>8</v>
      </c>
      <c r="D16" s="8" t="str">
        <f>HYPERLINK("#'Table 8'!A1", " In 2021, how much did the revenue of your company grow? ")</f>
        <v xml:space="preserve"> In 2021, how much did the revenue of your company grow? </v>
      </c>
      <c r="E16" s="13" t="str">
        <f>HYPERLINK("#'Full Results'!A86", "86")</f>
        <v>86</v>
      </c>
      <c r="F16" t="s">
        <v>70</v>
      </c>
    </row>
    <row r="17" spans="3:6" x14ac:dyDescent="0.25">
      <c r="C17">
        <v>9</v>
      </c>
      <c r="D17" s="8" t="str">
        <f>HYPERLINK("#'Table 9'!A1", " And over the last three years, how much did the revenue of your company grow on average? ")</f>
        <v xml:space="preserve"> And over the last three years, how much did the revenue of your company grow on average? </v>
      </c>
      <c r="E17" s="13" t="str">
        <f>HYPERLINK("#'Full Results'!A101", "101")</f>
        <v>101</v>
      </c>
      <c r="F17" t="s">
        <v>70</v>
      </c>
    </row>
    <row r="18" spans="3:6" x14ac:dyDescent="0.25">
      <c r="C18">
        <v>10</v>
      </c>
      <c r="D18" s="8" t="str">
        <f>HYPERLINK("#'Table 10'!A1", " In 2021, how did the headcount of your company change?")</f>
        <v xml:space="preserve"> In 2021, how did the headcount of your company change?</v>
      </c>
      <c r="E18" s="13" t="str">
        <f>HYPERLINK("#'Full Results'!A116", "116")</f>
        <v>116</v>
      </c>
      <c r="F18" t="s">
        <v>70</v>
      </c>
    </row>
    <row r="19" spans="3:6" x14ac:dyDescent="0.25">
      <c r="C19">
        <v>11</v>
      </c>
      <c r="D19" s="8" t="str">
        <f>HYPERLINK("#'Table 11'!A1", " What proportion of your staff worked remotely for at least part of the week in 2019?")</f>
        <v xml:space="preserve"> What proportion of your staff worked remotely for at least part of the week in 2019?</v>
      </c>
      <c r="E19" s="13" t="str">
        <f>HYPERLINK("#'Full Results'!A131", "131")</f>
        <v>131</v>
      </c>
      <c r="F19" t="s">
        <v>70</v>
      </c>
    </row>
    <row r="20" spans="3:6" x14ac:dyDescent="0.25">
      <c r="C20">
        <v>12</v>
      </c>
      <c r="D20" s="8" t="str">
        <f>HYPERLINK("#'Table 12'!A1", " What proportion of your staff are currently working remotely for at least part of the week?")</f>
        <v xml:space="preserve"> What proportion of your staff are currently working remotely for at least part of the week?</v>
      </c>
      <c r="E20" s="13" t="str">
        <f>HYPERLINK("#'Full Results'!A147", "147")</f>
        <v>147</v>
      </c>
      <c r="F20" t="s">
        <v>70</v>
      </c>
    </row>
    <row r="21" spans="3:6" x14ac:dyDescent="0.25">
      <c r="C21">
        <v>13</v>
      </c>
      <c r="D21" s="8" t="str">
        <f>HYPERLINK("#'Table 13'!A1",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1" s="13" t="str">
        <f>HYPERLINK("#'Full Results'!A163", "163")</f>
        <v>163</v>
      </c>
      <c r="F21" t="s">
        <v>70</v>
      </c>
    </row>
    <row r="22" spans="3:6" x14ac:dyDescent="0.25">
      <c r="C22">
        <v>14</v>
      </c>
      <c r="D22" s="8" t="str">
        <f>HYPERLINK("#'Table 14'!A1", "Grid Summary: Which, if any, of the following management practices does your business use?")</f>
        <v>Grid Summary: Which, if any, of the following management practices does your business use?</v>
      </c>
      <c r="E22" s="7"/>
      <c r="F22" t="s">
        <v>70</v>
      </c>
    </row>
    <row r="23" spans="3:6" x14ac:dyDescent="0.25">
      <c r="C23">
        <v>15</v>
      </c>
      <c r="D23" s="8" t="str">
        <f>HYPERLINK("#'Table 15'!A1", "Which, if any, of the following management practices does your business use?: Setting long-term goals")</f>
        <v>Which, if any, of the following management practices does your business use?: Setting long-term goals</v>
      </c>
      <c r="E23" s="13" t="str">
        <f>HYPERLINK("#'Full Results'!A175", "175")</f>
        <v>175</v>
      </c>
      <c r="F23" t="s">
        <v>70</v>
      </c>
    </row>
    <row r="24" spans="3:6" x14ac:dyDescent="0.25">
      <c r="C24">
        <v>16</v>
      </c>
      <c r="D24" s="8" t="str">
        <f>HYPERLINK("#'Table 16'!A1", "Which, if any, of the following management practices does your business use?: Setting short-term performance benchmarks")</f>
        <v>Which, if any, of the following management practices does your business use?: Setting short-term performance benchmarks</v>
      </c>
      <c r="E24" s="13" t="str">
        <f>HYPERLINK("#'Full Results'!A182", "182")</f>
        <v>182</v>
      </c>
      <c r="F24" t="s">
        <v>70</v>
      </c>
    </row>
    <row r="25" spans="3:6" x14ac:dyDescent="0.25">
      <c r="C25">
        <v>17</v>
      </c>
      <c r="D25" s="8" t="str">
        <f>HYPERLINK("#'Table 17'!A1", "Which, if any, of the following management practices does your business use?: Rewarding high performers with bonuses or higher salary")</f>
        <v>Which, if any, of the following management practices does your business use?: Rewarding high performers with bonuses or higher salary</v>
      </c>
      <c r="E25" s="13" t="str">
        <f>HYPERLINK("#'Full Results'!A189", "189")</f>
        <v>189</v>
      </c>
      <c r="F25" t="s">
        <v>70</v>
      </c>
    </row>
    <row r="26" spans="3:6" x14ac:dyDescent="0.25">
      <c r="C26">
        <v>18</v>
      </c>
      <c r="D26" s="8" t="str">
        <f>HYPERLINK("#'Table 18'!A1", "Which, if any, of the following management practices does your business use?: Offering training for underperformers")</f>
        <v>Which, if any, of the following management practices does your business use?: Offering training for underperformers</v>
      </c>
      <c r="E26" s="13" t="str">
        <f>HYPERLINK("#'Full Results'!A196", "196")</f>
        <v>196</v>
      </c>
      <c r="F26" t="s">
        <v>70</v>
      </c>
    </row>
    <row r="27" spans="3:6" x14ac:dyDescent="0.25">
      <c r="C27">
        <v>19</v>
      </c>
      <c r="D27" s="8" t="str">
        <f>HYPERLINK("#'Table 19'!A1", "Which, if any, of the following management practices does your business use?: Have a structured process for collecting performance data")</f>
        <v>Which, if any, of the following management practices does your business use?: Have a structured process for collecting performance data</v>
      </c>
      <c r="E27" s="13" t="str">
        <f>HYPERLINK("#'Full Results'!A203", "203")</f>
        <v>203</v>
      </c>
      <c r="F27" t="s">
        <v>70</v>
      </c>
    </row>
    <row r="28" spans="3:6" x14ac:dyDescent="0.25">
      <c r="C28">
        <v>20</v>
      </c>
      <c r="D28" s="8" t="str">
        <f>HYPERLINK("#'Table 20'!A1", "Which, if any, of the following management practices does your business use?: Have a structured process for analysing performance data")</f>
        <v>Which, if any, of the following management practices does your business use?: Have a structured process for analysing performance data</v>
      </c>
      <c r="E28" s="13" t="str">
        <f>HYPERLINK("#'Full Results'!A210", "210")</f>
        <v>210</v>
      </c>
      <c r="F28" t="s">
        <v>70</v>
      </c>
    </row>
    <row r="29" spans="3:6" x14ac:dyDescent="0.25">
      <c r="C29">
        <v>21</v>
      </c>
      <c r="D29" s="8" t="str">
        <f>HYPERLINK("#'Table 21'!A1",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29" s="13" t="str">
        <f>HYPERLINK("#'Full Results'!A217", "217")</f>
        <v>217</v>
      </c>
      <c r="F29" t="s">
        <v>70</v>
      </c>
    </row>
    <row r="30" spans="3:6" x14ac:dyDescent="0.25">
      <c r="C30">
        <v>22</v>
      </c>
      <c r="D30" s="8" t="str">
        <f>HYPERLINK("#'Table 22'!A1",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0" s="7"/>
      <c r="F30" t="s">
        <v>70</v>
      </c>
    </row>
    <row r="31" spans="3:6" x14ac:dyDescent="0.25">
      <c r="C31">
        <v>23</v>
      </c>
      <c r="D31" s="8" t="str">
        <f>HYPERLINK("#'Table 23'!A1",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1" s="13" t="str">
        <f>HYPERLINK("#'Full Results'!A227", "227")</f>
        <v>227</v>
      </c>
      <c r="F31" t="s">
        <v>70</v>
      </c>
    </row>
    <row r="32" spans="3:6" x14ac:dyDescent="0.25">
      <c r="C32">
        <v>24</v>
      </c>
      <c r="D32" s="8" t="str">
        <f>HYPERLINK("#'Table 24'!A1",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2" s="13" t="str">
        <f>HYPERLINK("#'Full Results'!A239", "239")</f>
        <v>239</v>
      </c>
      <c r="F32" t="s">
        <v>70</v>
      </c>
    </row>
    <row r="33" spans="3:6" x14ac:dyDescent="0.25">
      <c r="C33">
        <v>25</v>
      </c>
      <c r="D33" s="8" t="str">
        <f>HYPERLINK("#'Table 25'!A1",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3" s="13" t="str">
        <f>HYPERLINK("#'Full Results'!A251", "251")</f>
        <v>251</v>
      </c>
      <c r="F33" t="s">
        <v>70</v>
      </c>
    </row>
    <row r="34" spans="3:6" x14ac:dyDescent="0.25">
      <c r="C34">
        <v>26</v>
      </c>
      <c r="D34" s="8" t="str">
        <f>HYPERLINK("#'Table 26'!A1", "Grid Summary: How confident or unconfident would you be that you could perform the following digital activities?")</f>
        <v>Grid Summary: How confident or unconfident would you be that you could perform the following digital activities?</v>
      </c>
      <c r="E34" s="7"/>
      <c r="F34" t="s">
        <v>70</v>
      </c>
    </row>
    <row r="35" spans="3:6" x14ac:dyDescent="0.25">
      <c r="C35">
        <v>27</v>
      </c>
      <c r="D35" s="8" t="str">
        <f>HYPERLINK("#'Table 27'!A1", "How confident or unconfident would you be that you could perform the following digital activities?: Save a document")</f>
        <v>How confident or unconfident would you be that you could perform the following digital activities?: Save a document</v>
      </c>
      <c r="E35" s="13" t="str">
        <f>HYPERLINK("#'Full Results'!A263", "263")</f>
        <v>263</v>
      </c>
      <c r="F35" t="s">
        <v>70</v>
      </c>
    </row>
    <row r="36" spans="3:6" x14ac:dyDescent="0.25">
      <c r="C36">
        <v>28</v>
      </c>
      <c r="D36" s="8" t="str">
        <f>HYPERLINK("#'Table 28'!A1", "How confident or unconfident would you be that you could perform the following digital activities?: Tracking changes in a document")</f>
        <v>How confident or unconfident would you be that you could perform the following digital activities?: Tracking changes in a document</v>
      </c>
      <c r="E36" s="13" t="str">
        <f>HYPERLINK("#'Full Results'!A275", "275")</f>
        <v>275</v>
      </c>
      <c r="F36" t="s">
        <v>70</v>
      </c>
    </row>
    <row r="37" spans="3:6" x14ac:dyDescent="0.25">
      <c r="C37">
        <v>29</v>
      </c>
      <c r="D37" s="8" t="str">
        <f>HYPERLINK("#'Table 29'!A1", "How confident or unconfident would you be that you could perform the following digital activities?: Send an email")</f>
        <v>How confident or unconfident would you be that you could perform the following digital activities?: Send an email</v>
      </c>
      <c r="E37" s="13" t="str">
        <f>HYPERLINK("#'Full Results'!A287", "287")</f>
        <v>287</v>
      </c>
      <c r="F37" t="s">
        <v>70</v>
      </c>
    </row>
    <row r="38" spans="3:6" x14ac:dyDescent="0.25">
      <c r="C38">
        <v>30</v>
      </c>
      <c r="D38" s="8" t="str">
        <f>HYPERLINK("#'Table 30'!A1", "How confident or unconfident would you be that you could perform the following digital activities?: Share a file online")</f>
        <v>How confident or unconfident would you be that you could perform the following digital activities?: Share a file online</v>
      </c>
      <c r="E38" s="13" t="str">
        <f>HYPERLINK("#'Full Results'!A299", "299")</f>
        <v>299</v>
      </c>
      <c r="F38" t="s">
        <v>70</v>
      </c>
    </row>
    <row r="39" spans="3:6" x14ac:dyDescent="0.25">
      <c r="C39">
        <v>31</v>
      </c>
      <c r="D39" s="8" t="str">
        <f>HYPERLINK("#'Table 31'!A1", "How confident or unconfident would you be that you could perform the following digital activities?: Post something on social media")</f>
        <v>How confident or unconfident would you be that you could perform the following digital activities?: Post something on social media</v>
      </c>
      <c r="E39" s="13" t="str">
        <f>HYPERLINK("#'Full Results'!A311", "311")</f>
        <v>311</v>
      </c>
      <c r="F39" t="s">
        <v>70</v>
      </c>
    </row>
    <row r="40" spans="3:6" x14ac:dyDescent="0.25">
      <c r="C40">
        <v>32</v>
      </c>
      <c r="D40" s="8" t="str">
        <f>HYPERLINK("#'Table 32'!A1",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0" s="13" t="str">
        <f>HYPERLINK("#'Full Results'!A323", "323")</f>
        <v>323</v>
      </c>
      <c r="F40" t="s">
        <v>70</v>
      </c>
    </row>
    <row r="41" spans="3:6" x14ac:dyDescent="0.25">
      <c r="C41">
        <v>33</v>
      </c>
      <c r="D41" s="8" t="str">
        <f>HYPERLINK("#'Table 33'!A1",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1" s="13" t="str">
        <f>HYPERLINK("#'Full Results'!A335", "335")</f>
        <v>335</v>
      </c>
      <c r="F41" t="s">
        <v>70</v>
      </c>
    </row>
    <row r="42" spans="3:6" x14ac:dyDescent="0.25">
      <c r="C42">
        <v>34</v>
      </c>
      <c r="D42" s="8" t="str">
        <f>HYPERLINK("#'Table 34'!A1", "How confident or unconfident would you be that you could perform the following digital activities?: Research a topic")</f>
        <v>How confident or unconfident would you be that you could perform the following digital activities?: Research a topic</v>
      </c>
      <c r="E42" s="13" t="str">
        <f>HYPERLINK("#'Full Results'!A347", "347")</f>
        <v>347</v>
      </c>
      <c r="F42" t="s">
        <v>70</v>
      </c>
    </row>
    <row r="43" spans="3:6" x14ac:dyDescent="0.25">
      <c r="C43">
        <v>35</v>
      </c>
      <c r="D43" s="8" t="str">
        <f>HYPERLINK("#'Table 35'!A1", "How confident or unconfident would you be that you could perform the following digital activities?: Edit a photo")</f>
        <v>How confident or unconfident would you be that you could perform the following digital activities?: Edit a photo</v>
      </c>
      <c r="E43" s="13" t="str">
        <f>HYPERLINK("#'Full Results'!A359", "359")</f>
        <v>359</v>
      </c>
      <c r="F43" t="s">
        <v>70</v>
      </c>
    </row>
    <row r="44" spans="3:6" x14ac:dyDescent="0.25">
      <c r="C44">
        <v>36</v>
      </c>
      <c r="D44" s="8" t="str">
        <f>HYPERLINK("#'Table 36'!A1", "How confident or unconfident would you be that you could perform the following digital activities?: Create your own website")</f>
        <v>How confident or unconfident would you be that you could perform the following digital activities?: Create your own website</v>
      </c>
      <c r="E44" s="13" t="str">
        <f>HYPERLINK("#'Full Results'!A371", "371")</f>
        <v>371</v>
      </c>
      <c r="F44" t="s">
        <v>70</v>
      </c>
    </row>
    <row r="45" spans="3:6" x14ac:dyDescent="0.25">
      <c r="C45">
        <v>37</v>
      </c>
      <c r="D45" s="8" t="str">
        <f>HYPERLINK("#'Table 37'!A1", "How confident or unconfident would you be that you could perform the following digital activities?: Program a small application")</f>
        <v>How confident or unconfident would you be that you could perform the following digital activities?: Program a small application</v>
      </c>
      <c r="E45" s="13" t="str">
        <f>HYPERLINK("#'Full Results'!A383", "383")</f>
        <v>383</v>
      </c>
      <c r="F45" t="s">
        <v>70</v>
      </c>
    </row>
    <row r="46" spans="3:6" x14ac:dyDescent="0.25">
      <c r="C46">
        <v>38</v>
      </c>
      <c r="D46" s="8" t="str">
        <f>HYPERLINK("#'Table 38'!A1", "How confident or unconfident would you be that you could perform the following digital activities?: Build a machine learning model")</f>
        <v>How confident or unconfident would you be that you could perform the following digital activities?: Build a machine learning model</v>
      </c>
      <c r="E46" s="13" t="str">
        <f>HYPERLINK("#'Full Results'!A395", "395")</f>
        <v>395</v>
      </c>
      <c r="F46" t="s">
        <v>70</v>
      </c>
    </row>
    <row r="47" spans="3:6" x14ac:dyDescent="0.25">
      <c r="C47">
        <v>39</v>
      </c>
      <c r="D47" s="8" t="str">
        <f>HYPERLINK("#'Table 39'!A1", " Compared to the average business in your industry, would you say that your company is an early adopter of new technology?")</f>
        <v xml:space="preserve"> Compared to the average business in your industry, would you say that your company is an early adopter of new technology?</v>
      </c>
      <c r="E47" s="13" t="str">
        <f>HYPERLINK("#'Full Results'!A407", "407")</f>
        <v>407</v>
      </c>
      <c r="F47" t="s">
        <v>70</v>
      </c>
    </row>
    <row r="48" spans="3:6" x14ac:dyDescent="0.25">
      <c r="C48">
        <v>40</v>
      </c>
      <c r="D48" s="8" t="str">
        <f>HYPERLINK("#'Table 40'!A1", " In the last five years, would you say that digital technology has become more or less important to your business?")</f>
        <v xml:space="preserve"> In the last five years, would you say that digital technology has become more or less important to your business?</v>
      </c>
      <c r="E48" s="13" t="str">
        <f>HYPERLINK("#'Full Results'!A414", "414")</f>
        <v>414</v>
      </c>
      <c r="F48" t="s">
        <v>70</v>
      </c>
    </row>
    <row r="49" spans="3:6" x14ac:dyDescent="0.25">
      <c r="C49">
        <v>41</v>
      </c>
      <c r="D49" s="8" t="str">
        <f>HYPERLINK("#'Table 41'!A1",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49" s="13" t="str">
        <f>HYPERLINK("#'Full Results'!A423", "423")</f>
        <v>423</v>
      </c>
      <c r="F49" t="s">
        <v>70</v>
      </c>
    </row>
    <row r="50" spans="3:6" x14ac:dyDescent="0.25">
      <c r="C50">
        <v>42</v>
      </c>
      <c r="D50" s="8" t="str">
        <f>HYPERLINK("#'Table 42'!A1",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0" s="13" t="str">
        <f>HYPERLINK("#'Full Results'!A430", "430")</f>
        <v>430</v>
      </c>
      <c r="F50" t="s">
        <v>70</v>
      </c>
    </row>
    <row r="51" spans="3:6" x14ac:dyDescent="0.25">
      <c r="C51">
        <v>43</v>
      </c>
      <c r="D51" s="8" t="str">
        <f>HYPERLINK("#'Table 43'!A1",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1" s="13" t="str">
        <f>HYPERLINK("#'Full Results'!A442", "442")</f>
        <v>442</v>
      </c>
      <c r="F51" t="s">
        <v>70</v>
      </c>
    </row>
    <row r="52" spans="3:6" x14ac:dyDescent="0.25">
      <c r="C52">
        <v>44</v>
      </c>
      <c r="D52" s="8" t="str">
        <f>HYPERLINK("#'Table 44'!A1", "Grid Summary: Which, if any, of the following purposes does your business use online tools for?")</f>
        <v>Grid Summary: Which, if any, of the following purposes does your business use online tools for?</v>
      </c>
      <c r="E52" s="7"/>
      <c r="F52" t="s">
        <v>70</v>
      </c>
    </row>
    <row r="53" spans="3:6" x14ac:dyDescent="0.25">
      <c r="C53">
        <v>45</v>
      </c>
      <c r="D53" s="8" t="str">
        <f>HYPERLINK("#'Table 45'!A1",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3" s="13" t="str">
        <f>HYPERLINK("#'Full Results'!A454", "454")</f>
        <v>454</v>
      </c>
      <c r="F53" t="s">
        <v>70</v>
      </c>
    </row>
    <row r="54" spans="3:6" x14ac:dyDescent="0.25">
      <c r="C54">
        <v>46</v>
      </c>
      <c r="D54" s="8" t="str">
        <f>HYPERLINK("#'Table 46'!A1",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4" s="13" t="str">
        <f>HYPERLINK("#'Full Results'!A461", "461")</f>
        <v>461</v>
      </c>
      <c r="F54" t="s">
        <v>70</v>
      </c>
    </row>
    <row r="55" spans="3:6" x14ac:dyDescent="0.25">
      <c r="C55">
        <v>47</v>
      </c>
      <c r="D55" s="8" t="str">
        <f>HYPERLINK("#'Table 47'!A1",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5" s="13" t="str">
        <f>HYPERLINK("#'Full Results'!A468", "468")</f>
        <v>468</v>
      </c>
      <c r="F55" t="s">
        <v>70</v>
      </c>
    </row>
    <row r="56" spans="3:6" x14ac:dyDescent="0.25">
      <c r="C56">
        <v>48</v>
      </c>
      <c r="D56" s="8" t="str">
        <f>HYPERLINK("#'Table 48'!A1", "Which, if any, of the following purposes does your business use online tools for?: Supporting remote working")</f>
        <v>Which, if any, of the following purposes does your business use online tools for?: Supporting remote working</v>
      </c>
      <c r="E56" s="13" t="str">
        <f>HYPERLINK("#'Full Results'!A475", "475")</f>
        <v>475</v>
      </c>
      <c r="F56" t="s">
        <v>70</v>
      </c>
    </row>
    <row r="57" spans="3:6" x14ac:dyDescent="0.25">
      <c r="C57">
        <v>49</v>
      </c>
      <c r="D57" s="8" t="str">
        <f>HYPERLINK("#'Table 49'!A1", "Which, if any, of the following purposes does your business use online tools for?: Tracking inventory or orders")</f>
        <v>Which, if any, of the following purposes does your business use online tools for?: Tracking inventory or orders</v>
      </c>
      <c r="E57" s="13" t="str">
        <f>HYPERLINK("#'Full Results'!A482", "482")</f>
        <v>482</v>
      </c>
      <c r="F57" t="s">
        <v>70</v>
      </c>
    </row>
    <row r="58" spans="3:6" x14ac:dyDescent="0.25">
      <c r="C58">
        <v>50</v>
      </c>
      <c r="D58" s="8" t="str">
        <f>HYPERLINK("#'Table 50'!A1", "Which, if any, of the following purposes does your business use online tools for?: Analysing your internal data")</f>
        <v>Which, if any, of the following purposes does your business use online tools for?: Analysing your internal data</v>
      </c>
      <c r="E58" s="13" t="str">
        <f>HYPERLINK("#'Full Results'!A489", "489")</f>
        <v>489</v>
      </c>
      <c r="F58" t="s">
        <v>70</v>
      </c>
    </row>
    <row r="59" spans="3:6" x14ac:dyDescent="0.25">
      <c r="C59">
        <v>51</v>
      </c>
      <c r="D59" s="8" t="str">
        <f>HYPERLINK("#'Table 51'!A1", "Which, if any, of the following purposes does your business use online tools for?: To store data online")</f>
        <v>Which, if any, of the following purposes does your business use online tools for?: To store data online</v>
      </c>
      <c r="E59" s="13" t="str">
        <f>HYPERLINK("#'Full Results'!A496", "496")</f>
        <v>496</v>
      </c>
      <c r="F59" t="s">
        <v>70</v>
      </c>
    </row>
    <row r="60" spans="3:6" x14ac:dyDescent="0.25">
      <c r="C60">
        <v>52</v>
      </c>
      <c r="D60" s="8" t="str">
        <f>HYPERLINK("#'Table 52'!A1", "Which, if any, of the following purposes does your business use online tools for?: Running your own custom internal applications")</f>
        <v>Which, if any, of the following purposes does your business use online tools for?: Running your own custom internal applications</v>
      </c>
      <c r="E60" s="13" t="str">
        <f>HYPERLINK("#'Full Results'!A503", "503")</f>
        <v>503</v>
      </c>
      <c r="F60" t="s">
        <v>70</v>
      </c>
    </row>
    <row r="61" spans="3:6" x14ac:dyDescent="0.25">
      <c r="C61">
        <v>53</v>
      </c>
      <c r="D61" s="8" t="str">
        <f>HYPERLINK("#'Table 53'!A1", " What proportion of your customer revenue would you say comes through online sales?")</f>
        <v xml:space="preserve"> What proportion of your customer revenue would you say comes through online sales?</v>
      </c>
      <c r="E61" s="13" t="str">
        <f>HYPERLINK("#'Full Results'!A510", "510")</f>
        <v>510</v>
      </c>
      <c r="F61" t="s">
        <v>70</v>
      </c>
    </row>
    <row r="62" spans="3:6" x14ac:dyDescent="0.25">
      <c r="C62">
        <v>54</v>
      </c>
      <c r="D62" s="8" t="str">
        <f>HYPERLINK("#'Table 54'!A1",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2" s="7"/>
      <c r="F62" t="s">
        <v>70</v>
      </c>
    </row>
    <row r="63" spans="3:6" x14ac:dyDescent="0.25">
      <c r="C63">
        <v>55</v>
      </c>
      <c r="D63" s="8" t="str">
        <f>HYPERLINK("#'Table 55'!A1",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3" s="13" t="str">
        <f>HYPERLINK("#'Full Results'!A520", "520")</f>
        <v>520</v>
      </c>
      <c r="F63" t="s">
        <v>70</v>
      </c>
    </row>
    <row r="64" spans="3:6" x14ac:dyDescent="0.25">
      <c r="C64">
        <v>56</v>
      </c>
      <c r="D64" s="8" t="str">
        <f>HYPERLINK("#'Table 56'!A1",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4" s="13" t="str">
        <f>HYPERLINK("#'Full Results'!A527", "527")</f>
        <v>527</v>
      </c>
      <c r="F64" t="s">
        <v>70</v>
      </c>
    </row>
    <row r="65" spans="3:6" x14ac:dyDescent="0.2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3" t="str">
        <f>HYPERLINK("#'Full Results'!A534", "534")</f>
        <v>534</v>
      </c>
      <c r="F65" t="s">
        <v>70</v>
      </c>
    </row>
    <row r="66" spans="3:6" x14ac:dyDescent="0.2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3" t="str">
        <f>HYPERLINK("#'Full Results'!A541", "541")</f>
        <v>541</v>
      </c>
      <c r="F66" t="s">
        <v>70</v>
      </c>
    </row>
    <row r="67" spans="3:6" x14ac:dyDescent="0.2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3" t="str">
        <f>HYPERLINK("#'Full Results'!A548", "548")</f>
        <v>548</v>
      </c>
      <c r="F67" t="s">
        <v>70</v>
      </c>
    </row>
    <row r="68" spans="3:6" x14ac:dyDescent="0.2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3" t="str">
        <f>HYPERLINK("#'Full Results'!A555", "555")</f>
        <v>555</v>
      </c>
      <c r="F68" t="s">
        <v>70</v>
      </c>
    </row>
    <row r="69" spans="3:6" x14ac:dyDescent="0.2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3" t="str">
        <f>HYPERLINK("#'Full Results'!A562", "562")</f>
        <v>562</v>
      </c>
      <c r="F69" t="s">
        <v>70</v>
      </c>
    </row>
    <row r="70" spans="3:6" x14ac:dyDescent="0.2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3" t="str">
        <f>HYPERLINK("#'Full Results'!A569", "569")</f>
        <v>569</v>
      </c>
      <c r="F70" t="s">
        <v>70</v>
      </c>
    </row>
    <row r="71" spans="3:6" x14ac:dyDescent="0.2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3" t="str">
        <f>HYPERLINK("#'Full Results'!A576", "576")</f>
        <v>576</v>
      </c>
      <c r="F71" t="s">
        <v>70</v>
      </c>
    </row>
    <row r="72" spans="3:6" x14ac:dyDescent="0.2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3" t="str">
        <f>HYPERLINK("#'Full Results'!A583", "583")</f>
        <v>583</v>
      </c>
      <c r="F72" t="s">
        <v>70</v>
      </c>
    </row>
    <row r="73" spans="3:6" x14ac:dyDescent="0.2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3" t="str">
        <f>HYPERLINK("#'Full Results'!A590", "590")</f>
        <v>590</v>
      </c>
      <c r="F73" t="s">
        <v>70</v>
      </c>
    </row>
    <row r="74" spans="3:6" x14ac:dyDescent="0.2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3" t="str">
        <f>HYPERLINK("#'Full Results'!A597", "597")</f>
        <v>597</v>
      </c>
      <c r="F74" t="s">
        <v>70</v>
      </c>
    </row>
    <row r="75" spans="3:6" x14ac:dyDescent="0.2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3" t="str">
        <f>HYPERLINK("#'Full Results'!A604", "604")</f>
        <v>604</v>
      </c>
      <c r="F75" t="s">
        <v>70</v>
      </c>
    </row>
    <row r="76" spans="3:6" x14ac:dyDescent="0.2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3" t="str">
        <f>HYPERLINK("#'Full Results'!A611", "611")</f>
        <v>611</v>
      </c>
      <c r="F76" t="s">
        <v>70</v>
      </c>
    </row>
    <row r="77" spans="3:6" x14ac:dyDescent="0.2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3" t="str">
        <f>HYPERLINK("#'Full Results'!A618", "618")</f>
        <v>618</v>
      </c>
      <c r="F77" t="s">
        <v>70</v>
      </c>
    </row>
    <row r="78" spans="3:6" x14ac:dyDescent="0.2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3" t="str">
        <f>HYPERLINK("#'Full Results'!A625", "625")</f>
        <v>625</v>
      </c>
      <c r="F78" t="s">
        <v>70</v>
      </c>
    </row>
    <row r="79" spans="3:6" x14ac:dyDescent="0.2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3" t="str">
        <f>HYPERLINK("#'Full Results'!A632", "632")</f>
        <v>632</v>
      </c>
      <c r="F79" t="s">
        <v>70</v>
      </c>
    </row>
    <row r="80" spans="3:6" x14ac:dyDescent="0.2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3" t="str">
        <f>HYPERLINK("#'Full Results'!A639", "639")</f>
        <v>639</v>
      </c>
      <c r="F80" t="s">
        <v>70</v>
      </c>
    </row>
    <row r="81" spans="3:6" x14ac:dyDescent="0.25">
      <c r="C81">
        <v>73</v>
      </c>
      <c r="D81" s="8" t="str">
        <f>HYPERLINK("#'Table 73'!A1", " And how important would you say those same technologies are to your business: Office suite (word processing, spreadsheets etc)")</f>
        <v xml:space="preserve"> And how important would you say those same technologies are to your business: Office suite (word processing, spreadsheets etc)</v>
      </c>
      <c r="E81" s="13" t="str">
        <f>HYPERLINK("#'Full Results'!A646", "646")</f>
        <v>646</v>
      </c>
      <c r="F81" t="s">
        <v>677</v>
      </c>
    </row>
    <row r="82" spans="3:6" x14ac:dyDescent="0.25">
      <c r="C82">
        <v>74</v>
      </c>
      <c r="D82" s="8" t="str">
        <f>HYPERLINK("#'Table 74'!A1", " And how important would you say those same technologies are to your business: Web hosting")</f>
        <v xml:space="preserve"> And how important would you say those same technologies are to your business: Web hosting</v>
      </c>
      <c r="E82" s="13" t="str">
        <f>HYPERLINK("#'Full Results'!A654", "654")</f>
        <v>654</v>
      </c>
      <c r="F82" t="s">
        <v>678</v>
      </c>
    </row>
    <row r="83" spans="3:6" x14ac:dyDescent="0.25">
      <c r="C83">
        <v>75</v>
      </c>
      <c r="D83" s="8" t="str">
        <f>HYPERLINK("#'Table 75'!A1", " And how important would you say those same technologies are to your business: Instant messaging or employee collaboration ")</f>
        <v xml:space="preserve"> And how important would you say those same technologies are to your business: Instant messaging or employee collaboration </v>
      </c>
      <c r="E83" s="13" t="str">
        <f>HYPERLINK("#'Full Results'!A662", "662")</f>
        <v>662</v>
      </c>
      <c r="F83" t="s">
        <v>679</v>
      </c>
    </row>
    <row r="84" spans="3:6" x14ac:dyDescent="0.25">
      <c r="C84">
        <v>76</v>
      </c>
      <c r="D84" s="8" t="str">
        <f>HYPERLINK("#'Table 76'!A1", " And how important would you say those same technologies are to your business: Video calls")</f>
        <v xml:space="preserve"> And how important would you say those same technologies are to your business: Video calls</v>
      </c>
      <c r="E84" s="13" t="str">
        <f>HYPERLINK("#'Full Results'!A670", "670")</f>
        <v>670</v>
      </c>
      <c r="F84" t="s">
        <v>680</v>
      </c>
    </row>
    <row r="85" spans="3:6" x14ac:dyDescent="0.25">
      <c r="C85">
        <v>77</v>
      </c>
      <c r="D85" s="8" t="str">
        <f>HYPERLINK("#'Table 77'!A1", " And how important would you say those same technologies are to your business: Tracking inventory")</f>
        <v xml:space="preserve"> And how important would you say those same technologies are to your business: Tracking inventory</v>
      </c>
      <c r="E85" s="13" t="str">
        <f>HYPERLINK("#'Full Results'!A678", "678")</f>
        <v>678</v>
      </c>
      <c r="F85" t="s">
        <v>681</v>
      </c>
    </row>
    <row r="86" spans="3:6" x14ac:dyDescent="0.25">
      <c r="C86">
        <v>78</v>
      </c>
      <c r="D86" s="8" t="str">
        <f>HYPERLINK("#'Table 78'!A1", " And how important would you say those same technologies are to your business: Customer support / CRM")</f>
        <v xml:space="preserve"> And how important would you say those same technologies are to your business: Customer support / CRM</v>
      </c>
      <c r="E86" s="13" t="str">
        <f>HYPERLINK("#'Full Results'!A686", "686")</f>
        <v>686</v>
      </c>
      <c r="F86" t="s">
        <v>682</v>
      </c>
    </row>
    <row r="87" spans="3:6" x14ac:dyDescent="0.25">
      <c r="C87">
        <v>79</v>
      </c>
      <c r="D87" s="8" t="str">
        <f>HYPERLINK("#'Table 79'!A1", " And how important would you say those same technologies are to your business: Time tracking")</f>
        <v xml:space="preserve"> And how important would you say those same technologies are to your business: Time tracking</v>
      </c>
      <c r="E87" s="13" t="str">
        <f>HYPERLINK("#'Full Results'!A694", "694")</f>
        <v>694</v>
      </c>
      <c r="F87" t="s">
        <v>683</v>
      </c>
    </row>
    <row r="88" spans="3:6" x14ac:dyDescent="0.25">
      <c r="C88">
        <v>80</v>
      </c>
      <c r="D88" s="8" t="str">
        <f>HYPERLINK("#'Table 80'!A1", " And how important would you say those same technologies are to your business: Managing expenses")</f>
        <v xml:space="preserve"> And how important would you say those same technologies are to your business: Managing expenses</v>
      </c>
      <c r="E88" s="13" t="str">
        <f>HYPERLINK("#'Full Results'!A702", "702")</f>
        <v>702</v>
      </c>
      <c r="F88" t="s">
        <v>684</v>
      </c>
    </row>
    <row r="89" spans="3:6" x14ac:dyDescent="0.25">
      <c r="C89">
        <v>81</v>
      </c>
      <c r="D89" s="8" t="str">
        <f>HYPERLINK("#'Table 81'!A1", " And how important would you say those same technologies are to your business: Enterprise Resource Planning (ERP)")</f>
        <v xml:space="preserve"> And how important would you say those same technologies are to your business: Enterprise Resource Planning (ERP)</v>
      </c>
      <c r="E89" s="13" t="str">
        <f>HYPERLINK("#'Full Results'!A710", "710")</f>
        <v>710</v>
      </c>
      <c r="F89" t="s">
        <v>685</v>
      </c>
    </row>
    <row r="90" spans="3:6" x14ac:dyDescent="0.25">
      <c r="C90">
        <v>82</v>
      </c>
      <c r="D90" s="8" t="str">
        <f>HYPERLINK("#'Table 82'!A1", " And how important would you say those same technologies are to your business: Project management")</f>
        <v xml:space="preserve"> And how important would you say those same technologies are to your business: Project management</v>
      </c>
      <c r="E90" s="13" t="str">
        <f>HYPERLINK("#'Full Results'!A718", "718")</f>
        <v>718</v>
      </c>
      <c r="F90" t="s">
        <v>686</v>
      </c>
    </row>
    <row r="91" spans="3:6" x14ac:dyDescent="0.25">
      <c r="C91">
        <v>83</v>
      </c>
      <c r="D91" s="8" t="str">
        <f>HYPERLINK("#'Table 83'!A1", " And how important would you say those same technologies are to your business: Accounting")</f>
        <v xml:space="preserve"> And how important would you say those same technologies are to your business: Accounting</v>
      </c>
      <c r="E91" s="13" t="str">
        <f>HYPERLINK("#'Full Results'!A726", "726")</f>
        <v>726</v>
      </c>
      <c r="F91" t="s">
        <v>687</v>
      </c>
    </row>
    <row r="92" spans="3:6" x14ac:dyDescent="0.25">
      <c r="C92">
        <v>84</v>
      </c>
      <c r="D92" s="8" t="str">
        <f>HYPERLINK("#'Table 84'!A1", " And how important would you say those same technologies are to your business: Invoicing")</f>
        <v xml:space="preserve"> And how important would you say those same technologies are to your business: Invoicing</v>
      </c>
      <c r="E92" s="13" t="str">
        <f>HYPERLINK("#'Full Results'!A734", "734")</f>
        <v>734</v>
      </c>
      <c r="F92" t="s">
        <v>688</v>
      </c>
    </row>
    <row r="93" spans="3:6" x14ac:dyDescent="0.25">
      <c r="C93">
        <v>85</v>
      </c>
      <c r="D93" s="8" t="str">
        <f>HYPERLINK("#'Table 85'!A1", " And how important would you say those same technologies are to your business: Data dashboards or analytics")</f>
        <v xml:space="preserve"> And how important would you say those same technologies are to your business: Data dashboards or analytics</v>
      </c>
      <c r="E93" s="13" t="str">
        <f>HYPERLINK("#'Full Results'!A742", "742")</f>
        <v>742</v>
      </c>
      <c r="F93" t="s">
        <v>689</v>
      </c>
    </row>
    <row r="94" spans="3:6" x14ac:dyDescent="0.25">
      <c r="C94">
        <v>86</v>
      </c>
      <c r="D94" s="8" t="str">
        <f>HYPERLINK("#'Table 86'!A1", " And how important would you say those same technologies are to your business: 3D Printing")</f>
        <v xml:space="preserve"> And how important would you say those same technologies are to your business: 3D Printing</v>
      </c>
      <c r="E94" s="13" t="str">
        <f>HYPERLINK("#'Full Results'!A750", "750")</f>
        <v>750</v>
      </c>
      <c r="F94" t="s">
        <v>690</v>
      </c>
    </row>
    <row r="95" spans="3:6" x14ac:dyDescent="0.25">
      <c r="C95">
        <v>87</v>
      </c>
      <c r="D95" s="8" t="str">
        <f>HYPERLINK("#'Table 87'!A1", " And how important would you say those same technologies are to your business: Internet of Things (IoT)")</f>
        <v xml:space="preserve"> And how important would you say those same technologies are to your business: Internet of Things (IoT)</v>
      </c>
      <c r="E95" s="13" t="str">
        <f>HYPERLINK("#'Full Results'!A758", "758")</f>
        <v>758</v>
      </c>
      <c r="F95" t="s">
        <v>691</v>
      </c>
    </row>
    <row r="96" spans="3:6" x14ac:dyDescent="0.25">
      <c r="C96">
        <v>88</v>
      </c>
      <c r="D96" s="8" t="str">
        <f>HYPERLINK("#'Table 88'!A1", " And how important would you say those same technologies are to your business: Cloud computing")</f>
        <v xml:space="preserve"> And how important would you say those same technologies are to your business: Cloud computing</v>
      </c>
      <c r="E96" s="13" t="str">
        <f>HYPERLINK("#'Full Results'!A766", "766")</f>
        <v>766</v>
      </c>
      <c r="F96" t="s">
        <v>692</v>
      </c>
    </row>
    <row r="97" spans="3:6" x14ac:dyDescent="0.25">
      <c r="C97">
        <v>89</v>
      </c>
      <c r="D97" s="8" t="str">
        <f>HYPERLINK("#'Table 89'!A1",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7" s="13" t="str">
        <f>HYPERLINK("#'Full Results'!A774", "774")</f>
        <v>774</v>
      </c>
      <c r="F97" t="s">
        <v>693</v>
      </c>
    </row>
    <row r="98" spans="3:6" x14ac:dyDescent="0.25">
      <c r="C98">
        <v>90</v>
      </c>
      <c r="D98" s="8" t="str">
        <f>HYPERLINK("#'Table 90'!A1", " And how important would you say those same technologies are to your business: Blockchain")</f>
        <v xml:space="preserve"> And how important would you say those same technologies are to your business: Blockchain</v>
      </c>
      <c r="E98" s="13" t="str">
        <f>HYPERLINK("#'Full Results'!A782", "782")</f>
        <v>782</v>
      </c>
      <c r="F98" t="s">
        <v>694</v>
      </c>
    </row>
    <row r="99" spans="3:6" x14ac:dyDescent="0.25">
      <c r="C99">
        <v>91</v>
      </c>
      <c r="D99" s="8" t="str">
        <f>HYPERLINK("#'Table 91'!A1", "Grid Summary: Which, if any, of the following are true for your business?")</f>
        <v>Grid Summary: Which, if any, of the following are true for your business?</v>
      </c>
      <c r="E99" s="7"/>
      <c r="F99" t="s">
        <v>70</v>
      </c>
    </row>
    <row r="100" spans="3:6" x14ac:dyDescent="0.25">
      <c r="C100">
        <v>92</v>
      </c>
      <c r="D100" s="8" t="str">
        <f>HYPERLINK("#'Table 92'!A1",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0" s="13" t="str">
        <f>HYPERLINK("#'Full Results'!A790", "790")</f>
        <v>790</v>
      </c>
      <c r="F100" t="s">
        <v>70</v>
      </c>
    </row>
    <row r="101" spans="3:6" x14ac:dyDescent="0.25">
      <c r="C101">
        <v>93</v>
      </c>
      <c r="D101" s="8" t="str">
        <f>HYPERLINK("#'Table 93'!A1", "Which, if any, of the following are true for your business?: Your business employs ICT specialists")</f>
        <v>Which, if any, of the following are true for your business?: Your business employs ICT specialists</v>
      </c>
      <c r="E101" s="13" t="str">
        <f>HYPERLINK("#'Full Results'!A796", "796")</f>
        <v>796</v>
      </c>
      <c r="F101" t="s">
        <v>70</v>
      </c>
    </row>
    <row r="102" spans="3:6" x14ac:dyDescent="0.25">
      <c r="C102">
        <v>94</v>
      </c>
      <c r="D102" s="8" t="str">
        <f>HYPERLINK("#'Table 94'!A1", "Which, if any, of the following are true for your business?: The internet connection for your business is at least 30 Mb/s")</f>
        <v>Which, if any, of the following are true for your business?: The internet connection for your business is at least 30 Mb/s</v>
      </c>
      <c r="E102" s="13" t="str">
        <f>HYPERLINK("#'Full Results'!A802", "802")</f>
        <v>802</v>
      </c>
      <c r="F102" t="s">
        <v>70</v>
      </c>
    </row>
    <row r="103" spans="3:6" x14ac:dyDescent="0.25">
      <c r="C103">
        <v>95</v>
      </c>
      <c r="D103" s="8" t="str">
        <f>HYPERLINK("#'Table 95'!A1",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3" s="13" t="str">
        <f>HYPERLINK("#'Full Results'!A808", "808")</f>
        <v>808</v>
      </c>
      <c r="F103" t="s">
        <v>70</v>
      </c>
    </row>
    <row r="104" spans="3:6" x14ac:dyDescent="0.25">
      <c r="C104">
        <v>96</v>
      </c>
      <c r="D104" s="8" t="str">
        <f>HYPERLINK("#'Table 96'!A1", "Which, if any, of the following are true for your business?: Your business has a website ")</f>
        <v xml:space="preserve">Which, if any, of the following are true for your business?: Your business has a website </v>
      </c>
      <c r="E104" s="13" t="str">
        <f>HYPERLINK("#'Full Results'!A814", "814")</f>
        <v>814</v>
      </c>
      <c r="F104" t="s">
        <v>70</v>
      </c>
    </row>
    <row r="105" spans="3:6" x14ac:dyDescent="0.25">
      <c r="C105">
        <v>97</v>
      </c>
      <c r="D105" s="8" t="str">
        <f>HYPERLINK("#'Table 97'!A1", "Which, if any, of the following are true for your business?: Your business uses 3D printing")</f>
        <v>Which, if any, of the following are true for your business?: Your business uses 3D printing</v>
      </c>
      <c r="E105" s="13" t="str">
        <f>HYPERLINK("#'Full Results'!A820", "820")</f>
        <v>820</v>
      </c>
      <c r="F105" t="s">
        <v>70</v>
      </c>
    </row>
    <row r="106" spans="3:6" x14ac:dyDescent="0.25">
      <c r="C106">
        <v>98</v>
      </c>
      <c r="D106" s="8" t="str">
        <f>HYPERLINK("#'Table 98'!A1", "Which, if any, of the following are true for your business?: Your business uses e-invoices, suitable for automated processing")</f>
        <v>Which, if any, of the following are true for your business?: Your business uses e-invoices, suitable for automated processing</v>
      </c>
      <c r="E106" s="13" t="str">
        <f>HYPERLINK("#'Full Results'!A826", "826")</f>
        <v>826</v>
      </c>
      <c r="F106" t="s">
        <v>70</v>
      </c>
    </row>
    <row r="107" spans="3:6" x14ac:dyDescent="0.25">
      <c r="C107">
        <v>99</v>
      </c>
      <c r="D107" s="8" t="str">
        <f>HYPERLINK("#'Table 99'!A1", "Which, if any, of the following are true for your business?: Your business uses industrial or service robots")</f>
        <v>Which, if any, of the following are true for your business?: Your business uses industrial or service robots</v>
      </c>
      <c r="E107" s="13" t="str">
        <f>HYPERLINK("#'Full Results'!A832", "832")</f>
        <v>832</v>
      </c>
      <c r="F107" t="s">
        <v>70</v>
      </c>
    </row>
    <row r="108" spans="3:6" x14ac:dyDescent="0.25">
      <c r="C108">
        <v>100</v>
      </c>
      <c r="D108" s="8" t="str">
        <f>HYPERLINK("#'Table 100'!A1", "Which, if any, of the following are true for your business?: Sales from e-commerce make up at least 1% of your total turnover")</f>
        <v>Which, if any, of the following are true for your business?: Sales from e-commerce make up at least 1% of your total turnover</v>
      </c>
      <c r="E108" s="13" t="str">
        <f>HYPERLINK("#'Full Results'!A838", "838")</f>
        <v>838</v>
      </c>
      <c r="F108" t="s">
        <v>70</v>
      </c>
    </row>
    <row r="109" spans="3:6" x14ac:dyDescent="0.25">
      <c r="C109">
        <v>101</v>
      </c>
      <c r="D109" s="8" t="str">
        <f>HYPERLINK("#'Table 101'!A1", "Which, if any, of the following are true for your business?: Your business makes use of big data analysis")</f>
        <v>Which, if any, of the following are true for your business?: Your business makes use of big data analysis</v>
      </c>
      <c r="E109" s="13" t="str">
        <f>HYPERLINK("#'Full Results'!A844", "844")</f>
        <v>844</v>
      </c>
      <c r="F109" t="s">
        <v>70</v>
      </c>
    </row>
    <row r="110" spans="3:6" x14ac:dyDescent="0.25">
      <c r="C110">
        <v>102</v>
      </c>
      <c r="D110" s="8" t="str">
        <f>HYPERLINK("#'Table 102'!A1", "You said that your business had a website. Does it contain any of the following features?Please select all that apply")</f>
        <v>You said that your business had a website. Does it contain any of the following features?Please select all that apply</v>
      </c>
      <c r="E110" s="13" t="str">
        <f>HYPERLINK("#'Full Results'!A850", "850")</f>
        <v>850</v>
      </c>
      <c r="F110" t="s">
        <v>695</v>
      </c>
    </row>
    <row r="111" spans="3:6" x14ac:dyDescent="0.25">
      <c r="C111">
        <v>103</v>
      </c>
      <c r="D111" s="8" t="str">
        <f>HYPERLINK("#'Table 103'!A1",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1" s="13" t="str">
        <f>HYPERLINK("#'Full Results'!A858", "858")</f>
        <v>858</v>
      </c>
      <c r="F111" t="s">
        <v>70</v>
      </c>
    </row>
    <row r="112" spans="3:6" x14ac:dyDescent="0.25">
      <c r="C112">
        <v>104</v>
      </c>
      <c r="D112" s="8" t="str">
        <f>HYPERLINK("#'Table 104'!A1", " What proportion of your total IT budget would you estimate goes on cloud computing Software as a Service (SaaS)?")</f>
        <v xml:space="preserve"> What proportion of your total IT budget would you estimate goes on cloud computing Software as a Service (SaaS)?</v>
      </c>
      <c r="E112" s="13" t="str">
        <f>HYPERLINK("#'Full Results'!A868", "868")</f>
        <v>868</v>
      </c>
      <c r="F112" t="s">
        <v>696</v>
      </c>
    </row>
    <row r="113" spans="3:6" x14ac:dyDescent="0.25">
      <c r="C113">
        <v>105</v>
      </c>
      <c r="D113" s="8" t="str">
        <f>HYPERLINK("#'Table 105'!A1",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3" s="13" t="str">
        <f>HYPERLINK("#'Full Results'!A878", "878")</f>
        <v>878</v>
      </c>
      <c r="F113" t="s">
        <v>697</v>
      </c>
    </row>
    <row r="114" spans="3:6" x14ac:dyDescent="0.25">
      <c r="C114">
        <v>106</v>
      </c>
      <c r="D114" s="8" t="str">
        <f>HYPERLINK("#'Table 106'!A1", "Does your company use any of the following cloud provider?Please select all that apply")</f>
        <v>Does your company use any of the following cloud provider?Please select all that apply</v>
      </c>
      <c r="E114" s="13" t="str">
        <f>HYPERLINK("#'Full Results'!A888", "888")</f>
        <v>888</v>
      </c>
      <c r="F114" t="s">
        <v>697</v>
      </c>
    </row>
    <row r="115" spans="3:6" x14ac:dyDescent="0.25">
      <c r="C115">
        <v>107</v>
      </c>
      <c r="D115" s="8" t="str">
        <f>HYPERLINK("#'Table 107'!A1", "You said that your company used another cloud provider. Is it any of the below?Please select all that apply")</f>
        <v>You said that your company used another cloud provider. Is it any of the below?Please select all that apply</v>
      </c>
      <c r="E115" s="13" t="str">
        <f>HYPERLINK("#'Full Results'!A896", "896")</f>
        <v>896</v>
      </c>
      <c r="F115" t="s">
        <v>698</v>
      </c>
    </row>
    <row r="116" spans="3:6" x14ac:dyDescent="0.25">
      <c r="C116">
        <v>108</v>
      </c>
      <c r="D116" s="8" t="str">
        <f>HYPERLINK("#'Table 108'!A1", " And which would you say is your primary cloud provider?")</f>
        <v xml:space="preserve"> And which would you say is your primary cloud provider?</v>
      </c>
      <c r="E116" s="13" t="str">
        <f>HYPERLINK("#'Full Results'!A915", "915")</f>
        <v>915</v>
      </c>
      <c r="F116" t="s">
        <v>697</v>
      </c>
    </row>
    <row r="117" spans="3:6" x14ac:dyDescent="0.25">
      <c r="C117">
        <v>109</v>
      </c>
      <c r="D117" s="8" t="str">
        <f>HYPERLINK("#'Table 109'!A1",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7" s="13" t="str">
        <f>HYPERLINK("#'Full Results'!A931", "931")</f>
        <v>931</v>
      </c>
      <c r="F117" t="s">
        <v>697</v>
      </c>
    </row>
    <row r="118" spans="3:6" x14ac:dyDescent="0.25">
      <c r="C118">
        <v>110</v>
      </c>
      <c r="D118" s="8" t="str">
        <f>HYPERLINK("#'Table 110'!A1", " When did your company first start using cloud services? ")</f>
        <v xml:space="preserve"> When did your company first start using cloud services? </v>
      </c>
      <c r="E118" s="13" t="str">
        <f>HYPERLINK("#'Full Results'!A951", "951")</f>
        <v>951</v>
      </c>
      <c r="F118" t="s">
        <v>697</v>
      </c>
    </row>
    <row r="119" spans="3:6" x14ac:dyDescent="0.25">
      <c r="C119">
        <v>111</v>
      </c>
      <c r="D119" s="8" t="str">
        <f>HYPERLINK("#'Table 111'!A1", "Has the use of cloud services enabled you to do any of the following?Please select all that apply")</f>
        <v>Has the use of cloud services enabled you to do any of the following?Please select all that apply</v>
      </c>
      <c r="E119" s="13" t="str">
        <f>HYPERLINK("#'Full Results'!A961", "961")</f>
        <v>961</v>
      </c>
      <c r="F119" t="s">
        <v>697</v>
      </c>
    </row>
    <row r="120" spans="3:6" x14ac:dyDescent="0.25">
      <c r="C120">
        <v>112</v>
      </c>
      <c r="D120" s="8" t="str">
        <f>HYPERLINK("#'Table 112'!A1", "Grid Summary: To the best of your knowledge, how easy or difficult would the following be without the existence of cloud services?")</f>
        <v>Grid Summary: To the best of your knowledge, how easy or difficult would the following be without the existence of cloud services?</v>
      </c>
      <c r="E120" s="7"/>
      <c r="F120" t="s">
        <v>697</v>
      </c>
    </row>
    <row r="121" spans="3:6" x14ac:dyDescent="0.25">
      <c r="C121">
        <v>113</v>
      </c>
      <c r="D121" s="8" t="str">
        <f>HYPERLINK("#'Table 113'!A1",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1" s="13" t="str">
        <f>HYPERLINK("#'Full Results'!A976", "976")</f>
        <v>976</v>
      </c>
      <c r="F121" t="s">
        <v>697</v>
      </c>
    </row>
    <row r="122" spans="3:6" x14ac:dyDescent="0.25">
      <c r="C122">
        <v>114</v>
      </c>
      <c r="D122" s="8" t="str">
        <f>HYPERLINK("#'Table 114'!A1",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2" s="13" t="str">
        <f>HYPERLINK("#'Full Results'!A985", "985")</f>
        <v>985</v>
      </c>
      <c r="F122" t="s">
        <v>697</v>
      </c>
    </row>
    <row r="123" spans="3:6" x14ac:dyDescent="0.25">
      <c r="C123">
        <v>115</v>
      </c>
      <c r="D123" s="8" t="str">
        <f>HYPERLINK("#'Table 115'!A1", "To the best of your knowledge, how easy or difficult would the following be without the existence of cloud services?: Data storage")</f>
        <v>To the best of your knowledge, how easy or difficult would the following be without the existence of cloud services?: Data storage</v>
      </c>
      <c r="E123" s="13" t="str">
        <f>HYPERLINK("#'Full Results'!A994", "994")</f>
        <v>994</v>
      </c>
      <c r="F123" t="s">
        <v>697</v>
      </c>
    </row>
    <row r="124" spans="3:6" x14ac:dyDescent="0.25">
      <c r="C124">
        <v>116</v>
      </c>
      <c r="D124" s="8" t="str">
        <f>HYPERLINK("#'Table 116'!A1",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4" s="13" t="str">
        <f>HYPERLINK("#'Full Results'!A1003", "1003")</f>
        <v>1003</v>
      </c>
      <c r="F124" t="s">
        <v>697</v>
      </c>
    </row>
    <row r="125" spans="3:6" x14ac:dyDescent="0.25">
      <c r="C125">
        <v>117</v>
      </c>
      <c r="D125" s="8" t="str">
        <f>HYPERLINK("#'Table 117'!A1", " If you had to change your primary cloud provider and move to a different cloud service, how difficult would this be?")</f>
        <v xml:space="preserve"> If you had to change your primary cloud provider and move to a different cloud service, how difficult would this be?</v>
      </c>
      <c r="E125" s="13" t="str">
        <f>HYPERLINK("#'Full Results'!A1012", "1012")</f>
        <v>1012</v>
      </c>
      <c r="F125" t="s">
        <v>697</v>
      </c>
    </row>
    <row r="126" spans="3:6" x14ac:dyDescent="0.25">
      <c r="C126">
        <v>118</v>
      </c>
      <c r="D126" s="8" t="str">
        <f>HYPERLINK("#'Table 118'!A1",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6" s="7"/>
      <c r="F126" t="s">
        <v>699</v>
      </c>
    </row>
    <row r="127" spans="3:6" x14ac:dyDescent="0.25">
      <c r="C127">
        <v>119</v>
      </c>
      <c r="D127" s="8" t="str">
        <f>HYPERLINK("#'Table 119'!A1",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7" s="13" t="str">
        <f>HYPERLINK("#'Full Results'!A1021", "1021")</f>
        <v>1021</v>
      </c>
      <c r="F127" t="s">
        <v>699</v>
      </c>
    </row>
    <row r="128" spans="3:6" x14ac:dyDescent="0.25">
      <c r="C128">
        <v>120</v>
      </c>
      <c r="D128" s="8" t="str">
        <f>HYPERLINK("#'Table 120'!A1",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8" s="13" t="str">
        <f>HYPERLINK("#'Full Results'!A1030", "1030")</f>
        <v>1030</v>
      </c>
      <c r="F128" t="s">
        <v>699</v>
      </c>
    </row>
    <row r="129" spans="3:6" x14ac:dyDescent="0.2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3" t="str">
        <f>HYPERLINK("#'Full Results'!A1039", "1039")</f>
        <v>1039</v>
      </c>
      <c r="F129" t="s">
        <v>699</v>
      </c>
    </row>
    <row r="130" spans="3:6" x14ac:dyDescent="0.2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3" t="str">
        <f>HYPERLINK("#'Full Results'!A1048", "1048")</f>
        <v>1048</v>
      </c>
      <c r="F130" t="s">
        <v>699</v>
      </c>
    </row>
    <row r="131" spans="3:6" x14ac:dyDescent="0.2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1" s="13" t="str">
        <f>HYPERLINK("#'Full Results'!A1057", "1057")</f>
        <v>1057</v>
      </c>
      <c r="F131" t="s">
        <v>699</v>
      </c>
    </row>
    <row r="132" spans="3:6" x14ac:dyDescent="0.2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2" s="13" t="str">
        <f>HYPERLINK("#'Full Results'!A1066", "1066")</f>
        <v>1066</v>
      </c>
      <c r="F132" t="s">
        <v>699</v>
      </c>
    </row>
    <row r="133" spans="3:6" x14ac:dyDescent="0.2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3" s="13" t="str">
        <f>HYPERLINK("#'Full Results'!A1075", "1075")</f>
        <v>1075</v>
      </c>
      <c r="F133" t="s">
        <v>699</v>
      </c>
    </row>
    <row r="134" spans="3:6" x14ac:dyDescent="0.2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4" s="13" t="str">
        <f>HYPERLINK("#'Full Results'!A1084", "1084")</f>
        <v>1084</v>
      </c>
      <c r="F134" t="s">
        <v>699</v>
      </c>
    </row>
    <row r="135" spans="3:6" x14ac:dyDescent="0.25">
      <c r="C135">
        <v>127</v>
      </c>
      <c r="D135" s="8" t="str">
        <f>HYPERLINK("#'Table 127'!A1", " If you could not use cloud computing at all, what impact do you think this would have on the total cost of your IT?")</f>
        <v xml:space="preserve"> If you could not use cloud computing at all, what impact do you think this would have on the total cost of your IT?</v>
      </c>
      <c r="E135" s="13" t="str">
        <f>HYPERLINK("#'Full Results'!A1093", "1093")</f>
        <v>1093</v>
      </c>
      <c r="F135" t="s">
        <v>697</v>
      </c>
    </row>
    <row r="136" spans="3:6" x14ac:dyDescent="0.25">
      <c r="C136">
        <v>128</v>
      </c>
      <c r="D136" s="8" t="str">
        <f>HYPERLINK("#'Table 128'!A1",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6" s="13" t="str">
        <f>HYPERLINK("#'Full Results'!A1104", "1104")</f>
        <v>1104</v>
      </c>
      <c r="F136" t="s">
        <v>697</v>
      </c>
    </row>
    <row r="137" spans="3:6" x14ac:dyDescent="0.25">
      <c r="C137">
        <v>129</v>
      </c>
      <c r="D137" s="8" t="str">
        <f>HYPERLINK("#'Table 129'!A1", " How important, if at all, are digital skills to the day to day running of your business?")</f>
        <v xml:space="preserve"> How important, if at all, are digital skills to the day to day running of your business?</v>
      </c>
      <c r="E137" s="13" t="str">
        <f>HYPERLINK("#'Full Results'!A1117", "1117")</f>
        <v>1117</v>
      </c>
      <c r="F137" t="s">
        <v>70</v>
      </c>
    </row>
    <row r="138" spans="3:6" x14ac:dyDescent="0.25">
      <c r="C138">
        <v>130</v>
      </c>
      <c r="D138" s="8" t="str">
        <f>HYPERLINK("#'Table 130'!A1", "Which digital skills do you think it is important for an average worker to be able to do today?Please select all that apply.")</f>
        <v>Which digital skills do you think it is important for an average worker to be able to do today?Please select all that apply.</v>
      </c>
      <c r="E138" s="13" t="str">
        <f>HYPERLINK("#'Full Results'!A1127", "1127")</f>
        <v>1127</v>
      </c>
      <c r="F138" t="s">
        <v>70</v>
      </c>
    </row>
    <row r="139" spans="3:6" x14ac:dyDescent="0.25">
      <c r="C139">
        <v>131</v>
      </c>
      <c r="D139" s="8" t="str">
        <f>HYPERLINK("#'Table 131'!A1", "And which digital skills do you think it is not important for an average worker to be able to do today?Please select all that apply")</f>
        <v>And which digital skills do you think it is not important for an average worker to be able to do today?Please select all that apply</v>
      </c>
      <c r="E139" s="13" t="str">
        <f>HYPERLINK("#'Full Results'!A1143", "1143")</f>
        <v>1143</v>
      </c>
      <c r="F139" t="s">
        <v>70</v>
      </c>
    </row>
    <row r="140" spans="3:6" x14ac:dyDescent="0.25">
      <c r="C140">
        <v>132</v>
      </c>
      <c r="D140" s="8" t="str">
        <f>HYPERLINK("#'Table 132'!A1", "Which types of digital skills are most important to your business?Please select up to three.")</f>
        <v>Which types of digital skills are most important to your business?Please select up to three.</v>
      </c>
      <c r="E140" s="13" t="str">
        <f>HYPERLINK("#'Full Results'!A1159", "1159")</f>
        <v>1159</v>
      </c>
      <c r="F140" t="s">
        <v>70</v>
      </c>
    </row>
    <row r="141" spans="3:6" x14ac:dyDescent="0.25">
      <c r="C141">
        <v>133</v>
      </c>
      <c r="D141" s="8" t="str">
        <f>HYPERLINK("#'Table 133'!A1", " How easy or difficult is it for your business to find staff with good digital skills?")</f>
        <v xml:space="preserve"> How easy or difficult is it for your business to find staff with good digital skills?</v>
      </c>
      <c r="E141" s="13" t="str">
        <f>HYPERLINK("#'Full Results'!A1171", "1171")</f>
        <v>1171</v>
      </c>
      <c r="F141" t="s">
        <v>70</v>
      </c>
    </row>
    <row r="142" spans="3:6" x14ac:dyDescent="0.25">
      <c r="C142">
        <v>134</v>
      </c>
      <c r="D142" s="8" t="str">
        <f>HYPERLINK("#'Table 134'!A1",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2" s="13" t="str">
        <f>HYPERLINK("#'Full Results'!A1180", "1180")</f>
        <v>1180</v>
      </c>
      <c r="F142" t="s">
        <v>700</v>
      </c>
    </row>
    <row r="143" spans="3:6" x14ac:dyDescent="0.25">
      <c r="C143">
        <v>135</v>
      </c>
      <c r="D143" s="8" t="str">
        <f>HYPERLINK("#'Table 135'!A1", "Does your company employ any of the following?Please select all that apply.")</f>
        <v>Does your company employ any of the following?Please select all that apply.</v>
      </c>
      <c r="E143" s="13" t="str">
        <f>HYPERLINK("#'Full Results'!A1189", "1189")</f>
        <v>1189</v>
      </c>
      <c r="F143" t="s">
        <v>70</v>
      </c>
    </row>
    <row r="144" spans="3:6" x14ac:dyDescent="0.25">
      <c r="C144">
        <v>136</v>
      </c>
      <c r="D144" s="8" t="str">
        <f>HYPERLINK("#'Table 136'!A1",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4" s="7"/>
      <c r="F144" t="s">
        <v>70</v>
      </c>
    </row>
    <row r="145" spans="3:6" x14ac:dyDescent="0.25">
      <c r="C145">
        <v>137</v>
      </c>
      <c r="D145" s="8" t="str">
        <f>HYPERLINK("#'Table 137'!A1",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5" s="13" t="str">
        <f>HYPERLINK("#'Full Results'!A1195", "1195")</f>
        <v>1195</v>
      </c>
      <c r="F145" t="s">
        <v>70</v>
      </c>
    </row>
    <row r="146" spans="3:6" x14ac:dyDescent="0.25">
      <c r="C146">
        <v>138</v>
      </c>
      <c r="D146" s="8" t="str">
        <f>HYPERLINK("#'Table 138'!A1",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6" s="13" t="str">
        <f>HYPERLINK("#'Full Results'!A1203", "1203")</f>
        <v>1203</v>
      </c>
      <c r="F146" t="s">
        <v>70</v>
      </c>
    </row>
    <row r="147" spans="3:6" x14ac:dyDescent="0.25">
      <c r="C147">
        <v>139</v>
      </c>
      <c r="D147" s="8" t="str">
        <f>HYPERLINK("#'Table 139'!A1",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7" s="13" t="str">
        <f>HYPERLINK("#'Full Results'!A1211", "1211")</f>
        <v>1211</v>
      </c>
      <c r="F147" t="s">
        <v>70</v>
      </c>
    </row>
    <row r="148" spans="3:6" x14ac:dyDescent="0.25">
      <c r="C148">
        <v>140</v>
      </c>
      <c r="D148" s="8" t="str">
        <f>HYPERLINK("#'Table 140'!A1",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48" s="13" t="str">
        <f>HYPERLINK("#'Full Results'!A1219", "1219")</f>
        <v>1219</v>
      </c>
      <c r="F148" t="s">
        <v>70</v>
      </c>
    </row>
    <row r="149" spans="3:6" x14ac:dyDescent="0.25">
      <c r="C149">
        <v>141</v>
      </c>
      <c r="D149" s="8" t="str">
        <f>HYPERLINK("#'Table 141'!A1",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49" s="13" t="str">
        <f>HYPERLINK("#'Full Results'!A1227", "1227")</f>
        <v>1227</v>
      </c>
      <c r="F149" t="s">
        <v>70</v>
      </c>
    </row>
    <row r="150" spans="3:6" x14ac:dyDescent="0.25">
      <c r="C150">
        <v>142</v>
      </c>
      <c r="D150" s="8" t="str">
        <f>HYPERLINK("#'Table 142'!A1",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0" s="13" t="str">
        <f>HYPERLINK("#'Full Results'!A1235", "1235")</f>
        <v>1235</v>
      </c>
      <c r="F150" t="s">
        <v>70</v>
      </c>
    </row>
    <row r="151" spans="3:6" x14ac:dyDescent="0.25">
      <c r="C151">
        <v>143</v>
      </c>
      <c r="D151" s="8" t="str">
        <f>HYPERLINK("#'Table 143'!A1",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1" s="13" t="str">
        <f>HYPERLINK("#'Full Results'!A1243", "1243")</f>
        <v>1243</v>
      </c>
      <c r="F151" t="s">
        <v>701</v>
      </c>
    </row>
    <row r="152" spans="3:6" x14ac:dyDescent="0.25">
      <c r="C152">
        <v>144</v>
      </c>
      <c r="D152" s="8" t="str">
        <f>HYPERLINK("#'Table 144'!A1", " On average, how much do you expect your revenue to grow in the next three years?")</f>
        <v xml:space="preserve"> On average, how much do you expect your revenue to grow in the next three years?</v>
      </c>
      <c r="E152" s="13" t="str">
        <f>HYPERLINK("#'Full Results'!A1249", "1249")</f>
        <v>1249</v>
      </c>
      <c r="F152" t="s">
        <v>701</v>
      </c>
    </row>
    <row r="153" spans="3:6" x14ac:dyDescent="0.25">
      <c r="C153">
        <v>145</v>
      </c>
      <c r="D153" s="8" t="str">
        <f>HYPERLINK("#'Table 145'!A1",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3" s="13" t="str">
        <f>HYPERLINK("#'Full Results'!A1264", "1264")</f>
        <v>1264</v>
      </c>
      <c r="F153" t="s">
        <v>701</v>
      </c>
    </row>
    <row r="154" spans="3:6" x14ac:dyDescent="0.25">
      <c r="C154">
        <v>146</v>
      </c>
      <c r="D154" s="8" t="str">
        <f>HYPERLINK("#'Table 146'!A1",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4" s="7"/>
      <c r="F154" t="s">
        <v>70</v>
      </c>
    </row>
    <row r="155" spans="3:6" x14ac:dyDescent="0.25">
      <c r="C155">
        <v>147</v>
      </c>
      <c r="D155" s="8" t="str">
        <f>HYPERLINK("#'Table 147'!A1",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5" s="13" t="str">
        <f>HYPERLINK("#'Full Results'!A1278", "1278")</f>
        <v>1278</v>
      </c>
      <c r="F155" t="s">
        <v>70</v>
      </c>
    </row>
    <row r="156" spans="3:6" x14ac:dyDescent="0.25">
      <c r="C156">
        <v>148</v>
      </c>
      <c r="D156" s="8" t="str">
        <f>HYPERLINK("#'Table 148'!A1",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6" s="13" t="str">
        <f>HYPERLINK("#'Full Results'!A1290", "1290")</f>
        <v>1290</v>
      </c>
      <c r="F156" t="s">
        <v>70</v>
      </c>
    </row>
    <row r="157" spans="3:6" x14ac:dyDescent="0.25">
      <c r="C157">
        <v>149</v>
      </c>
      <c r="D157" s="8" t="str">
        <f>HYPERLINK("#'Table 149'!A1",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7" s="13" t="str">
        <f>HYPERLINK("#'Full Results'!A1302", "1302")</f>
        <v>1302</v>
      </c>
      <c r="F157" t="s">
        <v>70</v>
      </c>
    </row>
    <row r="158" spans="3:6" x14ac:dyDescent="0.25">
      <c r="C158">
        <v>150</v>
      </c>
      <c r="D158" s="8" t="str">
        <f>HYPERLINK("#'Table 150'!A1",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58" s="13" t="str">
        <f>HYPERLINK("#'Full Results'!A1314", "1314")</f>
        <v>1314</v>
      </c>
      <c r="F158" t="s">
        <v>604</v>
      </c>
    </row>
    <row r="159" spans="3:6" x14ac:dyDescent="0.25">
      <c r="C159">
        <v>151</v>
      </c>
      <c r="D159" s="8" t="str">
        <f>HYPERLINK("#'Table 151'!A1",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59" s="13" t="str">
        <f>HYPERLINK("#'Full Results'!A1326", "1326")</f>
        <v>1326</v>
      </c>
      <c r="F159" t="s">
        <v>70</v>
      </c>
    </row>
    <row r="160" spans="3:6" x14ac:dyDescent="0.25">
      <c r="C160">
        <v>152</v>
      </c>
      <c r="D160" s="8" t="str">
        <f>HYPERLINK("#'Table 152'!A1", " How important or unimportant is improving your sustainability to your current business’s strategy?")</f>
        <v xml:space="preserve"> How important or unimportant is improving your sustainability to your current business’s strategy?</v>
      </c>
      <c r="E160" s="13" t="str">
        <f>HYPERLINK("#'Full Results'!A1338", "1338")</f>
        <v>1338</v>
      </c>
      <c r="F160" t="s">
        <v>70</v>
      </c>
    </row>
    <row r="161" spans="3:6" x14ac:dyDescent="0.25">
      <c r="C161">
        <v>153</v>
      </c>
      <c r="D161" s="8" t="str">
        <f>HYPERLINK("#'Table 153'!A1",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1" s="13" t="str">
        <f>HYPERLINK("#'Full Results'!A1350", "1350")</f>
        <v>1350</v>
      </c>
      <c r="F161" t="s">
        <v>70</v>
      </c>
    </row>
    <row r="162" spans="3:6" x14ac:dyDescent="0.25">
      <c r="C162">
        <v>154</v>
      </c>
      <c r="D162" s="8" t="str">
        <f>HYPERLINK("#'Table 154'!A1", " Do you feel you currently have adequate digital tools to monitor and improve your company’s sustainability?")</f>
        <v xml:space="preserve"> Do you feel you currently have adequate digital tools to monitor and improve your company’s sustainability?</v>
      </c>
      <c r="E162" s="13" t="str">
        <f>HYPERLINK("#'Full Results'!A1359", "1359")</f>
        <v>1359</v>
      </c>
      <c r="F162" t="s">
        <v>70</v>
      </c>
    </row>
    <row r="163" spans="3:6" x14ac:dyDescent="0.25">
      <c r="C163">
        <v>155</v>
      </c>
      <c r="D163" s="8" t="str">
        <f>HYPERLINK("#'Table 155'!A1", " Has your company committed to becoming carbon neutral, and if so by when?")</f>
        <v xml:space="preserve"> Has your company committed to becoming carbon neutral, and if so by when?</v>
      </c>
      <c r="E163" s="13" t="str">
        <f>HYPERLINK("#'Full Results'!A1365", "1365")</f>
        <v>1365</v>
      </c>
      <c r="F163" t="s">
        <v>70</v>
      </c>
    </row>
    <row r="164" spans="3:6" x14ac:dyDescent="0.25">
      <c r="C164">
        <v>156</v>
      </c>
      <c r="D164" s="8" t="str">
        <f>HYPERLINK("#'Table 156'!A1", " Are you familiar with the concept of a ‘B corporation’?")</f>
        <v xml:space="preserve"> Are you familiar with the concept of a ‘B corporation’?</v>
      </c>
      <c r="E164" s="13" t="str">
        <f>HYPERLINK("#'Full Results'!A1375", "1375")</f>
        <v>1375</v>
      </c>
      <c r="F164" t="s">
        <v>70</v>
      </c>
    </row>
    <row r="165" spans="3:6" x14ac:dyDescent="0.25">
      <c r="C165">
        <v>157</v>
      </c>
      <c r="D165" s="8" t="str">
        <f>HYPERLINK("#'Table 157'!A1", " Is your company a B corporation?")</f>
        <v xml:space="preserve"> Is your company a B corporation?</v>
      </c>
      <c r="E165" s="13" t="str">
        <f>HYPERLINK("#'Full Results'!A1383", "1383")</f>
        <v>1383</v>
      </c>
      <c r="F165" t="s">
        <v>70</v>
      </c>
    </row>
    <row r="166" spans="3:6" x14ac:dyDescent="0.25">
      <c r="C166">
        <v>158</v>
      </c>
      <c r="D166" s="8" t="str">
        <f>HYPERLINK("#'Table 158'!A1",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6" s="13" t="str">
        <f>HYPERLINK("#'Full Results'!A1389", "1389")</f>
        <v>1389</v>
      </c>
      <c r="F166" t="s">
        <v>70</v>
      </c>
    </row>
    <row r="167" spans="3:6" x14ac:dyDescent="0.25">
      <c r="C167">
        <v>159</v>
      </c>
      <c r="D167" s="8" t="str">
        <f>HYPERLINK("#'Table 159'!A1", " Overall, how confident or unconfident are you in keeping your business’s data secure?")</f>
        <v xml:space="preserve"> Overall, how confident or unconfident are you in keeping your business’s data secure?</v>
      </c>
      <c r="E167" s="13" t="str">
        <f>HYPERLINK("#'Full Results'!A1398", "1398")</f>
        <v>1398</v>
      </c>
      <c r="F167" t="s">
        <v>70</v>
      </c>
    </row>
    <row r="168" spans="3:6" x14ac:dyDescent="0.25">
      <c r="C168">
        <v>160</v>
      </c>
      <c r="D168" s="8" t="str">
        <f>HYPERLINK("#'Table 160'!A1", " And how confident or unconfident are you that your company’s data is secure in the cloud?")</f>
        <v xml:space="preserve"> And how confident or unconfident are you that your company’s data is secure in the cloud?</v>
      </c>
      <c r="E168" s="13" t="str">
        <f>HYPERLINK("#'Full Results'!A1410", "1410")</f>
        <v>1410</v>
      </c>
      <c r="F168" t="s">
        <v>697</v>
      </c>
    </row>
    <row r="169" spans="3:6" x14ac:dyDescent="0.25">
      <c r="C169">
        <v>161</v>
      </c>
      <c r="D169" s="8" t="str">
        <f>HYPERLINK("#'Table 161'!A1", "What do you think is most important to helping businesses keep data secure?Please select up to three.")</f>
        <v>What do you think is most important to helping businesses keep data secure?Please select up to three.</v>
      </c>
      <c r="E169" s="13" t="str">
        <f>HYPERLINK("#'Full Results'!A1422", "1422")</f>
        <v>1422</v>
      </c>
      <c r="F169" t="s">
        <v>70</v>
      </c>
    </row>
    <row r="170" spans="3:6" x14ac:dyDescent="0.25">
      <c r="C170">
        <v>162</v>
      </c>
      <c r="D170" s="8" t="str">
        <f>HYPERLINK("#'Table 162'!A1", " Would you support the building of a new data centre by an international cloud provider in your local city or region?")</f>
        <v xml:space="preserve"> Would you support the building of a new data centre by an international cloud provider in your local city or region?</v>
      </c>
      <c r="E170" s="13" t="str">
        <f>HYPERLINK("#'Full Results'!A1435", "1435")</f>
        <v>1435</v>
      </c>
      <c r="F170" t="s">
        <v>70</v>
      </c>
    </row>
    <row r="171" spans="3:6" x14ac:dyDescent="0.25">
      <c r="C171">
        <v>163</v>
      </c>
      <c r="D171" s="8" t="str">
        <f>HYPERLINK("#'Table 163'!A1",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1" s="13" t="str">
        <f>HYPERLINK("#'Full Results'!A1447", "1447")</f>
        <v>1447</v>
      </c>
      <c r="F171" t="s">
        <v>70</v>
      </c>
    </row>
    <row r="172" spans="3:6" x14ac:dyDescent="0.25">
      <c r="C172">
        <v>164</v>
      </c>
      <c r="D172" s="8" t="str">
        <f>HYPERLINK("#'Table 164'!A1", "Grid Summary: To what extent, if at all, would you trust your data to be secure in the following scenarios?")</f>
        <v>Grid Summary: To what extent, if at all, would you trust your data to be secure in the following scenarios?</v>
      </c>
      <c r="E172" s="7"/>
      <c r="F172" t="s">
        <v>70</v>
      </c>
    </row>
    <row r="173" spans="3:6" x14ac:dyDescent="0.25">
      <c r="C173">
        <v>165</v>
      </c>
      <c r="D173" s="8" t="str">
        <f>HYPERLINK("#'Table 165'!A1", "To what extent, if at all, would you trust your data to be secure in the following scenarios?: Hosted in your own company’s data centre(s)")</f>
        <v>To what extent, if at all, would you trust your data to be secure in the following scenarios?: Hosted in your own company’s data centre(s)</v>
      </c>
      <c r="E173" s="13" t="str">
        <f>HYPERLINK("#'Full Results'!A1456", "1456")</f>
        <v>1456</v>
      </c>
      <c r="F173" t="s">
        <v>70</v>
      </c>
    </row>
    <row r="174" spans="3:6" x14ac:dyDescent="0.25">
      <c r="C174">
        <v>166</v>
      </c>
      <c r="D174" s="8" t="str">
        <f>HYPERLINK("#'Table 166'!A1",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4" s="13" t="str">
        <f>HYPERLINK("#'Full Results'!A1465", "1465")</f>
        <v>1465</v>
      </c>
      <c r="F174" t="s">
        <v>70</v>
      </c>
    </row>
    <row r="175" spans="3:6" x14ac:dyDescent="0.25">
      <c r="C175">
        <v>167</v>
      </c>
      <c r="D175" s="8" t="str">
        <f>HYPERLINK("#'Table 167'!A1",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5" s="13" t="str">
        <f>HYPERLINK("#'Full Results'!A1474", "1474")</f>
        <v>1474</v>
      </c>
      <c r="F175" t="s">
        <v>70</v>
      </c>
    </row>
    <row r="176" spans="3:6" x14ac:dyDescent="0.25">
      <c r="C176">
        <v>168</v>
      </c>
      <c r="D176" s="8" t="str">
        <f>HYPERLINK("#'Table 168'!A1",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6" s="13" t="str">
        <f>HYPERLINK("#'Full Results'!A1483", "1483")</f>
        <v>1483</v>
      </c>
      <c r="F176" t="s">
        <v>70</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Q1492"/>
  <sheetViews>
    <sheetView showGridLines="0" workbookViewId="0">
      <pane xSplit="2" ySplit="7" topLeftCell="C1407" activePane="bottomRight" state="frozen"/>
      <selection pane="topRight"/>
      <selection pane="bottomLeft"/>
      <selection pane="bottomRight" activeCell="A1410" sqref="A1410"/>
    </sheetView>
  </sheetViews>
  <sheetFormatPr defaultColWidth="11.42578125" defaultRowHeight="15" x14ac:dyDescent="0.25"/>
  <cols>
    <col min="2" max="2" width="20.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4" t="s">
        <v>675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2"/>
      <c r="C5" s="12"/>
      <c r="D5" s="27" t="s">
        <v>48</v>
      </c>
      <c r="E5" s="27"/>
      <c r="F5" s="27"/>
      <c r="G5" s="27"/>
      <c r="H5" s="27"/>
      <c r="I5" s="27"/>
      <c r="J5" s="27"/>
      <c r="K5" s="27"/>
      <c r="L5" s="27"/>
      <c r="M5" s="12"/>
      <c r="N5" s="27" t="s">
        <v>49</v>
      </c>
      <c r="O5" s="27"/>
      <c r="P5" s="27"/>
      <c r="Q5" s="27"/>
      <c r="R5" s="12"/>
      <c r="S5" s="27" t="s">
        <v>50</v>
      </c>
      <c r="T5" s="27"/>
      <c r="U5" s="27"/>
      <c r="V5" s="27"/>
      <c r="W5" s="27"/>
      <c r="X5" s="27"/>
      <c r="Y5" s="27"/>
      <c r="Z5" s="12"/>
      <c r="AA5" s="27" t="s">
        <v>51</v>
      </c>
      <c r="AB5" s="27"/>
      <c r="AC5" s="12"/>
      <c r="AD5" s="27" t="s">
        <v>52</v>
      </c>
      <c r="AE5" s="27"/>
      <c r="AF5" s="12"/>
      <c r="AG5" s="27" t="s">
        <v>53</v>
      </c>
      <c r="AH5" s="27"/>
      <c r="AI5" s="12"/>
      <c r="AJ5" s="27" t="s">
        <v>54</v>
      </c>
      <c r="AK5" s="27"/>
      <c r="AL5" s="12"/>
      <c r="AM5" s="27" t="s">
        <v>55</v>
      </c>
      <c r="AN5" s="27"/>
      <c r="AO5" s="27"/>
      <c r="AP5" s="27"/>
      <c r="AQ5" s="12"/>
      <c r="AR5" s="27" t="s">
        <v>56</v>
      </c>
      <c r="AS5" s="27"/>
      <c r="AT5" s="12"/>
      <c r="AU5" s="27" t="s">
        <v>57</v>
      </c>
      <c r="AV5" s="27"/>
      <c r="AW5" s="12"/>
      <c r="AX5" s="27" t="s">
        <v>58</v>
      </c>
      <c r="AY5" s="27"/>
      <c r="AZ5" s="12"/>
      <c r="BA5" s="27" t="s">
        <v>59</v>
      </c>
      <c r="BB5" s="27"/>
      <c r="BC5" s="12"/>
      <c r="BD5" s="27" t="s">
        <v>60</v>
      </c>
      <c r="BE5" s="27"/>
      <c r="BF5" s="12"/>
      <c r="BG5" s="27" t="s">
        <v>61</v>
      </c>
      <c r="BH5" s="27"/>
      <c r="BI5" s="12"/>
      <c r="BJ5" s="27" t="s">
        <v>62</v>
      </c>
      <c r="BK5" s="27"/>
      <c r="BL5" s="12"/>
      <c r="BM5" s="27" t="s">
        <v>63</v>
      </c>
      <c r="BN5" s="27"/>
      <c r="BO5" s="12"/>
      <c r="BP5" s="27" t="s">
        <v>64</v>
      </c>
      <c r="BQ5" s="27"/>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20.100000000000001"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20.100000000000001" customHeight="1" x14ac:dyDescent="0.25"/>
    <row r="10" spans="2:69" x14ac:dyDescent="0.25">
      <c r="B10" s="6" t="s">
        <v>69</v>
      </c>
    </row>
    <row r="11" spans="2:69" x14ac:dyDescent="0.25">
      <c r="B11" s="23" t="s">
        <v>70</v>
      </c>
    </row>
    <row r="12" spans="2:69" x14ac:dyDescent="0.25">
      <c r="B12" t="s">
        <v>65</v>
      </c>
      <c r="C12" s="16">
        <v>0.77248576850094897</v>
      </c>
      <c r="D12" s="16">
        <v>0.86607142857142905</v>
      </c>
      <c r="E12" s="16">
        <v>0.85892116182572598</v>
      </c>
      <c r="F12" s="16">
        <v>0.84829721362229105</v>
      </c>
      <c r="G12" s="16">
        <v>0.83284883720930203</v>
      </c>
      <c r="H12" s="16">
        <v>0.55311077389984797</v>
      </c>
      <c r="I12" s="16">
        <v>0.81715006305170201</v>
      </c>
      <c r="J12" s="16">
        <v>0.84848484848484895</v>
      </c>
      <c r="K12" s="16">
        <v>0.82352941176470595</v>
      </c>
      <c r="L12" s="16">
        <v>0.92035398230088505</v>
      </c>
      <c r="M12" s="16"/>
      <c r="N12" s="16">
        <v>0.53493975903614499</v>
      </c>
      <c r="O12" s="16">
        <v>0.69047619047619002</v>
      </c>
      <c r="P12" s="16">
        <v>0.79439252336448596</v>
      </c>
      <c r="Q12" s="16">
        <v>0.85474452554744496</v>
      </c>
      <c r="R12" s="16"/>
      <c r="S12" s="16">
        <v>0.61596958174904903</v>
      </c>
      <c r="T12" s="16">
        <v>0.75358851674641103</v>
      </c>
      <c r="U12" s="16">
        <v>0.79310344827586199</v>
      </c>
      <c r="V12" s="16">
        <v>0.72359328726554795</v>
      </c>
      <c r="W12" s="16">
        <v>0.83801295896328298</v>
      </c>
      <c r="X12" s="16">
        <v>0.84174757281553403</v>
      </c>
      <c r="Y12" s="16">
        <v>0.81940298507462705</v>
      </c>
      <c r="Z12" s="16"/>
      <c r="AA12" s="16">
        <v>0.90703218116805695</v>
      </c>
      <c r="AB12" s="16">
        <v>0.70963251670378602</v>
      </c>
      <c r="AC12" s="16"/>
      <c r="AD12" s="16">
        <v>0.68439716312056698</v>
      </c>
      <c r="AE12" s="16">
        <v>0.80466321243523298</v>
      </c>
      <c r="AF12" s="16"/>
      <c r="AG12" s="16">
        <v>0.68339920948616595</v>
      </c>
      <c r="AH12" s="16">
        <v>0.85474452554744496</v>
      </c>
      <c r="AI12" s="16"/>
      <c r="AJ12" s="16">
        <v>0.83626688497748702</v>
      </c>
      <c r="AK12" s="16">
        <v>0.71736823487796297</v>
      </c>
      <c r="AL12" s="16"/>
      <c r="AM12" s="16">
        <v>0.44236760124610602</v>
      </c>
      <c r="AN12" s="16">
        <v>0.65335463258785897</v>
      </c>
      <c r="AO12" s="16">
        <v>0.81094127111826197</v>
      </c>
      <c r="AP12" s="16">
        <v>0.90376569037656895</v>
      </c>
      <c r="AQ12" s="16"/>
      <c r="AR12" s="16">
        <v>0.86540880503144701</v>
      </c>
      <c r="AS12" s="16">
        <v>0.73233695652173902</v>
      </c>
      <c r="AT12" s="16"/>
      <c r="AU12" s="16">
        <v>0.71639950678175102</v>
      </c>
      <c r="AV12" s="16">
        <v>0.78268670105404803</v>
      </c>
      <c r="AW12" s="16"/>
      <c r="AX12" s="16">
        <v>0.83038869257950498</v>
      </c>
      <c r="AY12" s="16">
        <v>0.761366206740556</v>
      </c>
      <c r="AZ12" s="16"/>
      <c r="BA12" s="16">
        <v>0.76795580110497197</v>
      </c>
      <c r="BB12" s="16">
        <v>0.77281988590057005</v>
      </c>
      <c r="BC12" s="16"/>
      <c r="BD12" s="16">
        <v>0.80628272251308897</v>
      </c>
      <c r="BE12" s="16">
        <v>0.76500579374275801</v>
      </c>
      <c r="BF12" s="16"/>
      <c r="BG12" s="16">
        <v>0.73986486486486502</v>
      </c>
      <c r="BH12" s="16">
        <v>0.77442702050663403</v>
      </c>
      <c r="BI12" s="16"/>
      <c r="BJ12" s="16">
        <v>0.86698717948717996</v>
      </c>
      <c r="BK12" s="16">
        <v>0.75979337064141195</v>
      </c>
      <c r="BL12" s="16"/>
      <c r="BM12" s="16">
        <v>0.76962025316455696</v>
      </c>
      <c r="BN12" s="16">
        <v>0.77271794871794897</v>
      </c>
      <c r="BO12" s="16"/>
      <c r="BP12" s="16">
        <v>0.862582781456954</v>
      </c>
      <c r="BQ12" s="16">
        <v>0.76082297471067295</v>
      </c>
    </row>
    <row r="13" spans="2:69" x14ac:dyDescent="0.25">
      <c r="B13" t="s">
        <v>66</v>
      </c>
      <c r="C13" s="16">
        <v>0.17760910815939299</v>
      </c>
      <c r="D13" s="16">
        <v>0.107142857142857</v>
      </c>
      <c r="E13" s="16">
        <v>0.12033195020746899</v>
      </c>
      <c r="F13" s="16">
        <v>0.13931888544891599</v>
      </c>
      <c r="G13" s="16">
        <v>0.13953488372093001</v>
      </c>
      <c r="H13" s="16">
        <v>0.314871016691957</v>
      </c>
      <c r="I13" s="16">
        <v>0.15510718789407299</v>
      </c>
      <c r="J13" s="16">
        <v>0.13131313131313099</v>
      </c>
      <c r="K13" s="16">
        <v>0.151260504201681</v>
      </c>
      <c r="L13" s="16">
        <v>7.9646017699115002E-2</v>
      </c>
      <c r="M13" s="16"/>
      <c r="N13" s="16">
        <v>0.30120481927710802</v>
      </c>
      <c r="O13" s="16">
        <v>0.24761904761904799</v>
      </c>
      <c r="P13" s="16">
        <v>0.179439252336449</v>
      </c>
      <c r="Q13" s="16">
        <v>0.123357664233577</v>
      </c>
      <c r="R13" s="16"/>
      <c r="S13" s="16">
        <v>0.28326996197718601</v>
      </c>
      <c r="T13" s="16">
        <v>0.18421052631578899</v>
      </c>
      <c r="U13" s="16">
        <v>0.18318965517241401</v>
      </c>
      <c r="V13" s="16">
        <v>0.2142152023692</v>
      </c>
      <c r="W13" s="16">
        <v>0.136069114470842</v>
      </c>
      <c r="X13" s="16">
        <v>0.13689320388349499</v>
      </c>
      <c r="Y13" s="16">
        <v>0.13582089552238799</v>
      </c>
      <c r="Z13" s="16"/>
      <c r="AA13" s="16">
        <v>8.3432657926102494E-2</v>
      </c>
      <c r="AB13" s="16">
        <v>0.221603563474388</v>
      </c>
      <c r="AC13" s="16"/>
      <c r="AD13" s="16">
        <v>0.231205673758865</v>
      </c>
      <c r="AE13" s="16">
        <v>0.158031088082902</v>
      </c>
      <c r="AF13" s="16"/>
      <c r="AG13" s="16">
        <v>0.236363636363636</v>
      </c>
      <c r="AH13" s="16">
        <v>0.123357664233577</v>
      </c>
      <c r="AI13" s="16"/>
      <c r="AJ13" s="16">
        <v>0.12853049529267299</v>
      </c>
      <c r="AK13" s="16">
        <v>0.22002122391227399</v>
      </c>
      <c r="AL13" s="16"/>
      <c r="AM13" s="16">
        <v>0.31152647975077902</v>
      </c>
      <c r="AN13" s="16">
        <v>0.256389776357828</v>
      </c>
      <c r="AO13" s="16">
        <v>0.16532582461786</v>
      </c>
      <c r="AP13" s="16">
        <v>8.6192468619246898E-2</v>
      </c>
      <c r="AQ13" s="16"/>
      <c r="AR13" s="16">
        <v>0.116352201257862</v>
      </c>
      <c r="AS13" s="16">
        <v>0.20407608695652199</v>
      </c>
      <c r="AT13" s="16"/>
      <c r="AU13" s="16">
        <v>0.21085080147965499</v>
      </c>
      <c r="AV13" s="16">
        <v>0.17156313074680399</v>
      </c>
      <c r="AW13" s="16"/>
      <c r="AX13" s="16">
        <v>0.143698468786808</v>
      </c>
      <c r="AY13" s="16">
        <v>0.18412123953856599</v>
      </c>
      <c r="AZ13" s="16"/>
      <c r="BA13" s="16">
        <v>0.193370165745856</v>
      </c>
      <c r="BB13" s="16">
        <v>0.17644661776691101</v>
      </c>
      <c r="BC13" s="16"/>
      <c r="BD13" s="16">
        <v>0.16753926701570701</v>
      </c>
      <c r="BE13" s="16">
        <v>0.17983777520278099</v>
      </c>
      <c r="BF13" s="16"/>
      <c r="BG13" s="16">
        <v>0.21621621621621601</v>
      </c>
      <c r="BH13" s="16">
        <v>0.17531162042621601</v>
      </c>
      <c r="BI13" s="16"/>
      <c r="BJ13" s="16">
        <v>0.113782051282051</v>
      </c>
      <c r="BK13" s="16">
        <v>0.18618166164442501</v>
      </c>
      <c r="BL13" s="16"/>
      <c r="BM13" s="16">
        <v>0.177215189873418</v>
      </c>
      <c r="BN13" s="16">
        <v>0.17764102564102599</v>
      </c>
      <c r="BO13" s="16"/>
      <c r="BP13" s="16">
        <v>0.120860927152318</v>
      </c>
      <c r="BQ13" s="16">
        <v>0.18495499357051001</v>
      </c>
    </row>
    <row r="14" spans="2:69" x14ac:dyDescent="0.25">
      <c r="B14" t="s">
        <v>67</v>
      </c>
      <c r="C14" s="16">
        <v>4.5920303605313101E-2</v>
      </c>
      <c r="D14" s="16">
        <v>2.5297619047618999E-2</v>
      </c>
      <c r="E14" s="16">
        <v>2.0746887966804999E-2</v>
      </c>
      <c r="F14" s="16">
        <v>1.23839009287926E-2</v>
      </c>
      <c r="G14" s="16">
        <v>2.32558139534884E-2</v>
      </c>
      <c r="H14" s="16">
        <v>0.121396054628225</v>
      </c>
      <c r="I14" s="16">
        <v>2.3959646910466599E-2</v>
      </c>
      <c r="J14" s="16">
        <v>2.02020202020202E-2</v>
      </c>
      <c r="K14" s="16">
        <v>2.5210084033613401E-2</v>
      </c>
      <c r="L14" s="16">
        <v>0</v>
      </c>
      <c r="M14" s="16"/>
      <c r="N14" s="16">
        <v>0.14819277108433701</v>
      </c>
      <c r="O14" s="16">
        <v>5.7142857142857099E-2</v>
      </c>
      <c r="P14" s="16">
        <v>2.33644859813084E-2</v>
      </c>
      <c r="Q14" s="16">
        <v>2.1167883211678801E-2</v>
      </c>
      <c r="R14" s="16"/>
      <c r="S14" s="16">
        <v>9.1254752851711002E-2</v>
      </c>
      <c r="T14" s="16">
        <v>5.7416267942583699E-2</v>
      </c>
      <c r="U14" s="16">
        <v>2.3706896551724099E-2</v>
      </c>
      <c r="V14" s="16">
        <v>5.7255676209279398E-2</v>
      </c>
      <c r="W14" s="16">
        <v>2.5917926565874699E-2</v>
      </c>
      <c r="X14" s="16">
        <v>2.1359223300970901E-2</v>
      </c>
      <c r="Y14" s="16">
        <v>4.1791044776119397E-2</v>
      </c>
      <c r="Z14" s="16"/>
      <c r="AA14" s="16">
        <v>8.9392133492252699E-3</v>
      </c>
      <c r="AB14" s="16">
        <v>6.3195991091314005E-2</v>
      </c>
      <c r="AC14" s="16"/>
      <c r="AD14" s="16">
        <v>7.7304964539007107E-2</v>
      </c>
      <c r="AE14" s="16">
        <v>3.4455958549222801E-2</v>
      </c>
      <c r="AF14" s="16"/>
      <c r="AG14" s="16">
        <v>7.2727272727272696E-2</v>
      </c>
      <c r="AH14" s="16">
        <v>2.1167883211678801E-2</v>
      </c>
      <c r="AI14" s="16"/>
      <c r="AJ14" s="16">
        <v>3.1518624641833803E-2</v>
      </c>
      <c r="AK14" s="16">
        <v>5.83657587548638E-2</v>
      </c>
      <c r="AL14" s="16"/>
      <c r="AM14" s="16">
        <v>0.22741433021806901</v>
      </c>
      <c r="AN14" s="16">
        <v>8.0670926517571906E-2</v>
      </c>
      <c r="AO14" s="16">
        <v>2.2928399034593702E-2</v>
      </c>
      <c r="AP14" s="16">
        <v>9.2050209205020907E-3</v>
      </c>
      <c r="AQ14" s="16"/>
      <c r="AR14" s="16">
        <v>1.6981132075471701E-2</v>
      </c>
      <c r="AS14" s="16">
        <v>5.8423913043478298E-2</v>
      </c>
      <c r="AT14" s="16"/>
      <c r="AU14" s="16">
        <v>6.6584463625154106E-2</v>
      </c>
      <c r="AV14" s="16">
        <v>4.2161919712940102E-2</v>
      </c>
      <c r="AW14" s="16"/>
      <c r="AX14" s="16">
        <v>2.1201413427561801E-2</v>
      </c>
      <c r="AY14" s="16">
        <v>5.0667269848450602E-2</v>
      </c>
      <c r="AZ14" s="16"/>
      <c r="BA14" s="16">
        <v>3.5911602209944701E-2</v>
      </c>
      <c r="BB14" s="16">
        <v>4.6658516707416497E-2</v>
      </c>
      <c r="BC14" s="16"/>
      <c r="BD14" s="16">
        <v>2.40837696335079E-2</v>
      </c>
      <c r="BE14" s="16">
        <v>5.0753186558516801E-2</v>
      </c>
      <c r="BF14" s="16"/>
      <c r="BG14" s="16">
        <v>3.7162162162162199E-2</v>
      </c>
      <c r="BH14" s="16">
        <v>4.6441495778045801E-2</v>
      </c>
      <c r="BI14" s="16"/>
      <c r="BJ14" s="16">
        <v>1.76282051282051E-2</v>
      </c>
      <c r="BK14" s="16">
        <v>4.9720189410245398E-2</v>
      </c>
      <c r="BL14" s="16"/>
      <c r="BM14" s="16">
        <v>4.5569620253164599E-2</v>
      </c>
      <c r="BN14" s="16">
        <v>4.5948717948718E-2</v>
      </c>
      <c r="BO14" s="16"/>
      <c r="BP14" s="16">
        <v>1.4900662251655599E-2</v>
      </c>
      <c r="BQ14" s="16">
        <v>4.99357051007287E-2</v>
      </c>
    </row>
    <row r="15" spans="2:69" x14ac:dyDescent="0.25">
      <c r="B15" t="s">
        <v>68</v>
      </c>
      <c r="C15" s="16">
        <v>3.9848197343453498E-3</v>
      </c>
      <c r="D15" s="16">
        <v>1.48809523809524E-3</v>
      </c>
      <c r="E15" s="16">
        <v>0</v>
      </c>
      <c r="F15" s="16">
        <v>0</v>
      </c>
      <c r="G15" s="16">
        <v>4.3604651162790697E-3</v>
      </c>
      <c r="H15" s="16">
        <v>1.06221547799697E-2</v>
      </c>
      <c r="I15" s="16">
        <v>3.7831021437578802E-3</v>
      </c>
      <c r="J15" s="16">
        <v>0</v>
      </c>
      <c r="K15" s="16">
        <v>0</v>
      </c>
      <c r="L15" s="16">
        <v>0</v>
      </c>
      <c r="M15" s="16"/>
      <c r="N15" s="16">
        <v>1.5662650602409602E-2</v>
      </c>
      <c r="O15" s="16">
        <v>4.7619047619047597E-3</v>
      </c>
      <c r="P15" s="16">
        <v>2.80373831775701E-3</v>
      </c>
      <c r="Q15" s="16">
        <v>7.2992700729927003E-4</v>
      </c>
      <c r="R15" s="16"/>
      <c r="S15" s="16">
        <v>9.5057034220532299E-3</v>
      </c>
      <c r="T15" s="16">
        <v>4.78468899521531E-3</v>
      </c>
      <c r="U15" s="16">
        <v>0</v>
      </c>
      <c r="V15" s="16">
        <v>4.9358341559723601E-3</v>
      </c>
      <c r="W15" s="16">
        <v>0</v>
      </c>
      <c r="X15" s="16">
        <v>0</v>
      </c>
      <c r="Y15" s="16">
        <v>2.9850746268656699E-3</v>
      </c>
      <c r="Z15" s="16"/>
      <c r="AA15" s="16">
        <v>5.9594755661501796E-4</v>
      </c>
      <c r="AB15" s="16">
        <v>5.5679287305122503E-3</v>
      </c>
      <c r="AC15" s="16"/>
      <c r="AD15" s="16">
        <v>7.09219858156028E-3</v>
      </c>
      <c r="AE15" s="16">
        <v>2.8497409326424901E-3</v>
      </c>
      <c r="AF15" s="16"/>
      <c r="AG15" s="16">
        <v>7.5098814229249003E-3</v>
      </c>
      <c r="AH15" s="16">
        <v>7.2992700729927003E-4</v>
      </c>
      <c r="AI15" s="16"/>
      <c r="AJ15" s="16">
        <v>3.6839950880065502E-3</v>
      </c>
      <c r="AK15" s="16">
        <v>4.2447824548991903E-3</v>
      </c>
      <c r="AL15" s="16"/>
      <c r="AM15" s="16">
        <v>1.86915887850467E-2</v>
      </c>
      <c r="AN15" s="16">
        <v>9.5846645367412102E-3</v>
      </c>
      <c r="AO15" s="16">
        <v>8.0450522928398997E-4</v>
      </c>
      <c r="AP15" s="16">
        <v>8.3682008368200799E-4</v>
      </c>
      <c r="AQ15" s="16"/>
      <c r="AR15" s="16">
        <v>1.2578616352201301E-3</v>
      </c>
      <c r="AS15" s="16">
        <v>5.1630434782608701E-3</v>
      </c>
      <c r="AT15" s="16"/>
      <c r="AU15" s="16">
        <v>6.1652281134402E-3</v>
      </c>
      <c r="AV15" s="16">
        <v>3.5882484862076701E-3</v>
      </c>
      <c r="AW15" s="16"/>
      <c r="AX15" s="16">
        <v>4.7114252061248498E-3</v>
      </c>
      <c r="AY15" s="16">
        <v>3.84528387242705E-3</v>
      </c>
      <c r="AZ15" s="16"/>
      <c r="BA15" s="16">
        <v>2.7624309392265201E-3</v>
      </c>
      <c r="BB15" s="16">
        <v>4.0749796251018698E-3</v>
      </c>
      <c r="BC15" s="16"/>
      <c r="BD15" s="16">
        <v>2.0942408376963401E-3</v>
      </c>
      <c r="BE15" s="16">
        <v>4.4032444959443799E-3</v>
      </c>
      <c r="BF15" s="16"/>
      <c r="BG15" s="16">
        <v>6.7567567567567597E-3</v>
      </c>
      <c r="BH15" s="16">
        <v>3.81986328910334E-3</v>
      </c>
      <c r="BI15" s="16"/>
      <c r="BJ15" s="16">
        <v>1.6025641025640999E-3</v>
      </c>
      <c r="BK15" s="16">
        <v>4.30477830391735E-3</v>
      </c>
      <c r="BL15" s="16"/>
      <c r="BM15" s="16">
        <v>7.5949367088607601E-3</v>
      </c>
      <c r="BN15" s="16">
        <v>3.69230769230769E-3</v>
      </c>
      <c r="BO15" s="16"/>
      <c r="BP15" s="16">
        <v>1.6556291390728501E-3</v>
      </c>
      <c r="BQ15" s="16">
        <v>4.2863266180883002E-3</v>
      </c>
    </row>
    <row r="16" spans="2:69" x14ac:dyDescent="0.25">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row>
    <row r="17" spans="2:69" x14ac:dyDescent="0.25">
      <c r="B17" s="6" t="s">
        <v>78</v>
      </c>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row>
    <row r="18" spans="2:69" x14ac:dyDescent="0.25">
      <c r="B18" s="23" t="s">
        <v>70</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row>
    <row r="19" spans="2:69" x14ac:dyDescent="0.25">
      <c r="B19" t="s">
        <v>73</v>
      </c>
      <c r="C19" s="16">
        <v>0.68368121442125196</v>
      </c>
      <c r="D19" s="16">
        <v>0.80803571428571397</v>
      </c>
      <c r="E19" s="16">
        <v>0.81466113416320896</v>
      </c>
      <c r="F19" s="16">
        <v>0.80340557275541802</v>
      </c>
      <c r="G19" s="16">
        <v>0.75290697674418605</v>
      </c>
      <c r="H19" s="16">
        <v>0.40743550834597902</v>
      </c>
      <c r="I19" s="16">
        <v>0.72509457755359397</v>
      </c>
      <c r="J19" s="16">
        <v>0.77272727272727304</v>
      </c>
      <c r="K19" s="16">
        <v>0.79831932773109204</v>
      </c>
      <c r="L19" s="16">
        <v>0.65486725663716805</v>
      </c>
      <c r="M19" s="16"/>
      <c r="N19" s="16">
        <v>0.44578313253011997</v>
      </c>
      <c r="O19" s="16">
        <v>0.57936507936507897</v>
      </c>
      <c r="P19" s="16">
        <v>0.68504672897196295</v>
      </c>
      <c r="Q19" s="16">
        <v>0.77919708029197099</v>
      </c>
      <c r="R19" s="16"/>
      <c r="S19" s="16">
        <v>0.524714828897338</v>
      </c>
      <c r="T19" s="16">
        <v>0.64832535885167497</v>
      </c>
      <c r="U19" s="16">
        <v>0.693965517241379</v>
      </c>
      <c r="V19" s="16">
        <v>0.60513326752221097</v>
      </c>
      <c r="W19" s="16">
        <v>0.75161987041036704</v>
      </c>
      <c r="X19" s="16">
        <v>0.77766990291262095</v>
      </c>
      <c r="Y19" s="16">
        <v>0.76567164179104497</v>
      </c>
      <c r="Z19" s="16"/>
      <c r="AA19" s="16">
        <v>0.85399284862932101</v>
      </c>
      <c r="AB19" s="16">
        <v>0.60412026726057899</v>
      </c>
      <c r="AC19" s="16"/>
      <c r="AD19" s="16">
        <v>0.61418439716312101</v>
      </c>
      <c r="AE19" s="16">
        <v>0.70906735751295302</v>
      </c>
      <c r="AF19" s="16"/>
      <c r="AG19" s="16">
        <v>0.58023715415019805</v>
      </c>
      <c r="AH19" s="16">
        <v>0.77919708029197099</v>
      </c>
      <c r="AI19" s="16"/>
      <c r="AJ19" s="16">
        <v>0.77159230454359395</v>
      </c>
      <c r="AK19" s="16">
        <v>0.60771135479306704</v>
      </c>
      <c r="AL19" s="16"/>
      <c r="AM19" s="16">
        <v>0.29906542056074797</v>
      </c>
      <c r="AN19" s="16">
        <v>0.52396166134185296</v>
      </c>
      <c r="AO19" s="16">
        <v>0.72847948511665295</v>
      </c>
      <c r="AP19" s="16">
        <v>0.85941422594142303</v>
      </c>
      <c r="AQ19" s="16"/>
      <c r="AR19" s="16">
        <v>0.77044025157232698</v>
      </c>
      <c r="AS19" s="16">
        <v>0.64619565217391295</v>
      </c>
      <c r="AT19" s="16"/>
      <c r="AU19" s="16">
        <v>0.652281134401973</v>
      </c>
      <c r="AV19" s="16">
        <v>0.68939224041264902</v>
      </c>
      <c r="AW19" s="16"/>
      <c r="AX19" s="16">
        <v>0.77031802120141302</v>
      </c>
      <c r="AY19" s="16">
        <v>0.66704365528161003</v>
      </c>
      <c r="AZ19" s="16"/>
      <c r="BA19" s="16">
        <v>0.698895027624309</v>
      </c>
      <c r="BB19" s="16">
        <v>0.68255908720456404</v>
      </c>
      <c r="BC19" s="16"/>
      <c r="BD19" s="16">
        <v>0.69947643979057605</v>
      </c>
      <c r="BE19" s="16">
        <v>0.68018539976824999</v>
      </c>
      <c r="BF19" s="16"/>
      <c r="BG19" s="16">
        <v>0.68581081081081097</v>
      </c>
      <c r="BH19" s="16">
        <v>0.68355448331322899</v>
      </c>
      <c r="BI19" s="16"/>
      <c r="BJ19" s="16">
        <v>0.76442307692307698</v>
      </c>
      <c r="BK19" s="16">
        <v>0.67283684890228201</v>
      </c>
      <c r="BL19" s="16"/>
      <c r="BM19" s="16">
        <v>0.721518987341772</v>
      </c>
      <c r="BN19" s="16">
        <v>0.68061538461538496</v>
      </c>
      <c r="BO19" s="16"/>
      <c r="BP19" s="16">
        <v>0.80960264900662204</v>
      </c>
      <c r="BQ19" s="16">
        <v>0.66738105443634799</v>
      </c>
    </row>
    <row r="20" spans="2:69" x14ac:dyDescent="0.25">
      <c r="B20" t="s">
        <v>74</v>
      </c>
      <c r="C20" s="16">
        <v>0.216508538899431</v>
      </c>
      <c r="D20" s="16">
        <v>0.191964285714286</v>
      </c>
      <c r="E20" s="16">
        <v>0.18533886583679099</v>
      </c>
      <c r="F20" s="16">
        <v>0.19659442724458201</v>
      </c>
      <c r="G20" s="16">
        <v>0.247093023255814</v>
      </c>
      <c r="H20" s="16">
        <v>0.27238239757207899</v>
      </c>
      <c r="I20" s="16">
        <v>0.15510718789407299</v>
      </c>
      <c r="J20" s="16">
        <v>0.22727272727272699</v>
      </c>
      <c r="K20" s="16">
        <v>0.20168067226890801</v>
      </c>
      <c r="L20" s="16">
        <v>0.265486725663717</v>
      </c>
      <c r="M20" s="16"/>
      <c r="N20" s="16">
        <v>0.19759036144578301</v>
      </c>
      <c r="O20" s="16">
        <v>0.29841269841269802</v>
      </c>
      <c r="P20" s="16">
        <v>0.25046728971962601</v>
      </c>
      <c r="Q20" s="16">
        <v>0.19014598540145999</v>
      </c>
      <c r="R20" s="16"/>
      <c r="S20" s="16">
        <v>0.24144486692015199</v>
      </c>
      <c r="T20" s="16">
        <v>0.26076555023923398</v>
      </c>
      <c r="U20" s="16">
        <v>0.23491379310344801</v>
      </c>
      <c r="V20" s="16">
        <v>0.24185587364264599</v>
      </c>
      <c r="W20" s="16">
        <v>0.21490280777537801</v>
      </c>
      <c r="X20" s="16">
        <v>0.17378640776699</v>
      </c>
      <c r="Y20" s="16">
        <v>0.171641791044776</v>
      </c>
      <c r="Z20" s="16"/>
      <c r="AA20" s="16">
        <v>0.145411203814064</v>
      </c>
      <c r="AB20" s="16">
        <v>0.249721603563474</v>
      </c>
      <c r="AC20" s="16"/>
      <c r="AD20" s="16">
        <v>0.22836879432624099</v>
      </c>
      <c r="AE20" s="16">
        <v>0.212176165803109</v>
      </c>
      <c r="AF20" s="16"/>
      <c r="AG20" s="16">
        <v>0.24505928853754899</v>
      </c>
      <c r="AH20" s="16">
        <v>0.19014598540145999</v>
      </c>
      <c r="AI20" s="16"/>
      <c r="AJ20" s="16">
        <v>0.160867785509619</v>
      </c>
      <c r="AK20" s="16">
        <v>0.26459143968871601</v>
      </c>
      <c r="AL20" s="16"/>
      <c r="AM20" s="16">
        <v>0.16510903426791301</v>
      </c>
      <c r="AN20" s="16">
        <v>0.29153354632587902</v>
      </c>
      <c r="AO20" s="16">
        <v>0.22767497988736901</v>
      </c>
      <c r="AP20" s="16">
        <v>0.128870292887029</v>
      </c>
      <c r="AQ20" s="16"/>
      <c r="AR20" s="16">
        <v>0.20503144654088101</v>
      </c>
      <c r="AS20" s="16">
        <v>0.221467391304348</v>
      </c>
      <c r="AT20" s="16"/>
      <c r="AU20" s="16">
        <v>0.21578298397040699</v>
      </c>
      <c r="AV20" s="16">
        <v>0.21664050235478799</v>
      </c>
      <c r="AW20" s="16"/>
      <c r="AX20" s="16">
        <v>0.197879858657244</v>
      </c>
      <c r="AY20" s="16">
        <v>0.220085953404207</v>
      </c>
      <c r="AZ20" s="16"/>
      <c r="BA20" s="16">
        <v>0.24861878453038699</v>
      </c>
      <c r="BB20" s="16">
        <v>0.21414017929910401</v>
      </c>
      <c r="BC20" s="16"/>
      <c r="BD20" s="16">
        <v>0.23874345549738199</v>
      </c>
      <c r="BE20" s="16">
        <v>0.21158748551564299</v>
      </c>
      <c r="BF20" s="16"/>
      <c r="BG20" s="16">
        <v>0.239864864864865</v>
      </c>
      <c r="BH20" s="16">
        <v>0.21511861680739799</v>
      </c>
      <c r="BI20" s="16"/>
      <c r="BJ20" s="16">
        <v>0.21314102564102599</v>
      </c>
      <c r="BK20" s="16">
        <v>0.21696082651743401</v>
      </c>
      <c r="BL20" s="16"/>
      <c r="BM20" s="16">
        <v>0.21012658227848099</v>
      </c>
      <c r="BN20" s="16">
        <v>0.21702564102564101</v>
      </c>
      <c r="BO20" s="16"/>
      <c r="BP20" s="16">
        <v>0.18874172185430499</v>
      </c>
      <c r="BQ20" s="16">
        <v>0.22010287183883401</v>
      </c>
    </row>
    <row r="21" spans="2:69" x14ac:dyDescent="0.25">
      <c r="B21" t="s">
        <v>75</v>
      </c>
      <c r="C21" s="16">
        <v>3.5483870967741901E-2</v>
      </c>
      <c r="D21" s="16">
        <v>0</v>
      </c>
      <c r="E21" s="16">
        <v>0</v>
      </c>
      <c r="F21" s="16">
        <v>0</v>
      </c>
      <c r="G21" s="16">
        <v>0</v>
      </c>
      <c r="H21" s="16">
        <v>0.116843702579666</v>
      </c>
      <c r="I21" s="16">
        <v>3.4047919293820901E-2</v>
      </c>
      <c r="J21" s="16">
        <v>0</v>
      </c>
      <c r="K21" s="16">
        <v>0</v>
      </c>
      <c r="L21" s="16">
        <v>5.3097345132743397E-2</v>
      </c>
      <c r="M21" s="16"/>
      <c r="N21" s="16">
        <v>8.91566265060241E-2</v>
      </c>
      <c r="O21" s="16">
        <v>4.4444444444444398E-2</v>
      </c>
      <c r="P21" s="16">
        <v>3.27102803738318E-2</v>
      </c>
      <c r="Q21" s="16">
        <v>1.8248175182481799E-2</v>
      </c>
      <c r="R21" s="16"/>
      <c r="S21" s="16">
        <v>5.8935361216730001E-2</v>
      </c>
      <c r="T21" s="16">
        <v>4.0669856459330099E-2</v>
      </c>
      <c r="U21" s="16">
        <v>3.4482758620689703E-2</v>
      </c>
      <c r="V21" s="16">
        <v>4.4422507403751199E-2</v>
      </c>
      <c r="W21" s="16">
        <v>1.4038876889848799E-2</v>
      </c>
      <c r="X21" s="16">
        <v>2.2330097087378601E-2</v>
      </c>
      <c r="Y21" s="16">
        <v>2.53731343283582E-2</v>
      </c>
      <c r="Z21" s="16"/>
      <c r="AA21" s="16">
        <v>0</v>
      </c>
      <c r="AB21" s="16">
        <v>5.2060133630289503E-2</v>
      </c>
      <c r="AC21" s="16"/>
      <c r="AD21" s="16">
        <v>5.1063829787233998E-2</v>
      </c>
      <c r="AE21" s="16">
        <v>2.9792746113989601E-2</v>
      </c>
      <c r="AF21" s="16"/>
      <c r="AG21" s="16">
        <v>5.4150197628458498E-2</v>
      </c>
      <c r="AH21" s="16">
        <v>1.8248175182481799E-2</v>
      </c>
      <c r="AI21" s="16"/>
      <c r="AJ21" s="16">
        <v>2.8243962341383499E-2</v>
      </c>
      <c r="AK21" s="16">
        <v>4.1740360806508697E-2</v>
      </c>
      <c r="AL21" s="16"/>
      <c r="AM21" s="16">
        <v>0.118380062305296</v>
      </c>
      <c r="AN21" s="16">
        <v>6.3897763578274799E-2</v>
      </c>
      <c r="AO21" s="16">
        <v>2.4135156878519699E-2</v>
      </c>
      <c r="AP21" s="16">
        <v>7.5313807531380804E-3</v>
      </c>
      <c r="AQ21" s="16"/>
      <c r="AR21" s="16">
        <v>1.1949685534591199E-2</v>
      </c>
      <c r="AS21" s="16">
        <v>4.5652173913043499E-2</v>
      </c>
      <c r="AT21" s="16"/>
      <c r="AU21" s="16">
        <v>5.3020961775585698E-2</v>
      </c>
      <c r="AV21" s="16">
        <v>3.2294236375869E-2</v>
      </c>
      <c r="AW21" s="16"/>
      <c r="AX21" s="16">
        <v>9.4228504122496996E-3</v>
      </c>
      <c r="AY21" s="16">
        <v>4.0488577244967197E-2</v>
      </c>
      <c r="AZ21" s="16"/>
      <c r="BA21" s="16">
        <v>1.38121546961326E-2</v>
      </c>
      <c r="BB21" s="16">
        <v>3.7082314588427097E-2</v>
      </c>
      <c r="BC21" s="16"/>
      <c r="BD21" s="16">
        <v>2.8272251308900501E-2</v>
      </c>
      <c r="BE21" s="16">
        <v>3.7079953650057902E-2</v>
      </c>
      <c r="BF21" s="16"/>
      <c r="BG21" s="16">
        <v>4.3918918918918901E-2</v>
      </c>
      <c r="BH21" s="16">
        <v>3.49819059107358E-2</v>
      </c>
      <c r="BI21" s="16"/>
      <c r="BJ21" s="16">
        <v>1.2820512820512799E-2</v>
      </c>
      <c r="BK21" s="16">
        <v>3.8527765820060303E-2</v>
      </c>
      <c r="BL21" s="16"/>
      <c r="BM21" s="16">
        <v>2.7848101265822801E-2</v>
      </c>
      <c r="BN21" s="16">
        <v>3.61025641025641E-2</v>
      </c>
      <c r="BO21" s="16"/>
      <c r="BP21" s="16">
        <v>0</v>
      </c>
      <c r="BQ21" s="16">
        <v>4.0077153879125603E-2</v>
      </c>
    </row>
    <row r="22" spans="2:69" x14ac:dyDescent="0.25">
      <c r="B22" t="s">
        <v>76</v>
      </c>
      <c r="C22" s="16">
        <v>2.3529411764705899E-2</v>
      </c>
      <c r="D22" s="16">
        <v>0</v>
      </c>
      <c r="E22" s="16">
        <v>0</v>
      </c>
      <c r="F22" s="16">
        <v>0</v>
      </c>
      <c r="G22" s="16">
        <v>0</v>
      </c>
      <c r="H22" s="16">
        <v>7.5113808801214002E-2</v>
      </c>
      <c r="I22" s="16">
        <v>2.9003783102143799E-2</v>
      </c>
      <c r="J22" s="16">
        <v>0</v>
      </c>
      <c r="K22" s="16">
        <v>0</v>
      </c>
      <c r="L22" s="16">
        <v>1.7699115044247801E-2</v>
      </c>
      <c r="M22" s="16"/>
      <c r="N22" s="16">
        <v>7.7108433734939794E-2</v>
      </c>
      <c r="O22" s="16">
        <v>3.0158730158730201E-2</v>
      </c>
      <c r="P22" s="16">
        <v>2.0560747663551399E-2</v>
      </c>
      <c r="Q22" s="16">
        <v>6.9343065693430704E-3</v>
      </c>
      <c r="R22" s="16"/>
      <c r="S22" s="16">
        <v>7.7946768060836502E-2</v>
      </c>
      <c r="T22" s="16">
        <v>1.43540669856459E-2</v>
      </c>
      <c r="U22" s="16">
        <v>1.93965517241379E-2</v>
      </c>
      <c r="V22" s="16">
        <v>3.0602171767028601E-2</v>
      </c>
      <c r="W22" s="16">
        <v>9.7192224622030202E-3</v>
      </c>
      <c r="X22" s="16">
        <v>6.7961165048543697E-3</v>
      </c>
      <c r="Y22" s="16">
        <v>1.34328358208955E-2</v>
      </c>
      <c r="Z22" s="16"/>
      <c r="AA22" s="16">
        <v>5.9594755661501796E-4</v>
      </c>
      <c r="AB22" s="16">
        <v>3.4242761692650302E-2</v>
      </c>
      <c r="AC22" s="16"/>
      <c r="AD22" s="16">
        <v>3.54609929078014E-2</v>
      </c>
      <c r="AE22" s="16">
        <v>1.9170984455958599E-2</v>
      </c>
      <c r="AF22" s="16"/>
      <c r="AG22" s="16">
        <v>4.1501976284584997E-2</v>
      </c>
      <c r="AH22" s="16">
        <v>6.9343065693430704E-3</v>
      </c>
      <c r="AI22" s="16"/>
      <c r="AJ22" s="16">
        <v>1.5963978714695001E-2</v>
      </c>
      <c r="AK22" s="16">
        <v>3.00672090555359E-2</v>
      </c>
      <c r="AL22" s="16"/>
      <c r="AM22" s="16">
        <v>0.10280373831775701</v>
      </c>
      <c r="AN22" s="16">
        <v>5.2715654952076703E-2</v>
      </c>
      <c r="AO22" s="16">
        <v>9.6540627514078801E-3</v>
      </c>
      <c r="AP22" s="16">
        <v>8.3682008368200799E-4</v>
      </c>
      <c r="AQ22" s="16"/>
      <c r="AR22" s="16">
        <v>5.0314465408805003E-3</v>
      </c>
      <c r="AS22" s="16">
        <v>3.1521739130434802E-2</v>
      </c>
      <c r="AT22" s="16"/>
      <c r="AU22" s="16">
        <v>3.0826140567201E-2</v>
      </c>
      <c r="AV22" s="16">
        <v>2.2202287508409999E-2</v>
      </c>
      <c r="AW22" s="16"/>
      <c r="AX22" s="16">
        <v>1.53121319199058E-2</v>
      </c>
      <c r="AY22" s="16">
        <v>2.5107441755258999E-2</v>
      </c>
      <c r="AZ22" s="16"/>
      <c r="BA22" s="16">
        <v>1.93370165745856E-2</v>
      </c>
      <c r="BB22" s="16">
        <v>2.3838630806845999E-2</v>
      </c>
      <c r="BC22" s="16"/>
      <c r="BD22" s="16">
        <v>1.67539267015707E-2</v>
      </c>
      <c r="BE22" s="16">
        <v>2.5028968713789099E-2</v>
      </c>
      <c r="BF22" s="16"/>
      <c r="BG22" s="16">
        <v>1.0135135135135099E-2</v>
      </c>
      <c r="BH22" s="16">
        <v>2.4326497788500202E-2</v>
      </c>
      <c r="BI22" s="16"/>
      <c r="BJ22" s="16">
        <v>6.41025641025641E-3</v>
      </c>
      <c r="BK22" s="16">
        <v>2.58286698235041E-2</v>
      </c>
      <c r="BL22" s="16"/>
      <c r="BM22" s="16">
        <v>1.7721518987341801E-2</v>
      </c>
      <c r="BN22" s="16">
        <v>2.4E-2</v>
      </c>
      <c r="BO22" s="16"/>
      <c r="BP22" s="16">
        <v>1.6556291390728501E-3</v>
      </c>
      <c r="BQ22" s="16">
        <v>2.6360908701243E-2</v>
      </c>
    </row>
    <row r="23" spans="2:69" x14ac:dyDescent="0.25">
      <c r="B23" t="s">
        <v>77</v>
      </c>
      <c r="C23" s="16">
        <v>4.0796963946869103E-2</v>
      </c>
      <c r="D23" s="16">
        <v>0</v>
      </c>
      <c r="E23" s="16">
        <v>0</v>
      </c>
      <c r="F23" s="16">
        <v>0</v>
      </c>
      <c r="G23" s="16">
        <v>0</v>
      </c>
      <c r="H23" s="16">
        <v>0.12822458270106199</v>
      </c>
      <c r="I23" s="16">
        <v>5.6746532156368198E-2</v>
      </c>
      <c r="J23" s="16">
        <v>0</v>
      </c>
      <c r="K23" s="16">
        <v>0</v>
      </c>
      <c r="L23" s="16">
        <v>8.8495575221238902E-3</v>
      </c>
      <c r="M23" s="16"/>
      <c r="N23" s="16">
        <v>0.19036144578313299</v>
      </c>
      <c r="O23" s="16">
        <v>4.7619047619047603E-2</v>
      </c>
      <c r="P23" s="16">
        <v>1.1214953271028E-2</v>
      </c>
      <c r="Q23" s="16">
        <v>5.4744525547445301E-3</v>
      </c>
      <c r="R23" s="16"/>
      <c r="S23" s="16">
        <v>9.6958174904943004E-2</v>
      </c>
      <c r="T23" s="16">
        <v>3.5885167464114798E-2</v>
      </c>
      <c r="U23" s="16">
        <v>1.72413793103448E-2</v>
      </c>
      <c r="V23" s="16">
        <v>7.7986179664363303E-2</v>
      </c>
      <c r="W23" s="16">
        <v>9.7192224622030202E-3</v>
      </c>
      <c r="X23" s="16">
        <v>1.94174757281553E-2</v>
      </c>
      <c r="Y23" s="16">
        <v>2.3880597014925401E-2</v>
      </c>
      <c r="Z23" s="16"/>
      <c r="AA23" s="16">
        <v>0</v>
      </c>
      <c r="AB23" s="16">
        <v>5.9855233853006701E-2</v>
      </c>
      <c r="AC23" s="16"/>
      <c r="AD23" s="16">
        <v>7.09219858156028E-2</v>
      </c>
      <c r="AE23" s="16">
        <v>2.9792746113989601E-2</v>
      </c>
      <c r="AF23" s="16"/>
      <c r="AG23" s="16">
        <v>7.9051383399209502E-2</v>
      </c>
      <c r="AH23" s="16">
        <v>5.4744525547445301E-3</v>
      </c>
      <c r="AI23" s="16"/>
      <c r="AJ23" s="16">
        <v>2.3331968890708099E-2</v>
      </c>
      <c r="AK23" s="16">
        <v>5.5889635656172602E-2</v>
      </c>
      <c r="AL23" s="16"/>
      <c r="AM23" s="16">
        <v>0.31464174454828697</v>
      </c>
      <c r="AN23" s="16">
        <v>6.7891373801916899E-2</v>
      </c>
      <c r="AO23" s="16">
        <v>1.00563153660499E-2</v>
      </c>
      <c r="AP23" s="16">
        <v>3.3472803347280298E-3</v>
      </c>
      <c r="AQ23" s="16"/>
      <c r="AR23" s="16">
        <v>7.5471698113207496E-3</v>
      </c>
      <c r="AS23" s="16">
        <v>5.5163043478260898E-2</v>
      </c>
      <c r="AT23" s="16"/>
      <c r="AU23" s="16">
        <v>4.8088779284833502E-2</v>
      </c>
      <c r="AV23" s="16">
        <v>3.9470733348284402E-2</v>
      </c>
      <c r="AW23" s="16"/>
      <c r="AX23" s="16">
        <v>7.0671378091872799E-3</v>
      </c>
      <c r="AY23" s="16">
        <v>4.7274372313956099E-2</v>
      </c>
      <c r="AZ23" s="16"/>
      <c r="BA23" s="16">
        <v>1.93370165745856E-2</v>
      </c>
      <c r="BB23" s="16">
        <v>4.2379788101059503E-2</v>
      </c>
      <c r="BC23" s="16"/>
      <c r="BD23" s="16">
        <v>1.67539267015707E-2</v>
      </c>
      <c r="BE23" s="16">
        <v>4.6118192352259599E-2</v>
      </c>
      <c r="BF23" s="16"/>
      <c r="BG23" s="16">
        <v>2.0270270270270299E-2</v>
      </c>
      <c r="BH23" s="16">
        <v>4.20184961801367E-2</v>
      </c>
      <c r="BI23" s="16"/>
      <c r="BJ23" s="16">
        <v>3.2051282051282098E-3</v>
      </c>
      <c r="BK23" s="16">
        <v>4.58458889367198E-2</v>
      </c>
      <c r="BL23" s="16"/>
      <c r="BM23" s="16">
        <v>2.2784810126582299E-2</v>
      </c>
      <c r="BN23" s="16">
        <v>4.2256410256410297E-2</v>
      </c>
      <c r="BO23" s="16"/>
      <c r="BP23" s="16">
        <v>0</v>
      </c>
      <c r="BQ23" s="16">
        <v>4.6078011144449198E-2</v>
      </c>
    </row>
    <row r="24" spans="2:69" x14ac:dyDescent="0.25">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row>
    <row r="25" spans="2:69" x14ac:dyDescent="0.25">
      <c r="B25" s="6" t="s">
        <v>91</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row>
    <row r="26" spans="2:69" x14ac:dyDescent="0.25">
      <c r="B26" s="23" t="s">
        <v>676</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row>
    <row r="27" spans="2:69" x14ac:dyDescent="0.25">
      <c r="B27" t="s">
        <v>79</v>
      </c>
      <c r="C27" s="16">
        <v>0.65177065767285003</v>
      </c>
      <c r="D27" s="16">
        <v>0.73660714285714302</v>
      </c>
      <c r="E27" s="16">
        <v>0.68049792531120301</v>
      </c>
      <c r="F27" s="16">
        <v>0.56811145510835903</v>
      </c>
      <c r="G27" s="16">
        <v>0.587209302325581</v>
      </c>
      <c r="H27" s="16">
        <v>0.625</v>
      </c>
      <c r="I27" s="16">
        <v>0.72779369627507196</v>
      </c>
      <c r="J27" s="16">
        <v>0.66161616161616199</v>
      </c>
      <c r="K27" s="16">
        <v>0.48739495798319299</v>
      </c>
      <c r="L27" s="16">
        <v>0.74038461538461497</v>
      </c>
      <c r="M27" s="16"/>
      <c r="N27" s="16">
        <v>0.64044943820224698</v>
      </c>
      <c r="O27" s="16">
        <v>0.632911392405063</v>
      </c>
      <c r="P27" s="16">
        <v>0.63936063936063903</v>
      </c>
      <c r="Q27" s="16">
        <v>0.66265060240963902</v>
      </c>
      <c r="R27" s="16"/>
      <c r="S27" s="16">
        <v>0.58312655086848597</v>
      </c>
      <c r="T27" s="16">
        <v>0.59473684210526301</v>
      </c>
      <c r="U27" s="16">
        <v>0.63805104408352697</v>
      </c>
      <c r="V27" s="16">
        <v>0.64219114219114204</v>
      </c>
      <c r="W27" s="16">
        <v>0.66815642458100599</v>
      </c>
      <c r="X27" s="16">
        <v>0.68673469387755104</v>
      </c>
      <c r="Y27" s="16">
        <v>0.67197452229299404</v>
      </c>
      <c r="Z27" s="16"/>
      <c r="AA27" s="16">
        <v>0.66129994036970796</v>
      </c>
      <c r="AB27" s="16">
        <v>0.64656015650472798</v>
      </c>
      <c r="AC27" s="16"/>
      <c r="AD27" s="16">
        <v>0.62878787878787901</v>
      </c>
      <c r="AE27" s="16">
        <v>0.65944881889763796</v>
      </c>
      <c r="AF27" s="16"/>
      <c r="AG27" s="16">
        <v>0.63793103448275901</v>
      </c>
      <c r="AH27" s="16">
        <v>0.66265060240963902</v>
      </c>
      <c r="AI27" s="16"/>
      <c r="AJ27" s="16">
        <v>0.67427568042142205</v>
      </c>
      <c r="AK27" s="16">
        <v>0.63098134630981395</v>
      </c>
      <c r="AL27" s="16"/>
      <c r="AM27" s="16">
        <v>0.48993288590604001</v>
      </c>
      <c r="AN27" s="16">
        <v>0.58374142997061695</v>
      </c>
      <c r="AO27" s="16">
        <v>0.67606226335717301</v>
      </c>
      <c r="AP27" s="16">
        <v>0.682472480948349</v>
      </c>
      <c r="AQ27" s="16"/>
      <c r="AR27" s="16">
        <v>0.65699548678272102</v>
      </c>
      <c r="AS27" s="16">
        <v>0.64923269652364501</v>
      </c>
      <c r="AT27" s="16"/>
      <c r="AU27" s="16">
        <v>0.62357954545454497</v>
      </c>
      <c r="AV27" s="16">
        <v>0.65668316831683204</v>
      </c>
      <c r="AW27" s="16"/>
      <c r="AX27" s="16">
        <v>0.64841849148418496</v>
      </c>
      <c r="AY27" s="16">
        <v>0.65247322794492602</v>
      </c>
      <c r="AZ27" s="16"/>
      <c r="BA27" s="16">
        <v>0.61807580174927101</v>
      </c>
      <c r="BB27" s="16">
        <v>0.65439672801635995</v>
      </c>
      <c r="BC27" s="16"/>
      <c r="BD27" s="16">
        <v>0.66071428571428603</v>
      </c>
      <c r="BE27" s="16">
        <v>0.64968814968815003</v>
      </c>
      <c r="BF27" s="16"/>
      <c r="BG27" s="16">
        <v>0.62043795620438003</v>
      </c>
      <c r="BH27" s="16">
        <v>0.65369127516778502</v>
      </c>
      <c r="BI27" s="16"/>
      <c r="BJ27" s="16">
        <v>0.61147540983606596</v>
      </c>
      <c r="BK27" s="16">
        <v>0.65771649733913895</v>
      </c>
      <c r="BL27" s="16"/>
      <c r="BM27" s="16">
        <v>0.66032608695652195</v>
      </c>
      <c r="BN27" s="16">
        <v>0.65105118829981701</v>
      </c>
      <c r="BO27" s="16"/>
      <c r="BP27" s="16">
        <v>0.63515754560530702</v>
      </c>
      <c r="BQ27" s="16">
        <v>0.65418980922482495</v>
      </c>
    </row>
    <row r="28" spans="2:69" x14ac:dyDescent="0.25">
      <c r="B28" t="s">
        <v>80</v>
      </c>
      <c r="C28" s="16">
        <v>0.64333895446880296</v>
      </c>
      <c r="D28" s="16">
        <v>0.68005952380952395</v>
      </c>
      <c r="E28" s="16">
        <v>0.66390041493775898</v>
      </c>
      <c r="F28" s="16">
        <v>0.58204334365325106</v>
      </c>
      <c r="G28" s="16">
        <v>0.63226744186046502</v>
      </c>
      <c r="H28" s="16">
        <v>0.66964285714285698</v>
      </c>
      <c r="I28" s="16">
        <v>0.64899713467048703</v>
      </c>
      <c r="J28" s="16">
        <v>0.580808080808081</v>
      </c>
      <c r="K28" s="16">
        <v>0.46218487394958002</v>
      </c>
      <c r="L28" s="16">
        <v>0.77884615384615397</v>
      </c>
      <c r="M28" s="16"/>
      <c r="N28" s="16">
        <v>0.64606741573033699</v>
      </c>
      <c r="O28" s="16">
        <v>0.60578661844484605</v>
      </c>
      <c r="P28" s="16">
        <v>0.61938061938061895</v>
      </c>
      <c r="Q28" s="16">
        <v>0.65963855421686701</v>
      </c>
      <c r="R28" s="16"/>
      <c r="S28" s="16">
        <v>0.59553349875930495</v>
      </c>
      <c r="T28" s="16">
        <v>0.59736842105263199</v>
      </c>
      <c r="U28" s="16">
        <v>0.58700696055684498</v>
      </c>
      <c r="V28" s="16">
        <v>0.64801864801864795</v>
      </c>
      <c r="W28" s="16">
        <v>0.65251396648044702</v>
      </c>
      <c r="X28" s="16">
        <v>0.67755102040816295</v>
      </c>
      <c r="Y28" s="16">
        <v>0.65605095541401304</v>
      </c>
      <c r="Z28" s="16"/>
      <c r="AA28" s="16">
        <v>0.66785927251043498</v>
      </c>
      <c r="AB28" s="16">
        <v>0.62993152918161099</v>
      </c>
      <c r="AC28" s="16"/>
      <c r="AD28" s="16">
        <v>0.62542087542087499</v>
      </c>
      <c r="AE28" s="16">
        <v>0.64932508436445402</v>
      </c>
      <c r="AF28" s="16"/>
      <c r="AG28" s="16">
        <v>0.62260536398467403</v>
      </c>
      <c r="AH28" s="16">
        <v>0.65963855421686701</v>
      </c>
      <c r="AI28" s="16"/>
      <c r="AJ28" s="16">
        <v>0.68129938542581203</v>
      </c>
      <c r="AK28" s="16">
        <v>0.60827250608272498</v>
      </c>
      <c r="AL28" s="16"/>
      <c r="AM28" s="16">
        <v>0.44295302013422799</v>
      </c>
      <c r="AN28" s="16">
        <v>0.59647404505386903</v>
      </c>
      <c r="AO28" s="16">
        <v>0.65208245687841804</v>
      </c>
      <c r="AP28" s="16">
        <v>0.69263336155800204</v>
      </c>
      <c r="AQ28" s="16"/>
      <c r="AR28" s="16">
        <v>0.64474532559638897</v>
      </c>
      <c r="AS28" s="16">
        <v>0.64265580958346402</v>
      </c>
      <c r="AT28" s="16"/>
      <c r="AU28" s="16">
        <v>0.65767045454545503</v>
      </c>
      <c r="AV28" s="16">
        <v>0.64084158415841597</v>
      </c>
      <c r="AW28" s="16"/>
      <c r="AX28" s="16">
        <v>0.64233576642335799</v>
      </c>
      <c r="AY28" s="16">
        <v>0.64354920958694495</v>
      </c>
      <c r="AZ28" s="16"/>
      <c r="BA28" s="16">
        <v>0.63265306122449005</v>
      </c>
      <c r="BB28" s="16">
        <v>0.64417177914110402</v>
      </c>
      <c r="BC28" s="16"/>
      <c r="BD28" s="16">
        <v>0.6796875</v>
      </c>
      <c r="BE28" s="16">
        <v>0.63487525987525995</v>
      </c>
      <c r="BF28" s="16"/>
      <c r="BG28" s="16">
        <v>0.63138686131386901</v>
      </c>
      <c r="BH28" s="16">
        <v>0.64407158836689005</v>
      </c>
      <c r="BI28" s="16"/>
      <c r="BJ28" s="16">
        <v>0.60327868852458999</v>
      </c>
      <c r="BK28" s="16">
        <v>0.64925012094823398</v>
      </c>
      <c r="BL28" s="16"/>
      <c r="BM28" s="16">
        <v>0.63043478260869601</v>
      </c>
      <c r="BN28" s="16">
        <v>0.64442413162705703</v>
      </c>
      <c r="BO28" s="16"/>
      <c r="BP28" s="16">
        <v>0.64344941956882296</v>
      </c>
      <c r="BQ28" s="16">
        <v>0.64332286887225298</v>
      </c>
    </row>
    <row r="29" spans="2:69" x14ac:dyDescent="0.25">
      <c r="B29" t="s">
        <v>81</v>
      </c>
      <c r="C29" s="16">
        <v>0.50105396290050597</v>
      </c>
      <c r="D29" s="16">
        <v>0.53125</v>
      </c>
      <c r="E29" s="16">
        <v>0.52143845089903196</v>
      </c>
      <c r="F29" s="16">
        <v>0.41331269349845201</v>
      </c>
      <c r="G29" s="16">
        <v>0.50145348837209303</v>
      </c>
      <c r="H29" s="16">
        <v>0.48214285714285698</v>
      </c>
      <c r="I29" s="16">
        <v>0.55444126074498601</v>
      </c>
      <c r="J29" s="16">
        <v>0.51515151515151503</v>
      </c>
      <c r="K29" s="16">
        <v>0.40336134453781503</v>
      </c>
      <c r="L29" s="16">
        <v>0.59615384615384603</v>
      </c>
      <c r="M29" s="16"/>
      <c r="N29" s="16">
        <v>0.53370786516853896</v>
      </c>
      <c r="O29" s="16">
        <v>0.50813743218806495</v>
      </c>
      <c r="P29" s="16">
        <v>0.50849150849150804</v>
      </c>
      <c r="Q29" s="16">
        <v>0.49021084337349402</v>
      </c>
      <c r="R29" s="16"/>
      <c r="S29" s="16">
        <v>0.49627791563275397</v>
      </c>
      <c r="T29" s="16">
        <v>0.50263157894736799</v>
      </c>
      <c r="U29" s="16">
        <v>0.44779582366589299</v>
      </c>
      <c r="V29" s="16">
        <v>0.51048951048951097</v>
      </c>
      <c r="W29" s="16">
        <v>0.49273743016759802</v>
      </c>
      <c r="X29" s="16">
        <v>0.53265306122448997</v>
      </c>
      <c r="Y29" s="16">
        <v>0.50796178343948994</v>
      </c>
      <c r="Z29" s="16"/>
      <c r="AA29" s="16">
        <v>0.528920691711389</v>
      </c>
      <c r="AB29" s="16">
        <v>0.48581675904792998</v>
      </c>
      <c r="AC29" s="16"/>
      <c r="AD29" s="16">
        <v>0.5</v>
      </c>
      <c r="AE29" s="16">
        <v>0.50140607424072003</v>
      </c>
      <c r="AF29" s="16"/>
      <c r="AG29" s="16">
        <v>0.514846743295019</v>
      </c>
      <c r="AH29" s="16">
        <v>0.49021084337349402</v>
      </c>
      <c r="AI29" s="16"/>
      <c r="AJ29" s="16">
        <v>0.51448639157155396</v>
      </c>
      <c r="AK29" s="16">
        <v>0.48864557988645602</v>
      </c>
      <c r="AL29" s="16"/>
      <c r="AM29" s="16">
        <v>0.47651006711409399</v>
      </c>
      <c r="AN29" s="16">
        <v>0.469147894221352</v>
      </c>
      <c r="AO29" s="16">
        <v>0.49642406394615102</v>
      </c>
      <c r="AP29" s="16">
        <v>0.53767993226079602</v>
      </c>
      <c r="AQ29" s="16"/>
      <c r="AR29" s="16">
        <v>0.49451966473243097</v>
      </c>
      <c r="AS29" s="16">
        <v>0.50422799874725999</v>
      </c>
      <c r="AT29" s="16"/>
      <c r="AU29" s="16">
        <v>0.53125</v>
      </c>
      <c r="AV29" s="16">
        <v>0.49579207920792101</v>
      </c>
      <c r="AW29" s="16"/>
      <c r="AX29" s="16">
        <v>0.52068126520681302</v>
      </c>
      <c r="AY29" s="16">
        <v>0.49694033656297798</v>
      </c>
      <c r="AZ29" s="16"/>
      <c r="BA29" s="16">
        <v>0.51311953352769701</v>
      </c>
      <c r="BB29" s="16">
        <v>0.50011361054305803</v>
      </c>
      <c r="BC29" s="16"/>
      <c r="BD29" s="16">
        <v>0.52790178571428603</v>
      </c>
      <c r="BE29" s="16">
        <v>0.494802494802495</v>
      </c>
      <c r="BF29" s="16"/>
      <c r="BG29" s="16">
        <v>0.46350364963503599</v>
      </c>
      <c r="BH29" s="16">
        <v>0.50335570469798696</v>
      </c>
      <c r="BI29" s="16"/>
      <c r="BJ29" s="16">
        <v>0.50491803278688496</v>
      </c>
      <c r="BK29" s="16">
        <v>0.50048379293662304</v>
      </c>
      <c r="BL29" s="16"/>
      <c r="BM29" s="16">
        <v>0.50815217391304301</v>
      </c>
      <c r="BN29" s="16">
        <v>0.50045703839122502</v>
      </c>
      <c r="BO29" s="16"/>
      <c r="BP29" s="16">
        <v>0.55887230514096198</v>
      </c>
      <c r="BQ29" s="16">
        <v>0.49263462931659002</v>
      </c>
    </row>
    <row r="30" spans="2:69" x14ac:dyDescent="0.25">
      <c r="B30" t="s">
        <v>82</v>
      </c>
      <c r="C30" s="16">
        <v>0.44519392917369299</v>
      </c>
      <c r="D30" s="16">
        <v>0.476190476190476</v>
      </c>
      <c r="E30" s="16">
        <v>0.463347164591978</v>
      </c>
      <c r="F30" s="16">
        <v>0.43653250773993801</v>
      </c>
      <c r="G30" s="16">
        <v>0.44767441860465101</v>
      </c>
      <c r="H30" s="16">
        <v>0.41071428571428598</v>
      </c>
      <c r="I30" s="16">
        <v>0.49140401146131801</v>
      </c>
      <c r="J30" s="16">
        <v>0.33333333333333298</v>
      </c>
      <c r="K30" s="16">
        <v>0.369747899159664</v>
      </c>
      <c r="L30" s="16">
        <v>0.44230769230769201</v>
      </c>
      <c r="M30" s="16"/>
      <c r="N30" s="16">
        <v>0.28838951310861399</v>
      </c>
      <c r="O30" s="16">
        <v>0.36528028933092199</v>
      </c>
      <c r="P30" s="16">
        <v>0.42857142857142899</v>
      </c>
      <c r="Q30" s="16">
        <v>0.499623493975904</v>
      </c>
      <c r="R30" s="16"/>
      <c r="S30" s="16">
        <v>0.36228287841191098</v>
      </c>
      <c r="T30" s="16">
        <v>0.43684210526315798</v>
      </c>
      <c r="U30" s="16">
        <v>0.41299303944315502</v>
      </c>
      <c r="V30" s="16">
        <v>0.38811188811188801</v>
      </c>
      <c r="W30" s="16">
        <v>0.48826815642458099</v>
      </c>
      <c r="X30" s="16">
        <v>0.47857142857142898</v>
      </c>
      <c r="Y30" s="16">
        <v>0.48885350318471299</v>
      </c>
      <c r="Z30" s="16"/>
      <c r="AA30" s="16">
        <v>0.50447227191413202</v>
      </c>
      <c r="AB30" s="16">
        <v>0.41278121943266999</v>
      </c>
      <c r="AC30" s="16"/>
      <c r="AD30" s="16">
        <v>0.43013468013467998</v>
      </c>
      <c r="AE30" s="16">
        <v>0.45022497187851501</v>
      </c>
      <c r="AF30" s="16"/>
      <c r="AG30" s="16">
        <v>0.37595785440613</v>
      </c>
      <c r="AH30" s="16">
        <v>0.499623493975904</v>
      </c>
      <c r="AI30" s="16"/>
      <c r="AJ30" s="16">
        <v>0.480684811237928</v>
      </c>
      <c r="AK30" s="16">
        <v>0.41240875912408798</v>
      </c>
      <c r="AL30" s="16"/>
      <c r="AM30" s="16">
        <v>0.30872483221476499</v>
      </c>
      <c r="AN30" s="16">
        <v>0.33006856023506398</v>
      </c>
      <c r="AO30" s="16">
        <v>0.44846445098864102</v>
      </c>
      <c r="AP30" s="16">
        <v>0.55630821337849301</v>
      </c>
      <c r="AQ30" s="16"/>
      <c r="AR30" s="16">
        <v>0.47904577691811701</v>
      </c>
      <c r="AS30" s="16">
        <v>0.42875039148136601</v>
      </c>
      <c r="AT30" s="16"/>
      <c r="AU30" s="16">
        <v>0.46590909090909099</v>
      </c>
      <c r="AV30" s="16">
        <v>0.44158415841584198</v>
      </c>
      <c r="AW30" s="16"/>
      <c r="AX30" s="16">
        <v>0.49148418491484203</v>
      </c>
      <c r="AY30" s="16">
        <v>0.43549209586945398</v>
      </c>
      <c r="AZ30" s="16"/>
      <c r="BA30" s="16">
        <v>0.48396501457725899</v>
      </c>
      <c r="BB30" s="16">
        <v>0.44217223358327701</v>
      </c>
      <c r="BC30" s="16"/>
      <c r="BD30" s="16">
        <v>0.46316964285714302</v>
      </c>
      <c r="BE30" s="16">
        <v>0.44100831600831603</v>
      </c>
      <c r="BF30" s="16"/>
      <c r="BG30" s="16">
        <v>0.5</v>
      </c>
      <c r="BH30" s="16">
        <v>0.44183445190156601</v>
      </c>
      <c r="BI30" s="16"/>
      <c r="BJ30" s="16">
        <v>0.47213114754098401</v>
      </c>
      <c r="BK30" s="16">
        <v>0.44121915820029001</v>
      </c>
      <c r="BL30" s="16"/>
      <c r="BM30" s="16">
        <v>0.44293478260869601</v>
      </c>
      <c r="BN30" s="16">
        <v>0.445383912248629</v>
      </c>
      <c r="BO30" s="16"/>
      <c r="BP30" s="16">
        <v>0.42122719734660002</v>
      </c>
      <c r="BQ30" s="16">
        <v>0.44868389277952198</v>
      </c>
    </row>
    <row r="31" spans="2:69" x14ac:dyDescent="0.25">
      <c r="B31" t="s">
        <v>83</v>
      </c>
      <c r="C31" s="16">
        <v>0.42306070826306902</v>
      </c>
      <c r="D31" s="16">
        <v>0.44940476190476197</v>
      </c>
      <c r="E31" s="16">
        <v>0.41908713692946098</v>
      </c>
      <c r="F31" s="16">
        <v>0.402476780185758</v>
      </c>
      <c r="G31" s="16">
        <v>0.42441860465116299</v>
      </c>
      <c r="H31" s="16">
        <v>0.45758928571428598</v>
      </c>
      <c r="I31" s="16">
        <v>0.42120343839541502</v>
      </c>
      <c r="J31" s="16">
        <v>0.32323232323232298</v>
      </c>
      <c r="K31" s="16">
        <v>0.27731092436974802</v>
      </c>
      <c r="L31" s="16">
        <v>0.47115384615384598</v>
      </c>
      <c r="M31" s="16"/>
      <c r="N31" s="16">
        <v>0.31460674157303398</v>
      </c>
      <c r="O31" s="16">
        <v>0.354430379746835</v>
      </c>
      <c r="P31" s="16">
        <v>0.44855144855144902</v>
      </c>
      <c r="Q31" s="16">
        <v>0.44954819277108399</v>
      </c>
      <c r="R31" s="16"/>
      <c r="S31" s="16">
        <v>0.40198511166253098</v>
      </c>
      <c r="T31" s="16">
        <v>0.44473684210526299</v>
      </c>
      <c r="U31" s="16">
        <v>0.42459396751740103</v>
      </c>
      <c r="V31" s="16">
        <v>0.36480186480186499</v>
      </c>
      <c r="W31" s="16">
        <v>0.43463687150837998</v>
      </c>
      <c r="X31" s="16">
        <v>0.48163265306122399</v>
      </c>
      <c r="Y31" s="16">
        <v>0.44108280254777099</v>
      </c>
      <c r="Z31" s="16"/>
      <c r="AA31" s="16">
        <v>0.471079308288611</v>
      </c>
      <c r="AB31" s="16">
        <v>0.39680469514183198</v>
      </c>
      <c r="AC31" s="16"/>
      <c r="AD31" s="16">
        <v>0.40993265993265998</v>
      </c>
      <c r="AE31" s="16">
        <v>0.42744656917885299</v>
      </c>
      <c r="AF31" s="16"/>
      <c r="AG31" s="16">
        <v>0.38936781609195398</v>
      </c>
      <c r="AH31" s="16">
        <v>0.44954819277108399</v>
      </c>
      <c r="AI31" s="16"/>
      <c r="AJ31" s="16">
        <v>0.47014925373134298</v>
      </c>
      <c r="AK31" s="16">
        <v>0.37956204379561997</v>
      </c>
      <c r="AL31" s="16"/>
      <c r="AM31" s="16">
        <v>0.228187919463087</v>
      </c>
      <c r="AN31" s="16">
        <v>0.28305582761997999</v>
      </c>
      <c r="AO31" s="16">
        <v>0.43920908708456002</v>
      </c>
      <c r="AP31" s="16">
        <v>0.53513971210838296</v>
      </c>
      <c r="AQ31" s="16"/>
      <c r="AR31" s="16">
        <v>0.43649258542875602</v>
      </c>
      <c r="AS31" s="16">
        <v>0.41653617287817102</v>
      </c>
      <c r="AT31" s="16"/>
      <c r="AU31" s="16">
        <v>0.49573863636363602</v>
      </c>
      <c r="AV31" s="16">
        <v>0.41039603960395998</v>
      </c>
      <c r="AW31" s="16"/>
      <c r="AX31" s="16">
        <v>0.452554744525547</v>
      </c>
      <c r="AY31" s="16">
        <v>0.41687914329423797</v>
      </c>
      <c r="AZ31" s="16"/>
      <c r="BA31" s="16">
        <v>0.425655976676385</v>
      </c>
      <c r="BB31" s="16">
        <v>0.42285844126334898</v>
      </c>
      <c r="BC31" s="16"/>
      <c r="BD31" s="16">
        <v>0.49553571428571402</v>
      </c>
      <c r="BE31" s="16">
        <v>0.40618503118503102</v>
      </c>
      <c r="BF31" s="16"/>
      <c r="BG31" s="16">
        <v>0.54014598540145997</v>
      </c>
      <c r="BH31" s="16">
        <v>0.41588366890380302</v>
      </c>
      <c r="BI31" s="16"/>
      <c r="BJ31" s="16">
        <v>0.44426229508196702</v>
      </c>
      <c r="BK31" s="16">
        <v>0.41993226898887298</v>
      </c>
      <c r="BL31" s="16"/>
      <c r="BM31" s="16">
        <v>0.48369565217391303</v>
      </c>
      <c r="BN31" s="16">
        <v>0.41796160877513699</v>
      </c>
      <c r="BO31" s="16"/>
      <c r="BP31" s="16">
        <v>0.43946932006633499</v>
      </c>
      <c r="BQ31" s="16">
        <v>0.42067133542622598</v>
      </c>
    </row>
    <row r="32" spans="2:69" x14ac:dyDescent="0.25">
      <c r="B32" t="s">
        <v>84</v>
      </c>
      <c r="C32" s="16">
        <v>0.422639123102867</v>
      </c>
      <c r="D32" s="16">
        <v>0.21577380952381001</v>
      </c>
      <c r="E32" s="16">
        <v>0.44536652835408003</v>
      </c>
      <c r="F32" s="16">
        <v>0.35294117647058798</v>
      </c>
      <c r="G32" s="16">
        <v>0.29215116279069803</v>
      </c>
      <c r="H32" s="16">
        <v>0.640625</v>
      </c>
      <c r="I32" s="16">
        <v>0.55873925501432697</v>
      </c>
      <c r="J32" s="16">
        <v>0.30808080808080801</v>
      </c>
      <c r="K32" s="16">
        <v>0.22689075630252101</v>
      </c>
      <c r="L32" s="16">
        <v>0.54807692307692302</v>
      </c>
      <c r="M32" s="16"/>
      <c r="N32" s="16">
        <v>0.45505617977528101</v>
      </c>
      <c r="O32" s="16">
        <v>0.41048824593128402</v>
      </c>
      <c r="P32" s="16">
        <v>0.43556443556443603</v>
      </c>
      <c r="Q32" s="16">
        <v>0.41378012048192803</v>
      </c>
      <c r="R32" s="16"/>
      <c r="S32" s="16">
        <v>0.45161290322580599</v>
      </c>
      <c r="T32" s="16">
        <v>0.42105263157894701</v>
      </c>
      <c r="U32" s="16">
        <v>0.44315545243619497</v>
      </c>
      <c r="V32" s="16">
        <v>0.40209790209790203</v>
      </c>
      <c r="W32" s="16">
        <v>0.41675977653631302</v>
      </c>
      <c r="X32" s="16">
        <v>0.43265306122448999</v>
      </c>
      <c r="Y32" s="16">
        <v>0.44108280254777099</v>
      </c>
      <c r="Z32" s="16"/>
      <c r="AA32" s="16">
        <v>0.42874180083482399</v>
      </c>
      <c r="AB32" s="16">
        <v>0.41930224975546099</v>
      </c>
      <c r="AC32" s="16"/>
      <c r="AD32" s="16">
        <v>0.43602693602693599</v>
      </c>
      <c r="AE32" s="16">
        <v>0.41816647919010103</v>
      </c>
      <c r="AF32" s="16"/>
      <c r="AG32" s="16">
        <v>0.43390804597701099</v>
      </c>
      <c r="AH32" s="16">
        <v>0.41378012048192803</v>
      </c>
      <c r="AI32" s="16"/>
      <c r="AJ32" s="16">
        <v>0.46356453028972799</v>
      </c>
      <c r="AK32" s="16">
        <v>0.38483373884833699</v>
      </c>
      <c r="AL32" s="16"/>
      <c r="AM32" s="16">
        <v>0.31543624161073802</v>
      </c>
      <c r="AN32" s="16">
        <v>0.32810969637610199</v>
      </c>
      <c r="AO32" s="16">
        <v>0.44215397559949499</v>
      </c>
      <c r="AP32" s="16">
        <v>0.47756138865368303</v>
      </c>
      <c r="AQ32" s="16"/>
      <c r="AR32" s="16">
        <v>0.41715022566086402</v>
      </c>
      <c r="AS32" s="16">
        <v>0.42530535546508003</v>
      </c>
      <c r="AT32" s="16"/>
      <c r="AU32" s="16">
        <v>0.46306818181818199</v>
      </c>
      <c r="AV32" s="16">
        <v>0.41559405940594102</v>
      </c>
      <c r="AW32" s="16"/>
      <c r="AX32" s="16">
        <v>0.38442822384428199</v>
      </c>
      <c r="AY32" s="16">
        <v>0.43064762876083601</v>
      </c>
      <c r="AZ32" s="16"/>
      <c r="BA32" s="16">
        <v>0.419825072886297</v>
      </c>
      <c r="BB32" s="16">
        <v>0.42285844126334898</v>
      </c>
      <c r="BC32" s="16"/>
      <c r="BD32" s="16">
        <v>0.45647321428571402</v>
      </c>
      <c r="BE32" s="16">
        <v>0.41476091476091498</v>
      </c>
      <c r="BF32" s="16"/>
      <c r="BG32" s="16">
        <v>0.43065693430656898</v>
      </c>
      <c r="BH32" s="16">
        <v>0.42214765100671098</v>
      </c>
      <c r="BI32" s="16"/>
      <c r="BJ32" s="16">
        <v>0.35901639344262298</v>
      </c>
      <c r="BK32" s="16">
        <v>0.43202709240445097</v>
      </c>
      <c r="BL32" s="16"/>
      <c r="BM32" s="16">
        <v>0.41847826086956502</v>
      </c>
      <c r="BN32" s="16">
        <v>0.42298903107861102</v>
      </c>
      <c r="BO32" s="16"/>
      <c r="BP32" s="16">
        <v>0.43283582089552203</v>
      </c>
      <c r="BQ32" s="16">
        <v>0.42115431055300701</v>
      </c>
    </row>
    <row r="33" spans="2:69" x14ac:dyDescent="0.25">
      <c r="B33" t="s">
        <v>85</v>
      </c>
      <c r="C33" s="16">
        <v>0.41842327150084302</v>
      </c>
      <c r="D33" s="16">
        <v>0.47916666666666702</v>
      </c>
      <c r="E33" s="16">
        <v>0.41632088520055299</v>
      </c>
      <c r="F33" s="16">
        <v>0.41950464396284798</v>
      </c>
      <c r="G33" s="16">
        <v>0.40697674418604701</v>
      </c>
      <c r="H33" s="16">
        <v>0.375</v>
      </c>
      <c r="I33" s="16">
        <v>0.44985673352435501</v>
      </c>
      <c r="J33" s="16">
        <v>0.36363636363636398</v>
      </c>
      <c r="K33" s="16">
        <v>0.369747899159664</v>
      </c>
      <c r="L33" s="16">
        <v>0.43269230769230799</v>
      </c>
      <c r="M33" s="16"/>
      <c r="N33" s="16">
        <v>0.275280898876405</v>
      </c>
      <c r="O33" s="16">
        <v>0.34719710669077802</v>
      </c>
      <c r="P33" s="16">
        <v>0.40259740259740301</v>
      </c>
      <c r="Q33" s="16">
        <v>0.467996987951807</v>
      </c>
      <c r="R33" s="16"/>
      <c r="S33" s="16">
        <v>0.38461538461538503</v>
      </c>
      <c r="T33" s="16">
        <v>0.42631578947368398</v>
      </c>
      <c r="U33" s="16">
        <v>0.43155452436194902</v>
      </c>
      <c r="V33" s="16">
        <v>0.36596736596736601</v>
      </c>
      <c r="W33" s="16">
        <v>0.40893854748603398</v>
      </c>
      <c r="X33" s="16">
        <v>0.451020408163265</v>
      </c>
      <c r="Y33" s="16">
        <v>0.46496815286624199</v>
      </c>
      <c r="Z33" s="16"/>
      <c r="AA33" s="16">
        <v>0.51341681574239695</v>
      </c>
      <c r="AB33" s="16">
        <v>0.36648190414085402</v>
      </c>
      <c r="AC33" s="16"/>
      <c r="AD33" s="16">
        <v>0.39225589225589202</v>
      </c>
      <c r="AE33" s="16">
        <v>0.42716535433070901</v>
      </c>
      <c r="AF33" s="16"/>
      <c r="AG33" s="16">
        <v>0.35536398467433</v>
      </c>
      <c r="AH33" s="16">
        <v>0.467996987951807</v>
      </c>
      <c r="AI33" s="16"/>
      <c r="AJ33" s="16">
        <v>0.46883230904301998</v>
      </c>
      <c r="AK33" s="16">
        <v>0.371857258718573</v>
      </c>
      <c r="AL33" s="16"/>
      <c r="AM33" s="16">
        <v>0.26174496644295298</v>
      </c>
      <c r="AN33" s="16">
        <v>0.33006856023506398</v>
      </c>
      <c r="AO33" s="16">
        <v>0.40807740849810697</v>
      </c>
      <c r="AP33" s="16">
        <v>0.53344623200677399</v>
      </c>
      <c r="AQ33" s="16"/>
      <c r="AR33" s="16">
        <v>0.47711154094132802</v>
      </c>
      <c r="AS33" s="16">
        <v>0.38991544002505502</v>
      </c>
      <c r="AT33" s="16"/>
      <c r="AU33" s="16">
        <v>0.44886363636363602</v>
      </c>
      <c r="AV33" s="16">
        <v>0.41311881188118799</v>
      </c>
      <c r="AW33" s="16"/>
      <c r="AX33" s="16">
        <v>0.46593673965936699</v>
      </c>
      <c r="AY33" s="16">
        <v>0.408465068842427</v>
      </c>
      <c r="AZ33" s="16"/>
      <c r="BA33" s="16">
        <v>0.44023323615160298</v>
      </c>
      <c r="BB33" s="16">
        <v>0.41672347193819598</v>
      </c>
      <c r="BC33" s="16"/>
      <c r="BD33" s="16">
        <v>0.45870535714285698</v>
      </c>
      <c r="BE33" s="16">
        <v>0.40904365904365902</v>
      </c>
      <c r="BF33" s="16"/>
      <c r="BG33" s="16">
        <v>0.44525547445255498</v>
      </c>
      <c r="BH33" s="16">
        <v>0.41677852348993299</v>
      </c>
      <c r="BI33" s="16"/>
      <c r="BJ33" s="16">
        <v>0.45901639344262302</v>
      </c>
      <c r="BK33" s="16">
        <v>0.41243347847121398</v>
      </c>
      <c r="BL33" s="16"/>
      <c r="BM33" s="16">
        <v>0.47282608695652201</v>
      </c>
      <c r="BN33" s="16">
        <v>0.413848263254113</v>
      </c>
      <c r="BO33" s="16"/>
      <c r="BP33" s="16">
        <v>0.44941956882255402</v>
      </c>
      <c r="BQ33" s="16">
        <v>0.41390968365129199</v>
      </c>
    </row>
    <row r="34" spans="2:69" x14ac:dyDescent="0.25">
      <c r="B34" t="s">
        <v>86</v>
      </c>
      <c r="C34" s="16">
        <v>0.388279932546374</v>
      </c>
      <c r="D34" s="16">
        <v>0.41815476190476197</v>
      </c>
      <c r="E34" s="16">
        <v>0.47026279391424602</v>
      </c>
      <c r="F34" s="16">
        <v>0.36222910216718301</v>
      </c>
      <c r="G34" s="16">
        <v>0.38808139534883701</v>
      </c>
      <c r="H34" s="16">
        <v>0.2890625</v>
      </c>
      <c r="I34" s="16">
        <v>0.451289398280802</v>
      </c>
      <c r="J34" s="16">
        <v>0.31313131313131298</v>
      </c>
      <c r="K34" s="16">
        <v>0.436974789915966</v>
      </c>
      <c r="L34" s="16">
        <v>0.30769230769230799</v>
      </c>
      <c r="M34" s="16"/>
      <c r="N34" s="16">
        <v>0.16104868913857701</v>
      </c>
      <c r="O34" s="16">
        <v>0.24412296564195299</v>
      </c>
      <c r="P34" s="16">
        <v>0.37462537462537499</v>
      </c>
      <c r="Q34" s="16">
        <v>0.469126506024096</v>
      </c>
      <c r="R34" s="16"/>
      <c r="S34" s="16">
        <v>0.270471464019851</v>
      </c>
      <c r="T34" s="16">
        <v>0.33421052631578901</v>
      </c>
      <c r="U34" s="16">
        <v>0.433874709976798</v>
      </c>
      <c r="V34" s="16">
        <v>0.29370629370629397</v>
      </c>
      <c r="W34" s="16">
        <v>0.44134078212290501</v>
      </c>
      <c r="X34" s="16">
        <v>0.46326530612244898</v>
      </c>
      <c r="Y34" s="16">
        <v>0.44108280254777099</v>
      </c>
      <c r="Z34" s="16"/>
      <c r="AA34" s="16">
        <v>0.52116875372689297</v>
      </c>
      <c r="AB34" s="16">
        <v>0.31561786762308403</v>
      </c>
      <c r="AC34" s="16"/>
      <c r="AD34" s="16">
        <v>0.36026936026936002</v>
      </c>
      <c r="AE34" s="16">
        <v>0.39763779527559101</v>
      </c>
      <c r="AF34" s="16"/>
      <c r="AG34" s="16">
        <v>0.28544061302682</v>
      </c>
      <c r="AH34" s="16">
        <v>0.469126506024096</v>
      </c>
      <c r="AI34" s="16"/>
      <c r="AJ34" s="16">
        <v>0.44644424934152799</v>
      </c>
      <c r="AK34" s="16">
        <v>0.33454987834549899</v>
      </c>
      <c r="AL34" s="16"/>
      <c r="AM34" s="16">
        <v>0.20134228187919501</v>
      </c>
      <c r="AN34" s="16">
        <v>0.204701273261508</v>
      </c>
      <c r="AO34" s="16">
        <v>0.375683634833824</v>
      </c>
      <c r="AP34" s="16">
        <v>0.59525825571549495</v>
      </c>
      <c r="AQ34" s="16"/>
      <c r="AR34" s="16">
        <v>0.430689877498388</v>
      </c>
      <c r="AS34" s="16">
        <v>0.36767929846539299</v>
      </c>
      <c r="AT34" s="16"/>
      <c r="AU34" s="16">
        <v>0.43465909090909099</v>
      </c>
      <c r="AV34" s="16">
        <v>0.38019801980197998</v>
      </c>
      <c r="AW34" s="16"/>
      <c r="AX34" s="16">
        <v>0.47810218978102198</v>
      </c>
      <c r="AY34" s="16">
        <v>0.369454360020398</v>
      </c>
      <c r="AZ34" s="16"/>
      <c r="BA34" s="16">
        <v>0.425655976676385</v>
      </c>
      <c r="BB34" s="16">
        <v>0.385366962054079</v>
      </c>
      <c r="BC34" s="16"/>
      <c r="BD34" s="16">
        <v>0.42745535714285698</v>
      </c>
      <c r="BE34" s="16">
        <v>0.37915800415800399</v>
      </c>
      <c r="BF34" s="16"/>
      <c r="BG34" s="16">
        <v>0.43795620437956201</v>
      </c>
      <c r="BH34" s="16">
        <v>0.38523489932885902</v>
      </c>
      <c r="BI34" s="16"/>
      <c r="BJ34" s="16">
        <v>0.468852459016393</v>
      </c>
      <c r="BK34" s="16">
        <v>0.37639090469279102</v>
      </c>
      <c r="BL34" s="16"/>
      <c r="BM34" s="16">
        <v>0.45108695652173902</v>
      </c>
      <c r="BN34" s="16">
        <v>0.38299817184643498</v>
      </c>
      <c r="BO34" s="16"/>
      <c r="BP34" s="16">
        <v>0.39966832504145899</v>
      </c>
      <c r="BQ34" s="16">
        <v>0.38662158898816701</v>
      </c>
    </row>
    <row r="35" spans="2:69" x14ac:dyDescent="0.25">
      <c r="B35" t="s">
        <v>87</v>
      </c>
      <c r="C35" s="16">
        <v>0.30185497470488998</v>
      </c>
      <c r="D35" s="16">
        <v>0.235119047619048</v>
      </c>
      <c r="E35" s="16">
        <v>0.34716459197786997</v>
      </c>
      <c r="F35" s="16">
        <v>0.31733746130030999</v>
      </c>
      <c r="G35" s="16">
        <v>0.26453488372092998</v>
      </c>
      <c r="H35" s="16">
        <v>0.34040178571428598</v>
      </c>
      <c r="I35" s="16">
        <v>0.305157593123209</v>
      </c>
      <c r="J35" s="16">
        <v>0.26262626262626299</v>
      </c>
      <c r="K35" s="16">
        <v>0.29411764705882398</v>
      </c>
      <c r="L35" s="16">
        <v>0.29807692307692302</v>
      </c>
      <c r="M35" s="16"/>
      <c r="N35" s="16">
        <v>0.17790262172284599</v>
      </c>
      <c r="O35" s="16">
        <v>0.23688969258589501</v>
      </c>
      <c r="P35" s="16">
        <v>0.29070929070929102</v>
      </c>
      <c r="Q35" s="16">
        <v>0.344503012048193</v>
      </c>
      <c r="R35" s="16"/>
      <c r="S35" s="16">
        <v>0.29528535980148901</v>
      </c>
      <c r="T35" s="16">
        <v>0.33421052631578901</v>
      </c>
      <c r="U35" s="16">
        <v>0.30394431554524398</v>
      </c>
      <c r="V35" s="16">
        <v>0.24825174825174801</v>
      </c>
      <c r="W35" s="16">
        <v>0.32067039106145301</v>
      </c>
      <c r="X35" s="16">
        <v>0.340816326530612</v>
      </c>
      <c r="Y35" s="16">
        <v>0.31210191082802502</v>
      </c>
      <c r="Z35" s="16"/>
      <c r="AA35" s="16">
        <v>0.38401908169350002</v>
      </c>
      <c r="AB35" s="16">
        <v>0.25692859471796498</v>
      </c>
      <c r="AC35" s="16"/>
      <c r="AD35" s="16">
        <v>0.29377104377104402</v>
      </c>
      <c r="AE35" s="16">
        <v>0.30455568053993198</v>
      </c>
      <c r="AF35" s="16"/>
      <c r="AG35" s="16">
        <v>0.247605363984674</v>
      </c>
      <c r="AH35" s="16">
        <v>0.344503012048193</v>
      </c>
      <c r="AI35" s="16"/>
      <c r="AJ35" s="16">
        <v>0.35601404741000903</v>
      </c>
      <c r="AK35" s="16">
        <v>0.25182481751824798</v>
      </c>
      <c r="AL35" s="16"/>
      <c r="AM35" s="16">
        <v>0.161073825503356</v>
      </c>
      <c r="AN35" s="16">
        <v>0.20176297747306601</v>
      </c>
      <c r="AO35" s="16">
        <v>0.28901977282288599</v>
      </c>
      <c r="AP35" s="16">
        <v>0.43014394580863702</v>
      </c>
      <c r="AQ35" s="16"/>
      <c r="AR35" s="16">
        <v>0.33655705996131502</v>
      </c>
      <c r="AS35" s="16">
        <v>0.28499843407453801</v>
      </c>
      <c r="AT35" s="16"/>
      <c r="AU35" s="16">
        <v>0.375</v>
      </c>
      <c r="AV35" s="16">
        <v>0.28910891089108898</v>
      </c>
      <c r="AW35" s="16"/>
      <c r="AX35" s="16">
        <v>0.339416058394161</v>
      </c>
      <c r="AY35" s="16">
        <v>0.29398266190719002</v>
      </c>
      <c r="AZ35" s="16"/>
      <c r="BA35" s="16">
        <v>0.37317784256559799</v>
      </c>
      <c r="BB35" s="16">
        <v>0.296296296296296</v>
      </c>
      <c r="BC35" s="16"/>
      <c r="BD35" s="16">
        <v>0.36495535714285698</v>
      </c>
      <c r="BE35" s="16">
        <v>0.287162162162162</v>
      </c>
      <c r="BF35" s="16"/>
      <c r="BG35" s="16">
        <v>0.35036496350364998</v>
      </c>
      <c r="BH35" s="16">
        <v>0.298881431767338</v>
      </c>
      <c r="BI35" s="16"/>
      <c r="BJ35" s="16">
        <v>0.33770491803278702</v>
      </c>
      <c r="BK35" s="16">
        <v>0.29656507014997602</v>
      </c>
      <c r="BL35" s="16"/>
      <c r="BM35" s="16">
        <v>0.32880434782608697</v>
      </c>
      <c r="BN35" s="16">
        <v>0.29958866544789797</v>
      </c>
      <c r="BO35" s="16"/>
      <c r="BP35" s="16">
        <v>0.33001658374792697</v>
      </c>
      <c r="BQ35" s="16">
        <v>0.29775416566046797</v>
      </c>
    </row>
    <row r="36" spans="2:69" x14ac:dyDescent="0.25">
      <c r="B36" t="s">
        <v>88</v>
      </c>
      <c r="C36" s="16">
        <v>0.29532040472175403</v>
      </c>
      <c r="D36" s="16">
        <v>0.40773809523809501</v>
      </c>
      <c r="E36" s="16">
        <v>0.329183955739972</v>
      </c>
      <c r="F36" s="16">
        <v>0.34210526315789502</v>
      </c>
      <c r="G36" s="16">
        <v>0.26308139534883701</v>
      </c>
      <c r="H36" s="16">
        <v>0.18526785714285701</v>
      </c>
      <c r="I36" s="16">
        <v>0.27936962750716299</v>
      </c>
      <c r="J36" s="16">
        <v>0.21212121212121199</v>
      </c>
      <c r="K36" s="16">
        <v>0.44537815126050401</v>
      </c>
      <c r="L36" s="16">
        <v>0.29807692307692302</v>
      </c>
      <c r="M36" s="16"/>
      <c r="N36" s="16">
        <v>0.110486891385768</v>
      </c>
      <c r="O36" s="16">
        <v>0.164556962025316</v>
      </c>
      <c r="P36" s="16">
        <v>0.24175824175824201</v>
      </c>
      <c r="Q36" s="16">
        <v>0.37989457831325302</v>
      </c>
      <c r="R36" s="16"/>
      <c r="S36" s="16">
        <v>0.210918114143921</v>
      </c>
      <c r="T36" s="16">
        <v>0.221052631578947</v>
      </c>
      <c r="U36" s="16">
        <v>0.27842227378190298</v>
      </c>
      <c r="V36" s="16">
        <v>0.22960372960372999</v>
      </c>
      <c r="W36" s="16">
        <v>0.33072625698323999</v>
      </c>
      <c r="X36" s="16">
        <v>0.35918367346938801</v>
      </c>
      <c r="Y36" s="16">
        <v>0.38375796178344002</v>
      </c>
      <c r="Z36" s="16"/>
      <c r="AA36" s="16">
        <v>0.44126416219439502</v>
      </c>
      <c r="AB36" s="16">
        <v>0.21552005216824299</v>
      </c>
      <c r="AC36" s="16"/>
      <c r="AD36" s="16">
        <v>0.27525252525252503</v>
      </c>
      <c r="AE36" s="16">
        <v>0.302024746906637</v>
      </c>
      <c r="AF36" s="16"/>
      <c r="AG36" s="16">
        <v>0.18773946360153301</v>
      </c>
      <c r="AH36" s="16">
        <v>0.37989457831325302</v>
      </c>
      <c r="AI36" s="16"/>
      <c r="AJ36" s="16">
        <v>0.37313432835820898</v>
      </c>
      <c r="AK36" s="16">
        <v>0.22343876723438799</v>
      </c>
      <c r="AL36" s="16"/>
      <c r="AM36" s="16">
        <v>0.134228187919463</v>
      </c>
      <c r="AN36" s="16">
        <v>0.16454456415279101</v>
      </c>
      <c r="AO36" s="16">
        <v>0.26083298275136702</v>
      </c>
      <c r="AP36" s="16">
        <v>0.49618966977138002</v>
      </c>
      <c r="AQ36" s="16"/>
      <c r="AR36" s="16">
        <v>0.370083816892328</v>
      </c>
      <c r="AS36" s="16">
        <v>0.25900407140620102</v>
      </c>
      <c r="AT36" s="16"/>
      <c r="AU36" s="16">
        <v>0.33806818181818199</v>
      </c>
      <c r="AV36" s="16">
        <v>0.28787128712871302</v>
      </c>
      <c r="AW36" s="16"/>
      <c r="AX36" s="16">
        <v>0.39294403892944002</v>
      </c>
      <c r="AY36" s="16">
        <v>0.27485976542580298</v>
      </c>
      <c r="AZ36" s="16"/>
      <c r="BA36" s="16">
        <v>0.34402332361516003</v>
      </c>
      <c r="BB36" s="16">
        <v>0.29152465348784401</v>
      </c>
      <c r="BC36" s="16"/>
      <c r="BD36" s="16">
        <v>0.35602678571428598</v>
      </c>
      <c r="BE36" s="16">
        <v>0.28118503118503102</v>
      </c>
      <c r="BF36" s="16"/>
      <c r="BG36" s="16">
        <v>0.41970802919708</v>
      </c>
      <c r="BH36" s="16">
        <v>0.28769574944071602</v>
      </c>
      <c r="BI36" s="16"/>
      <c r="BJ36" s="16">
        <v>0.38360655737704902</v>
      </c>
      <c r="BK36" s="16">
        <v>0.28229317851959401</v>
      </c>
      <c r="BL36" s="16"/>
      <c r="BM36" s="16">
        <v>0.375</v>
      </c>
      <c r="BN36" s="16">
        <v>0.28861974405850099</v>
      </c>
      <c r="BO36" s="16"/>
      <c r="BP36" s="16">
        <v>0.30016583747927</v>
      </c>
      <c r="BQ36" s="16">
        <v>0.29461482733639199</v>
      </c>
    </row>
    <row r="37" spans="2:69" x14ac:dyDescent="0.25">
      <c r="B37" t="s">
        <v>89</v>
      </c>
      <c r="C37" s="16">
        <v>2.9510961214165299E-3</v>
      </c>
      <c r="D37" s="16">
        <v>5.9523809523809503E-3</v>
      </c>
      <c r="E37" s="16">
        <v>1.3831258644536699E-3</v>
      </c>
      <c r="F37" s="16">
        <v>4.64396284829721E-3</v>
      </c>
      <c r="G37" s="16">
        <v>1.45348837209302E-3</v>
      </c>
      <c r="H37" s="16">
        <v>4.4642857142857097E-3</v>
      </c>
      <c r="I37" s="16">
        <v>0</v>
      </c>
      <c r="J37" s="16">
        <v>0</v>
      </c>
      <c r="K37" s="16">
        <v>0</v>
      </c>
      <c r="L37" s="16">
        <v>9.6153846153846194E-3</v>
      </c>
      <c r="M37" s="16"/>
      <c r="N37" s="16">
        <v>0</v>
      </c>
      <c r="O37" s="16">
        <v>1.80831826401447E-3</v>
      </c>
      <c r="P37" s="16">
        <v>3.9960039960040003E-3</v>
      </c>
      <c r="Q37" s="16">
        <v>3.3885542168674699E-3</v>
      </c>
      <c r="R37" s="16"/>
      <c r="S37" s="16">
        <v>7.4441687344913203E-3</v>
      </c>
      <c r="T37" s="16">
        <v>2.6315789473684201E-3</v>
      </c>
      <c r="U37" s="16">
        <v>0</v>
      </c>
      <c r="V37" s="16">
        <v>5.8275058275058297E-3</v>
      </c>
      <c r="W37" s="16">
        <v>1.1173184357541901E-3</v>
      </c>
      <c r="X37" s="16">
        <v>0</v>
      </c>
      <c r="Y37" s="16">
        <v>3.1847133757961798E-3</v>
      </c>
      <c r="Z37" s="16"/>
      <c r="AA37" s="16">
        <v>1.78890876565295E-3</v>
      </c>
      <c r="AB37" s="16">
        <v>3.58656667753505E-3</v>
      </c>
      <c r="AC37" s="16"/>
      <c r="AD37" s="16">
        <v>2.5252525252525298E-3</v>
      </c>
      <c r="AE37" s="16">
        <v>3.0933633295837999E-3</v>
      </c>
      <c r="AF37" s="16"/>
      <c r="AG37" s="16">
        <v>2.3946360153256699E-3</v>
      </c>
      <c r="AH37" s="16">
        <v>3.3885542168674699E-3</v>
      </c>
      <c r="AI37" s="16"/>
      <c r="AJ37" s="16">
        <v>1.3169446883230899E-3</v>
      </c>
      <c r="AK37" s="16">
        <v>4.4606650446066499E-3</v>
      </c>
      <c r="AL37" s="16"/>
      <c r="AM37" s="16">
        <v>6.7114093959731499E-3</v>
      </c>
      <c r="AN37" s="16">
        <v>4.8971596474045101E-3</v>
      </c>
      <c r="AO37" s="16">
        <v>3.3655868742111898E-3</v>
      </c>
      <c r="AP37" s="16">
        <v>0</v>
      </c>
      <c r="AQ37" s="16"/>
      <c r="AR37" s="16">
        <v>1.2894906511927799E-3</v>
      </c>
      <c r="AS37" s="16">
        <v>3.7582211086752298E-3</v>
      </c>
      <c r="AT37" s="16"/>
      <c r="AU37" s="16">
        <v>4.2613636363636404E-3</v>
      </c>
      <c r="AV37" s="16">
        <v>2.72277227722772E-3</v>
      </c>
      <c r="AW37" s="16"/>
      <c r="AX37" s="16">
        <v>2.4330900243308999E-3</v>
      </c>
      <c r="AY37" s="16">
        <v>3.0596634370219302E-3</v>
      </c>
      <c r="AZ37" s="16"/>
      <c r="BA37" s="16">
        <v>0</v>
      </c>
      <c r="BB37" s="16">
        <v>3.1810952056350798E-3</v>
      </c>
      <c r="BC37" s="16"/>
      <c r="BD37" s="16">
        <v>3.3482142857142899E-3</v>
      </c>
      <c r="BE37" s="16">
        <v>2.8586278586278601E-3</v>
      </c>
      <c r="BF37" s="16"/>
      <c r="BG37" s="16">
        <v>1.09489051094891E-2</v>
      </c>
      <c r="BH37" s="16">
        <v>2.4608501118568199E-3</v>
      </c>
      <c r="BI37" s="16"/>
      <c r="BJ37" s="16">
        <v>3.27868852459016E-3</v>
      </c>
      <c r="BK37" s="16">
        <v>2.9027576197387501E-3</v>
      </c>
      <c r="BL37" s="16"/>
      <c r="BM37" s="16">
        <v>2.7173913043478299E-3</v>
      </c>
      <c r="BN37" s="16">
        <v>2.9707495429616101E-3</v>
      </c>
      <c r="BO37" s="16"/>
      <c r="BP37" s="16">
        <v>4.97512437810945E-3</v>
      </c>
      <c r="BQ37" s="16">
        <v>2.6563631972953399E-3</v>
      </c>
    </row>
    <row r="38" spans="2:69" x14ac:dyDescent="0.25">
      <c r="B38" t="s">
        <v>90</v>
      </c>
      <c r="C38" s="16">
        <v>6.1129848229342296E-3</v>
      </c>
      <c r="D38" s="16">
        <v>5.9523809523809503E-3</v>
      </c>
      <c r="E38" s="16">
        <v>1.3831258644536699E-3</v>
      </c>
      <c r="F38" s="16">
        <v>1.08359133126935E-2</v>
      </c>
      <c r="G38" s="16">
        <v>5.8139534883720903E-3</v>
      </c>
      <c r="H38" s="16">
        <v>4.4642857142857097E-3</v>
      </c>
      <c r="I38" s="16">
        <v>8.5959885386819503E-3</v>
      </c>
      <c r="J38" s="16">
        <v>1.01010101010101E-2</v>
      </c>
      <c r="K38" s="16">
        <v>8.4033613445378096E-3</v>
      </c>
      <c r="L38" s="16">
        <v>0</v>
      </c>
      <c r="M38" s="16"/>
      <c r="N38" s="16">
        <v>1.31086142322097E-2</v>
      </c>
      <c r="O38" s="16">
        <v>1.0849909584086799E-2</v>
      </c>
      <c r="P38" s="16">
        <v>4.9950049950050002E-3</v>
      </c>
      <c r="Q38" s="16">
        <v>4.1415662650602404E-3</v>
      </c>
      <c r="R38" s="16"/>
      <c r="S38" s="16">
        <v>1.2406947890818899E-2</v>
      </c>
      <c r="T38" s="16">
        <v>5.2631578947368403E-3</v>
      </c>
      <c r="U38" s="16">
        <v>0</v>
      </c>
      <c r="V38" s="16">
        <v>5.8275058275058297E-3</v>
      </c>
      <c r="W38" s="16">
        <v>3.3519553072625702E-3</v>
      </c>
      <c r="X38" s="16">
        <v>4.0816326530612197E-3</v>
      </c>
      <c r="Y38" s="16">
        <v>9.5541401273885294E-3</v>
      </c>
      <c r="Z38" s="16"/>
      <c r="AA38" s="16">
        <v>4.7704233750745402E-3</v>
      </c>
      <c r="AB38" s="16">
        <v>6.8470818389305497E-3</v>
      </c>
      <c r="AC38" s="16"/>
      <c r="AD38" s="16">
        <v>2.5252525252525298E-3</v>
      </c>
      <c r="AE38" s="16">
        <v>7.3115860517435297E-3</v>
      </c>
      <c r="AF38" s="16"/>
      <c r="AG38" s="16">
        <v>8.6206896551724102E-3</v>
      </c>
      <c r="AH38" s="16">
        <v>4.1415662650602404E-3</v>
      </c>
      <c r="AI38" s="16"/>
      <c r="AJ38" s="16">
        <v>5.2677787532923598E-3</v>
      </c>
      <c r="AK38" s="16">
        <v>6.8937550689375498E-3</v>
      </c>
      <c r="AL38" s="16"/>
      <c r="AM38" s="16">
        <v>6.7114093959731499E-3</v>
      </c>
      <c r="AN38" s="16">
        <v>9.7943192948090098E-3</v>
      </c>
      <c r="AO38" s="16">
        <v>5.8897770298695796E-3</v>
      </c>
      <c r="AP38" s="16">
        <v>3.3869602032176099E-3</v>
      </c>
      <c r="AQ38" s="16"/>
      <c r="AR38" s="16">
        <v>9.0264345583494499E-3</v>
      </c>
      <c r="AS38" s="16">
        <v>4.6977763858440302E-3</v>
      </c>
      <c r="AT38" s="16"/>
      <c r="AU38" s="16">
        <v>5.6818181818181802E-3</v>
      </c>
      <c r="AV38" s="16">
        <v>6.1881188118811901E-3</v>
      </c>
      <c r="AW38" s="16"/>
      <c r="AX38" s="16">
        <v>1.09489051094891E-2</v>
      </c>
      <c r="AY38" s="16">
        <v>5.0994390617032101E-3</v>
      </c>
      <c r="AZ38" s="16"/>
      <c r="BA38" s="16">
        <v>8.7463556851312008E-3</v>
      </c>
      <c r="BB38" s="16">
        <v>5.9077482390365796E-3</v>
      </c>
      <c r="BC38" s="16"/>
      <c r="BD38" s="16">
        <v>4.4642857142857097E-3</v>
      </c>
      <c r="BE38" s="16">
        <v>6.4968814968814998E-3</v>
      </c>
      <c r="BF38" s="16"/>
      <c r="BG38" s="16">
        <v>7.2992700729926996E-3</v>
      </c>
      <c r="BH38" s="16">
        <v>6.0402684563758396E-3</v>
      </c>
      <c r="BI38" s="16"/>
      <c r="BJ38" s="16">
        <v>6.5573770491803296E-3</v>
      </c>
      <c r="BK38" s="16">
        <v>6.0474117077890703E-3</v>
      </c>
      <c r="BL38" s="16"/>
      <c r="BM38" s="16">
        <v>8.1521739130434798E-3</v>
      </c>
      <c r="BN38" s="16">
        <v>5.9414990859232202E-3</v>
      </c>
      <c r="BO38" s="16"/>
      <c r="BP38" s="16">
        <v>8.2918739635157498E-3</v>
      </c>
      <c r="BQ38" s="16">
        <v>5.7957015213716502E-3</v>
      </c>
    </row>
    <row r="39" spans="2:69" x14ac:dyDescent="0.2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row>
    <row r="40" spans="2:69" x14ac:dyDescent="0.25">
      <c r="B40" s="6" t="s">
        <v>94</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row>
    <row r="41" spans="2:69" x14ac:dyDescent="0.25">
      <c r="B41" s="23" t="s">
        <v>676</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row>
    <row r="42" spans="2:69" x14ac:dyDescent="0.25">
      <c r="B42" t="s">
        <v>92</v>
      </c>
      <c r="C42" s="16">
        <v>0.943917351886991</v>
      </c>
      <c r="D42" s="16">
        <v>1</v>
      </c>
      <c r="E42" s="16">
        <v>1</v>
      </c>
      <c r="F42" s="16">
        <v>1</v>
      </c>
      <c r="G42" s="16">
        <v>1</v>
      </c>
      <c r="H42" s="16">
        <v>0.69977426636568896</v>
      </c>
      <c r="I42" s="16">
        <v>1</v>
      </c>
      <c r="J42" s="16">
        <v>1</v>
      </c>
      <c r="K42" s="16">
        <v>1</v>
      </c>
      <c r="L42" s="16">
        <v>1</v>
      </c>
      <c r="M42" s="16"/>
      <c r="N42" s="16">
        <v>0.89681050656660399</v>
      </c>
      <c r="O42" s="16">
        <v>0.91351351351351395</v>
      </c>
      <c r="P42" s="16">
        <v>0.93812375249501001</v>
      </c>
      <c r="Q42" s="16">
        <v>0.96192989068978496</v>
      </c>
      <c r="R42" s="16"/>
      <c r="S42" s="16">
        <v>0.91563275434243196</v>
      </c>
      <c r="T42" s="16">
        <v>0.91076115485564302</v>
      </c>
      <c r="U42" s="16">
        <v>0.95823665893271504</v>
      </c>
      <c r="V42" s="16">
        <v>0.94055944055944096</v>
      </c>
      <c r="W42" s="16">
        <v>0.96085011185682301</v>
      </c>
      <c r="X42" s="16">
        <v>0.94801223241590205</v>
      </c>
      <c r="Y42" s="16">
        <v>0.95055821371610805</v>
      </c>
      <c r="Z42" s="16"/>
      <c r="AA42" s="16">
        <v>1</v>
      </c>
      <c r="AB42" s="16">
        <v>0.913213703099511</v>
      </c>
      <c r="AC42" s="16"/>
      <c r="AD42" s="16">
        <v>0.92670598146588001</v>
      </c>
      <c r="AE42" s="16">
        <v>0.94966254218222701</v>
      </c>
      <c r="AF42" s="16"/>
      <c r="AG42" s="16">
        <v>0.92105263157894701</v>
      </c>
      <c r="AH42" s="16">
        <v>0.96192989068978496</v>
      </c>
      <c r="AI42" s="16"/>
      <c r="AJ42" s="16">
        <v>0.93546971027216896</v>
      </c>
      <c r="AK42" s="16">
        <v>0.95172413793103405</v>
      </c>
      <c r="AL42" s="16"/>
      <c r="AM42" s="16">
        <v>0.93918918918918903</v>
      </c>
      <c r="AN42" s="16">
        <v>0.93633692458374096</v>
      </c>
      <c r="AO42" s="16">
        <v>0.93860386879730895</v>
      </c>
      <c r="AP42" s="16">
        <v>0.96101694915254199</v>
      </c>
      <c r="AQ42" s="16"/>
      <c r="AR42" s="16">
        <v>0.96005154639175305</v>
      </c>
      <c r="AS42" s="16">
        <v>0.93607019743027298</v>
      </c>
      <c r="AT42" s="16"/>
      <c r="AU42" s="16">
        <v>0.92755681818181801</v>
      </c>
      <c r="AV42" s="16">
        <v>0.94676900222827398</v>
      </c>
      <c r="AW42" s="16"/>
      <c r="AX42" s="16">
        <v>0.95853658536585395</v>
      </c>
      <c r="AY42" s="16">
        <v>0.94086158552128496</v>
      </c>
      <c r="AZ42" s="16"/>
      <c r="BA42" s="16">
        <v>0.96511627906976705</v>
      </c>
      <c r="BB42" s="16">
        <v>0.94225960445555801</v>
      </c>
      <c r="BC42" s="16"/>
      <c r="BD42" s="16">
        <v>0.9453125</v>
      </c>
      <c r="BE42" s="16">
        <v>0.94359240966987301</v>
      </c>
      <c r="BF42" s="16"/>
      <c r="BG42" s="16">
        <v>0.94890510948905105</v>
      </c>
      <c r="BH42" s="16">
        <v>0.943611546207205</v>
      </c>
      <c r="BI42" s="16"/>
      <c r="BJ42" s="16">
        <v>0.98363338788870702</v>
      </c>
      <c r="BK42" s="16">
        <v>0.93804453049370795</v>
      </c>
      <c r="BL42" s="16"/>
      <c r="BM42" s="16">
        <v>0.95652173913043503</v>
      </c>
      <c r="BN42" s="16">
        <v>0.94285714285714295</v>
      </c>
      <c r="BO42" s="16"/>
      <c r="BP42" s="16">
        <v>1</v>
      </c>
      <c r="BQ42" s="16">
        <v>0.93573326890553299</v>
      </c>
    </row>
    <row r="43" spans="2:69" x14ac:dyDescent="0.25">
      <c r="B43" t="s">
        <v>93</v>
      </c>
      <c r="C43" s="16">
        <v>0.46573898376554901</v>
      </c>
      <c r="D43" s="16">
        <v>0.43303571428571402</v>
      </c>
      <c r="E43" s="16">
        <v>0.49377593360995897</v>
      </c>
      <c r="F43" s="16">
        <v>0.34520123839009298</v>
      </c>
      <c r="G43" s="16">
        <v>0.497093023255814</v>
      </c>
      <c r="H43" s="16">
        <v>0.60496613995485304</v>
      </c>
      <c r="I43" s="16">
        <v>0.40974212034384</v>
      </c>
      <c r="J43" s="16">
        <v>0.37373737373737398</v>
      </c>
      <c r="K43" s="16">
        <v>0.46218487394958002</v>
      </c>
      <c r="L43" s="16">
        <v>0.39823008849557501</v>
      </c>
      <c r="M43" s="16"/>
      <c r="N43" s="16">
        <v>0.38836772983114398</v>
      </c>
      <c r="O43" s="16">
        <v>0.36576576576576603</v>
      </c>
      <c r="P43" s="16">
        <v>0.44211576846307399</v>
      </c>
      <c r="Q43" s="16">
        <v>0.51111948737278601</v>
      </c>
      <c r="R43" s="16"/>
      <c r="S43" s="16">
        <v>0.37468982630273001</v>
      </c>
      <c r="T43" s="16">
        <v>0.41469816272965898</v>
      </c>
      <c r="U43" s="16">
        <v>0.396751740139211</v>
      </c>
      <c r="V43" s="16">
        <v>0.41258741258741299</v>
      </c>
      <c r="W43" s="16">
        <v>0.47315436241610698</v>
      </c>
      <c r="X43" s="16">
        <v>0.54536187563710503</v>
      </c>
      <c r="Y43" s="16">
        <v>0.55821371610845305</v>
      </c>
      <c r="Z43" s="16"/>
      <c r="AA43" s="16">
        <v>0.54827175208581602</v>
      </c>
      <c r="AB43" s="16">
        <v>0.42055464926590502</v>
      </c>
      <c r="AC43" s="16"/>
      <c r="AD43" s="16">
        <v>0.44229149115416999</v>
      </c>
      <c r="AE43" s="16">
        <v>0.47356580427446598</v>
      </c>
      <c r="AF43" s="16"/>
      <c r="AG43" s="16">
        <v>0.40813397129186602</v>
      </c>
      <c r="AH43" s="16">
        <v>0.51111948737278601</v>
      </c>
      <c r="AI43" s="16"/>
      <c r="AJ43" s="16">
        <v>0.54653204565408298</v>
      </c>
      <c r="AK43" s="16">
        <v>0.39107505070993898</v>
      </c>
      <c r="AL43" s="16"/>
      <c r="AM43" s="16">
        <v>0.32432432432432401</v>
      </c>
      <c r="AN43" s="16">
        <v>0.38785504407443699</v>
      </c>
      <c r="AO43" s="16">
        <v>0.46551724137931</v>
      </c>
      <c r="AP43" s="16">
        <v>0.55169491525423697</v>
      </c>
      <c r="AQ43" s="16"/>
      <c r="AR43" s="16">
        <v>0.51546391752577303</v>
      </c>
      <c r="AS43" s="16">
        <v>0.44155437167032302</v>
      </c>
      <c r="AT43" s="16"/>
      <c r="AU43" s="16">
        <v>0.50852272727272696</v>
      </c>
      <c r="AV43" s="16">
        <v>0.45828175290913598</v>
      </c>
      <c r="AW43" s="16"/>
      <c r="AX43" s="16">
        <v>0.53170731707317098</v>
      </c>
      <c r="AY43" s="16">
        <v>0.45195003823604402</v>
      </c>
      <c r="AZ43" s="16"/>
      <c r="BA43" s="16">
        <v>0.47093023255813998</v>
      </c>
      <c r="BB43" s="16">
        <v>0.46533303023414402</v>
      </c>
      <c r="BC43" s="16"/>
      <c r="BD43" s="16">
        <v>0.484375</v>
      </c>
      <c r="BE43" s="16">
        <v>0.461398492331687</v>
      </c>
      <c r="BF43" s="16"/>
      <c r="BG43" s="16">
        <v>0.51459854014598505</v>
      </c>
      <c r="BH43" s="16">
        <v>0.462743343029761</v>
      </c>
      <c r="BI43" s="16"/>
      <c r="BJ43" s="16">
        <v>0.54173486088379696</v>
      </c>
      <c r="BK43" s="16">
        <v>0.45450145208131698</v>
      </c>
      <c r="BL43" s="16"/>
      <c r="BM43" s="16">
        <v>0.51630434782608703</v>
      </c>
      <c r="BN43" s="16">
        <v>0.461485714285714</v>
      </c>
      <c r="BO43" s="16"/>
      <c r="BP43" s="16">
        <v>0.45364238410595997</v>
      </c>
      <c r="BQ43" s="16">
        <v>0.467504228074414</v>
      </c>
    </row>
    <row r="44" spans="2:69" x14ac:dyDescent="0.25">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row>
    <row r="45" spans="2:69" x14ac:dyDescent="0.25">
      <c r="B45" s="6" t="s">
        <v>96</v>
      </c>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row>
    <row r="46" spans="2:69" x14ac:dyDescent="0.25">
      <c r="B46" s="23" t="s">
        <v>676</v>
      </c>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row>
    <row r="47" spans="2:69" x14ac:dyDescent="0.25">
      <c r="B47" t="s">
        <v>38</v>
      </c>
      <c r="C47" s="16">
        <v>0.84094256259204703</v>
      </c>
      <c r="D47" s="16">
        <v>0.88095238095238104</v>
      </c>
      <c r="E47" s="16">
        <v>0.88381742738589197</v>
      </c>
      <c r="F47" s="16">
        <v>0.90402476780185803</v>
      </c>
      <c r="G47" s="16">
        <v>0.81540697674418605</v>
      </c>
      <c r="H47" s="16">
        <v>0.75669642857142905</v>
      </c>
      <c r="I47" s="16">
        <v>0.85673352435530103</v>
      </c>
      <c r="J47" s="16">
        <v>0.80303030303030298</v>
      </c>
      <c r="K47" s="16">
        <v>0.84033613445378197</v>
      </c>
      <c r="L47" s="16">
        <v>0.76106194690265505</v>
      </c>
      <c r="M47" s="16"/>
      <c r="N47" s="16">
        <v>0.60186915887850501</v>
      </c>
      <c r="O47" s="16">
        <v>0.73429084380610399</v>
      </c>
      <c r="P47" s="16">
        <v>0.84047856430707901</v>
      </c>
      <c r="Q47" s="16">
        <v>0.91158765989465795</v>
      </c>
      <c r="R47" s="16"/>
      <c r="S47" s="16">
        <v>0.75495049504950495</v>
      </c>
      <c r="T47" s="16">
        <v>0.82939632545931796</v>
      </c>
      <c r="U47" s="16">
        <v>0.87006960556844504</v>
      </c>
      <c r="V47" s="16">
        <v>0.76976744186046497</v>
      </c>
      <c r="W47" s="16">
        <v>0.89285714285714302</v>
      </c>
      <c r="X47" s="16">
        <v>0.88594704684317704</v>
      </c>
      <c r="Y47" s="16">
        <v>0.86168521462639103</v>
      </c>
      <c r="Z47" s="16"/>
      <c r="AA47" s="16">
        <v>0.90643623361144199</v>
      </c>
      <c r="AB47" s="16">
        <v>0.80520325203251997</v>
      </c>
      <c r="AC47" s="16"/>
      <c r="AD47" s="16">
        <v>0.81665264928511305</v>
      </c>
      <c r="AE47" s="16">
        <v>0.84904601571268201</v>
      </c>
      <c r="AF47" s="16"/>
      <c r="AG47" s="16">
        <v>0.75131264916467799</v>
      </c>
      <c r="AH47" s="16">
        <v>0.91158765989465795</v>
      </c>
      <c r="AI47" s="16"/>
      <c r="AJ47" s="16">
        <v>0.87078405606657905</v>
      </c>
      <c r="AK47" s="16">
        <v>0.81336032388664004</v>
      </c>
      <c r="AL47" s="16"/>
      <c r="AM47" s="16">
        <v>0.62416107382550301</v>
      </c>
      <c r="AN47" s="16">
        <v>0.74536585365853703</v>
      </c>
      <c r="AO47" s="16">
        <v>0.85096557514693505</v>
      </c>
      <c r="AP47" s="16">
        <v>0.93226079593564803</v>
      </c>
      <c r="AQ47" s="16"/>
      <c r="AR47" s="16">
        <v>0.89053444945267202</v>
      </c>
      <c r="AS47" s="16">
        <v>0.81687500000000002</v>
      </c>
      <c r="AT47" s="16"/>
      <c r="AU47" s="16">
        <v>0.84943181818181801</v>
      </c>
      <c r="AV47" s="16">
        <v>0.83946653494690004</v>
      </c>
      <c r="AW47" s="16"/>
      <c r="AX47" s="16">
        <v>0.90754257907542601</v>
      </c>
      <c r="AY47" s="16">
        <v>0.82701602645637196</v>
      </c>
      <c r="AZ47" s="16"/>
      <c r="BA47" s="16">
        <v>0.86046511627906996</v>
      </c>
      <c r="BB47" s="16">
        <v>0.83941936947153595</v>
      </c>
      <c r="BC47" s="16"/>
      <c r="BD47" s="16">
        <v>0.85523385300668198</v>
      </c>
      <c r="BE47" s="16">
        <v>0.83761348897535703</v>
      </c>
      <c r="BF47" s="16"/>
      <c r="BG47" s="16">
        <v>0.91636363636363605</v>
      </c>
      <c r="BH47" s="16">
        <v>0.836310853059402</v>
      </c>
      <c r="BI47" s="16"/>
      <c r="BJ47" s="16">
        <v>0.93944353518821599</v>
      </c>
      <c r="BK47" s="16">
        <v>0.82641236117817496</v>
      </c>
      <c r="BL47" s="16"/>
      <c r="BM47" s="16">
        <v>0.85597826086956497</v>
      </c>
      <c r="BN47" s="16">
        <v>0.83968072976054697</v>
      </c>
      <c r="BO47" s="16"/>
      <c r="BP47" s="16">
        <v>0.84602649006622499</v>
      </c>
      <c r="BQ47" s="16">
        <v>0.84020245842371699</v>
      </c>
    </row>
    <row r="48" spans="2:69" x14ac:dyDescent="0.25">
      <c r="B48" t="s">
        <v>39</v>
      </c>
      <c r="C48" s="16">
        <v>0.13612455291394901</v>
      </c>
      <c r="D48" s="16">
        <v>0.107142857142857</v>
      </c>
      <c r="E48" s="16">
        <v>0.10235131396957101</v>
      </c>
      <c r="F48" s="16">
        <v>8.3591331269349797E-2</v>
      </c>
      <c r="G48" s="16">
        <v>0.167151162790698</v>
      </c>
      <c r="H48" s="16">
        <v>0.198660714285714</v>
      </c>
      <c r="I48" s="16">
        <v>0.124641833810888</v>
      </c>
      <c r="J48" s="16">
        <v>0.16161616161616199</v>
      </c>
      <c r="K48" s="16">
        <v>0.13445378151260501</v>
      </c>
      <c r="L48" s="16">
        <v>0.16814159292035399</v>
      </c>
      <c r="M48" s="16"/>
      <c r="N48" s="16">
        <v>0.36448598130841098</v>
      </c>
      <c r="O48" s="16">
        <v>0.24596050269299799</v>
      </c>
      <c r="P48" s="16">
        <v>0.130608175473579</v>
      </c>
      <c r="Q48" s="16">
        <v>6.9224981188863804E-2</v>
      </c>
      <c r="R48" s="16"/>
      <c r="S48" s="16">
        <v>0.21782178217821799</v>
      </c>
      <c r="T48" s="16">
        <v>0.14698162729658801</v>
      </c>
      <c r="U48" s="16">
        <v>0.10904872389791199</v>
      </c>
      <c r="V48" s="16">
        <v>0.19767441860465099</v>
      </c>
      <c r="W48" s="16">
        <v>9.2633928571428603E-2</v>
      </c>
      <c r="X48" s="16">
        <v>0.10488798370672101</v>
      </c>
      <c r="Y48" s="16">
        <v>0.111287758346582</v>
      </c>
      <c r="Z48" s="16"/>
      <c r="AA48" s="16">
        <v>8.2836710369487504E-2</v>
      </c>
      <c r="AB48" s="16">
        <v>0.16520325203252001</v>
      </c>
      <c r="AC48" s="16"/>
      <c r="AD48" s="16">
        <v>0.153069806560135</v>
      </c>
      <c r="AE48" s="16">
        <v>0.13047138047137999</v>
      </c>
      <c r="AF48" s="16"/>
      <c r="AG48" s="16">
        <v>0.22100238663484501</v>
      </c>
      <c r="AH48" s="16">
        <v>6.9224981188863804E-2</v>
      </c>
      <c r="AI48" s="16"/>
      <c r="AJ48" s="16">
        <v>0.114323258869908</v>
      </c>
      <c r="AK48" s="16">
        <v>0.15627530364372499</v>
      </c>
      <c r="AL48" s="16"/>
      <c r="AM48" s="16">
        <v>0.322147651006711</v>
      </c>
      <c r="AN48" s="16">
        <v>0.21756097560975601</v>
      </c>
      <c r="AO48" s="16">
        <v>0.12384550797648999</v>
      </c>
      <c r="AP48" s="16">
        <v>6.5198983911938999E-2</v>
      </c>
      <c r="AQ48" s="16"/>
      <c r="AR48" s="16">
        <v>9.5943335479716702E-2</v>
      </c>
      <c r="AS48" s="16">
        <v>0.15562500000000001</v>
      </c>
      <c r="AT48" s="16"/>
      <c r="AU48" s="16">
        <v>0.12215909090909099</v>
      </c>
      <c r="AV48" s="16">
        <v>0.13855272906890601</v>
      </c>
      <c r="AW48" s="16"/>
      <c r="AX48" s="16">
        <v>7.7858880778588796E-2</v>
      </c>
      <c r="AY48" s="16">
        <v>0.14830831849402201</v>
      </c>
      <c r="AZ48" s="16"/>
      <c r="BA48" s="16">
        <v>0.125</v>
      </c>
      <c r="BB48" s="16">
        <v>0.136992515309594</v>
      </c>
      <c r="BC48" s="16"/>
      <c r="BD48" s="16">
        <v>0.12026726057906501</v>
      </c>
      <c r="BE48" s="16">
        <v>0.13981841763942901</v>
      </c>
      <c r="BF48" s="16"/>
      <c r="BG48" s="16">
        <v>7.6363636363636397E-2</v>
      </c>
      <c r="BH48" s="16">
        <v>0.13979455113890099</v>
      </c>
      <c r="BI48" s="16"/>
      <c r="BJ48" s="16">
        <v>5.2373158756137503E-2</v>
      </c>
      <c r="BK48" s="16">
        <v>0.148478995654273</v>
      </c>
      <c r="BL48" s="16"/>
      <c r="BM48" s="16">
        <v>0.127717391304348</v>
      </c>
      <c r="BN48" s="16">
        <v>0.136830102622577</v>
      </c>
      <c r="BO48" s="16"/>
      <c r="BP48" s="16">
        <v>0.139072847682119</v>
      </c>
      <c r="BQ48" s="16">
        <v>0.135695348276693</v>
      </c>
    </row>
    <row r="49" spans="2:69" x14ac:dyDescent="0.25">
      <c r="B49" t="s">
        <v>95</v>
      </c>
      <c r="C49" s="16">
        <v>2.29328844940038E-2</v>
      </c>
      <c r="D49" s="16">
        <v>1.1904761904761901E-2</v>
      </c>
      <c r="E49" s="16">
        <v>1.3831258644536701E-2</v>
      </c>
      <c r="F49" s="16">
        <v>1.23839009287926E-2</v>
      </c>
      <c r="G49" s="16">
        <v>1.74418604651163E-2</v>
      </c>
      <c r="H49" s="16">
        <v>4.4642857142857102E-2</v>
      </c>
      <c r="I49" s="16">
        <v>1.86246418338109E-2</v>
      </c>
      <c r="J49" s="16">
        <v>3.5353535353535401E-2</v>
      </c>
      <c r="K49" s="16">
        <v>2.5210084033613401E-2</v>
      </c>
      <c r="L49" s="16">
        <v>7.0796460176991094E-2</v>
      </c>
      <c r="M49" s="16"/>
      <c r="N49" s="16">
        <v>3.3644859813084099E-2</v>
      </c>
      <c r="O49" s="16">
        <v>1.97486535008977E-2</v>
      </c>
      <c r="P49" s="16">
        <v>2.8913260219341999E-2</v>
      </c>
      <c r="Q49" s="16">
        <v>1.9187358916478599E-2</v>
      </c>
      <c r="R49" s="16"/>
      <c r="S49" s="16">
        <v>2.72277227722772E-2</v>
      </c>
      <c r="T49" s="16">
        <v>2.3622047244094498E-2</v>
      </c>
      <c r="U49" s="16">
        <v>2.0881670533642701E-2</v>
      </c>
      <c r="V49" s="16">
        <v>3.25581395348837E-2</v>
      </c>
      <c r="W49" s="16">
        <v>1.45089285714286E-2</v>
      </c>
      <c r="X49" s="16">
        <v>9.1649694501018293E-3</v>
      </c>
      <c r="Y49" s="16">
        <v>2.7027027027027001E-2</v>
      </c>
      <c r="Z49" s="16"/>
      <c r="AA49" s="16">
        <v>1.07270560190703E-2</v>
      </c>
      <c r="AB49" s="16">
        <v>2.9593495934959399E-2</v>
      </c>
      <c r="AC49" s="16"/>
      <c r="AD49" s="16">
        <v>3.0277544154751899E-2</v>
      </c>
      <c r="AE49" s="16">
        <v>2.0482603815937101E-2</v>
      </c>
      <c r="AF49" s="16"/>
      <c r="AG49" s="16">
        <v>2.7684964200477301E-2</v>
      </c>
      <c r="AH49" s="16">
        <v>1.9187358916478599E-2</v>
      </c>
      <c r="AI49" s="16"/>
      <c r="AJ49" s="16">
        <v>1.4892685063512901E-2</v>
      </c>
      <c r="AK49" s="16">
        <v>3.0364372469635598E-2</v>
      </c>
      <c r="AL49" s="16"/>
      <c r="AM49" s="16">
        <v>5.3691275167785199E-2</v>
      </c>
      <c r="AN49" s="16">
        <v>3.7073170731707301E-2</v>
      </c>
      <c r="AO49" s="16">
        <v>2.5188916876574301E-2</v>
      </c>
      <c r="AP49" s="16">
        <v>2.5402201524132098E-3</v>
      </c>
      <c r="AQ49" s="16"/>
      <c r="AR49" s="16">
        <v>1.35222150676111E-2</v>
      </c>
      <c r="AS49" s="16">
        <v>2.75E-2</v>
      </c>
      <c r="AT49" s="16"/>
      <c r="AU49" s="16">
        <v>2.8409090909090901E-2</v>
      </c>
      <c r="AV49" s="16">
        <v>2.1980735984193599E-2</v>
      </c>
      <c r="AW49" s="16"/>
      <c r="AX49" s="16">
        <v>1.4598540145985399E-2</v>
      </c>
      <c r="AY49" s="16">
        <v>2.4675655049605699E-2</v>
      </c>
      <c r="AZ49" s="16"/>
      <c r="BA49" s="16">
        <v>1.4534883720930199E-2</v>
      </c>
      <c r="BB49" s="16">
        <v>2.3588115218870501E-2</v>
      </c>
      <c r="BC49" s="16"/>
      <c r="BD49" s="16">
        <v>2.44988864142539E-2</v>
      </c>
      <c r="BE49" s="16">
        <v>2.2568093385214E-2</v>
      </c>
      <c r="BF49" s="16"/>
      <c r="BG49" s="16">
        <v>7.2727272727272701E-3</v>
      </c>
      <c r="BH49" s="16">
        <v>2.3894595801697199E-2</v>
      </c>
      <c r="BI49" s="16"/>
      <c r="BJ49" s="16">
        <v>8.18330605564648E-3</v>
      </c>
      <c r="BK49" s="16">
        <v>2.5108643167551899E-2</v>
      </c>
      <c r="BL49" s="16"/>
      <c r="BM49" s="16">
        <v>1.6304347826087001E-2</v>
      </c>
      <c r="BN49" s="16">
        <v>2.3489167616875702E-2</v>
      </c>
      <c r="BO49" s="16"/>
      <c r="BP49" s="16">
        <v>1.4900662251655599E-2</v>
      </c>
      <c r="BQ49" s="16">
        <v>2.4102193299590301E-2</v>
      </c>
    </row>
    <row r="50" spans="2:69" x14ac:dyDescent="0.25">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row>
    <row r="51" spans="2:69" x14ac:dyDescent="0.25">
      <c r="B51" s="6" t="s">
        <v>106</v>
      </c>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row>
    <row r="52" spans="2:69" x14ac:dyDescent="0.25">
      <c r="B52" s="23" t="s">
        <v>70</v>
      </c>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row>
    <row r="53" spans="2:69" x14ac:dyDescent="0.25">
      <c r="B53" t="s">
        <v>97</v>
      </c>
      <c r="C53" s="16">
        <v>0.301707779886148</v>
      </c>
      <c r="D53" s="16">
        <v>0.31101190476190499</v>
      </c>
      <c r="E53" s="16">
        <v>0.24757952973720601</v>
      </c>
      <c r="F53" s="16">
        <v>0.32507739938080499</v>
      </c>
      <c r="G53" s="16">
        <v>0.337209302325581</v>
      </c>
      <c r="H53" s="16">
        <v>0.25493171471927201</v>
      </c>
      <c r="I53" s="16">
        <v>0.30895334174022698</v>
      </c>
      <c r="J53" s="16">
        <v>0.36363636363636398</v>
      </c>
      <c r="K53" s="16">
        <v>0.41176470588235298</v>
      </c>
      <c r="L53" s="16">
        <v>0.51327433628318597</v>
      </c>
      <c r="M53" s="16"/>
      <c r="N53" s="16">
        <v>0.159036144578313</v>
      </c>
      <c r="O53" s="16">
        <v>0.28888888888888897</v>
      </c>
      <c r="P53" s="16">
        <v>0.34205607476635502</v>
      </c>
      <c r="Q53" s="16">
        <v>0.33211678832116798</v>
      </c>
      <c r="R53" s="16"/>
      <c r="S53" s="16">
        <v>0.211026615969582</v>
      </c>
      <c r="T53" s="16">
        <v>0.27272727272727298</v>
      </c>
      <c r="U53" s="16">
        <v>0.3125</v>
      </c>
      <c r="V53" s="16">
        <v>0.22902270483711701</v>
      </c>
      <c r="W53" s="16">
        <v>0.33045356371490298</v>
      </c>
      <c r="X53" s="16">
        <v>0.35339805825242698</v>
      </c>
      <c r="Y53" s="16">
        <v>0.39253731343283599</v>
      </c>
      <c r="Z53" s="16"/>
      <c r="AA53" s="16">
        <v>0.41954707985697298</v>
      </c>
      <c r="AB53" s="16">
        <v>0.24665924276169299</v>
      </c>
      <c r="AC53" s="16"/>
      <c r="AD53" s="16">
        <v>0.20141843971631199</v>
      </c>
      <c r="AE53" s="16">
        <v>0.33834196891191698</v>
      </c>
      <c r="AF53" s="16"/>
      <c r="AG53" s="16">
        <v>0.26877470355731198</v>
      </c>
      <c r="AH53" s="16">
        <v>0.33211678832116798</v>
      </c>
      <c r="AI53" s="16"/>
      <c r="AJ53" s="16">
        <v>0.36021285304952899</v>
      </c>
      <c r="AK53" s="16">
        <v>0.251149628581535</v>
      </c>
      <c r="AL53" s="16"/>
      <c r="AM53" s="16">
        <v>0.13395638629283499</v>
      </c>
      <c r="AN53" s="16">
        <v>0.22683706070287499</v>
      </c>
      <c r="AO53" s="16">
        <v>0.31013676588897798</v>
      </c>
      <c r="AP53" s="16">
        <v>0.403347280334728</v>
      </c>
      <c r="AQ53" s="16"/>
      <c r="AR53" s="16">
        <v>1</v>
      </c>
      <c r="AS53" s="16">
        <v>0</v>
      </c>
      <c r="AT53" s="16"/>
      <c r="AU53" s="16">
        <v>0.26880394574599298</v>
      </c>
      <c r="AV53" s="16">
        <v>0.30769230769230799</v>
      </c>
      <c r="AW53" s="16"/>
      <c r="AX53" s="16">
        <v>0.296819787985866</v>
      </c>
      <c r="AY53" s="16">
        <v>0.30264646007690599</v>
      </c>
      <c r="AZ53" s="16"/>
      <c r="BA53" s="16">
        <v>0.29558011049723798</v>
      </c>
      <c r="BB53" s="16">
        <v>0.30215973920130401</v>
      </c>
      <c r="BC53" s="16"/>
      <c r="BD53" s="16">
        <v>0.25445026178010499</v>
      </c>
      <c r="BE53" s="16">
        <v>0.312166859791425</v>
      </c>
      <c r="BF53" s="16"/>
      <c r="BG53" s="16">
        <v>0.35135135135135098</v>
      </c>
      <c r="BH53" s="16">
        <v>0.29875351829513502</v>
      </c>
      <c r="BI53" s="16"/>
      <c r="BJ53" s="16">
        <v>0.57051282051282004</v>
      </c>
      <c r="BK53" s="16">
        <v>0.26560482135169999</v>
      </c>
      <c r="BL53" s="16"/>
      <c r="BM53" s="16">
        <v>0.47594936708860802</v>
      </c>
      <c r="BN53" s="16">
        <v>0.28758974358974398</v>
      </c>
      <c r="BO53" s="16"/>
      <c r="BP53" s="16">
        <v>0.43377483443708598</v>
      </c>
      <c r="BQ53" s="16">
        <v>0.28461208744106298</v>
      </c>
    </row>
    <row r="54" spans="2:69" x14ac:dyDescent="0.25">
      <c r="B54" t="s">
        <v>98</v>
      </c>
      <c r="C54" s="16">
        <v>0.181214421252372</v>
      </c>
      <c r="D54" s="16">
        <v>0.19047619047618999</v>
      </c>
      <c r="E54" s="16">
        <v>0.17842323651452299</v>
      </c>
      <c r="F54" s="16">
        <v>0.19040247678018599</v>
      </c>
      <c r="G54" s="16">
        <v>0.19767441860465099</v>
      </c>
      <c r="H54" s="16">
        <v>0.166919575113809</v>
      </c>
      <c r="I54" s="16">
        <v>0.14754098360655701</v>
      </c>
      <c r="J54" s="16">
        <v>0.28282828282828298</v>
      </c>
      <c r="K54" s="16">
        <v>0.184873949579832</v>
      </c>
      <c r="L54" s="16">
        <v>0.212389380530973</v>
      </c>
      <c r="M54" s="16"/>
      <c r="N54" s="16">
        <v>7.7108433734939794E-2</v>
      </c>
      <c r="O54" s="16">
        <v>0.16666666666666699</v>
      </c>
      <c r="P54" s="16">
        <v>0.21214953271028</v>
      </c>
      <c r="Q54" s="16">
        <v>0.204014598540146</v>
      </c>
      <c r="R54" s="16"/>
      <c r="S54" s="16">
        <v>0.16349809885931599</v>
      </c>
      <c r="T54" s="16">
        <v>0.196172248803828</v>
      </c>
      <c r="U54" s="16">
        <v>0.20689655172413801</v>
      </c>
      <c r="V54" s="16">
        <v>0.15992102665350399</v>
      </c>
      <c r="W54" s="16">
        <v>0.180345572354212</v>
      </c>
      <c r="X54" s="16">
        <v>0.21165048543689299</v>
      </c>
      <c r="Y54" s="16">
        <v>0.17462686567164201</v>
      </c>
      <c r="Z54" s="16"/>
      <c r="AA54" s="16">
        <v>0.19427890345649601</v>
      </c>
      <c r="AB54" s="16">
        <v>0.17511135857460999</v>
      </c>
      <c r="AC54" s="16"/>
      <c r="AD54" s="16">
        <v>0.145390070921986</v>
      </c>
      <c r="AE54" s="16">
        <v>0.19430051813471499</v>
      </c>
      <c r="AF54" s="16"/>
      <c r="AG54" s="16">
        <v>0.15652173913043499</v>
      </c>
      <c r="AH54" s="16">
        <v>0.204014598540146</v>
      </c>
      <c r="AI54" s="16"/>
      <c r="AJ54" s="16">
        <v>0.18583708555055301</v>
      </c>
      <c r="AK54" s="16">
        <v>0.17721966749204099</v>
      </c>
      <c r="AL54" s="16"/>
      <c r="AM54" s="16">
        <v>0.10280373831775701</v>
      </c>
      <c r="AN54" s="16">
        <v>0.16373801916932901</v>
      </c>
      <c r="AO54" s="16">
        <v>0.170152855993564</v>
      </c>
      <c r="AP54" s="16">
        <v>0.24602510460251001</v>
      </c>
      <c r="AQ54" s="16"/>
      <c r="AR54" s="16">
        <v>0.152830188679245</v>
      </c>
      <c r="AS54" s="16">
        <v>0.19347826086956499</v>
      </c>
      <c r="AT54" s="16"/>
      <c r="AU54" s="16">
        <v>0.19975339087546201</v>
      </c>
      <c r="AV54" s="16">
        <v>0.17784256559766801</v>
      </c>
      <c r="AW54" s="16"/>
      <c r="AX54" s="16">
        <v>0.11660777385159</v>
      </c>
      <c r="AY54" s="16">
        <v>0.19362135263515001</v>
      </c>
      <c r="AZ54" s="16"/>
      <c r="BA54" s="16">
        <v>0.237569060773481</v>
      </c>
      <c r="BB54" s="16">
        <v>0.177057864710676</v>
      </c>
      <c r="BC54" s="16"/>
      <c r="BD54" s="16">
        <v>1</v>
      </c>
      <c r="BE54" s="16">
        <v>0</v>
      </c>
      <c r="BF54" s="16"/>
      <c r="BG54" s="16">
        <v>0.358108108108108</v>
      </c>
      <c r="BH54" s="16">
        <v>0.17068757539203899</v>
      </c>
      <c r="BI54" s="16"/>
      <c r="BJ54" s="16">
        <v>0.171474358974359</v>
      </c>
      <c r="BK54" s="16">
        <v>0.182522600086096</v>
      </c>
      <c r="BL54" s="16"/>
      <c r="BM54" s="16">
        <v>0.24556962025316501</v>
      </c>
      <c r="BN54" s="16">
        <v>0.17599999999999999</v>
      </c>
      <c r="BO54" s="16"/>
      <c r="BP54" s="16">
        <v>0.165562913907285</v>
      </c>
      <c r="BQ54" s="16">
        <v>0.183240462923275</v>
      </c>
    </row>
    <row r="55" spans="2:69" x14ac:dyDescent="0.25">
      <c r="B55" t="s">
        <v>99</v>
      </c>
      <c r="C55" s="16">
        <v>0.161100569259962</v>
      </c>
      <c r="D55" s="16">
        <v>0.19047619047618999</v>
      </c>
      <c r="E55" s="16">
        <v>0.157676348547718</v>
      </c>
      <c r="F55" s="16">
        <v>0.195046439628483</v>
      </c>
      <c r="G55" s="16">
        <v>0.21656976744185999</v>
      </c>
      <c r="H55" s="16">
        <v>0.116843702579666</v>
      </c>
      <c r="I55" s="16">
        <v>0.12988650693568701</v>
      </c>
      <c r="J55" s="16">
        <v>0.19696969696969699</v>
      </c>
      <c r="K55" s="16">
        <v>0.22689075630252101</v>
      </c>
      <c r="L55" s="16">
        <v>7.9646017699115002E-2</v>
      </c>
      <c r="M55" s="16"/>
      <c r="N55" s="16">
        <v>8.4337349397590397E-2</v>
      </c>
      <c r="O55" s="16">
        <v>0.126984126984127</v>
      </c>
      <c r="P55" s="16">
        <v>0.13551401869158899</v>
      </c>
      <c r="Q55" s="16">
        <v>0.202189781021898</v>
      </c>
      <c r="R55" s="16"/>
      <c r="S55" s="16">
        <v>0.106463878326996</v>
      </c>
      <c r="T55" s="16">
        <v>0.145933014354067</v>
      </c>
      <c r="U55" s="16">
        <v>0.163793103448276</v>
      </c>
      <c r="V55" s="16">
        <v>0.13129318854886499</v>
      </c>
      <c r="W55" s="16">
        <v>0.166306695464363</v>
      </c>
      <c r="X55" s="16">
        <v>0.19029126213592201</v>
      </c>
      <c r="Y55" s="16">
        <v>0.21044776119403</v>
      </c>
      <c r="Z55" s="16"/>
      <c r="AA55" s="16">
        <v>0.21692491060786701</v>
      </c>
      <c r="AB55" s="16">
        <v>0.13502227171492201</v>
      </c>
      <c r="AC55" s="16"/>
      <c r="AD55" s="16">
        <v>0.14468085106383</v>
      </c>
      <c r="AE55" s="16">
        <v>0.16709844559585499</v>
      </c>
      <c r="AF55" s="16"/>
      <c r="AG55" s="16">
        <v>0.116600790513834</v>
      </c>
      <c r="AH55" s="16">
        <v>0.202189781021898</v>
      </c>
      <c r="AI55" s="16"/>
      <c r="AJ55" s="16">
        <v>0.18174375767498999</v>
      </c>
      <c r="AK55" s="16">
        <v>0.14326140785284799</v>
      </c>
      <c r="AL55" s="16"/>
      <c r="AM55" s="16">
        <v>8.4112149532710304E-2</v>
      </c>
      <c r="AN55" s="16">
        <v>0.121405750798722</v>
      </c>
      <c r="AO55" s="16">
        <v>0.17940466613032999</v>
      </c>
      <c r="AP55" s="16">
        <v>0.186610878661088</v>
      </c>
      <c r="AQ55" s="16"/>
      <c r="AR55" s="16">
        <v>0.15849056603773601</v>
      </c>
      <c r="AS55" s="16">
        <v>0.16222826086956499</v>
      </c>
      <c r="AT55" s="16"/>
      <c r="AU55" s="16">
        <v>0.161528976572133</v>
      </c>
      <c r="AV55" s="16">
        <v>0.16102265081856901</v>
      </c>
      <c r="AW55" s="16"/>
      <c r="AX55" s="16">
        <v>1</v>
      </c>
      <c r="AY55" s="16">
        <v>0</v>
      </c>
      <c r="AZ55" s="16"/>
      <c r="BA55" s="16">
        <v>0.22099447513812201</v>
      </c>
      <c r="BB55" s="16">
        <v>0.15668296658516701</v>
      </c>
      <c r="BC55" s="16"/>
      <c r="BD55" s="16">
        <v>0.10366492146596901</v>
      </c>
      <c r="BE55" s="16">
        <v>0.17381228273464699</v>
      </c>
      <c r="BF55" s="16"/>
      <c r="BG55" s="16">
        <v>0.266891891891892</v>
      </c>
      <c r="BH55" s="16">
        <v>0.15480498592681899</v>
      </c>
      <c r="BI55" s="16"/>
      <c r="BJ55" s="16">
        <v>0.22435897435897401</v>
      </c>
      <c r="BK55" s="16">
        <v>0.15260439087387001</v>
      </c>
      <c r="BL55" s="16"/>
      <c r="BM55" s="16">
        <v>0.31139240506329102</v>
      </c>
      <c r="BN55" s="16">
        <v>0.14892307692307699</v>
      </c>
      <c r="BO55" s="16"/>
      <c r="BP55" s="16">
        <v>0.16390728476821201</v>
      </c>
      <c r="BQ55" s="16">
        <v>0.160737248178311</v>
      </c>
    </row>
    <row r="56" spans="2:69" x14ac:dyDescent="0.25">
      <c r="B56" t="s">
        <v>100</v>
      </c>
      <c r="C56" s="16">
        <v>0.153889943074004</v>
      </c>
      <c r="D56" s="16">
        <v>0.13839285714285701</v>
      </c>
      <c r="E56" s="16">
        <v>9.6818810511756601E-2</v>
      </c>
      <c r="F56" s="16">
        <v>0.157894736842105</v>
      </c>
      <c r="G56" s="16">
        <v>0.15552325581395299</v>
      </c>
      <c r="H56" s="16">
        <v>0.18816388467374801</v>
      </c>
      <c r="I56" s="16">
        <v>0.16519546027742699</v>
      </c>
      <c r="J56" s="16">
        <v>0.13636363636363599</v>
      </c>
      <c r="K56" s="16">
        <v>0.16806722689075601</v>
      </c>
      <c r="L56" s="16">
        <v>0.11504424778761101</v>
      </c>
      <c r="M56" s="16"/>
      <c r="N56" s="16">
        <v>0.19638554216867499</v>
      </c>
      <c r="O56" s="16">
        <v>0.14285714285714299</v>
      </c>
      <c r="P56" s="16">
        <v>0.15887850467289699</v>
      </c>
      <c r="Q56" s="16">
        <v>0.141605839416058</v>
      </c>
      <c r="R56" s="16"/>
      <c r="S56" s="16">
        <v>0.22053231939163501</v>
      </c>
      <c r="T56" s="16">
        <v>0.148325358851675</v>
      </c>
      <c r="U56" s="16">
        <v>0.125</v>
      </c>
      <c r="V56" s="16">
        <v>0.114511352418559</v>
      </c>
      <c r="W56" s="16">
        <v>0.16090712742980601</v>
      </c>
      <c r="X56" s="16">
        <v>0.15436893203883501</v>
      </c>
      <c r="Y56" s="16">
        <v>0.18805970149253701</v>
      </c>
      <c r="Z56" s="16"/>
      <c r="AA56" s="16">
        <v>0.17640047675804499</v>
      </c>
      <c r="AB56" s="16">
        <v>0.14337416481069001</v>
      </c>
      <c r="AC56" s="16"/>
      <c r="AD56" s="16">
        <v>0.17304964539007101</v>
      </c>
      <c r="AE56" s="16">
        <v>0.14689119170984499</v>
      </c>
      <c r="AF56" s="16"/>
      <c r="AG56" s="16">
        <v>0.16719367588932799</v>
      </c>
      <c r="AH56" s="16">
        <v>0.141605839416058</v>
      </c>
      <c r="AI56" s="16"/>
      <c r="AJ56" s="16">
        <v>0.155955792058944</v>
      </c>
      <c r="AK56" s="16">
        <v>0.152104704633888</v>
      </c>
      <c r="AL56" s="16"/>
      <c r="AM56" s="16">
        <v>0.16510903426791301</v>
      </c>
      <c r="AN56" s="16">
        <v>0.13738019169329099</v>
      </c>
      <c r="AO56" s="16">
        <v>0.15486725663716799</v>
      </c>
      <c r="AP56" s="16">
        <v>0.16569037656903801</v>
      </c>
      <c r="AQ56" s="16"/>
      <c r="AR56" s="16">
        <v>0.13710691823899401</v>
      </c>
      <c r="AS56" s="16">
        <v>0.161141304347826</v>
      </c>
      <c r="AT56" s="16"/>
      <c r="AU56" s="16">
        <v>1</v>
      </c>
      <c r="AV56" s="16">
        <v>0</v>
      </c>
      <c r="AW56" s="16"/>
      <c r="AX56" s="16">
        <v>0.154299175500589</v>
      </c>
      <c r="AY56" s="16">
        <v>0.153811354897082</v>
      </c>
      <c r="AZ56" s="16"/>
      <c r="BA56" s="16">
        <v>0.198895027624309</v>
      </c>
      <c r="BB56" s="16">
        <v>0.150570497147514</v>
      </c>
      <c r="BC56" s="16"/>
      <c r="BD56" s="16">
        <v>0.169633507853403</v>
      </c>
      <c r="BE56" s="16">
        <v>0.150405561993047</v>
      </c>
      <c r="BF56" s="16"/>
      <c r="BG56" s="16">
        <v>0.27364864864864902</v>
      </c>
      <c r="BH56" s="16">
        <v>0.14676316847607601</v>
      </c>
      <c r="BI56" s="16"/>
      <c r="BJ56" s="16">
        <v>0.19551282051282101</v>
      </c>
      <c r="BK56" s="16">
        <v>0.148299612569953</v>
      </c>
      <c r="BL56" s="16"/>
      <c r="BM56" s="16">
        <v>0.25063291139240501</v>
      </c>
      <c r="BN56" s="16">
        <v>0.14605128205128201</v>
      </c>
      <c r="BO56" s="16"/>
      <c r="BP56" s="16">
        <v>0.16887417218542999</v>
      </c>
      <c r="BQ56" s="16">
        <v>0.15195027861123001</v>
      </c>
    </row>
    <row r="57" spans="2:69" x14ac:dyDescent="0.25">
      <c r="B57" t="s">
        <v>101</v>
      </c>
      <c r="C57" s="16">
        <v>0.118406072106262</v>
      </c>
      <c r="D57" s="16">
        <v>0.11607142857142901</v>
      </c>
      <c r="E57" s="16">
        <v>7.3305670816044305E-2</v>
      </c>
      <c r="F57" s="16">
        <v>0.11764705882352899</v>
      </c>
      <c r="G57" s="16">
        <v>0.26744186046511598</v>
      </c>
      <c r="H57" s="16">
        <v>6.8285280728376294E-2</v>
      </c>
      <c r="I57" s="16">
        <v>8.5750315258511997E-2</v>
      </c>
      <c r="J57" s="16">
        <v>0.13636363636363599</v>
      </c>
      <c r="K57" s="16">
        <v>0.252100840336134</v>
      </c>
      <c r="L57" s="16">
        <v>0.15929203539823</v>
      </c>
      <c r="M57" s="16"/>
      <c r="N57" s="16">
        <v>4.09638554216867E-2</v>
      </c>
      <c r="O57" s="16">
        <v>7.6190476190476197E-2</v>
      </c>
      <c r="P57" s="16">
        <v>0.119626168224299</v>
      </c>
      <c r="Q57" s="16">
        <v>0.15109489051094899</v>
      </c>
      <c r="R57" s="16"/>
      <c r="S57" s="16">
        <v>7.9847908745247206E-2</v>
      </c>
      <c r="T57" s="16">
        <v>9.5693779904306206E-2</v>
      </c>
      <c r="U57" s="16">
        <v>0.14008620689655199</v>
      </c>
      <c r="V57" s="16">
        <v>7.5024679170779901E-2</v>
      </c>
      <c r="W57" s="16">
        <v>0.12526997840172799</v>
      </c>
      <c r="X57" s="16">
        <v>0.159223300970874</v>
      </c>
      <c r="Y57" s="16">
        <v>0.15373134328358201</v>
      </c>
      <c r="Z57" s="16"/>
      <c r="AA57" s="16">
        <v>0.16209773539928499</v>
      </c>
      <c r="AB57" s="16">
        <v>9.7995545657015598E-2</v>
      </c>
      <c r="AC57" s="16"/>
      <c r="AD57" s="16">
        <v>7.9432624113475195E-2</v>
      </c>
      <c r="AE57" s="16">
        <v>0.13264248704663201</v>
      </c>
      <c r="AF57" s="16"/>
      <c r="AG57" s="16">
        <v>8.3003952569169995E-2</v>
      </c>
      <c r="AH57" s="16">
        <v>0.15109489051094899</v>
      </c>
      <c r="AI57" s="16"/>
      <c r="AJ57" s="16">
        <v>0.13958248055669301</v>
      </c>
      <c r="AK57" s="16">
        <v>0.100106119561372</v>
      </c>
      <c r="AL57" s="16"/>
      <c r="AM57" s="16">
        <v>4.3613707165108997E-2</v>
      </c>
      <c r="AN57" s="16">
        <v>0.10702875399361</v>
      </c>
      <c r="AO57" s="16">
        <v>0.113435237329043</v>
      </c>
      <c r="AP57" s="16">
        <v>0.159832635983264</v>
      </c>
      <c r="AQ57" s="16"/>
      <c r="AR57" s="16">
        <v>0.22389937106918201</v>
      </c>
      <c r="AS57" s="16">
        <v>7.2826086956521693E-2</v>
      </c>
      <c r="AT57" s="16"/>
      <c r="AU57" s="16">
        <v>0.15043156596794099</v>
      </c>
      <c r="AV57" s="16">
        <v>0.112581296254766</v>
      </c>
      <c r="AW57" s="16"/>
      <c r="AX57" s="16">
        <v>0.16489988221436999</v>
      </c>
      <c r="AY57" s="16">
        <v>0.109477493779688</v>
      </c>
      <c r="AZ57" s="16"/>
      <c r="BA57" s="16">
        <v>0.21546961325966901</v>
      </c>
      <c r="BB57" s="16">
        <v>0.11124694376528101</v>
      </c>
      <c r="BC57" s="16"/>
      <c r="BD57" s="16">
        <v>0.11204188481675401</v>
      </c>
      <c r="BE57" s="16">
        <v>0.11981460023175</v>
      </c>
      <c r="BF57" s="16"/>
      <c r="BG57" s="16">
        <v>0.25675675675675702</v>
      </c>
      <c r="BH57" s="16">
        <v>0.110172899075191</v>
      </c>
      <c r="BI57" s="16"/>
      <c r="BJ57" s="16">
        <v>1</v>
      </c>
      <c r="BK57" s="16">
        <v>0</v>
      </c>
      <c r="BL57" s="16"/>
      <c r="BM57" s="16">
        <v>0.36202531645569602</v>
      </c>
      <c r="BN57" s="16">
        <v>9.8666666666666694E-2</v>
      </c>
      <c r="BO57" s="16"/>
      <c r="BP57" s="16">
        <v>0.137417218543046</v>
      </c>
      <c r="BQ57" s="16">
        <v>0.11594513501928801</v>
      </c>
    </row>
    <row r="58" spans="2:69" x14ac:dyDescent="0.25">
      <c r="B58" t="s">
        <v>102</v>
      </c>
      <c r="C58" s="16">
        <v>7.4952561669829207E-2</v>
      </c>
      <c r="D58" s="16">
        <v>6.1011904761904802E-2</v>
      </c>
      <c r="E58" s="16">
        <v>4.9792531120331898E-2</v>
      </c>
      <c r="F58" s="16">
        <v>6.6563467492260095E-2</v>
      </c>
      <c r="G58" s="16">
        <v>0.11918604651162799</v>
      </c>
      <c r="H58" s="16">
        <v>6.2215477996965099E-2</v>
      </c>
      <c r="I58" s="16">
        <v>5.2963430012610301E-2</v>
      </c>
      <c r="J58" s="16">
        <v>0.11616161616161599</v>
      </c>
      <c r="K58" s="16">
        <v>0.252100840336134</v>
      </c>
      <c r="L58" s="16">
        <v>0.14159292035398199</v>
      </c>
      <c r="M58" s="16"/>
      <c r="N58" s="16">
        <v>8.0722891566265095E-2</v>
      </c>
      <c r="O58" s="16">
        <v>8.5714285714285701E-2</v>
      </c>
      <c r="P58" s="16">
        <v>7.7570093457943898E-2</v>
      </c>
      <c r="Q58" s="16">
        <v>6.9708029197080301E-2</v>
      </c>
      <c r="R58" s="16"/>
      <c r="S58" s="16">
        <v>7.9847908745247206E-2</v>
      </c>
      <c r="T58" s="16">
        <v>7.4162679425837305E-2</v>
      </c>
      <c r="U58" s="16">
        <v>7.7586206896551699E-2</v>
      </c>
      <c r="V58" s="16">
        <v>6.2191510365251702E-2</v>
      </c>
      <c r="W58" s="16">
        <v>5.6155507559395197E-2</v>
      </c>
      <c r="X58" s="16">
        <v>8.7378640776699004E-2</v>
      </c>
      <c r="Y58" s="16">
        <v>0.102985074626866</v>
      </c>
      <c r="Z58" s="16"/>
      <c r="AA58" s="16">
        <v>0.110846245530393</v>
      </c>
      <c r="AB58" s="16">
        <v>5.8184855233853E-2</v>
      </c>
      <c r="AC58" s="16"/>
      <c r="AD58" s="16">
        <v>6.8794326241134796E-2</v>
      </c>
      <c r="AE58" s="16">
        <v>7.7202072538860106E-2</v>
      </c>
      <c r="AF58" s="16"/>
      <c r="AG58" s="16">
        <v>8.0632411067193696E-2</v>
      </c>
      <c r="AH58" s="16">
        <v>6.9708029197080301E-2</v>
      </c>
      <c r="AI58" s="16"/>
      <c r="AJ58" s="16">
        <v>8.7597216537044595E-2</v>
      </c>
      <c r="AK58" s="16">
        <v>6.4025468694729401E-2</v>
      </c>
      <c r="AL58" s="16"/>
      <c r="AM58" s="16">
        <v>3.7383177570093497E-2</v>
      </c>
      <c r="AN58" s="16">
        <v>7.1086261980830706E-2</v>
      </c>
      <c r="AO58" s="16">
        <v>7.6025744167337095E-2</v>
      </c>
      <c r="AP58" s="16">
        <v>8.78661087866109E-2</v>
      </c>
      <c r="AQ58" s="16"/>
      <c r="AR58" s="16">
        <v>0.11823899371069201</v>
      </c>
      <c r="AS58" s="16">
        <v>5.6250000000000001E-2</v>
      </c>
      <c r="AT58" s="16"/>
      <c r="AU58" s="16">
        <v>0.122071516646116</v>
      </c>
      <c r="AV58" s="16">
        <v>6.6382596994841905E-2</v>
      </c>
      <c r="AW58" s="16"/>
      <c r="AX58" s="16">
        <v>0.144876325088339</v>
      </c>
      <c r="AY58" s="16">
        <v>6.15245419588328E-2</v>
      </c>
      <c r="AZ58" s="16"/>
      <c r="BA58" s="16">
        <v>0.19613259668508301</v>
      </c>
      <c r="BB58" s="16">
        <v>6.6014669926650393E-2</v>
      </c>
      <c r="BC58" s="16"/>
      <c r="BD58" s="16">
        <v>0.101570680628272</v>
      </c>
      <c r="BE58" s="16">
        <v>6.9061413673232902E-2</v>
      </c>
      <c r="BF58" s="16"/>
      <c r="BG58" s="16">
        <v>0.21621621621621601</v>
      </c>
      <c r="BH58" s="16">
        <v>6.6546039404905499E-2</v>
      </c>
      <c r="BI58" s="16"/>
      <c r="BJ58" s="16">
        <v>0.22916666666666699</v>
      </c>
      <c r="BK58" s="16">
        <v>5.4240206629358599E-2</v>
      </c>
      <c r="BL58" s="16"/>
      <c r="BM58" s="16">
        <v>1</v>
      </c>
      <c r="BN58" s="16">
        <v>0</v>
      </c>
      <c r="BO58" s="16"/>
      <c r="BP58" s="16">
        <v>0.12251655629139099</v>
      </c>
      <c r="BQ58" s="16">
        <v>6.8795542220317196E-2</v>
      </c>
    </row>
    <row r="59" spans="2:69" x14ac:dyDescent="0.25">
      <c r="B59" t="s">
        <v>103</v>
      </c>
      <c r="C59" s="16">
        <v>6.8690702087286504E-2</v>
      </c>
      <c r="D59" s="16">
        <v>7.5892857142857095E-2</v>
      </c>
      <c r="E59" s="16">
        <v>7.8838174273858905E-2</v>
      </c>
      <c r="F59" s="16">
        <v>5.7275541795665602E-2</v>
      </c>
      <c r="G59" s="16">
        <v>0.100290697674419</v>
      </c>
      <c r="H59" s="16">
        <v>3.7936267071320202E-2</v>
      </c>
      <c r="I59" s="16">
        <v>6.8095838587641899E-2</v>
      </c>
      <c r="J59" s="16">
        <v>9.0909090909090898E-2</v>
      </c>
      <c r="K59" s="16">
        <v>0.159663865546218</v>
      </c>
      <c r="L59" s="16">
        <v>6.1946902654867297E-2</v>
      </c>
      <c r="M59" s="16"/>
      <c r="N59" s="16">
        <v>5.54216867469879E-2</v>
      </c>
      <c r="O59" s="16">
        <v>6.6666666666666693E-2</v>
      </c>
      <c r="P59" s="16">
        <v>6.3551401869158905E-2</v>
      </c>
      <c r="Q59" s="16">
        <v>7.5182481751824806E-2</v>
      </c>
      <c r="R59" s="16"/>
      <c r="S59" s="16">
        <v>7.2243346007604597E-2</v>
      </c>
      <c r="T59" s="16">
        <v>7.4162679425837305E-2</v>
      </c>
      <c r="U59" s="16">
        <v>6.0344827586206899E-2</v>
      </c>
      <c r="V59" s="16">
        <v>6.02171767028628E-2</v>
      </c>
      <c r="W59" s="16">
        <v>6.0475161987040997E-2</v>
      </c>
      <c r="X59" s="16">
        <v>7.57281553398058E-2</v>
      </c>
      <c r="Y59" s="16">
        <v>7.3134328358209003E-2</v>
      </c>
      <c r="Z59" s="16"/>
      <c r="AA59" s="16">
        <v>7.7473182359952306E-2</v>
      </c>
      <c r="AB59" s="16">
        <v>6.4587973273942098E-2</v>
      </c>
      <c r="AC59" s="16"/>
      <c r="AD59" s="16">
        <v>8.29787234042553E-2</v>
      </c>
      <c r="AE59" s="16">
        <v>6.3471502590673606E-2</v>
      </c>
      <c r="AF59" s="16"/>
      <c r="AG59" s="16">
        <v>6.1660079051383397E-2</v>
      </c>
      <c r="AH59" s="16">
        <v>7.5182481751824806E-2</v>
      </c>
      <c r="AI59" s="16"/>
      <c r="AJ59" s="16">
        <v>6.0171919770773602E-2</v>
      </c>
      <c r="AK59" s="16">
        <v>7.6052352316943794E-2</v>
      </c>
      <c r="AL59" s="16"/>
      <c r="AM59" s="16">
        <v>6.8535825545171306E-2</v>
      </c>
      <c r="AN59" s="16">
        <v>7.2683706070287499E-2</v>
      </c>
      <c r="AO59" s="16">
        <v>6.9589702333065204E-2</v>
      </c>
      <c r="AP59" s="16">
        <v>6.3598326359832605E-2</v>
      </c>
      <c r="AQ59" s="16"/>
      <c r="AR59" s="16">
        <v>6.7295597484276701E-2</v>
      </c>
      <c r="AS59" s="16">
        <v>6.9293478260869595E-2</v>
      </c>
      <c r="AT59" s="16"/>
      <c r="AU59" s="16">
        <v>8.8779284833538794E-2</v>
      </c>
      <c r="AV59" s="16">
        <v>6.5037003812513997E-2</v>
      </c>
      <c r="AW59" s="16"/>
      <c r="AX59" s="16">
        <v>9.42285041224971E-2</v>
      </c>
      <c r="AY59" s="16">
        <v>6.3786473648495795E-2</v>
      </c>
      <c r="AZ59" s="16"/>
      <c r="BA59" s="16">
        <v>1</v>
      </c>
      <c r="BB59" s="16">
        <v>0</v>
      </c>
      <c r="BC59" s="16"/>
      <c r="BD59" s="16">
        <v>9.0052356020942401E-2</v>
      </c>
      <c r="BE59" s="16">
        <v>6.3962920046349903E-2</v>
      </c>
      <c r="BF59" s="16"/>
      <c r="BG59" s="16">
        <v>0.21959459459459499</v>
      </c>
      <c r="BH59" s="16">
        <v>5.9710494571773201E-2</v>
      </c>
      <c r="BI59" s="16"/>
      <c r="BJ59" s="16">
        <v>0.125</v>
      </c>
      <c r="BK59" s="16">
        <v>6.1127851915626301E-2</v>
      </c>
      <c r="BL59" s="16"/>
      <c r="BM59" s="16">
        <v>0.17974683544303799</v>
      </c>
      <c r="BN59" s="16">
        <v>5.9692307692307697E-2</v>
      </c>
      <c r="BO59" s="16"/>
      <c r="BP59" s="16">
        <v>8.1125827814569507E-2</v>
      </c>
      <c r="BQ59" s="16">
        <v>6.7081011573081897E-2</v>
      </c>
    </row>
    <row r="60" spans="2:69" x14ac:dyDescent="0.25">
      <c r="B60" t="s">
        <v>104</v>
      </c>
      <c r="C60" s="16">
        <v>5.6166982922201097E-2</v>
      </c>
      <c r="D60" s="16">
        <v>4.3154761904761897E-2</v>
      </c>
      <c r="E60" s="16">
        <v>5.9474412171507597E-2</v>
      </c>
      <c r="F60" s="16">
        <v>4.4891640866873098E-2</v>
      </c>
      <c r="G60" s="16">
        <v>7.7034883720930203E-2</v>
      </c>
      <c r="H60" s="16">
        <v>5.5386949924127502E-2</v>
      </c>
      <c r="I60" s="16">
        <v>5.5485498108448897E-2</v>
      </c>
      <c r="J60" s="16">
        <v>7.5757575757575801E-2</v>
      </c>
      <c r="K60" s="16">
        <v>5.8823529411764698E-2</v>
      </c>
      <c r="L60" s="16">
        <v>2.6548672566371698E-2</v>
      </c>
      <c r="M60" s="16"/>
      <c r="N60" s="16">
        <v>2.89156626506024E-2</v>
      </c>
      <c r="O60" s="16">
        <v>3.9682539682539701E-2</v>
      </c>
      <c r="P60" s="16">
        <v>5.2336448598130803E-2</v>
      </c>
      <c r="Q60" s="16">
        <v>6.9708029197080301E-2</v>
      </c>
      <c r="R60" s="16"/>
      <c r="S60" s="16">
        <v>6.0836501901140698E-2</v>
      </c>
      <c r="T60" s="16">
        <v>7.8947368421052599E-2</v>
      </c>
      <c r="U60" s="16">
        <v>7.5431034482758605E-2</v>
      </c>
      <c r="V60" s="16">
        <v>3.5538005923001E-2</v>
      </c>
      <c r="W60" s="16">
        <v>4.8596112311015099E-2</v>
      </c>
      <c r="X60" s="16">
        <v>6.3106796116504896E-2</v>
      </c>
      <c r="Y60" s="16">
        <v>6.5671641791044802E-2</v>
      </c>
      <c r="Z60" s="16"/>
      <c r="AA60" s="16">
        <v>7.6877234803337302E-2</v>
      </c>
      <c r="AB60" s="16">
        <v>4.6492204899777297E-2</v>
      </c>
      <c r="AC60" s="16"/>
      <c r="AD60" s="16">
        <v>4.5390070921985798E-2</v>
      </c>
      <c r="AE60" s="16">
        <v>6.0103626943005202E-2</v>
      </c>
      <c r="AF60" s="16"/>
      <c r="AG60" s="16">
        <v>4.1501976284584997E-2</v>
      </c>
      <c r="AH60" s="16">
        <v>6.9708029197080301E-2</v>
      </c>
      <c r="AI60" s="16"/>
      <c r="AJ60" s="16">
        <v>6.6721244371674204E-2</v>
      </c>
      <c r="AK60" s="16">
        <v>4.7046338875132598E-2</v>
      </c>
      <c r="AL60" s="16"/>
      <c r="AM60" s="16">
        <v>4.0498442367601202E-2</v>
      </c>
      <c r="AN60" s="16">
        <v>4.0734824281150203E-2</v>
      </c>
      <c r="AO60" s="16">
        <v>5.7119871279163299E-2</v>
      </c>
      <c r="AP60" s="16">
        <v>7.5313807531380797E-2</v>
      </c>
      <c r="AQ60" s="16"/>
      <c r="AR60" s="16">
        <v>6.5408805031446499E-2</v>
      </c>
      <c r="AS60" s="16">
        <v>5.21739130434783E-2</v>
      </c>
      <c r="AT60" s="16"/>
      <c r="AU60" s="16">
        <v>9.98766954377312E-2</v>
      </c>
      <c r="AV60" s="16">
        <v>4.8217089033415601E-2</v>
      </c>
      <c r="AW60" s="16"/>
      <c r="AX60" s="16">
        <v>9.3050647820965796E-2</v>
      </c>
      <c r="AY60" s="16">
        <v>4.9083917665686497E-2</v>
      </c>
      <c r="AZ60" s="16"/>
      <c r="BA60" s="16">
        <v>0.17955801104972399</v>
      </c>
      <c r="BB60" s="16">
        <v>4.7066014669926701E-2</v>
      </c>
      <c r="BC60" s="16"/>
      <c r="BD60" s="16">
        <v>0.110994764397906</v>
      </c>
      <c r="BE60" s="16">
        <v>4.4032444959443799E-2</v>
      </c>
      <c r="BF60" s="16"/>
      <c r="BG60" s="16">
        <v>1</v>
      </c>
      <c r="BH60" s="16">
        <v>0</v>
      </c>
      <c r="BI60" s="16"/>
      <c r="BJ60" s="16">
        <v>0.121794871794872</v>
      </c>
      <c r="BK60" s="16">
        <v>4.73525613430908E-2</v>
      </c>
      <c r="BL60" s="16"/>
      <c r="BM60" s="16">
        <v>0.16202531645569601</v>
      </c>
      <c r="BN60" s="16">
        <v>4.7589743589743598E-2</v>
      </c>
      <c r="BO60" s="16"/>
      <c r="BP60" s="16">
        <v>5.9602649006622502E-2</v>
      </c>
      <c r="BQ60" s="16">
        <v>5.5722246035147902E-2</v>
      </c>
    </row>
    <row r="61" spans="2:69" x14ac:dyDescent="0.25">
      <c r="B61" t="s">
        <v>105</v>
      </c>
      <c r="C61" s="16">
        <v>0.248956356736243</v>
      </c>
      <c r="D61" s="16">
        <v>0.211309523809524</v>
      </c>
      <c r="E61" s="16">
        <v>0.291839557399723</v>
      </c>
      <c r="F61" s="16">
        <v>0.22600619195046401</v>
      </c>
      <c r="G61" s="16">
        <v>0.165697674418605</v>
      </c>
      <c r="H61" s="16">
        <v>0.31411229135053098</v>
      </c>
      <c r="I61" s="16">
        <v>0.27994955863808302</v>
      </c>
      <c r="J61" s="16">
        <v>0.15151515151515199</v>
      </c>
      <c r="K61" s="16">
        <v>0.13445378151260501</v>
      </c>
      <c r="L61" s="16">
        <v>0.15044247787610601</v>
      </c>
      <c r="M61" s="16"/>
      <c r="N61" s="16">
        <v>0.44337349397590398</v>
      </c>
      <c r="O61" s="16">
        <v>0.30952380952380998</v>
      </c>
      <c r="P61" s="16">
        <v>0.237383177570093</v>
      </c>
      <c r="Q61" s="16">
        <v>0.18065693430656901</v>
      </c>
      <c r="R61" s="16"/>
      <c r="S61" s="16">
        <v>0.33460076045627402</v>
      </c>
      <c r="T61" s="16">
        <v>0.23923444976076599</v>
      </c>
      <c r="U61" s="16">
        <v>0.204741379310345</v>
      </c>
      <c r="V61" s="16">
        <v>0.33662388943731503</v>
      </c>
      <c r="W61" s="16">
        <v>0.203023758099352</v>
      </c>
      <c r="X61" s="16">
        <v>0.188349514563107</v>
      </c>
      <c r="Y61" s="16">
        <v>0.18955223880597</v>
      </c>
      <c r="Z61" s="16"/>
      <c r="AA61" s="16">
        <v>0.14958283671036901</v>
      </c>
      <c r="AB61" s="16">
        <v>0.29537861915367503</v>
      </c>
      <c r="AC61" s="16"/>
      <c r="AD61" s="16">
        <v>0.33191489361702098</v>
      </c>
      <c r="AE61" s="16">
        <v>0.21865284974093299</v>
      </c>
      <c r="AF61" s="16"/>
      <c r="AG61" s="16">
        <v>0.322924901185771</v>
      </c>
      <c r="AH61" s="16">
        <v>0.18065693430656901</v>
      </c>
      <c r="AI61" s="16"/>
      <c r="AJ61" s="16">
        <v>0.19074907900122801</v>
      </c>
      <c r="AK61" s="16">
        <v>0.29925716307039302</v>
      </c>
      <c r="AL61" s="16"/>
      <c r="AM61" s="16">
        <v>0.451713395638629</v>
      </c>
      <c r="AN61" s="16">
        <v>0.33865814696485602</v>
      </c>
      <c r="AO61" s="16">
        <v>0.234111021721641</v>
      </c>
      <c r="AP61" s="16">
        <v>0.133054393305439</v>
      </c>
      <c r="AQ61" s="16"/>
      <c r="AR61" s="16">
        <v>0</v>
      </c>
      <c r="AS61" s="16">
        <v>0.356521739130435</v>
      </c>
      <c r="AT61" s="16"/>
      <c r="AU61" s="16">
        <v>0</v>
      </c>
      <c r="AV61" s="16">
        <v>0.29423637586902901</v>
      </c>
      <c r="AW61" s="16"/>
      <c r="AX61" s="16">
        <v>0</v>
      </c>
      <c r="AY61" s="16">
        <v>0.296765437683782</v>
      </c>
      <c r="AZ61" s="16"/>
      <c r="BA61" s="16">
        <v>0</v>
      </c>
      <c r="BB61" s="16">
        <v>0.26731866340668298</v>
      </c>
      <c r="BC61" s="16"/>
      <c r="BD61" s="16">
        <v>0</v>
      </c>
      <c r="BE61" s="16">
        <v>0.30405561993047497</v>
      </c>
      <c r="BF61" s="16"/>
      <c r="BG61" s="16">
        <v>0</v>
      </c>
      <c r="BH61" s="16">
        <v>0.263771612384399</v>
      </c>
      <c r="BI61" s="16"/>
      <c r="BJ61" s="16">
        <v>0</v>
      </c>
      <c r="BK61" s="16">
        <v>0.28239345673697802</v>
      </c>
      <c r="BL61" s="16"/>
      <c r="BM61" s="16">
        <v>0</v>
      </c>
      <c r="BN61" s="16">
        <v>0.26912820512820501</v>
      </c>
      <c r="BO61" s="16"/>
      <c r="BP61" s="16">
        <v>0.18874172185430499</v>
      </c>
      <c r="BQ61" s="16">
        <v>0.25675096442348899</v>
      </c>
    </row>
    <row r="62" spans="2:69" x14ac:dyDescent="0.25">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row>
    <row r="63" spans="2:69" x14ac:dyDescent="0.25">
      <c r="B63" s="6" t="s">
        <v>125</v>
      </c>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row>
    <row r="64" spans="2:69" x14ac:dyDescent="0.25">
      <c r="B64" s="23" t="s">
        <v>70</v>
      </c>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row>
    <row r="65" spans="2:69" x14ac:dyDescent="0.25">
      <c r="B65" t="s">
        <v>107</v>
      </c>
      <c r="C65" s="16">
        <v>1.6129032258064498E-2</v>
      </c>
      <c r="D65" s="16">
        <v>5.9523809523809503E-3</v>
      </c>
      <c r="E65" s="16">
        <v>6.9156293222683296E-3</v>
      </c>
      <c r="F65" s="16">
        <v>3.09597523219814E-3</v>
      </c>
      <c r="G65" s="16">
        <v>1.01744186046512E-2</v>
      </c>
      <c r="H65" s="16">
        <v>3.0349013657056102E-2</v>
      </c>
      <c r="I65" s="16">
        <v>2.5220680958385901E-2</v>
      </c>
      <c r="J65" s="16">
        <v>1.5151515151515201E-2</v>
      </c>
      <c r="K65" s="16">
        <v>1.6806722689075598E-2</v>
      </c>
      <c r="L65" s="16">
        <v>1.7699115044247801E-2</v>
      </c>
      <c r="M65" s="16"/>
      <c r="N65" s="16">
        <v>3.2530120481927702E-2</v>
      </c>
      <c r="O65" s="16">
        <v>2.3809523809523801E-2</v>
      </c>
      <c r="P65" s="16">
        <v>1.6822429906542102E-2</v>
      </c>
      <c r="Q65" s="16">
        <v>9.1240875912408804E-3</v>
      </c>
      <c r="R65" s="16"/>
      <c r="S65" s="16">
        <v>3.04182509505703E-2</v>
      </c>
      <c r="T65" s="16">
        <v>4.78468899521531E-3</v>
      </c>
      <c r="U65" s="16">
        <v>1.72413793103448E-2</v>
      </c>
      <c r="V65" s="16">
        <v>2.46791707798618E-2</v>
      </c>
      <c r="W65" s="16">
        <v>1.07991360691145E-2</v>
      </c>
      <c r="X65" s="16">
        <v>1.06796116504854E-2</v>
      </c>
      <c r="Y65" s="16">
        <v>1.1940298507462701E-2</v>
      </c>
      <c r="Z65" s="16"/>
      <c r="AA65" s="16">
        <v>1.31108462455304E-2</v>
      </c>
      <c r="AB65" s="16">
        <v>1.75389755011136E-2</v>
      </c>
      <c r="AC65" s="16"/>
      <c r="AD65" s="16">
        <v>2.4822695035461001E-2</v>
      </c>
      <c r="AE65" s="16">
        <v>1.2953367875647701E-2</v>
      </c>
      <c r="AF65" s="16"/>
      <c r="AG65" s="16">
        <v>2.3715415019762799E-2</v>
      </c>
      <c r="AH65" s="16">
        <v>9.1240875912408804E-3</v>
      </c>
      <c r="AI65" s="16"/>
      <c r="AJ65" s="16">
        <v>1.4326647564469899E-2</v>
      </c>
      <c r="AK65" s="16">
        <v>1.76865935620799E-2</v>
      </c>
      <c r="AL65" s="16"/>
      <c r="AM65" s="16">
        <v>7.4766355140186896E-2</v>
      </c>
      <c r="AN65" s="16">
        <v>1.59744408945687E-2</v>
      </c>
      <c r="AO65" s="16">
        <v>1.0458567980691899E-2</v>
      </c>
      <c r="AP65" s="16">
        <v>1.2552301255230099E-2</v>
      </c>
      <c r="AQ65" s="16"/>
      <c r="AR65" s="16">
        <v>9.4339622641509396E-3</v>
      </c>
      <c r="AS65" s="16">
        <v>1.9021739130434801E-2</v>
      </c>
      <c r="AT65" s="16"/>
      <c r="AU65" s="16">
        <v>2.0961775585696701E-2</v>
      </c>
      <c r="AV65" s="16">
        <v>1.52500560663826E-2</v>
      </c>
      <c r="AW65" s="16"/>
      <c r="AX65" s="16">
        <v>1.1778563015312099E-2</v>
      </c>
      <c r="AY65" s="16">
        <v>1.69644876724723E-2</v>
      </c>
      <c r="AZ65" s="16"/>
      <c r="BA65" s="16">
        <v>2.7624309392265199E-2</v>
      </c>
      <c r="BB65" s="16">
        <v>1.5281173594131999E-2</v>
      </c>
      <c r="BC65" s="16"/>
      <c r="BD65" s="16">
        <v>2.3036649214659699E-2</v>
      </c>
      <c r="BE65" s="16">
        <v>1.4600231749710301E-2</v>
      </c>
      <c r="BF65" s="16"/>
      <c r="BG65" s="16">
        <v>4.72972972972973E-2</v>
      </c>
      <c r="BH65" s="16">
        <v>1.4274225975070399E-2</v>
      </c>
      <c r="BI65" s="16"/>
      <c r="BJ65" s="16">
        <v>1.6025641025641E-2</v>
      </c>
      <c r="BK65" s="16">
        <v>1.6142918639690099E-2</v>
      </c>
      <c r="BL65" s="16"/>
      <c r="BM65" s="16">
        <v>1.7721518987341801E-2</v>
      </c>
      <c r="BN65" s="16">
        <v>1.6E-2</v>
      </c>
      <c r="BO65" s="16"/>
      <c r="BP65" s="16">
        <v>9.93377483443709E-3</v>
      </c>
      <c r="BQ65" s="16">
        <v>1.6930990141448801E-2</v>
      </c>
    </row>
    <row r="66" spans="2:69" x14ac:dyDescent="0.25">
      <c r="B66" t="s">
        <v>108</v>
      </c>
      <c r="C66" s="16">
        <v>7.9696394686906997E-3</v>
      </c>
      <c r="D66" s="16">
        <v>5.9523809523809503E-3</v>
      </c>
      <c r="E66" s="16">
        <v>1.2448132780083001E-2</v>
      </c>
      <c r="F66" s="16">
        <v>7.7399380804953604E-3</v>
      </c>
      <c r="G66" s="16">
        <v>5.8139534883720903E-3</v>
      </c>
      <c r="H66" s="16">
        <v>8.3459787556904395E-3</v>
      </c>
      <c r="I66" s="16">
        <v>7.5662042875157603E-3</v>
      </c>
      <c r="J66" s="16">
        <v>5.0505050505050501E-3</v>
      </c>
      <c r="K66" s="16">
        <v>8.4033613445378096E-3</v>
      </c>
      <c r="L66" s="16">
        <v>8.8495575221238902E-3</v>
      </c>
      <c r="M66" s="16"/>
      <c r="N66" s="16">
        <v>3.6144578313253E-3</v>
      </c>
      <c r="O66" s="16">
        <v>7.9365079365079395E-3</v>
      </c>
      <c r="P66" s="16">
        <v>1.3084112149532701E-2</v>
      </c>
      <c r="Q66" s="16">
        <v>7.2992700729926996E-3</v>
      </c>
      <c r="R66" s="16"/>
      <c r="S66" s="16">
        <v>5.7034220532319402E-3</v>
      </c>
      <c r="T66" s="16">
        <v>2.39234449760766E-2</v>
      </c>
      <c r="U66" s="16">
        <v>1.72413793103448E-2</v>
      </c>
      <c r="V66" s="16">
        <v>2.96150049358342E-3</v>
      </c>
      <c r="W66" s="16">
        <v>5.3995680345572403E-3</v>
      </c>
      <c r="X66" s="16">
        <v>5.8252427184466004E-3</v>
      </c>
      <c r="Y66" s="16">
        <v>8.9552238805970207E-3</v>
      </c>
      <c r="Z66" s="16"/>
      <c r="AA66" s="16">
        <v>5.3635280095351602E-3</v>
      </c>
      <c r="AB66" s="16">
        <v>9.1870824053452097E-3</v>
      </c>
      <c r="AC66" s="16"/>
      <c r="AD66" s="16">
        <v>4.9645390070921997E-3</v>
      </c>
      <c r="AE66" s="16">
        <v>9.0673575129533706E-3</v>
      </c>
      <c r="AF66" s="16"/>
      <c r="AG66" s="16">
        <v>8.6956521739130401E-3</v>
      </c>
      <c r="AH66" s="16">
        <v>7.2992700729926996E-3</v>
      </c>
      <c r="AI66" s="16"/>
      <c r="AJ66" s="16">
        <v>7.3679901760131004E-3</v>
      </c>
      <c r="AK66" s="16">
        <v>8.4895649097983701E-3</v>
      </c>
      <c r="AL66" s="16"/>
      <c r="AM66" s="16">
        <v>3.1152647975077898E-3</v>
      </c>
      <c r="AN66" s="16">
        <v>8.7859424920127792E-3</v>
      </c>
      <c r="AO66" s="16">
        <v>8.4473049074818996E-3</v>
      </c>
      <c r="AP66" s="16">
        <v>7.5313807531380804E-3</v>
      </c>
      <c r="AQ66" s="16"/>
      <c r="AR66" s="16">
        <v>7.5471698113207496E-3</v>
      </c>
      <c r="AS66" s="16">
        <v>8.1521739130434798E-3</v>
      </c>
      <c r="AT66" s="16"/>
      <c r="AU66" s="16">
        <v>9.8643649815043193E-3</v>
      </c>
      <c r="AV66" s="16">
        <v>7.6250280331913002E-3</v>
      </c>
      <c r="AW66" s="16"/>
      <c r="AX66" s="16">
        <v>1.53121319199058E-2</v>
      </c>
      <c r="AY66" s="16">
        <v>6.5596019000226198E-3</v>
      </c>
      <c r="AZ66" s="16"/>
      <c r="BA66" s="16">
        <v>1.6574585635359101E-2</v>
      </c>
      <c r="BB66" s="16">
        <v>7.3349633251833697E-3</v>
      </c>
      <c r="BC66" s="16"/>
      <c r="BD66" s="16">
        <v>1.4659685863874301E-2</v>
      </c>
      <c r="BE66" s="16">
        <v>6.4889918887601396E-3</v>
      </c>
      <c r="BF66" s="16"/>
      <c r="BG66" s="16">
        <v>1.68918918918919E-2</v>
      </c>
      <c r="BH66" s="16">
        <v>7.4386811419380802E-3</v>
      </c>
      <c r="BI66" s="16"/>
      <c r="BJ66" s="16">
        <v>1.2820512820512799E-2</v>
      </c>
      <c r="BK66" s="16">
        <v>7.3181231166594904E-3</v>
      </c>
      <c r="BL66" s="16"/>
      <c r="BM66" s="16">
        <v>2.0253164556962001E-2</v>
      </c>
      <c r="BN66" s="16">
        <v>6.9743589743589702E-3</v>
      </c>
      <c r="BO66" s="16"/>
      <c r="BP66" s="16">
        <v>4.9668874172185398E-3</v>
      </c>
      <c r="BQ66" s="16">
        <v>8.3583369052721793E-3</v>
      </c>
    </row>
    <row r="67" spans="2:69" x14ac:dyDescent="0.25">
      <c r="B67" t="s">
        <v>98</v>
      </c>
      <c r="C67" s="16">
        <v>0.12561669829222</v>
      </c>
      <c r="D67" s="16">
        <v>0.151785714285714</v>
      </c>
      <c r="E67" s="16">
        <v>0.146611341632089</v>
      </c>
      <c r="F67" s="16">
        <v>0.13622291021671801</v>
      </c>
      <c r="G67" s="16">
        <v>9.5930232558139497E-2</v>
      </c>
      <c r="H67" s="16">
        <v>0.115326251896813</v>
      </c>
      <c r="I67" s="16">
        <v>9.7099621689785601E-2</v>
      </c>
      <c r="J67" s="16">
        <v>0.20707070707070699</v>
      </c>
      <c r="K67" s="16">
        <v>7.5630252100840303E-2</v>
      </c>
      <c r="L67" s="16">
        <v>0.185840707964602</v>
      </c>
      <c r="M67" s="16"/>
      <c r="N67" s="16">
        <v>3.9759036144578298E-2</v>
      </c>
      <c r="O67" s="16">
        <v>0.122222222222222</v>
      </c>
      <c r="P67" s="16">
        <v>0.146728971962617</v>
      </c>
      <c r="Q67" s="16">
        <v>0.144160583941606</v>
      </c>
      <c r="R67" s="16"/>
      <c r="S67" s="16">
        <v>0.119771863117871</v>
      </c>
      <c r="T67" s="16">
        <v>0.15311004784689</v>
      </c>
      <c r="U67" s="16">
        <v>0.15301724137931</v>
      </c>
      <c r="V67" s="16">
        <v>0.116485686080948</v>
      </c>
      <c r="W67" s="16">
        <v>0.13390928725701901</v>
      </c>
      <c r="X67" s="16">
        <v>0.14368932038835</v>
      </c>
      <c r="Y67" s="16">
        <v>8.9552238805970102E-2</v>
      </c>
      <c r="Z67" s="16"/>
      <c r="AA67" s="16">
        <v>0.132300357568534</v>
      </c>
      <c r="AB67" s="16">
        <v>0.122494432071269</v>
      </c>
      <c r="AC67" s="16"/>
      <c r="AD67" s="16">
        <v>9.64539007092199E-2</v>
      </c>
      <c r="AE67" s="16">
        <v>0.136269430051813</v>
      </c>
      <c r="AF67" s="16"/>
      <c r="AG67" s="16">
        <v>0.105533596837945</v>
      </c>
      <c r="AH67" s="16">
        <v>0.144160583941606</v>
      </c>
      <c r="AI67" s="16"/>
      <c r="AJ67" s="16">
        <v>0.12730249693000401</v>
      </c>
      <c r="AK67" s="16">
        <v>0.12415988680580101</v>
      </c>
      <c r="AL67" s="16"/>
      <c r="AM67" s="16">
        <v>5.9190031152648002E-2</v>
      </c>
      <c r="AN67" s="16">
        <v>9.3450479233226802E-2</v>
      </c>
      <c r="AO67" s="16">
        <v>0.12308930008045101</v>
      </c>
      <c r="AP67" s="16">
        <v>0.182426778242678</v>
      </c>
      <c r="AQ67" s="16"/>
      <c r="AR67" s="16">
        <v>8.6163522012578597E-2</v>
      </c>
      <c r="AS67" s="16">
        <v>0.142663043478261</v>
      </c>
      <c r="AT67" s="16"/>
      <c r="AU67" s="16">
        <v>8.0147965474722596E-2</v>
      </c>
      <c r="AV67" s="16">
        <v>0.13388652164162401</v>
      </c>
      <c r="AW67" s="16"/>
      <c r="AX67" s="16">
        <v>3.06242638398115E-2</v>
      </c>
      <c r="AY67" s="16">
        <v>0.14385885546256499</v>
      </c>
      <c r="AZ67" s="16"/>
      <c r="BA67" s="16">
        <v>6.6298342541436503E-2</v>
      </c>
      <c r="BB67" s="16">
        <v>0.12999185004075001</v>
      </c>
      <c r="BC67" s="16"/>
      <c r="BD67" s="16">
        <v>0.54450261780104703</v>
      </c>
      <c r="BE67" s="16">
        <v>3.29084588644264E-2</v>
      </c>
      <c r="BF67" s="16"/>
      <c r="BG67" s="16">
        <v>0.24324324324324301</v>
      </c>
      <c r="BH67" s="16">
        <v>0.118616807398472</v>
      </c>
      <c r="BI67" s="16"/>
      <c r="BJ67" s="16">
        <v>3.3653846153846201E-2</v>
      </c>
      <c r="BK67" s="16">
        <v>0.13796814464055099</v>
      </c>
      <c r="BL67" s="16"/>
      <c r="BM67" s="16">
        <v>6.3291139240506306E-2</v>
      </c>
      <c r="BN67" s="16">
        <v>0.13066666666666699</v>
      </c>
      <c r="BO67" s="16"/>
      <c r="BP67" s="16">
        <v>0.10430463576158901</v>
      </c>
      <c r="BQ67" s="16">
        <v>0.128375482211745</v>
      </c>
    </row>
    <row r="68" spans="2:69" x14ac:dyDescent="0.25">
      <c r="B68" t="s">
        <v>109</v>
      </c>
      <c r="C68" s="16">
        <v>1.72675521821632E-2</v>
      </c>
      <c r="D68" s="16">
        <v>1.4880952380952399E-2</v>
      </c>
      <c r="E68" s="16">
        <v>1.7980636237897599E-2</v>
      </c>
      <c r="F68" s="16">
        <v>1.8575851393188899E-2</v>
      </c>
      <c r="G68" s="16">
        <v>1.8895348837209301E-2</v>
      </c>
      <c r="H68" s="16">
        <v>1.66919575113809E-2</v>
      </c>
      <c r="I68" s="16">
        <v>1.26103404791929E-2</v>
      </c>
      <c r="J68" s="16">
        <v>5.0505050505050501E-3</v>
      </c>
      <c r="K68" s="16">
        <v>5.8823529411764698E-2</v>
      </c>
      <c r="L68" s="16">
        <v>2.6548672566371698E-2</v>
      </c>
      <c r="M68" s="16"/>
      <c r="N68" s="16">
        <v>0</v>
      </c>
      <c r="O68" s="16">
        <v>9.5238095238095195E-3</v>
      </c>
      <c r="P68" s="16">
        <v>1.4953271028037399E-2</v>
      </c>
      <c r="Q68" s="16">
        <v>2.51824817518248E-2</v>
      </c>
      <c r="R68" s="16"/>
      <c r="S68" s="16">
        <v>5.7034220532319402E-3</v>
      </c>
      <c r="T68" s="16">
        <v>1.9138755980861202E-2</v>
      </c>
      <c r="U68" s="16">
        <v>1.0775862068965501E-2</v>
      </c>
      <c r="V68" s="16">
        <v>1.77690029615005E-2</v>
      </c>
      <c r="W68" s="16">
        <v>2.4838012958963301E-2</v>
      </c>
      <c r="X68" s="16">
        <v>1.5533980582524301E-2</v>
      </c>
      <c r="Y68" s="16">
        <v>2.3880597014925401E-2</v>
      </c>
      <c r="Z68" s="16"/>
      <c r="AA68" s="16">
        <v>1.7282479141835502E-2</v>
      </c>
      <c r="AB68" s="16">
        <v>1.7260579064588E-2</v>
      </c>
      <c r="AC68" s="16"/>
      <c r="AD68" s="16">
        <v>9.21985815602837E-3</v>
      </c>
      <c r="AE68" s="16">
        <v>2.0207253886010398E-2</v>
      </c>
      <c r="AF68" s="16"/>
      <c r="AG68" s="16">
        <v>8.6956521739130401E-3</v>
      </c>
      <c r="AH68" s="16">
        <v>2.51824817518248E-2</v>
      </c>
      <c r="AI68" s="16"/>
      <c r="AJ68" s="16">
        <v>1.55546459271388E-2</v>
      </c>
      <c r="AK68" s="16">
        <v>1.8747789175804701E-2</v>
      </c>
      <c r="AL68" s="16"/>
      <c r="AM68" s="16">
        <v>6.2305295950155796E-3</v>
      </c>
      <c r="AN68" s="16">
        <v>1.8370607028754E-2</v>
      </c>
      <c r="AO68" s="16">
        <v>1.7699115044247801E-2</v>
      </c>
      <c r="AP68" s="16">
        <v>1.7573221757322201E-2</v>
      </c>
      <c r="AQ68" s="16"/>
      <c r="AR68" s="16">
        <v>2.3270440251572301E-2</v>
      </c>
      <c r="AS68" s="16">
        <v>1.4673913043478299E-2</v>
      </c>
      <c r="AT68" s="16"/>
      <c r="AU68" s="16">
        <v>1.1097410604192399E-2</v>
      </c>
      <c r="AV68" s="16">
        <v>1.8389773491814299E-2</v>
      </c>
      <c r="AW68" s="16"/>
      <c r="AX68" s="16">
        <v>1.7667844522968199E-2</v>
      </c>
      <c r="AY68" s="16">
        <v>1.7190680841438599E-2</v>
      </c>
      <c r="AZ68" s="16"/>
      <c r="BA68" s="16">
        <v>1.93370165745856E-2</v>
      </c>
      <c r="BB68" s="16">
        <v>1.71149144254279E-2</v>
      </c>
      <c r="BC68" s="16"/>
      <c r="BD68" s="16">
        <v>2.0942408376963401E-2</v>
      </c>
      <c r="BE68" s="16">
        <v>1.64542294322132E-2</v>
      </c>
      <c r="BF68" s="16"/>
      <c r="BG68" s="16">
        <v>2.7027027027027001E-2</v>
      </c>
      <c r="BH68" s="16">
        <v>1.6686771210293501E-2</v>
      </c>
      <c r="BI68" s="16"/>
      <c r="BJ68" s="16">
        <v>2.0833333333333301E-2</v>
      </c>
      <c r="BK68" s="16">
        <v>1.6788635385277698E-2</v>
      </c>
      <c r="BL68" s="16"/>
      <c r="BM68" s="16">
        <v>1.7721518987341801E-2</v>
      </c>
      <c r="BN68" s="16">
        <v>1.7230769230769199E-2</v>
      </c>
      <c r="BO68" s="16"/>
      <c r="BP68" s="16">
        <v>1.1589403973509899E-2</v>
      </c>
      <c r="BQ68" s="16">
        <v>1.8002571795970899E-2</v>
      </c>
    </row>
    <row r="69" spans="2:69" x14ac:dyDescent="0.25">
      <c r="B69" t="s">
        <v>110</v>
      </c>
      <c r="C69" s="16">
        <v>5.12333965844402E-3</v>
      </c>
      <c r="D69" s="16">
        <v>7.4404761904761901E-3</v>
      </c>
      <c r="E69" s="16">
        <v>6.9156293222683296E-3</v>
      </c>
      <c r="F69" s="16">
        <v>4.64396284829721E-3</v>
      </c>
      <c r="G69" s="16">
        <v>8.7209302325581394E-3</v>
      </c>
      <c r="H69" s="16">
        <v>2.2761760242792101E-3</v>
      </c>
      <c r="I69" s="16">
        <v>3.7831021437578802E-3</v>
      </c>
      <c r="J69" s="16">
        <v>0</v>
      </c>
      <c r="K69" s="16">
        <v>1.6806722689075598E-2</v>
      </c>
      <c r="L69" s="16">
        <v>0</v>
      </c>
      <c r="M69" s="16"/>
      <c r="N69" s="16">
        <v>0</v>
      </c>
      <c r="O69" s="16">
        <v>4.7619047619047597E-3</v>
      </c>
      <c r="P69" s="16">
        <v>9.3457943925233603E-3</v>
      </c>
      <c r="Q69" s="16">
        <v>5.1094890510948896E-3</v>
      </c>
      <c r="R69" s="16"/>
      <c r="S69" s="16">
        <v>1.9011406844106501E-3</v>
      </c>
      <c r="T69" s="16">
        <v>4.78468899521531E-3</v>
      </c>
      <c r="U69" s="16">
        <v>1.0775862068965501E-2</v>
      </c>
      <c r="V69" s="16">
        <v>2.96150049358342E-3</v>
      </c>
      <c r="W69" s="16">
        <v>5.3995680345572403E-3</v>
      </c>
      <c r="X69" s="16">
        <v>6.7961165048543697E-3</v>
      </c>
      <c r="Y69" s="16">
        <v>2.9850746268656699E-3</v>
      </c>
      <c r="Z69" s="16"/>
      <c r="AA69" s="16">
        <v>9.5351609058402908E-3</v>
      </c>
      <c r="AB69" s="16">
        <v>3.06236080178174E-3</v>
      </c>
      <c r="AC69" s="16"/>
      <c r="AD69" s="16">
        <v>7.09219858156028E-3</v>
      </c>
      <c r="AE69" s="16">
        <v>4.4041450777202104E-3</v>
      </c>
      <c r="AF69" s="16"/>
      <c r="AG69" s="16">
        <v>5.1383399209486199E-3</v>
      </c>
      <c r="AH69" s="16">
        <v>5.1094890510948896E-3</v>
      </c>
      <c r="AI69" s="16"/>
      <c r="AJ69" s="16">
        <v>4.9119934506753997E-3</v>
      </c>
      <c r="AK69" s="16">
        <v>5.30597806862398E-3</v>
      </c>
      <c r="AL69" s="16"/>
      <c r="AM69" s="16">
        <v>3.1152647975077898E-3</v>
      </c>
      <c r="AN69" s="16">
        <v>4.7923322683706103E-3</v>
      </c>
      <c r="AO69" s="16">
        <v>7.6427996781979098E-3</v>
      </c>
      <c r="AP69" s="16">
        <v>8.3682008368200799E-4</v>
      </c>
      <c r="AQ69" s="16"/>
      <c r="AR69" s="16">
        <v>5.0314465408805003E-3</v>
      </c>
      <c r="AS69" s="16">
        <v>5.1630434782608701E-3</v>
      </c>
      <c r="AT69" s="16"/>
      <c r="AU69" s="16">
        <v>4.9321824907521596E-3</v>
      </c>
      <c r="AV69" s="16">
        <v>5.1581071989235299E-3</v>
      </c>
      <c r="AW69" s="16"/>
      <c r="AX69" s="16">
        <v>1.1778563015312101E-3</v>
      </c>
      <c r="AY69" s="16">
        <v>5.8810223931237303E-3</v>
      </c>
      <c r="AZ69" s="16"/>
      <c r="BA69" s="16">
        <v>1.38121546961326E-2</v>
      </c>
      <c r="BB69" s="16">
        <v>4.48247758761206E-3</v>
      </c>
      <c r="BC69" s="16"/>
      <c r="BD69" s="16">
        <v>8.3769633507853394E-3</v>
      </c>
      <c r="BE69" s="16">
        <v>4.4032444959443799E-3</v>
      </c>
      <c r="BF69" s="16"/>
      <c r="BG69" s="16">
        <v>1.0135135135135099E-2</v>
      </c>
      <c r="BH69" s="16">
        <v>4.8250904704463197E-3</v>
      </c>
      <c r="BI69" s="16"/>
      <c r="BJ69" s="16">
        <v>1.1217948717948701E-2</v>
      </c>
      <c r="BK69" s="16">
        <v>4.30477830391735E-3</v>
      </c>
      <c r="BL69" s="16"/>
      <c r="BM69" s="16">
        <v>7.5949367088607601E-3</v>
      </c>
      <c r="BN69" s="16">
        <v>4.9230769230769198E-3</v>
      </c>
      <c r="BO69" s="16"/>
      <c r="BP69" s="16">
        <v>1.4900662251655599E-2</v>
      </c>
      <c r="BQ69" s="16">
        <v>3.8576939562794698E-3</v>
      </c>
    </row>
    <row r="70" spans="2:69" x14ac:dyDescent="0.25">
      <c r="B70" t="s">
        <v>111</v>
      </c>
      <c r="C70" s="16">
        <v>4.7628083491461103E-2</v>
      </c>
      <c r="D70" s="16">
        <v>4.0178571428571397E-2</v>
      </c>
      <c r="E70" s="16">
        <v>5.9474412171507597E-2</v>
      </c>
      <c r="F70" s="16">
        <v>2.7863777089783302E-2</v>
      </c>
      <c r="G70" s="16">
        <v>2.1802325581395301E-2</v>
      </c>
      <c r="H70" s="16">
        <v>7.5113808801214002E-2</v>
      </c>
      <c r="I70" s="16">
        <v>4.41361916771753E-2</v>
      </c>
      <c r="J70" s="16">
        <v>3.5353535353535401E-2</v>
      </c>
      <c r="K70" s="16">
        <v>1.6806722689075598E-2</v>
      </c>
      <c r="L70" s="16">
        <v>4.4247787610619503E-2</v>
      </c>
      <c r="M70" s="16"/>
      <c r="N70" s="16">
        <v>7.3493975903614506E-2</v>
      </c>
      <c r="O70" s="16">
        <v>5.3968253968253999E-2</v>
      </c>
      <c r="P70" s="16">
        <v>5.98130841121495E-2</v>
      </c>
      <c r="Q70" s="16">
        <v>3.3576642335766398E-2</v>
      </c>
      <c r="R70" s="16"/>
      <c r="S70" s="16">
        <v>5.5133079847908703E-2</v>
      </c>
      <c r="T70" s="16">
        <v>5.7416267942583699E-2</v>
      </c>
      <c r="U70" s="16">
        <v>5.6034482758620698E-2</v>
      </c>
      <c r="V70" s="16">
        <v>5.92300098716683E-2</v>
      </c>
      <c r="W70" s="16">
        <v>3.99568034557235E-2</v>
      </c>
      <c r="X70" s="16">
        <v>4.1747572815533998E-2</v>
      </c>
      <c r="Y70" s="16">
        <v>3.8805970149253702E-2</v>
      </c>
      <c r="Z70" s="16"/>
      <c r="AA70" s="16">
        <v>3.2777115613825999E-2</v>
      </c>
      <c r="AB70" s="16">
        <v>5.4565701559019998E-2</v>
      </c>
      <c r="AC70" s="16"/>
      <c r="AD70" s="16">
        <v>3.8297872340425497E-2</v>
      </c>
      <c r="AE70" s="16">
        <v>5.1036269430051802E-2</v>
      </c>
      <c r="AF70" s="16"/>
      <c r="AG70" s="16">
        <v>6.2845849802371498E-2</v>
      </c>
      <c r="AH70" s="16">
        <v>3.3576642335766398E-2</v>
      </c>
      <c r="AI70" s="16"/>
      <c r="AJ70" s="16">
        <v>4.3798608268522297E-2</v>
      </c>
      <c r="AK70" s="16">
        <v>5.09373894587902E-2</v>
      </c>
      <c r="AL70" s="16"/>
      <c r="AM70" s="16">
        <v>8.4112149532710304E-2</v>
      </c>
      <c r="AN70" s="16">
        <v>5.9105431309904199E-2</v>
      </c>
      <c r="AO70" s="16">
        <v>4.2638777152051499E-2</v>
      </c>
      <c r="AP70" s="16">
        <v>3.5983263598326397E-2</v>
      </c>
      <c r="AQ70" s="16"/>
      <c r="AR70" s="16">
        <v>2.1383647798742099E-2</v>
      </c>
      <c r="AS70" s="16">
        <v>5.8967391304347798E-2</v>
      </c>
      <c r="AT70" s="16"/>
      <c r="AU70" s="16">
        <v>2.58939580764488E-2</v>
      </c>
      <c r="AV70" s="16">
        <v>5.1581071989235297E-2</v>
      </c>
      <c r="AW70" s="16"/>
      <c r="AX70" s="16">
        <v>1.6489988221437001E-2</v>
      </c>
      <c r="AY70" s="16">
        <v>5.3607781045012397E-2</v>
      </c>
      <c r="AZ70" s="16"/>
      <c r="BA70" s="16">
        <v>8.2872928176795594E-3</v>
      </c>
      <c r="BB70" s="16">
        <v>5.0529747351263199E-2</v>
      </c>
      <c r="BC70" s="16"/>
      <c r="BD70" s="16">
        <v>7.1204188481675396E-2</v>
      </c>
      <c r="BE70" s="16">
        <v>4.2410196987253797E-2</v>
      </c>
      <c r="BF70" s="16"/>
      <c r="BG70" s="16">
        <v>1.35135135135135E-2</v>
      </c>
      <c r="BH70" s="16">
        <v>4.9658222758343397E-2</v>
      </c>
      <c r="BI70" s="16"/>
      <c r="BJ70" s="16">
        <v>2.7243589743589699E-2</v>
      </c>
      <c r="BK70" s="16">
        <v>5.0365906155833001E-2</v>
      </c>
      <c r="BL70" s="16"/>
      <c r="BM70" s="16">
        <v>1.0126582278481001E-2</v>
      </c>
      <c r="BN70" s="16">
        <v>5.06666666666667E-2</v>
      </c>
      <c r="BO70" s="16"/>
      <c r="BP70" s="16">
        <v>3.9735099337748297E-2</v>
      </c>
      <c r="BQ70" s="16">
        <v>4.8649807115302202E-2</v>
      </c>
    </row>
    <row r="71" spans="2:69" x14ac:dyDescent="0.25">
      <c r="B71" t="s">
        <v>112</v>
      </c>
      <c r="C71" s="16">
        <v>0.108159392789374</v>
      </c>
      <c r="D71" s="16">
        <v>0.107142857142857</v>
      </c>
      <c r="E71" s="16">
        <v>0.121715076071923</v>
      </c>
      <c r="F71" s="16">
        <v>0.10216718266253901</v>
      </c>
      <c r="G71" s="16">
        <v>8.1395348837209294E-2</v>
      </c>
      <c r="H71" s="16">
        <v>0.115326251896813</v>
      </c>
      <c r="I71" s="16">
        <v>0.117276166456494</v>
      </c>
      <c r="J71" s="16">
        <v>8.5858585858585898E-2</v>
      </c>
      <c r="K71" s="16">
        <v>0.109243697478992</v>
      </c>
      <c r="L71" s="16">
        <v>0.11504424778761101</v>
      </c>
      <c r="M71" s="16"/>
      <c r="N71" s="16">
        <v>0.136144578313253</v>
      </c>
      <c r="O71" s="16">
        <v>9.0476190476190502E-2</v>
      </c>
      <c r="P71" s="16">
        <v>0.108411214953271</v>
      </c>
      <c r="Q71" s="16">
        <v>0.103649635036496</v>
      </c>
      <c r="R71" s="16"/>
      <c r="S71" s="16">
        <v>0.14638783269962</v>
      </c>
      <c r="T71" s="16">
        <v>0.11244019138756001</v>
      </c>
      <c r="U71" s="16">
        <v>0.101293103448276</v>
      </c>
      <c r="V71" s="16">
        <v>8.8845014807502495E-2</v>
      </c>
      <c r="W71" s="16">
        <v>0.10583153347732201</v>
      </c>
      <c r="X71" s="16">
        <v>0.10291262135922299</v>
      </c>
      <c r="Y71" s="16">
        <v>0.14179104477611901</v>
      </c>
      <c r="Z71" s="16"/>
      <c r="AA71" s="16">
        <v>0.115613825983313</v>
      </c>
      <c r="AB71" s="16">
        <v>0.10467706013363</v>
      </c>
      <c r="AC71" s="16"/>
      <c r="AD71" s="16">
        <v>0.12695035460992901</v>
      </c>
      <c r="AE71" s="16">
        <v>0.101295336787565</v>
      </c>
      <c r="AF71" s="16"/>
      <c r="AG71" s="16">
        <v>0.11304347826087</v>
      </c>
      <c r="AH71" s="16">
        <v>0.103649635036496</v>
      </c>
      <c r="AI71" s="16"/>
      <c r="AJ71" s="16">
        <v>0.107245190339746</v>
      </c>
      <c r="AK71" s="16">
        <v>0.10894941634241199</v>
      </c>
      <c r="AL71" s="16"/>
      <c r="AM71" s="16">
        <v>0.13395638629283499</v>
      </c>
      <c r="AN71" s="16">
        <v>8.4664536741214103E-2</v>
      </c>
      <c r="AO71" s="16">
        <v>0.11625100563153699</v>
      </c>
      <c r="AP71" s="16">
        <v>0.108786610878661</v>
      </c>
      <c r="AQ71" s="16"/>
      <c r="AR71" s="16">
        <v>5.6603773584905703E-2</v>
      </c>
      <c r="AS71" s="16">
        <v>0.13043478260869601</v>
      </c>
      <c r="AT71" s="16"/>
      <c r="AU71" s="16">
        <v>0.493218249075216</v>
      </c>
      <c r="AV71" s="16">
        <v>3.81251401659565E-2</v>
      </c>
      <c r="AW71" s="16"/>
      <c r="AX71" s="16">
        <v>4.47585394581861E-2</v>
      </c>
      <c r="AY71" s="16">
        <v>0.12033476589007</v>
      </c>
      <c r="AZ71" s="16"/>
      <c r="BA71" s="16">
        <v>6.0773480662983402E-2</v>
      </c>
      <c r="BB71" s="16">
        <v>0.111654441727791</v>
      </c>
      <c r="BC71" s="16"/>
      <c r="BD71" s="16">
        <v>5.9685863874345602E-2</v>
      </c>
      <c r="BE71" s="16">
        <v>0.118887601390498</v>
      </c>
      <c r="BF71" s="16"/>
      <c r="BG71" s="16">
        <v>0.11824324324324299</v>
      </c>
      <c r="BH71" s="16">
        <v>0.107559308403699</v>
      </c>
      <c r="BI71" s="16"/>
      <c r="BJ71" s="16">
        <v>6.8910256410256401E-2</v>
      </c>
      <c r="BK71" s="16">
        <v>0.113430908308222</v>
      </c>
      <c r="BL71" s="16"/>
      <c r="BM71" s="16">
        <v>7.0886075949367106E-2</v>
      </c>
      <c r="BN71" s="16">
        <v>0.111179487179487</v>
      </c>
      <c r="BO71" s="16"/>
      <c r="BP71" s="16">
        <v>0.115894039735099</v>
      </c>
      <c r="BQ71" s="16">
        <v>0.10715816545220699</v>
      </c>
    </row>
    <row r="72" spans="2:69" x14ac:dyDescent="0.25">
      <c r="B72" t="s">
        <v>113</v>
      </c>
      <c r="C72" s="16">
        <v>4.9525616698292203E-2</v>
      </c>
      <c r="D72" s="16">
        <v>4.7619047619047603E-2</v>
      </c>
      <c r="E72" s="16">
        <v>6.7773167358229594E-2</v>
      </c>
      <c r="F72" s="16">
        <v>2.0123839009287901E-2</v>
      </c>
      <c r="G72" s="16">
        <v>5.37790697674419E-2</v>
      </c>
      <c r="H72" s="16">
        <v>6.5250379362670696E-2</v>
      </c>
      <c r="I72" s="16">
        <v>3.9092055485498101E-2</v>
      </c>
      <c r="J72" s="16">
        <v>2.02020202020202E-2</v>
      </c>
      <c r="K72" s="16">
        <v>4.20168067226891E-2</v>
      </c>
      <c r="L72" s="16">
        <v>3.5398230088495602E-2</v>
      </c>
      <c r="M72" s="16"/>
      <c r="N72" s="16">
        <v>1.32530120481928E-2</v>
      </c>
      <c r="O72" s="16">
        <v>4.9206349206349198E-2</v>
      </c>
      <c r="P72" s="16">
        <v>7.4766355140186896E-2</v>
      </c>
      <c r="Q72" s="16">
        <v>5.0729927007299301E-2</v>
      </c>
      <c r="R72" s="16"/>
      <c r="S72" s="16">
        <v>3.6121673003802299E-2</v>
      </c>
      <c r="T72" s="16">
        <v>6.2200956937799E-2</v>
      </c>
      <c r="U72" s="16">
        <v>4.31034482758621E-2</v>
      </c>
      <c r="V72" s="16">
        <v>4.3435340572556803E-2</v>
      </c>
      <c r="W72" s="16">
        <v>4.3196544276457902E-2</v>
      </c>
      <c r="X72" s="16">
        <v>5.4368932038834999E-2</v>
      </c>
      <c r="Y72" s="16">
        <v>6.4179104477611895E-2</v>
      </c>
      <c r="Z72" s="16"/>
      <c r="AA72" s="16">
        <v>4.9463647199046501E-2</v>
      </c>
      <c r="AB72" s="16">
        <v>4.9554565701559E-2</v>
      </c>
      <c r="AC72" s="16"/>
      <c r="AD72" s="16">
        <v>5.3900709219858199E-2</v>
      </c>
      <c r="AE72" s="16">
        <v>4.7927461139896398E-2</v>
      </c>
      <c r="AF72" s="16"/>
      <c r="AG72" s="16">
        <v>4.82213438735178E-2</v>
      </c>
      <c r="AH72" s="16">
        <v>5.0729927007299301E-2</v>
      </c>
      <c r="AI72" s="16"/>
      <c r="AJ72" s="16">
        <v>4.9119934506753997E-2</v>
      </c>
      <c r="AK72" s="16">
        <v>4.9876193845065399E-2</v>
      </c>
      <c r="AL72" s="16"/>
      <c r="AM72" s="16">
        <v>3.4267912772585701E-2</v>
      </c>
      <c r="AN72" s="16">
        <v>5.1118210862619799E-2</v>
      </c>
      <c r="AO72" s="16">
        <v>4.8270313757039399E-2</v>
      </c>
      <c r="AP72" s="16">
        <v>5.5230125523012603E-2</v>
      </c>
      <c r="AQ72" s="16"/>
      <c r="AR72" s="16">
        <v>3.0188679245282998E-2</v>
      </c>
      <c r="AS72" s="16">
        <v>5.7880434782608702E-2</v>
      </c>
      <c r="AT72" s="16"/>
      <c r="AU72" s="16">
        <v>4.1923551171393299E-2</v>
      </c>
      <c r="AV72" s="16">
        <v>5.0908275398071301E-2</v>
      </c>
      <c r="AW72" s="16"/>
      <c r="AX72" s="16">
        <v>2.8268551236749099E-2</v>
      </c>
      <c r="AY72" s="16">
        <v>5.3607781045012397E-2</v>
      </c>
      <c r="AZ72" s="16"/>
      <c r="BA72" s="16">
        <v>4.4198895027624301E-2</v>
      </c>
      <c r="BB72" s="16">
        <v>4.9918500407497998E-2</v>
      </c>
      <c r="BC72" s="16"/>
      <c r="BD72" s="16">
        <v>3.5602094240837698E-2</v>
      </c>
      <c r="BE72" s="16">
        <v>5.2607184241019699E-2</v>
      </c>
      <c r="BF72" s="16"/>
      <c r="BG72" s="16">
        <v>0.141891891891892</v>
      </c>
      <c r="BH72" s="16">
        <v>4.4028950542822701E-2</v>
      </c>
      <c r="BI72" s="16"/>
      <c r="BJ72" s="16">
        <v>4.1666666666666699E-2</v>
      </c>
      <c r="BK72" s="16">
        <v>5.0581145071028802E-2</v>
      </c>
      <c r="BL72" s="16"/>
      <c r="BM72" s="16">
        <v>4.8101265822784803E-2</v>
      </c>
      <c r="BN72" s="16">
        <v>4.9641025641025599E-2</v>
      </c>
      <c r="BO72" s="16"/>
      <c r="BP72" s="16">
        <v>4.4701986754966901E-2</v>
      </c>
      <c r="BQ72" s="16">
        <v>5.01500214316331E-2</v>
      </c>
    </row>
    <row r="73" spans="2:69" x14ac:dyDescent="0.25">
      <c r="B73" t="s">
        <v>114</v>
      </c>
      <c r="C73" s="16">
        <v>1.5370018975332101E-2</v>
      </c>
      <c r="D73" s="16">
        <v>1.1904761904761901E-2</v>
      </c>
      <c r="E73" s="16">
        <v>1.3831258644536701E-2</v>
      </c>
      <c r="F73" s="16">
        <v>1.8575851393188899E-2</v>
      </c>
      <c r="G73" s="16">
        <v>8.7209302325581394E-3</v>
      </c>
      <c r="H73" s="16">
        <v>1.28983308042489E-2</v>
      </c>
      <c r="I73" s="16">
        <v>3.02648171500631E-2</v>
      </c>
      <c r="J73" s="16">
        <v>5.0505050505050501E-3</v>
      </c>
      <c r="K73" s="16">
        <v>1.6806722689075598E-2</v>
      </c>
      <c r="L73" s="16">
        <v>8.8495575221238902E-3</v>
      </c>
      <c r="M73" s="16"/>
      <c r="N73" s="16">
        <v>2.0481927710843398E-2</v>
      </c>
      <c r="O73" s="16">
        <v>1.9047619047619001E-2</v>
      </c>
      <c r="P73" s="16">
        <v>1.96261682242991E-2</v>
      </c>
      <c r="Q73" s="16">
        <v>1.1313868613138701E-2</v>
      </c>
      <c r="R73" s="16"/>
      <c r="S73" s="16">
        <v>4.5627376425855501E-2</v>
      </c>
      <c r="T73" s="16">
        <v>2.1531100478468901E-2</v>
      </c>
      <c r="U73" s="16">
        <v>1.0775862068965501E-2</v>
      </c>
      <c r="V73" s="16">
        <v>5.9230009871668304E-3</v>
      </c>
      <c r="W73" s="16">
        <v>1.29589632829374E-2</v>
      </c>
      <c r="X73" s="16">
        <v>1.5533980582524301E-2</v>
      </c>
      <c r="Y73" s="16">
        <v>8.9552238805970207E-3</v>
      </c>
      <c r="Z73" s="16"/>
      <c r="AA73" s="16">
        <v>1.01311084624553E-2</v>
      </c>
      <c r="AB73" s="16">
        <v>1.7817371937639201E-2</v>
      </c>
      <c r="AC73" s="16"/>
      <c r="AD73" s="16">
        <v>2.3404255319148901E-2</v>
      </c>
      <c r="AE73" s="16">
        <v>1.2435233160621799E-2</v>
      </c>
      <c r="AF73" s="16"/>
      <c r="AG73" s="16">
        <v>1.97628458498024E-2</v>
      </c>
      <c r="AH73" s="16">
        <v>1.1313868613138701E-2</v>
      </c>
      <c r="AI73" s="16"/>
      <c r="AJ73" s="16">
        <v>8.5959885386819503E-3</v>
      </c>
      <c r="AK73" s="16">
        <v>2.1223912274495899E-2</v>
      </c>
      <c r="AL73" s="16"/>
      <c r="AM73" s="16">
        <v>2.80373831775701E-2</v>
      </c>
      <c r="AN73" s="16">
        <v>1.99680511182109E-2</v>
      </c>
      <c r="AO73" s="16">
        <v>1.64923572003218E-2</v>
      </c>
      <c r="AP73" s="16">
        <v>5.0209205020920501E-3</v>
      </c>
      <c r="AQ73" s="16"/>
      <c r="AR73" s="16">
        <v>4.4025157232704401E-3</v>
      </c>
      <c r="AS73" s="16">
        <v>2.0108695652173901E-2</v>
      </c>
      <c r="AT73" s="16"/>
      <c r="AU73" s="16">
        <v>2.2194821208384698E-2</v>
      </c>
      <c r="AV73" s="16">
        <v>1.4128728414442701E-2</v>
      </c>
      <c r="AW73" s="16"/>
      <c r="AX73" s="16">
        <v>8.2449941107184902E-3</v>
      </c>
      <c r="AY73" s="16">
        <v>1.6738294503506002E-2</v>
      </c>
      <c r="AZ73" s="16"/>
      <c r="BA73" s="16">
        <v>2.7624309392265201E-3</v>
      </c>
      <c r="BB73" s="16">
        <v>1.62999185004075E-2</v>
      </c>
      <c r="BC73" s="16"/>
      <c r="BD73" s="16">
        <v>8.3769633507853394E-3</v>
      </c>
      <c r="BE73" s="16">
        <v>1.69177288528389E-2</v>
      </c>
      <c r="BF73" s="16"/>
      <c r="BG73" s="16">
        <v>1.0135135135135099E-2</v>
      </c>
      <c r="BH73" s="16">
        <v>1.56815440289505E-2</v>
      </c>
      <c r="BI73" s="16"/>
      <c r="BJ73" s="16">
        <v>4.8076923076923097E-3</v>
      </c>
      <c r="BK73" s="16">
        <v>1.6788635385277698E-2</v>
      </c>
      <c r="BL73" s="16"/>
      <c r="BM73" s="16">
        <v>1.5189873417721499E-2</v>
      </c>
      <c r="BN73" s="16">
        <v>1.5384615384615399E-2</v>
      </c>
      <c r="BO73" s="16"/>
      <c r="BP73" s="16">
        <v>1.82119205298013E-2</v>
      </c>
      <c r="BQ73" s="16">
        <v>1.5002143163309001E-2</v>
      </c>
    </row>
    <row r="74" spans="2:69" x14ac:dyDescent="0.25">
      <c r="B74" t="s">
        <v>115</v>
      </c>
      <c r="C74" s="16">
        <v>0.16223908918406099</v>
      </c>
      <c r="D74" s="16">
        <v>0.129464285714286</v>
      </c>
      <c r="E74" s="16">
        <v>0.134163208852006</v>
      </c>
      <c r="F74" s="16">
        <v>0.12538699690402499</v>
      </c>
      <c r="G74" s="16">
        <v>0.30668604651162801</v>
      </c>
      <c r="H74" s="16">
        <v>0.17298937784522</v>
      </c>
      <c r="I74" s="16">
        <v>0.10088272383354401</v>
      </c>
      <c r="J74" s="16">
        <v>0.15656565656565699</v>
      </c>
      <c r="K74" s="16">
        <v>0.23529411764705899</v>
      </c>
      <c r="L74" s="16">
        <v>0.106194690265487</v>
      </c>
      <c r="M74" s="16"/>
      <c r="N74" s="16">
        <v>7.8313253012048195E-2</v>
      </c>
      <c r="O74" s="16">
        <v>0.14126984126984099</v>
      </c>
      <c r="P74" s="16">
        <v>0.16728971962616801</v>
      </c>
      <c r="Q74" s="16">
        <v>0.19051094890511</v>
      </c>
      <c r="R74" s="16"/>
      <c r="S74" s="16">
        <v>7.0342205323193893E-2</v>
      </c>
      <c r="T74" s="16">
        <v>0.148325358851675</v>
      </c>
      <c r="U74" s="16">
        <v>0.176724137931034</v>
      </c>
      <c r="V74" s="16">
        <v>0.117472852912142</v>
      </c>
      <c r="W74" s="16">
        <v>0.19762419006479501</v>
      </c>
      <c r="X74" s="16">
        <v>0.21650485436893199</v>
      </c>
      <c r="Y74" s="16">
        <v>0.180597014925373</v>
      </c>
      <c r="Z74" s="16"/>
      <c r="AA74" s="16">
        <v>0.213945172824791</v>
      </c>
      <c r="AB74" s="16">
        <v>0.138084632516704</v>
      </c>
      <c r="AC74" s="16"/>
      <c r="AD74" s="16">
        <v>0.102127659574468</v>
      </c>
      <c r="AE74" s="16">
        <v>0.18419689119171001</v>
      </c>
      <c r="AF74" s="16"/>
      <c r="AG74" s="16">
        <v>0.13162055335968401</v>
      </c>
      <c r="AH74" s="16">
        <v>0.19051094890511</v>
      </c>
      <c r="AI74" s="16"/>
      <c r="AJ74" s="16">
        <v>0.19443307408923499</v>
      </c>
      <c r="AK74" s="16">
        <v>0.13441811107180801</v>
      </c>
      <c r="AL74" s="16"/>
      <c r="AM74" s="16">
        <v>5.60747663551402E-2</v>
      </c>
      <c r="AN74" s="16">
        <v>0.148562300319489</v>
      </c>
      <c r="AO74" s="16">
        <v>0.16934835076428001</v>
      </c>
      <c r="AP74" s="16">
        <v>0.18828451882845201</v>
      </c>
      <c r="AQ74" s="16"/>
      <c r="AR74" s="16">
        <v>0.364150943396226</v>
      </c>
      <c r="AS74" s="16">
        <v>7.4999999999999997E-2</v>
      </c>
      <c r="AT74" s="16"/>
      <c r="AU74" s="16">
        <v>9.6177558569667101E-2</v>
      </c>
      <c r="AV74" s="16">
        <v>0.17425431711146</v>
      </c>
      <c r="AW74" s="16"/>
      <c r="AX74" s="16">
        <v>9.3050647820965796E-2</v>
      </c>
      <c r="AY74" s="16">
        <v>0.175525899117847</v>
      </c>
      <c r="AZ74" s="16"/>
      <c r="BA74" s="16">
        <v>0.10497237569060799</v>
      </c>
      <c r="BB74" s="16">
        <v>0.16646291768541199</v>
      </c>
      <c r="BC74" s="16"/>
      <c r="BD74" s="16">
        <v>5.9685863874345602E-2</v>
      </c>
      <c r="BE74" s="16">
        <v>0.18493626882966399</v>
      </c>
      <c r="BF74" s="16"/>
      <c r="BG74" s="16">
        <v>0.121621621621622</v>
      </c>
      <c r="BH74" s="16">
        <v>0.164656212303981</v>
      </c>
      <c r="BI74" s="16"/>
      <c r="BJ74" s="16">
        <v>0.47916666666666702</v>
      </c>
      <c r="BK74" s="16">
        <v>0.119672836848902</v>
      </c>
      <c r="BL74" s="16"/>
      <c r="BM74" s="16">
        <v>0.25822784810126598</v>
      </c>
      <c r="BN74" s="16">
        <v>0.15446153846153801</v>
      </c>
      <c r="BO74" s="16"/>
      <c r="BP74" s="16">
        <v>0.20695364238410599</v>
      </c>
      <c r="BQ74" s="16">
        <v>0.156450921560223</v>
      </c>
    </row>
    <row r="75" spans="2:69" x14ac:dyDescent="0.25">
      <c r="B75" t="s">
        <v>116</v>
      </c>
      <c r="C75" s="16">
        <v>0.102277039848197</v>
      </c>
      <c r="D75" s="16">
        <v>0.151785714285714</v>
      </c>
      <c r="E75" s="16">
        <v>0.11756569847856201</v>
      </c>
      <c r="F75" s="16">
        <v>0.13003095975232201</v>
      </c>
      <c r="G75" s="16">
        <v>9.5930232558139497E-2</v>
      </c>
      <c r="H75" s="16">
        <v>7.2078907435508294E-2</v>
      </c>
      <c r="I75" s="16">
        <v>7.8184110970996201E-2</v>
      </c>
      <c r="J75" s="16">
        <v>0.15151515151515199</v>
      </c>
      <c r="K75" s="16">
        <v>0.109243697478992</v>
      </c>
      <c r="L75" s="16">
        <v>1.7699115044247801E-2</v>
      </c>
      <c r="M75" s="16"/>
      <c r="N75" s="16">
        <v>5.54216867469879E-2</v>
      </c>
      <c r="O75" s="16">
        <v>6.3492063492063502E-2</v>
      </c>
      <c r="P75" s="16">
        <v>7.00934579439252E-2</v>
      </c>
      <c r="Q75" s="16">
        <v>0.13795620437956199</v>
      </c>
      <c r="R75" s="16"/>
      <c r="S75" s="16">
        <v>4.7528517110266198E-2</v>
      </c>
      <c r="T75" s="16">
        <v>5.9808612440191401E-2</v>
      </c>
      <c r="U75" s="16">
        <v>9.6982758620689696E-2</v>
      </c>
      <c r="V75" s="16">
        <v>9.9703849950641701E-2</v>
      </c>
      <c r="W75" s="16">
        <v>0.122030237580994</v>
      </c>
      <c r="X75" s="16">
        <v>0.123300970873786</v>
      </c>
      <c r="Y75" s="16">
        <v>0.117910447761194</v>
      </c>
      <c r="Z75" s="16"/>
      <c r="AA75" s="16">
        <v>0.12693682955899899</v>
      </c>
      <c r="AB75" s="16">
        <v>9.0757238307349705E-2</v>
      </c>
      <c r="AC75" s="16"/>
      <c r="AD75" s="16">
        <v>0.104964539007092</v>
      </c>
      <c r="AE75" s="16">
        <v>0.101295336787565</v>
      </c>
      <c r="AF75" s="16"/>
      <c r="AG75" s="16">
        <v>6.3636363636363602E-2</v>
      </c>
      <c r="AH75" s="16">
        <v>0.13795620437956199</v>
      </c>
      <c r="AI75" s="16"/>
      <c r="AJ75" s="16">
        <v>0.121981170691772</v>
      </c>
      <c r="AK75" s="16">
        <v>8.5249380969225297E-2</v>
      </c>
      <c r="AL75" s="16"/>
      <c r="AM75" s="16">
        <v>4.9844236760124602E-2</v>
      </c>
      <c r="AN75" s="16">
        <v>7.3482428115015999E-2</v>
      </c>
      <c r="AO75" s="16">
        <v>0.114239742558327</v>
      </c>
      <c r="AP75" s="16">
        <v>0.122175732217573</v>
      </c>
      <c r="AQ75" s="16"/>
      <c r="AR75" s="16">
        <v>4.8427672955974797E-2</v>
      </c>
      <c r="AS75" s="16">
        <v>0.12554347826087001</v>
      </c>
      <c r="AT75" s="16"/>
      <c r="AU75" s="16">
        <v>3.0826140567201E-2</v>
      </c>
      <c r="AV75" s="16">
        <v>0.115272482619421</v>
      </c>
      <c r="AW75" s="16"/>
      <c r="AX75" s="16">
        <v>0.56301531213192002</v>
      </c>
      <c r="AY75" s="16">
        <v>1.37977833069441E-2</v>
      </c>
      <c r="AZ75" s="16"/>
      <c r="BA75" s="16">
        <v>6.3535911602209894E-2</v>
      </c>
      <c r="BB75" s="16">
        <v>0.105134474327628</v>
      </c>
      <c r="BC75" s="16"/>
      <c r="BD75" s="16">
        <v>1.8848167539267002E-2</v>
      </c>
      <c r="BE75" s="16">
        <v>0.120741599073001</v>
      </c>
      <c r="BF75" s="16"/>
      <c r="BG75" s="16">
        <v>4.0540540540540501E-2</v>
      </c>
      <c r="BH75" s="16">
        <v>0.10595094491355</v>
      </c>
      <c r="BI75" s="16"/>
      <c r="BJ75" s="16">
        <v>4.80769230769231E-2</v>
      </c>
      <c r="BK75" s="16">
        <v>0.10955660783469701</v>
      </c>
      <c r="BL75" s="16"/>
      <c r="BM75" s="16">
        <v>6.3291139240506306E-2</v>
      </c>
      <c r="BN75" s="16">
        <v>0.105435897435897</v>
      </c>
      <c r="BO75" s="16"/>
      <c r="BP75" s="16">
        <v>7.2847682119205295E-2</v>
      </c>
      <c r="BQ75" s="16">
        <v>0.106086583797685</v>
      </c>
    </row>
    <row r="76" spans="2:69" x14ac:dyDescent="0.25">
      <c r="B76" t="s">
        <v>117</v>
      </c>
      <c r="C76" s="16">
        <v>1.21442125237192E-2</v>
      </c>
      <c r="D76" s="16">
        <v>1.48809523809524E-3</v>
      </c>
      <c r="E76" s="16">
        <v>8.29875518672199E-3</v>
      </c>
      <c r="F76" s="16">
        <v>1.23839009287926E-2</v>
      </c>
      <c r="G76" s="16">
        <v>1.30813953488372E-2</v>
      </c>
      <c r="H76" s="16">
        <v>1.44157814871017E-2</v>
      </c>
      <c r="I76" s="16">
        <v>1.38713745271122E-2</v>
      </c>
      <c r="J76" s="16">
        <v>3.5353535353535401E-2</v>
      </c>
      <c r="K76" s="16">
        <v>1.6806722689075598E-2</v>
      </c>
      <c r="L76" s="16">
        <v>8.8495575221238902E-3</v>
      </c>
      <c r="M76" s="16"/>
      <c r="N76" s="16">
        <v>2.89156626506024E-2</v>
      </c>
      <c r="O76" s="16">
        <v>1.1111111111111099E-2</v>
      </c>
      <c r="P76" s="16">
        <v>1.4953271028037399E-2</v>
      </c>
      <c r="Q76" s="16">
        <v>6.2043795620437998E-3</v>
      </c>
      <c r="R76" s="16"/>
      <c r="S76" s="16">
        <v>1.14068441064639E-2</v>
      </c>
      <c r="T76" s="16">
        <v>1.43540669856459E-2</v>
      </c>
      <c r="U76" s="16">
        <v>8.6206896551724102E-3</v>
      </c>
      <c r="V76" s="16">
        <v>2.2704837117472901E-2</v>
      </c>
      <c r="W76" s="16">
        <v>1.51187904967603E-2</v>
      </c>
      <c r="X76" s="16">
        <v>4.8543689320388302E-3</v>
      </c>
      <c r="Y76" s="16">
        <v>5.9701492537313399E-3</v>
      </c>
      <c r="Z76" s="16"/>
      <c r="AA76" s="16">
        <v>4.7675804529201402E-3</v>
      </c>
      <c r="AB76" s="16">
        <v>1.5590200445434301E-2</v>
      </c>
      <c r="AC76" s="16"/>
      <c r="AD76" s="16">
        <v>1.56028368794326E-2</v>
      </c>
      <c r="AE76" s="16">
        <v>1.0880829015544E-2</v>
      </c>
      <c r="AF76" s="16"/>
      <c r="AG76" s="16">
        <v>1.8577075098814198E-2</v>
      </c>
      <c r="AH76" s="16">
        <v>6.2043795620437998E-3</v>
      </c>
      <c r="AI76" s="16"/>
      <c r="AJ76" s="16">
        <v>8.5959885386819503E-3</v>
      </c>
      <c r="AK76" s="16">
        <v>1.52104704633888E-2</v>
      </c>
      <c r="AL76" s="16"/>
      <c r="AM76" s="16">
        <v>3.1152647975077899E-2</v>
      </c>
      <c r="AN76" s="16">
        <v>1.8370607028754E-2</v>
      </c>
      <c r="AO76" s="16">
        <v>8.8495575221238902E-3</v>
      </c>
      <c r="AP76" s="16">
        <v>7.5313807531380804E-3</v>
      </c>
      <c r="AQ76" s="16"/>
      <c r="AR76" s="16">
        <v>3.77358490566038E-3</v>
      </c>
      <c r="AS76" s="16">
        <v>1.5760869565217401E-2</v>
      </c>
      <c r="AT76" s="16"/>
      <c r="AU76" s="16">
        <v>4.9321824907521596E-3</v>
      </c>
      <c r="AV76" s="16">
        <v>1.34559318232788E-2</v>
      </c>
      <c r="AW76" s="16"/>
      <c r="AX76" s="16">
        <v>2.3557126030624301E-3</v>
      </c>
      <c r="AY76" s="16">
        <v>1.40239764759104E-2</v>
      </c>
      <c r="AZ76" s="16"/>
      <c r="BA76" s="16">
        <v>5.5248618784530402E-3</v>
      </c>
      <c r="BB76" s="16">
        <v>1.26324368378158E-2</v>
      </c>
      <c r="BC76" s="16"/>
      <c r="BD76" s="16">
        <v>2.0942408376963401E-3</v>
      </c>
      <c r="BE76" s="16">
        <v>1.4368482039397499E-2</v>
      </c>
      <c r="BF76" s="16"/>
      <c r="BG76" s="16">
        <v>0</v>
      </c>
      <c r="BH76" s="16">
        <v>1.2866907921190201E-2</v>
      </c>
      <c r="BI76" s="16"/>
      <c r="BJ76" s="16">
        <v>3.2051282051282098E-3</v>
      </c>
      <c r="BK76" s="16">
        <v>1.3344812742143801E-2</v>
      </c>
      <c r="BL76" s="16"/>
      <c r="BM76" s="16">
        <v>2.5316455696202502E-3</v>
      </c>
      <c r="BN76" s="16">
        <v>1.29230769230769E-2</v>
      </c>
      <c r="BO76" s="16"/>
      <c r="BP76" s="16">
        <v>8.2781456953642408E-3</v>
      </c>
      <c r="BQ76" s="16">
        <v>1.2644663523360499E-2</v>
      </c>
    </row>
    <row r="77" spans="2:69" x14ac:dyDescent="0.25">
      <c r="B77" t="s">
        <v>118</v>
      </c>
      <c r="C77" s="16">
        <v>0.104743833017078</v>
      </c>
      <c r="D77" s="16">
        <v>0.113095238095238</v>
      </c>
      <c r="E77" s="16">
        <v>8.4370677731673602E-2</v>
      </c>
      <c r="F77" s="16">
        <v>0.16718266253870001</v>
      </c>
      <c r="G77" s="16">
        <v>9.8837209302325604E-2</v>
      </c>
      <c r="H77" s="16">
        <v>5.0834597875569001E-2</v>
      </c>
      <c r="I77" s="16">
        <v>0.170239596469105</v>
      </c>
      <c r="J77" s="16">
        <v>5.0505050505050497E-2</v>
      </c>
      <c r="K77" s="16">
        <v>0.109243697478992</v>
      </c>
      <c r="L77" s="16">
        <v>0.123893805309735</v>
      </c>
      <c r="M77" s="16"/>
      <c r="N77" s="16">
        <v>0.126506024096386</v>
      </c>
      <c r="O77" s="16">
        <v>0.106349206349206</v>
      </c>
      <c r="P77" s="16">
        <v>9.1588785046729002E-2</v>
      </c>
      <c r="Q77" s="16">
        <v>0.102919708029197</v>
      </c>
      <c r="R77" s="16"/>
      <c r="S77" s="16">
        <v>8.7452471482889704E-2</v>
      </c>
      <c r="T77" s="16">
        <v>8.8516746411483299E-2</v>
      </c>
      <c r="U77" s="16">
        <v>0.11206896551724101</v>
      </c>
      <c r="V77" s="16">
        <v>0.111549851924975</v>
      </c>
      <c r="W77" s="16">
        <v>0.106911447084233</v>
      </c>
      <c r="X77" s="16">
        <v>0.1</v>
      </c>
      <c r="Y77" s="16">
        <v>0.12835820895522401</v>
      </c>
      <c r="Z77" s="16"/>
      <c r="AA77" s="16">
        <v>0.12097735399284899</v>
      </c>
      <c r="AB77" s="16">
        <v>9.7160356347438706E-2</v>
      </c>
      <c r="AC77" s="16"/>
      <c r="AD77" s="16">
        <v>8.5106382978723402E-2</v>
      </c>
      <c r="AE77" s="16">
        <v>0.111917098445596</v>
      </c>
      <c r="AF77" s="16"/>
      <c r="AG77" s="16">
        <v>0.106719367588933</v>
      </c>
      <c r="AH77" s="16">
        <v>0.102919708029197</v>
      </c>
      <c r="AI77" s="16"/>
      <c r="AJ77" s="16">
        <v>0.110519852640196</v>
      </c>
      <c r="AK77" s="16">
        <v>9.9752387690130895E-2</v>
      </c>
      <c r="AL77" s="16"/>
      <c r="AM77" s="16">
        <v>9.0342679127725894E-2</v>
      </c>
      <c r="AN77" s="16">
        <v>0.101437699680511</v>
      </c>
      <c r="AO77" s="16">
        <v>9.8149637972646794E-2</v>
      </c>
      <c r="AP77" s="16">
        <v>0.125523012552301</v>
      </c>
      <c r="AQ77" s="16"/>
      <c r="AR77" s="16">
        <v>0.20125786163522</v>
      </c>
      <c r="AS77" s="16">
        <v>6.3043478260869604E-2</v>
      </c>
      <c r="AT77" s="16"/>
      <c r="AU77" s="16">
        <v>5.4254007398273699E-2</v>
      </c>
      <c r="AV77" s="16">
        <v>0.113926889437094</v>
      </c>
      <c r="AW77" s="16"/>
      <c r="AX77" s="16">
        <v>7.7738515901060096E-2</v>
      </c>
      <c r="AY77" s="16">
        <v>0.10992988011762</v>
      </c>
      <c r="AZ77" s="16"/>
      <c r="BA77" s="16">
        <v>8.8397790055248601E-2</v>
      </c>
      <c r="BB77" s="16">
        <v>0.105949470252649</v>
      </c>
      <c r="BC77" s="16"/>
      <c r="BD77" s="16">
        <v>6.17801047120419E-2</v>
      </c>
      <c r="BE77" s="16">
        <v>0.114252607184241</v>
      </c>
      <c r="BF77" s="16"/>
      <c r="BG77" s="16">
        <v>7.77027027027027E-2</v>
      </c>
      <c r="BH77" s="16">
        <v>0.106353035786088</v>
      </c>
      <c r="BI77" s="16"/>
      <c r="BJ77" s="16">
        <v>0.121794871794872</v>
      </c>
      <c r="BK77" s="16">
        <v>0.102453723633233</v>
      </c>
      <c r="BL77" s="16"/>
      <c r="BM77" s="16">
        <v>8.3544303797468397E-2</v>
      </c>
      <c r="BN77" s="16">
        <v>0.106461538461538</v>
      </c>
      <c r="BO77" s="16"/>
      <c r="BP77" s="16">
        <v>0.13245033112582799</v>
      </c>
      <c r="BQ77" s="16">
        <v>0.101157308186884</v>
      </c>
    </row>
    <row r="78" spans="2:69" x14ac:dyDescent="0.25">
      <c r="B78" t="s">
        <v>119</v>
      </c>
      <c r="C78" s="16">
        <v>2.2201138519924099E-2</v>
      </c>
      <c r="D78" s="16">
        <v>2.82738095238095E-2</v>
      </c>
      <c r="E78" s="16">
        <v>1.2448132780083001E-2</v>
      </c>
      <c r="F78" s="16">
        <v>2.32198142414861E-2</v>
      </c>
      <c r="G78" s="16">
        <v>2.0348837209302299E-2</v>
      </c>
      <c r="H78" s="16">
        <v>1.59332321699545E-2</v>
      </c>
      <c r="I78" s="16">
        <v>2.6481715006305199E-2</v>
      </c>
      <c r="J78" s="16">
        <v>3.5353535353535401E-2</v>
      </c>
      <c r="K78" s="16">
        <v>8.4033613445378096E-3</v>
      </c>
      <c r="L78" s="16">
        <v>8.8495575221238895E-2</v>
      </c>
      <c r="M78" s="16"/>
      <c r="N78" s="16">
        <v>2.16867469879518E-2</v>
      </c>
      <c r="O78" s="16">
        <v>2.53968253968254E-2</v>
      </c>
      <c r="P78" s="16">
        <v>2.7102803738317801E-2</v>
      </c>
      <c r="Q78" s="16">
        <v>1.9708029197080298E-2</v>
      </c>
      <c r="R78" s="16"/>
      <c r="S78" s="16">
        <v>1.7110266159695801E-2</v>
      </c>
      <c r="T78" s="16">
        <v>2.39234449760766E-2</v>
      </c>
      <c r="U78" s="16">
        <v>1.29310344827586E-2</v>
      </c>
      <c r="V78" s="16">
        <v>2.8627838104639699E-2</v>
      </c>
      <c r="W78" s="16">
        <v>2.6997840172786201E-2</v>
      </c>
      <c r="X78" s="16">
        <v>2.3300970873786402E-2</v>
      </c>
      <c r="Y78" s="16">
        <v>1.34328358208955E-2</v>
      </c>
      <c r="Z78" s="16"/>
      <c r="AA78" s="16">
        <v>2.1454112038140599E-2</v>
      </c>
      <c r="AB78" s="16">
        <v>2.2550111358574602E-2</v>
      </c>
      <c r="AC78" s="16"/>
      <c r="AD78" s="16">
        <v>2.4113475177304999E-2</v>
      </c>
      <c r="AE78" s="16">
        <v>2.15025906735751E-2</v>
      </c>
      <c r="AF78" s="16"/>
      <c r="AG78" s="16">
        <v>2.4901185770751001E-2</v>
      </c>
      <c r="AH78" s="16">
        <v>1.9708029197080298E-2</v>
      </c>
      <c r="AI78" s="16"/>
      <c r="AJ78" s="16">
        <v>1.80106426524765E-2</v>
      </c>
      <c r="AK78" s="16">
        <v>2.5822426600636699E-2</v>
      </c>
      <c r="AL78" s="16"/>
      <c r="AM78" s="16">
        <v>9.3457943925233603E-3</v>
      </c>
      <c r="AN78" s="16">
        <v>2.47603833865815E-2</v>
      </c>
      <c r="AO78" s="16">
        <v>2.2928399034593702E-2</v>
      </c>
      <c r="AP78" s="16">
        <v>2.1757322175732199E-2</v>
      </c>
      <c r="AQ78" s="16"/>
      <c r="AR78" s="16">
        <v>2.1383647798742099E-2</v>
      </c>
      <c r="AS78" s="16">
        <v>2.2554347826087E-2</v>
      </c>
      <c r="AT78" s="16"/>
      <c r="AU78" s="16">
        <v>8.6313193588162807E-3</v>
      </c>
      <c r="AV78" s="16">
        <v>2.46692083426777E-2</v>
      </c>
      <c r="AW78" s="16"/>
      <c r="AX78" s="16">
        <v>4.00471142520612E-2</v>
      </c>
      <c r="AY78" s="16">
        <v>1.8774033024202701E-2</v>
      </c>
      <c r="AZ78" s="16"/>
      <c r="BA78" s="16">
        <v>1.1049723756906099E-2</v>
      </c>
      <c r="BB78" s="16">
        <v>2.30236348818256E-2</v>
      </c>
      <c r="BC78" s="16"/>
      <c r="BD78" s="16">
        <v>8.3769633507853394E-3</v>
      </c>
      <c r="BE78" s="16">
        <v>2.5260718424102001E-2</v>
      </c>
      <c r="BF78" s="16"/>
      <c r="BG78" s="16">
        <v>3.3783783783783799E-3</v>
      </c>
      <c r="BH78" s="16">
        <v>2.3321270607157201E-2</v>
      </c>
      <c r="BI78" s="16"/>
      <c r="BJ78" s="16">
        <v>1.44230769230769E-2</v>
      </c>
      <c r="BK78" s="16">
        <v>2.3245802841153702E-2</v>
      </c>
      <c r="BL78" s="16"/>
      <c r="BM78" s="16">
        <v>2.2784810126582299E-2</v>
      </c>
      <c r="BN78" s="16">
        <v>2.2153846153846201E-2</v>
      </c>
      <c r="BO78" s="16"/>
      <c r="BP78" s="16">
        <v>2.8145695364238402E-2</v>
      </c>
      <c r="BQ78" s="16">
        <v>2.14316330904415E-2</v>
      </c>
    </row>
    <row r="79" spans="2:69" x14ac:dyDescent="0.25">
      <c r="B79" t="s">
        <v>120</v>
      </c>
      <c r="C79" s="16">
        <v>2.0872865275142299E-2</v>
      </c>
      <c r="D79" s="16">
        <v>1.9345238095238099E-2</v>
      </c>
      <c r="E79" s="16">
        <v>2.4896265560166001E-2</v>
      </c>
      <c r="F79" s="16">
        <v>2.7863777089783302E-2</v>
      </c>
      <c r="G79" s="16">
        <v>2.4709302325581401E-2</v>
      </c>
      <c r="H79" s="16">
        <v>1.7450682852807299E-2</v>
      </c>
      <c r="I79" s="16">
        <v>1.8915510718789399E-2</v>
      </c>
      <c r="J79" s="16">
        <v>1.5151515151515201E-2</v>
      </c>
      <c r="K79" s="16">
        <v>8.4033613445378096E-3</v>
      </c>
      <c r="L79" s="16">
        <v>1.7699115044247801E-2</v>
      </c>
      <c r="M79" s="16"/>
      <c r="N79" s="16">
        <v>4.8192771084337397E-3</v>
      </c>
      <c r="O79" s="16">
        <v>1.26984126984127E-2</v>
      </c>
      <c r="P79" s="16">
        <v>2.0560747663551399E-2</v>
      </c>
      <c r="Q79" s="16">
        <v>2.7737226277372299E-2</v>
      </c>
      <c r="R79" s="16"/>
      <c r="S79" s="16">
        <v>1.33079847908745E-2</v>
      </c>
      <c r="T79" s="16">
        <v>4.78468899521531E-3</v>
      </c>
      <c r="U79" s="16">
        <v>1.72413793103448E-2</v>
      </c>
      <c r="V79" s="16">
        <v>3.6525172754195499E-2</v>
      </c>
      <c r="W79" s="16">
        <v>1.4038876889848799E-2</v>
      </c>
      <c r="X79" s="16">
        <v>9.7087378640776708E-3</v>
      </c>
      <c r="Y79" s="16">
        <v>8.9552238805970207E-3</v>
      </c>
      <c r="Z79" s="16"/>
      <c r="AA79" s="16">
        <v>8.3432657926102508E-3</v>
      </c>
      <c r="AB79" s="16">
        <v>2.6726057906458801E-2</v>
      </c>
      <c r="AC79" s="16"/>
      <c r="AD79" s="16">
        <v>2.1985815602836901E-2</v>
      </c>
      <c r="AE79" s="16">
        <v>2.0466321243523301E-2</v>
      </c>
      <c r="AF79" s="16"/>
      <c r="AG79" s="16">
        <v>1.3438735177865599E-2</v>
      </c>
      <c r="AH79" s="16">
        <v>2.7737226277372299E-2</v>
      </c>
      <c r="AI79" s="16"/>
      <c r="AJ79" s="16">
        <v>1.10519852640196E-2</v>
      </c>
      <c r="AK79" s="16">
        <v>2.9359745313052701E-2</v>
      </c>
      <c r="AL79" s="16"/>
      <c r="AM79" s="16">
        <v>2.80373831775701E-2</v>
      </c>
      <c r="AN79" s="16">
        <v>3.03514376996805E-2</v>
      </c>
      <c r="AO79" s="16">
        <v>2.17216411906677E-2</v>
      </c>
      <c r="AP79" s="16">
        <v>7.5313807531380804E-3</v>
      </c>
      <c r="AQ79" s="16"/>
      <c r="AR79" s="16">
        <v>1.06918238993711E-2</v>
      </c>
      <c r="AS79" s="16">
        <v>2.52717391304348E-2</v>
      </c>
      <c r="AT79" s="16"/>
      <c r="AU79" s="16">
        <v>3.6991368680641202E-3</v>
      </c>
      <c r="AV79" s="16">
        <v>2.3996411751513801E-2</v>
      </c>
      <c r="AW79" s="16"/>
      <c r="AX79" s="16">
        <v>5.8892815076560696E-3</v>
      </c>
      <c r="AY79" s="16">
        <v>2.3750282741461199E-2</v>
      </c>
      <c r="AZ79" s="16"/>
      <c r="BA79" s="16">
        <v>1.38121546961326E-2</v>
      </c>
      <c r="BB79" s="16">
        <v>2.1393643031784801E-2</v>
      </c>
      <c r="BC79" s="16"/>
      <c r="BD79" s="16">
        <v>3.1413612565445001E-3</v>
      </c>
      <c r="BE79" s="16">
        <v>2.4797219003476201E-2</v>
      </c>
      <c r="BF79" s="16"/>
      <c r="BG79" s="16">
        <v>6.7567567567567597E-3</v>
      </c>
      <c r="BH79" s="16">
        <v>2.17129071170084E-2</v>
      </c>
      <c r="BI79" s="16"/>
      <c r="BJ79" s="16">
        <v>9.6153846153846194E-3</v>
      </c>
      <c r="BK79" s="16">
        <v>2.2384847180370201E-2</v>
      </c>
      <c r="BL79" s="16"/>
      <c r="BM79" s="16">
        <v>1.26582278481013E-2</v>
      </c>
      <c r="BN79" s="16">
        <v>2.1538461538461499E-2</v>
      </c>
      <c r="BO79" s="16"/>
      <c r="BP79" s="16">
        <v>9.93377483443709E-3</v>
      </c>
      <c r="BQ79" s="16">
        <v>2.2288898414059202E-2</v>
      </c>
    </row>
    <row r="80" spans="2:69" x14ac:dyDescent="0.25">
      <c r="B80" t="s">
        <v>121</v>
      </c>
      <c r="C80" s="16">
        <v>2.75142314990512E-2</v>
      </c>
      <c r="D80" s="16">
        <v>3.2738095238095198E-2</v>
      </c>
      <c r="E80" s="16">
        <v>2.0746887966804999E-2</v>
      </c>
      <c r="F80" s="16">
        <v>2.9411764705882401E-2</v>
      </c>
      <c r="G80" s="16">
        <v>2.4709302325581401E-2</v>
      </c>
      <c r="H80" s="16">
        <v>2.5796661608497699E-2</v>
      </c>
      <c r="I80" s="16">
        <v>3.6569987389659497E-2</v>
      </c>
      <c r="J80" s="16">
        <v>1.5151515151515201E-2</v>
      </c>
      <c r="K80" s="16">
        <v>3.3613445378151301E-2</v>
      </c>
      <c r="L80" s="16">
        <v>1.7699115044247801E-2</v>
      </c>
      <c r="M80" s="16"/>
      <c r="N80" s="16">
        <v>4.81927710843374E-2</v>
      </c>
      <c r="O80" s="16">
        <v>3.6507936507936503E-2</v>
      </c>
      <c r="P80" s="16">
        <v>2.2429906542056101E-2</v>
      </c>
      <c r="Q80" s="16">
        <v>2.1167883211678801E-2</v>
      </c>
      <c r="R80" s="16"/>
      <c r="S80" s="16">
        <v>4.1825095057034203E-2</v>
      </c>
      <c r="T80" s="16">
        <v>2.8708133971291901E-2</v>
      </c>
      <c r="U80" s="16">
        <v>1.93965517241379E-2</v>
      </c>
      <c r="V80" s="16">
        <v>4.2448173741362297E-2</v>
      </c>
      <c r="W80" s="16">
        <v>1.6198704103671701E-2</v>
      </c>
      <c r="X80" s="16">
        <v>1.06796116504854E-2</v>
      </c>
      <c r="Y80" s="16">
        <v>2.53731343283582E-2</v>
      </c>
      <c r="Z80" s="16"/>
      <c r="AA80" s="16">
        <v>1.6686531585220502E-2</v>
      </c>
      <c r="AB80" s="16">
        <v>3.2572383073496698E-2</v>
      </c>
      <c r="AC80" s="16"/>
      <c r="AD80" s="16">
        <v>4.0425531914893599E-2</v>
      </c>
      <c r="AE80" s="16">
        <v>2.27979274611399E-2</v>
      </c>
      <c r="AF80" s="16"/>
      <c r="AG80" s="16">
        <v>3.4387351778656101E-2</v>
      </c>
      <c r="AH80" s="16">
        <v>2.1167883211678801E-2</v>
      </c>
      <c r="AI80" s="16"/>
      <c r="AJ80" s="16">
        <v>2.0875972165370401E-2</v>
      </c>
      <c r="AK80" s="16">
        <v>3.3250795896710303E-2</v>
      </c>
      <c r="AL80" s="16"/>
      <c r="AM80" s="16">
        <v>4.3613707165108997E-2</v>
      </c>
      <c r="AN80" s="16">
        <v>3.5143769968051103E-2</v>
      </c>
      <c r="AO80" s="16">
        <v>2.6950925181013701E-2</v>
      </c>
      <c r="AP80" s="16">
        <v>1.6736401673640201E-2</v>
      </c>
      <c r="AQ80" s="16"/>
      <c r="AR80" s="16">
        <v>8.8050314465408803E-3</v>
      </c>
      <c r="AS80" s="16">
        <v>3.5597826086956497E-2</v>
      </c>
      <c r="AT80" s="16"/>
      <c r="AU80" s="16">
        <v>1.2330456226880399E-3</v>
      </c>
      <c r="AV80" s="16">
        <v>3.2294236375869E-2</v>
      </c>
      <c r="AW80" s="16"/>
      <c r="AX80" s="16">
        <v>4.7114252061248498E-3</v>
      </c>
      <c r="AY80" s="16">
        <v>3.1893236824247898E-2</v>
      </c>
      <c r="AZ80" s="16"/>
      <c r="BA80" s="16">
        <v>2.7624309392265199E-2</v>
      </c>
      <c r="BB80" s="16">
        <v>2.75061124694377E-2</v>
      </c>
      <c r="BC80" s="16"/>
      <c r="BD80" s="16">
        <v>3.1413612565445001E-3</v>
      </c>
      <c r="BE80" s="16">
        <v>3.29084588644264E-2</v>
      </c>
      <c r="BF80" s="16"/>
      <c r="BG80" s="16">
        <v>1.0135135135135099E-2</v>
      </c>
      <c r="BH80" s="16">
        <v>2.8548451950140701E-2</v>
      </c>
      <c r="BI80" s="16"/>
      <c r="BJ80" s="16">
        <v>1.1217948717948701E-2</v>
      </c>
      <c r="BK80" s="16">
        <v>2.9702970297029702E-2</v>
      </c>
      <c r="BL80" s="16"/>
      <c r="BM80" s="16">
        <v>1.7721518987341801E-2</v>
      </c>
      <c r="BN80" s="16">
        <v>2.8307692307692301E-2</v>
      </c>
      <c r="BO80" s="16"/>
      <c r="BP80" s="16">
        <v>2.48344370860927E-2</v>
      </c>
      <c r="BQ80" s="16">
        <v>2.7861123017573899E-2</v>
      </c>
    </row>
    <row r="81" spans="2:69" x14ac:dyDescent="0.25">
      <c r="B81" t="s">
        <v>122</v>
      </c>
      <c r="C81" s="16">
        <v>3.16888045540797E-2</v>
      </c>
      <c r="D81" s="16">
        <v>4.3154761904761897E-2</v>
      </c>
      <c r="E81" s="16">
        <v>4.9792531120331898E-2</v>
      </c>
      <c r="F81" s="16">
        <v>2.7863777089783302E-2</v>
      </c>
      <c r="G81" s="16">
        <v>2.0348837209302299E-2</v>
      </c>
      <c r="H81" s="16">
        <v>2.2003034901365699E-2</v>
      </c>
      <c r="I81" s="16">
        <v>3.6569987389659497E-2</v>
      </c>
      <c r="J81" s="16">
        <v>2.5252525252525301E-2</v>
      </c>
      <c r="K81" s="16">
        <v>2.5210084033613401E-2</v>
      </c>
      <c r="L81" s="16">
        <v>3.5398230088495602E-2</v>
      </c>
      <c r="M81" s="16"/>
      <c r="N81" s="16">
        <v>2.65060240963855E-2</v>
      </c>
      <c r="O81" s="16">
        <v>3.6507936507936503E-2</v>
      </c>
      <c r="P81" s="16">
        <v>2.7102803738317801E-2</v>
      </c>
      <c r="Q81" s="16">
        <v>3.3941605839416099E-2</v>
      </c>
      <c r="R81" s="16"/>
      <c r="S81" s="16">
        <v>3.04182509505703E-2</v>
      </c>
      <c r="T81" s="16">
        <v>2.8708133971291901E-2</v>
      </c>
      <c r="U81" s="16">
        <v>1.93965517241379E-2</v>
      </c>
      <c r="V81" s="16">
        <v>4.2448173741362297E-2</v>
      </c>
      <c r="W81" s="16">
        <v>3.2397408207343402E-2</v>
      </c>
      <c r="X81" s="16">
        <v>3.2038834951456298E-2</v>
      </c>
      <c r="Y81" s="16">
        <v>2.0895522388059699E-2</v>
      </c>
      <c r="Z81" s="16"/>
      <c r="AA81" s="16">
        <v>2.38379022646007E-2</v>
      </c>
      <c r="AB81" s="16">
        <v>3.5356347438752801E-2</v>
      </c>
      <c r="AC81" s="16"/>
      <c r="AD81" s="16">
        <v>5.0354609929077997E-2</v>
      </c>
      <c r="AE81" s="16">
        <v>2.4870466321243501E-2</v>
      </c>
      <c r="AF81" s="16"/>
      <c r="AG81" s="16">
        <v>2.9249011857707501E-2</v>
      </c>
      <c r="AH81" s="16">
        <v>3.3941605839416099E-2</v>
      </c>
      <c r="AI81" s="16"/>
      <c r="AJ81" s="16">
        <v>2.0466639377814198E-2</v>
      </c>
      <c r="AK81" s="16">
        <v>4.1386628935267102E-2</v>
      </c>
      <c r="AL81" s="16"/>
      <c r="AM81" s="16">
        <v>3.4267912772585701E-2</v>
      </c>
      <c r="AN81" s="16">
        <v>3.5942492012779603E-2</v>
      </c>
      <c r="AO81" s="16">
        <v>3.4191472244569601E-2</v>
      </c>
      <c r="AP81" s="16">
        <v>2.1757322175732199E-2</v>
      </c>
      <c r="AQ81" s="16"/>
      <c r="AR81" s="16">
        <v>1.0062893081761001E-2</v>
      </c>
      <c r="AS81" s="16">
        <v>4.1032608695652201E-2</v>
      </c>
      <c r="AT81" s="16"/>
      <c r="AU81" s="16">
        <v>6.1652281134402E-3</v>
      </c>
      <c r="AV81" s="16">
        <v>3.6331015922852698E-2</v>
      </c>
      <c r="AW81" s="16"/>
      <c r="AX81" s="16">
        <v>2.3557126030624301E-3</v>
      </c>
      <c r="AY81" s="16">
        <v>3.7321872879439E-2</v>
      </c>
      <c r="AZ81" s="16"/>
      <c r="BA81" s="16">
        <v>0.38950276243093901</v>
      </c>
      <c r="BB81" s="16">
        <v>5.2974735126324404E-3</v>
      </c>
      <c r="BC81" s="16"/>
      <c r="BD81" s="16">
        <v>8.3769633507853394E-3</v>
      </c>
      <c r="BE81" s="16">
        <v>3.6848203939745097E-2</v>
      </c>
      <c r="BF81" s="16"/>
      <c r="BG81" s="16">
        <v>6.7567567567567597E-3</v>
      </c>
      <c r="BH81" s="16">
        <v>3.3172496984318497E-2</v>
      </c>
      <c r="BI81" s="16"/>
      <c r="BJ81" s="16">
        <v>3.2051282051282098E-3</v>
      </c>
      <c r="BK81" s="16">
        <v>3.5514421007318102E-2</v>
      </c>
      <c r="BL81" s="16"/>
      <c r="BM81" s="16">
        <v>5.0632911392405099E-3</v>
      </c>
      <c r="BN81" s="16">
        <v>3.3846153846153797E-2</v>
      </c>
      <c r="BO81" s="16"/>
      <c r="BP81" s="16">
        <v>2.8145695364238402E-2</v>
      </c>
      <c r="BQ81" s="16">
        <v>3.2147449635662198E-2</v>
      </c>
    </row>
    <row r="82" spans="2:69" x14ac:dyDescent="0.25">
      <c r="B82" t="s">
        <v>123</v>
      </c>
      <c r="C82" s="16">
        <v>2.5616698292220099E-2</v>
      </c>
      <c r="D82" s="16">
        <v>1.6369047619047599E-2</v>
      </c>
      <c r="E82" s="16">
        <v>2.4896265560166001E-2</v>
      </c>
      <c r="F82" s="16">
        <v>1.8575851393188899E-2</v>
      </c>
      <c r="G82" s="16">
        <v>1.16279069767442E-2</v>
      </c>
      <c r="H82" s="16">
        <v>3.71775417298938E-2</v>
      </c>
      <c r="I82" s="16">
        <v>3.1525851197982298E-2</v>
      </c>
      <c r="J82" s="16">
        <v>1.5151515151515201E-2</v>
      </c>
      <c r="K82" s="16">
        <v>3.3613445378151301E-2</v>
      </c>
      <c r="L82" s="16">
        <v>4.4247787610619503E-2</v>
      </c>
      <c r="M82" s="16"/>
      <c r="N82" s="16">
        <v>8.3132530120481898E-2</v>
      </c>
      <c r="O82" s="16">
        <v>4.1269841269841297E-2</v>
      </c>
      <c r="P82" s="16">
        <v>1.6822429906542102E-2</v>
      </c>
      <c r="Q82" s="16">
        <v>8.0291970802919693E-3</v>
      </c>
      <c r="R82" s="16"/>
      <c r="S82" s="16">
        <v>6.4638783269962002E-2</v>
      </c>
      <c r="T82" s="16">
        <v>2.6315789473684199E-2</v>
      </c>
      <c r="U82" s="16">
        <v>3.4482758620689703E-2</v>
      </c>
      <c r="V82" s="16">
        <v>3.45508390918065E-2</v>
      </c>
      <c r="W82" s="16">
        <v>9.7192224622030202E-3</v>
      </c>
      <c r="X82" s="16">
        <v>1.1650485436893201E-2</v>
      </c>
      <c r="Y82" s="16">
        <v>2.0895522388059699E-2</v>
      </c>
      <c r="Z82" s="16"/>
      <c r="AA82" s="16">
        <v>1.6090584028605501E-2</v>
      </c>
      <c r="AB82" s="16">
        <v>3.0066815144766099E-2</v>
      </c>
      <c r="AC82" s="16"/>
      <c r="AD82" s="16">
        <v>3.8297872340425497E-2</v>
      </c>
      <c r="AE82" s="16">
        <v>2.0984455958549201E-2</v>
      </c>
      <c r="AF82" s="16"/>
      <c r="AG82" s="16">
        <v>4.46640316205534E-2</v>
      </c>
      <c r="AH82" s="16">
        <v>8.0291970802919693E-3</v>
      </c>
      <c r="AI82" s="16"/>
      <c r="AJ82" s="16">
        <v>2.5378632828489602E-2</v>
      </c>
      <c r="AK82" s="16">
        <v>2.5822426600636699E-2</v>
      </c>
      <c r="AL82" s="16"/>
      <c r="AM82" s="16">
        <v>2.4922118380062301E-2</v>
      </c>
      <c r="AN82" s="16">
        <v>3.5143769968051103E-2</v>
      </c>
      <c r="AO82" s="16">
        <v>2.8962188254223701E-2</v>
      </c>
      <c r="AP82" s="16">
        <v>9.2050209205020907E-3</v>
      </c>
      <c r="AQ82" s="16"/>
      <c r="AR82" s="16">
        <v>1.1949685534591199E-2</v>
      </c>
      <c r="AS82" s="16">
        <v>3.1521739130434802E-2</v>
      </c>
      <c r="AT82" s="16"/>
      <c r="AU82" s="16">
        <v>2.46609124537608E-2</v>
      </c>
      <c r="AV82" s="16">
        <v>2.57905359946176E-2</v>
      </c>
      <c r="AW82" s="16"/>
      <c r="AX82" s="16">
        <v>3.53356890459364E-3</v>
      </c>
      <c r="AY82" s="16">
        <v>2.9857498303551201E-2</v>
      </c>
      <c r="AZ82" s="16"/>
      <c r="BA82" s="16">
        <v>2.7624309392265201E-3</v>
      </c>
      <c r="BB82" s="16">
        <v>2.7302363488182602E-2</v>
      </c>
      <c r="BC82" s="16"/>
      <c r="BD82" s="16">
        <v>2.0942408376963401E-3</v>
      </c>
      <c r="BE82" s="16">
        <v>3.0822711471610701E-2</v>
      </c>
      <c r="BF82" s="16"/>
      <c r="BG82" s="16">
        <v>0</v>
      </c>
      <c r="BH82" s="16">
        <v>2.7141133896260598E-2</v>
      </c>
      <c r="BI82" s="16"/>
      <c r="BJ82" s="16">
        <v>4.8076923076923097E-3</v>
      </c>
      <c r="BK82" s="16">
        <v>2.8411536805854499E-2</v>
      </c>
      <c r="BL82" s="16"/>
      <c r="BM82" s="16">
        <v>0.2</v>
      </c>
      <c r="BN82" s="16">
        <v>1.14871794871795E-2</v>
      </c>
      <c r="BO82" s="16"/>
      <c r="BP82" s="16">
        <v>3.3112582781456998E-2</v>
      </c>
      <c r="BQ82" s="16">
        <v>2.4646378054007701E-2</v>
      </c>
    </row>
    <row r="83" spans="2:69" x14ac:dyDescent="0.25">
      <c r="B83" t="s">
        <v>124</v>
      </c>
      <c r="C83" s="16">
        <v>5.29411764705882E-2</v>
      </c>
      <c r="D83" s="16">
        <v>3.8690476190476199E-2</v>
      </c>
      <c r="E83" s="16">
        <v>3.5961272475795301E-2</v>
      </c>
      <c r="F83" s="16">
        <v>4.1795665634674899E-2</v>
      </c>
      <c r="G83" s="16">
        <v>4.2151162790697701E-2</v>
      </c>
      <c r="H83" s="16">
        <v>7.3596358118361196E-2</v>
      </c>
      <c r="I83" s="16">
        <v>6.0529634300126103E-2</v>
      </c>
      <c r="J83" s="16">
        <v>6.5656565656565705E-2</v>
      </c>
      <c r="K83" s="16">
        <v>3.3613445378151301E-2</v>
      </c>
      <c r="L83" s="16">
        <v>7.9646017699115002E-2</v>
      </c>
      <c r="M83" s="16"/>
      <c r="N83" s="16">
        <v>0.126506024096386</v>
      </c>
      <c r="O83" s="16">
        <v>7.1428571428571397E-2</v>
      </c>
      <c r="P83" s="16">
        <v>4.3925233644859799E-2</v>
      </c>
      <c r="Q83" s="16">
        <v>2.99270072992701E-2</v>
      </c>
      <c r="R83" s="16"/>
      <c r="S83" s="16">
        <v>0.10836501901140699</v>
      </c>
      <c r="T83" s="16">
        <v>6.2200956937799E-2</v>
      </c>
      <c r="U83" s="16">
        <v>3.8793103448275898E-2</v>
      </c>
      <c r="V83" s="16">
        <v>5.5281342546890398E-2</v>
      </c>
      <c r="W83" s="16">
        <v>3.8876889848812102E-2</v>
      </c>
      <c r="X83" s="16">
        <v>3.5922330097087403E-2</v>
      </c>
      <c r="Y83" s="16">
        <v>3.8805970149253702E-2</v>
      </c>
      <c r="Z83" s="16"/>
      <c r="AA83" s="16">
        <v>2.9201430274135898E-2</v>
      </c>
      <c r="AB83" s="16">
        <v>6.4031180400890897E-2</v>
      </c>
      <c r="AC83" s="16"/>
      <c r="AD83" s="16">
        <v>6.8794326241134796E-2</v>
      </c>
      <c r="AE83" s="16">
        <v>4.7150259067357501E-2</v>
      </c>
      <c r="AF83" s="16"/>
      <c r="AG83" s="16">
        <v>7.7865612648221297E-2</v>
      </c>
      <c r="AH83" s="16">
        <v>2.99270072992701E-2</v>
      </c>
      <c r="AI83" s="16"/>
      <c r="AJ83" s="16">
        <v>5.2394596807204298E-2</v>
      </c>
      <c r="AK83" s="16">
        <v>5.3413512557481398E-2</v>
      </c>
      <c r="AL83" s="16"/>
      <c r="AM83" s="16">
        <v>0.127725856697819</v>
      </c>
      <c r="AN83" s="16">
        <v>7.9073482428115002E-2</v>
      </c>
      <c r="AO83" s="16">
        <v>4.3443282381335498E-2</v>
      </c>
      <c r="AP83" s="16">
        <v>2.5104602510460299E-2</v>
      </c>
      <c r="AQ83" s="16"/>
      <c r="AR83" s="16">
        <v>4.2767295597484302E-2</v>
      </c>
      <c r="AS83" s="16">
        <v>5.7336956521739098E-2</v>
      </c>
      <c r="AT83" s="16"/>
      <c r="AU83" s="16">
        <v>2.8360049321824898E-2</v>
      </c>
      <c r="AV83" s="16">
        <v>5.7411975779322701E-2</v>
      </c>
      <c r="AW83" s="16"/>
      <c r="AX83" s="16">
        <v>1.41342756183746E-2</v>
      </c>
      <c r="AY83" s="16">
        <v>6.0393576114001403E-2</v>
      </c>
      <c r="AZ83" s="16"/>
      <c r="BA83" s="16">
        <v>8.2872928176795594E-3</v>
      </c>
      <c r="BB83" s="16">
        <v>5.6234718826405898E-2</v>
      </c>
      <c r="BC83" s="16"/>
      <c r="BD83" s="16">
        <v>1.4659685863874301E-2</v>
      </c>
      <c r="BE83" s="16">
        <v>6.14136732329085E-2</v>
      </c>
      <c r="BF83" s="16"/>
      <c r="BG83" s="16">
        <v>4.72972972972973E-2</v>
      </c>
      <c r="BH83" s="16">
        <v>5.3277040611178099E-2</v>
      </c>
      <c r="BI83" s="16"/>
      <c r="BJ83" s="16">
        <v>3.8461538461538498E-2</v>
      </c>
      <c r="BK83" s="16">
        <v>5.4885923374946202E-2</v>
      </c>
      <c r="BL83" s="16"/>
      <c r="BM83" s="16">
        <v>3.0379746835442999E-2</v>
      </c>
      <c r="BN83" s="16">
        <v>5.4769230769230799E-2</v>
      </c>
      <c r="BO83" s="16"/>
      <c r="BP83" s="16">
        <v>4.3046357615894003E-2</v>
      </c>
      <c r="BQ83" s="16">
        <v>5.4222031718817003E-2</v>
      </c>
    </row>
    <row r="84" spans="2:69" x14ac:dyDescent="0.25">
      <c r="B84" t="s">
        <v>90</v>
      </c>
      <c r="C84" s="16">
        <v>4.4971537001897502E-2</v>
      </c>
      <c r="D84" s="16">
        <v>3.2738095238095198E-2</v>
      </c>
      <c r="E84" s="16">
        <v>3.3195020746888002E-2</v>
      </c>
      <c r="F84" s="16">
        <v>5.7275541795665602E-2</v>
      </c>
      <c r="G84" s="16">
        <v>3.6337209302325597E-2</v>
      </c>
      <c r="H84" s="16">
        <v>5.6145675265553897E-2</v>
      </c>
      <c r="I84" s="16">
        <v>4.91803278688525E-2</v>
      </c>
      <c r="J84" s="16">
        <v>5.5555555555555601E-2</v>
      </c>
      <c r="K84" s="16">
        <v>2.5210084033613401E-2</v>
      </c>
      <c r="L84" s="16">
        <v>1.7699115044247801E-2</v>
      </c>
      <c r="M84" s="16"/>
      <c r="N84" s="16">
        <v>8.0722891566265095E-2</v>
      </c>
      <c r="O84" s="16">
        <v>7.3015873015873006E-2</v>
      </c>
      <c r="P84" s="16">
        <v>3.4579439252336398E-2</v>
      </c>
      <c r="Q84" s="16">
        <v>3.1751824817518197E-2</v>
      </c>
      <c r="R84" s="16"/>
      <c r="S84" s="16">
        <v>6.0836501901140698E-2</v>
      </c>
      <c r="T84" s="16">
        <v>5.50239234449761E-2</v>
      </c>
      <c r="U84" s="16">
        <v>4.31034482758621E-2</v>
      </c>
      <c r="V84" s="16">
        <v>4.6396841066140199E-2</v>
      </c>
      <c r="W84" s="16">
        <v>3.77969762419006E-2</v>
      </c>
      <c r="X84" s="16">
        <v>3.4951456310679599E-2</v>
      </c>
      <c r="Y84" s="16">
        <v>4.7761194029850698E-2</v>
      </c>
      <c r="Z84" s="16"/>
      <c r="AA84" s="16">
        <v>3.2181168057211003E-2</v>
      </c>
      <c r="AB84" s="16">
        <v>5.09465478841871E-2</v>
      </c>
      <c r="AC84" s="16"/>
      <c r="AD84" s="16">
        <v>6.3120567375886505E-2</v>
      </c>
      <c r="AE84" s="16">
        <v>3.8341968911917101E-2</v>
      </c>
      <c r="AF84" s="16"/>
      <c r="AG84" s="16">
        <v>5.9288537549407098E-2</v>
      </c>
      <c r="AH84" s="16">
        <v>3.1751824817518197E-2</v>
      </c>
      <c r="AI84" s="16"/>
      <c r="AJ84" s="16">
        <v>3.8067949242734302E-2</v>
      </c>
      <c r="AK84" s="16">
        <v>5.09373894587902E-2</v>
      </c>
      <c r="AL84" s="16"/>
      <c r="AM84" s="16">
        <v>7.7881619937694699E-2</v>
      </c>
      <c r="AN84" s="16">
        <v>6.1501597444089499E-2</v>
      </c>
      <c r="AO84" s="16">
        <v>4.0225261464199497E-2</v>
      </c>
      <c r="AP84" s="16">
        <v>2.8451882845188299E-2</v>
      </c>
      <c r="AQ84" s="16"/>
      <c r="AR84" s="16">
        <v>3.2704402515723298E-2</v>
      </c>
      <c r="AS84" s="16">
        <v>5.0271739130434798E-2</v>
      </c>
      <c r="AT84" s="16"/>
      <c r="AU84" s="16">
        <v>3.0826140567201E-2</v>
      </c>
      <c r="AV84" s="16">
        <v>4.7544292442251598E-2</v>
      </c>
      <c r="AW84" s="16"/>
      <c r="AX84" s="16">
        <v>1.8845700824499399E-2</v>
      </c>
      <c r="AY84" s="16">
        <v>4.9988690341551699E-2</v>
      </c>
      <c r="AZ84" s="16"/>
      <c r="BA84" s="16">
        <v>2.4861878453038701E-2</v>
      </c>
      <c r="BB84" s="16">
        <v>4.6454767726161403E-2</v>
      </c>
      <c r="BC84" s="16"/>
      <c r="BD84" s="16">
        <v>3.1413612565444997E-2</v>
      </c>
      <c r="BE84" s="16">
        <v>4.7972190034762503E-2</v>
      </c>
      <c r="BF84" s="16"/>
      <c r="BG84" s="16">
        <v>5.7432432432432401E-2</v>
      </c>
      <c r="BH84" s="16">
        <v>4.4229995979091302E-2</v>
      </c>
      <c r="BI84" s="16"/>
      <c r="BJ84" s="16">
        <v>2.8846153846153799E-2</v>
      </c>
      <c r="BK84" s="16">
        <v>4.7137322427895E-2</v>
      </c>
      <c r="BL84" s="16"/>
      <c r="BM84" s="16">
        <v>3.29113924050633E-2</v>
      </c>
      <c r="BN84" s="16">
        <v>4.5948717948718E-2</v>
      </c>
      <c r="BO84" s="16"/>
      <c r="BP84" s="16">
        <v>4.8013245033112599E-2</v>
      </c>
      <c r="BQ84" s="16">
        <v>4.4577796828118299E-2</v>
      </c>
    </row>
    <row r="85" spans="2:69" x14ac:dyDescent="0.25">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row>
    <row r="86" spans="2:69" x14ac:dyDescent="0.25">
      <c r="B86" s="6" t="s">
        <v>132</v>
      </c>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row>
    <row r="87" spans="2:69" x14ac:dyDescent="0.25">
      <c r="B87" s="23" t="s">
        <v>70</v>
      </c>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row>
    <row r="88" spans="2:69" x14ac:dyDescent="0.25">
      <c r="B88" t="s">
        <v>126</v>
      </c>
      <c r="C88" s="16">
        <v>1.3472485768500899E-2</v>
      </c>
      <c r="D88" s="16">
        <v>1.0416666666666701E-2</v>
      </c>
      <c r="E88" s="16">
        <v>1.9363762102351301E-2</v>
      </c>
      <c r="F88" s="16">
        <v>1.3931888544891601E-2</v>
      </c>
      <c r="G88" s="16">
        <v>5.8139534883720903E-3</v>
      </c>
      <c r="H88" s="16">
        <v>1.9726858877086501E-2</v>
      </c>
      <c r="I88" s="16">
        <v>1.0088272383354401E-2</v>
      </c>
      <c r="J88" s="16">
        <v>5.0505050505050501E-3</v>
      </c>
      <c r="K88" s="16">
        <v>1.6806722689075598E-2</v>
      </c>
      <c r="L88" s="16">
        <v>0</v>
      </c>
      <c r="M88" s="16"/>
      <c r="N88" s="16">
        <v>5.3012048192771097E-2</v>
      </c>
      <c r="O88" s="16">
        <v>1.4285714285714299E-2</v>
      </c>
      <c r="P88" s="16">
        <v>5.60747663551402E-3</v>
      </c>
      <c r="Q88" s="16">
        <v>4.3795620437956199E-3</v>
      </c>
      <c r="R88" s="16"/>
      <c r="S88" s="16">
        <v>0.13498098859315599</v>
      </c>
      <c r="T88" s="16">
        <v>0</v>
      </c>
      <c r="U88" s="16">
        <v>0</v>
      </c>
      <c r="V88" s="16">
        <v>0</v>
      </c>
      <c r="W88" s="16">
        <v>0</v>
      </c>
      <c r="X88" s="16">
        <v>0</v>
      </c>
      <c r="Y88" s="16">
        <v>0</v>
      </c>
      <c r="Z88" s="16"/>
      <c r="AA88" s="16">
        <v>8.3432657926102508E-3</v>
      </c>
      <c r="AB88" s="16">
        <v>1.58685968819599E-2</v>
      </c>
      <c r="AC88" s="16"/>
      <c r="AD88" s="16">
        <v>1.9858156028368799E-2</v>
      </c>
      <c r="AE88" s="16">
        <v>1.1139896373057E-2</v>
      </c>
      <c r="AF88" s="16"/>
      <c r="AG88" s="16">
        <v>2.3320158102766799E-2</v>
      </c>
      <c r="AH88" s="16">
        <v>4.3795620437956199E-3</v>
      </c>
      <c r="AI88" s="16"/>
      <c r="AJ88" s="16">
        <v>1.0642652476463401E-2</v>
      </c>
      <c r="AK88" s="16">
        <v>1.5917934205871901E-2</v>
      </c>
      <c r="AL88" s="16"/>
      <c r="AM88" s="16">
        <v>4.3613707165108997E-2</v>
      </c>
      <c r="AN88" s="16">
        <v>2.71565495207668E-2</v>
      </c>
      <c r="AO88" s="16">
        <v>4.4247787610619503E-3</v>
      </c>
      <c r="AP88" s="16">
        <v>1.00418410041841E-2</v>
      </c>
      <c r="AQ88" s="16"/>
      <c r="AR88" s="16">
        <v>8.1761006289308193E-3</v>
      </c>
      <c r="AS88" s="16">
        <v>1.5760869565217401E-2</v>
      </c>
      <c r="AT88" s="16"/>
      <c r="AU88" s="16">
        <v>2.46609124537608E-2</v>
      </c>
      <c r="AV88" s="16">
        <v>1.14375420497869E-2</v>
      </c>
      <c r="AW88" s="16"/>
      <c r="AX88" s="16">
        <v>8.2449941107184902E-3</v>
      </c>
      <c r="AY88" s="16">
        <v>1.4476362813842999E-2</v>
      </c>
      <c r="AZ88" s="16"/>
      <c r="BA88" s="16">
        <v>1.93370165745856E-2</v>
      </c>
      <c r="BB88" s="16">
        <v>1.3039934800325999E-2</v>
      </c>
      <c r="BC88" s="16"/>
      <c r="BD88" s="16">
        <v>8.3769633507853394E-3</v>
      </c>
      <c r="BE88" s="16">
        <v>1.4600231749710301E-2</v>
      </c>
      <c r="BF88" s="16"/>
      <c r="BG88" s="16">
        <v>2.0270270270270299E-2</v>
      </c>
      <c r="BH88" s="16">
        <v>1.3067953357458801E-2</v>
      </c>
      <c r="BI88" s="16"/>
      <c r="BJ88" s="16">
        <v>1.1217948717948701E-2</v>
      </c>
      <c r="BK88" s="16">
        <v>1.3775290572535501E-2</v>
      </c>
      <c r="BL88" s="16"/>
      <c r="BM88" s="16">
        <v>3.29113924050633E-2</v>
      </c>
      <c r="BN88" s="16">
        <v>1.18974358974359E-2</v>
      </c>
      <c r="BO88" s="16"/>
      <c r="BP88" s="16">
        <v>1.4900662251655599E-2</v>
      </c>
      <c r="BQ88" s="16">
        <v>1.32876125160737E-2</v>
      </c>
    </row>
    <row r="89" spans="2:69" x14ac:dyDescent="0.25">
      <c r="B89" t="s">
        <v>127</v>
      </c>
      <c r="C89" s="16">
        <v>2.59962049335863E-2</v>
      </c>
      <c r="D89" s="16">
        <v>1.33928571428571E-2</v>
      </c>
      <c r="E89" s="16">
        <v>1.7980636237897599E-2</v>
      </c>
      <c r="F89" s="16">
        <v>2.7863777089783302E-2</v>
      </c>
      <c r="G89" s="16">
        <v>1.30813953488372E-2</v>
      </c>
      <c r="H89" s="16">
        <v>4.47647951441578E-2</v>
      </c>
      <c r="I89" s="16">
        <v>2.6481715006305199E-2</v>
      </c>
      <c r="J89" s="16">
        <v>2.02020202020202E-2</v>
      </c>
      <c r="K89" s="16">
        <v>1.6806722689075598E-2</v>
      </c>
      <c r="L89" s="16">
        <v>1.7699115044247801E-2</v>
      </c>
      <c r="M89" s="16"/>
      <c r="N89" s="16">
        <v>8.7951807228915699E-2</v>
      </c>
      <c r="O89" s="16">
        <v>4.2857142857142899E-2</v>
      </c>
      <c r="P89" s="16">
        <v>1.4018691588785E-2</v>
      </c>
      <c r="Q89" s="16">
        <v>8.0291970802919693E-3</v>
      </c>
      <c r="R89" s="16"/>
      <c r="S89" s="16">
        <v>0.26045627376425901</v>
      </c>
      <c r="T89" s="16">
        <v>0</v>
      </c>
      <c r="U89" s="16">
        <v>0</v>
      </c>
      <c r="V89" s="16">
        <v>0</v>
      </c>
      <c r="W89" s="16">
        <v>0</v>
      </c>
      <c r="X89" s="16">
        <v>0</v>
      </c>
      <c r="Y89" s="16">
        <v>0</v>
      </c>
      <c r="Z89" s="16"/>
      <c r="AA89" s="16">
        <v>1.9070321811680599E-2</v>
      </c>
      <c r="AB89" s="16">
        <v>2.92316258351893E-2</v>
      </c>
      <c r="AC89" s="16"/>
      <c r="AD89" s="16">
        <v>3.9007092198581603E-2</v>
      </c>
      <c r="AE89" s="16">
        <v>2.1243523316062201E-2</v>
      </c>
      <c r="AF89" s="16"/>
      <c r="AG89" s="16">
        <v>4.5454545454545497E-2</v>
      </c>
      <c r="AH89" s="16">
        <v>8.0291970802919693E-3</v>
      </c>
      <c r="AI89" s="16"/>
      <c r="AJ89" s="16">
        <v>1.9238641015145299E-2</v>
      </c>
      <c r="AK89" s="16">
        <v>3.1835868411743899E-2</v>
      </c>
      <c r="AL89" s="16"/>
      <c r="AM89" s="16">
        <v>6.2305295950155798E-2</v>
      </c>
      <c r="AN89" s="16">
        <v>4.4728434504792303E-2</v>
      </c>
      <c r="AO89" s="16">
        <v>1.8905872888173799E-2</v>
      </c>
      <c r="AP89" s="16">
        <v>1.17154811715481E-2</v>
      </c>
      <c r="AQ89" s="16"/>
      <c r="AR89" s="16">
        <v>1.38364779874214E-2</v>
      </c>
      <c r="AS89" s="16">
        <v>3.125E-2</v>
      </c>
      <c r="AT89" s="16"/>
      <c r="AU89" s="16">
        <v>3.69913686806412E-2</v>
      </c>
      <c r="AV89" s="16">
        <v>2.3996411751513801E-2</v>
      </c>
      <c r="AW89" s="16"/>
      <c r="AX89" s="16">
        <v>1.29564193168433E-2</v>
      </c>
      <c r="AY89" s="16">
        <v>2.8500339289753401E-2</v>
      </c>
      <c r="AZ89" s="16"/>
      <c r="BA89" s="16">
        <v>3.3149171270718203E-2</v>
      </c>
      <c r="BB89" s="16">
        <v>2.5468622656886701E-2</v>
      </c>
      <c r="BC89" s="16"/>
      <c r="BD89" s="16">
        <v>2.5130890052356001E-2</v>
      </c>
      <c r="BE89" s="16">
        <v>2.6187717265353402E-2</v>
      </c>
      <c r="BF89" s="16"/>
      <c r="BG89" s="16">
        <v>3.37837837837838E-2</v>
      </c>
      <c r="BH89" s="16">
        <v>2.55327704061118E-2</v>
      </c>
      <c r="BI89" s="16"/>
      <c r="BJ89" s="16">
        <v>1.9230769230769201E-2</v>
      </c>
      <c r="BK89" s="16">
        <v>2.6904864399483398E-2</v>
      </c>
      <c r="BL89" s="16"/>
      <c r="BM89" s="16">
        <v>2.53164556962025E-2</v>
      </c>
      <c r="BN89" s="16">
        <v>2.6051282051282099E-2</v>
      </c>
      <c r="BO89" s="16"/>
      <c r="BP89" s="16">
        <v>3.6423841059602599E-2</v>
      </c>
      <c r="BQ89" s="16">
        <v>2.4646378054007701E-2</v>
      </c>
    </row>
    <row r="90" spans="2:69" x14ac:dyDescent="0.25">
      <c r="B90" t="s">
        <v>128</v>
      </c>
      <c r="C90" s="16">
        <v>6.0341555977229601E-2</v>
      </c>
      <c r="D90" s="16">
        <v>4.4642857142857102E-2</v>
      </c>
      <c r="E90" s="16">
        <v>3.8727524204702601E-2</v>
      </c>
      <c r="F90" s="16">
        <v>6.8111455108359101E-2</v>
      </c>
      <c r="G90" s="16">
        <v>3.6337209302325597E-2</v>
      </c>
      <c r="H90" s="16">
        <v>8.4977238239757197E-2</v>
      </c>
      <c r="I90" s="16">
        <v>7.1878940731399693E-2</v>
      </c>
      <c r="J90" s="16">
        <v>6.5656565656565705E-2</v>
      </c>
      <c r="K90" s="16">
        <v>2.5210084033613401E-2</v>
      </c>
      <c r="L90" s="16">
        <v>5.3097345132743397E-2</v>
      </c>
      <c r="M90" s="16"/>
      <c r="N90" s="16">
        <v>0.11084337349397599</v>
      </c>
      <c r="O90" s="16">
        <v>8.8888888888888906E-2</v>
      </c>
      <c r="P90" s="16">
        <v>6.4485981308411197E-2</v>
      </c>
      <c r="Q90" s="16">
        <v>3.6861313868613098E-2</v>
      </c>
      <c r="R90" s="16"/>
      <c r="S90" s="16">
        <v>0.60456273764258595</v>
      </c>
      <c r="T90" s="16">
        <v>0</v>
      </c>
      <c r="U90" s="16">
        <v>0</v>
      </c>
      <c r="V90" s="16">
        <v>0</v>
      </c>
      <c r="W90" s="16">
        <v>0</v>
      </c>
      <c r="X90" s="16">
        <v>0</v>
      </c>
      <c r="Y90" s="16">
        <v>0</v>
      </c>
      <c r="Z90" s="16"/>
      <c r="AA90" s="16">
        <v>4.2908224076281302E-2</v>
      </c>
      <c r="AB90" s="16">
        <v>6.8485523385300701E-2</v>
      </c>
      <c r="AC90" s="16"/>
      <c r="AD90" s="16">
        <v>7.1631205673758899E-2</v>
      </c>
      <c r="AE90" s="16">
        <v>5.6217616580310902E-2</v>
      </c>
      <c r="AF90" s="16"/>
      <c r="AG90" s="16">
        <v>8.5770750988142297E-2</v>
      </c>
      <c r="AH90" s="16">
        <v>3.6861313868613098E-2</v>
      </c>
      <c r="AI90" s="16"/>
      <c r="AJ90" s="16">
        <v>4.7891936144085101E-2</v>
      </c>
      <c r="AK90" s="16">
        <v>7.1100106119561399E-2</v>
      </c>
      <c r="AL90" s="16"/>
      <c r="AM90" s="16">
        <v>0.105919003115265</v>
      </c>
      <c r="AN90" s="16">
        <v>7.3482428115015999E-2</v>
      </c>
      <c r="AO90" s="16">
        <v>5.9131134352373299E-2</v>
      </c>
      <c r="AP90" s="16">
        <v>3.5146443514644403E-2</v>
      </c>
      <c r="AQ90" s="16"/>
      <c r="AR90" s="16">
        <v>4.7798742138364797E-2</v>
      </c>
      <c r="AS90" s="16">
        <v>6.57608695652174E-2</v>
      </c>
      <c r="AT90" s="16"/>
      <c r="AU90" s="16">
        <v>8.1381011097410597E-2</v>
      </c>
      <c r="AV90" s="16">
        <v>5.6514913657770803E-2</v>
      </c>
      <c r="AW90" s="16"/>
      <c r="AX90" s="16">
        <v>4.47585394581861E-2</v>
      </c>
      <c r="AY90" s="16">
        <v>6.3334087310563197E-2</v>
      </c>
      <c r="AZ90" s="16"/>
      <c r="BA90" s="16">
        <v>5.24861878453039E-2</v>
      </c>
      <c r="BB90" s="16">
        <v>6.0920945395272999E-2</v>
      </c>
      <c r="BC90" s="16"/>
      <c r="BD90" s="16">
        <v>5.6544502617801001E-2</v>
      </c>
      <c r="BE90" s="16">
        <v>6.1181923522595598E-2</v>
      </c>
      <c r="BF90" s="16"/>
      <c r="BG90" s="16">
        <v>5.4054054054054099E-2</v>
      </c>
      <c r="BH90" s="16">
        <v>6.0715721753116202E-2</v>
      </c>
      <c r="BI90" s="16"/>
      <c r="BJ90" s="16">
        <v>3.6858974358974401E-2</v>
      </c>
      <c r="BK90" s="16">
        <v>6.3495479982780906E-2</v>
      </c>
      <c r="BL90" s="16"/>
      <c r="BM90" s="16">
        <v>4.8101265822784803E-2</v>
      </c>
      <c r="BN90" s="16">
        <v>6.1333333333333302E-2</v>
      </c>
      <c r="BO90" s="16"/>
      <c r="BP90" s="16">
        <v>6.7880794701986796E-2</v>
      </c>
      <c r="BQ90" s="16">
        <v>5.93656236605229E-2</v>
      </c>
    </row>
    <row r="91" spans="2:69" x14ac:dyDescent="0.25">
      <c r="B91" t="s">
        <v>32</v>
      </c>
      <c r="C91" s="16">
        <v>7.9316888045540795E-2</v>
      </c>
      <c r="D91" s="16">
        <v>3.8690476190476199E-2</v>
      </c>
      <c r="E91" s="16">
        <v>8.0221300138312607E-2</v>
      </c>
      <c r="F91" s="16">
        <v>0.103715170278638</v>
      </c>
      <c r="G91" s="16">
        <v>7.4127906976744207E-2</v>
      </c>
      <c r="H91" s="16">
        <v>7.8148710166919599E-2</v>
      </c>
      <c r="I91" s="16">
        <v>0.112232030264817</v>
      </c>
      <c r="J91" s="16">
        <v>6.5656565656565705E-2</v>
      </c>
      <c r="K91" s="16">
        <v>6.7226890756302504E-2</v>
      </c>
      <c r="L91" s="16">
        <v>2.6548672566371698E-2</v>
      </c>
      <c r="M91" s="16"/>
      <c r="N91" s="16">
        <v>7.7108433734939794E-2</v>
      </c>
      <c r="O91" s="16">
        <v>8.5714285714285701E-2</v>
      </c>
      <c r="P91" s="16">
        <v>0.111214953271028</v>
      </c>
      <c r="Q91" s="16">
        <v>6.60583941605839E-2</v>
      </c>
      <c r="R91" s="16"/>
      <c r="S91" s="16">
        <v>0</v>
      </c>
      <c r="T91" s="16">
        <v>1</v>
      </c>
      <c r="U91" s="16">
        <v>0</v>
      </c>
      <c r="V91" s="16">
        <v>0</v>
      </c>
      <c r="W91" s="16">
        <v>0</v>
      </c>
      <c r="X91" s="16">
        <v>0</v>
      </c>
      <c r="Y91" s="16">
        <v>0</v>
      </c>
      <c r="Z91" s="16"/>
      <c r="AA91" s="16">
        <v>6.9725864123957093E-2</v>
      </c>
      <c r="AB91" s="16">
        <v>8.3797327394209406E-2</v>
      </c>
      <c r="AC91" s="16"/>
      <c r="AD91" s="16">
        <v>7.1631205673758899E-2</v>
      </c>
      <c r="AE91" s="16">
        <v>8.2124352331606199E-2</v>
      </c>
      <c r="AF91" s="16"/>
      <c r="AG91" s="16">
        <v>9.36758893280632E-2</v>
      </c>
      <c r="AH91" s="16">
        <v>6.60583941605839E-2</v>
      </c>
      <c r="AI91" s="16"/>
      <c r="AJ91" s="16">
        <v>6.6721244371674204E-2</v>
      </c>
      <c r="AK91" s="16">
        <v>9.0201627166607706E-2</v>
      </c>
      <c r="AL91" s="16"/>
      <c r="AM91" s="16">
        <v>6.8535825545171306E-2</v>
      </c>
      <c r="AN91" s="16">
        <v>8.7060702875399396E-2</v>
      </c>
      <c r="AO91" s="16">
        <v>8.5277554304102998E-2</v>
      </c>
      <c r="AP91" s="16">
        <v>6.2761506276150597E-2</v>
      </c>
      <c r="AQ91" s="16"/>
      <c r="AR91" s="16">
        <v>7.1698113207547196E-2</v>
      </c>
      <c r="AS91" s="16">
        <v>8.2608695652173894E-2</v>
      </c>
      <c r="AT91" s="16"/>
      <c r="AU91" s="16">
        <v>7.6448828606658401E-2</v>
      </c>
      <c r="AV91" s="16">
        <v>7.9838528818120702E-2</v>
      </c>
      <c r="AW91" s="16"/>
      <c r="AX91" s="16">
        <v>7.1849234393404002E-2</v>
      </c>
      <c r="AY91" s="16">
        <v>8.0750961320968095E-2</v>
      </c>
      <c r="AZ91" s="16"/>
      <c r="BA91" s="16">
        <v>8.5635359116022103E-2</v>
      </c>
      <c r="BB91" s="16">
        <v>7.8850855745721302E-2</v>
      </c>
      <c r="BC91" s="16"/>
      <c r="BD91" s="16">
        <v>8.5863874345549707E-2</v>
      </c>
      <c r="BE91" s="16">
        <v>7.7867902665121697E-2</v>
      </c>
      <c r="BF91" s="16"/>
      <c r="BG91" s="16">
        <v>0.111486486486486</v>
      </c>
      <c r="BH91" s="16">
        <v>7.7402492963409703E-2</v>
      </c>
      <c r="BI91" s="16"/>
      <c r="BJ91" s="16">
        <v>6.4102564102564097E-2</v>
      </c>
      <c r="BK91" s="16">
        <v>8.1360309944037895E-2</v>
      </c>
      <c r="BL91" s="16"/>
      <c r="BM91" s="16">
        <v>7.8481012658227794E-2</v>
      </c>
      <c r="BN91" s="16">
        <v>7.9384615384615401E-2</v>
      </c>
      <c r="BO91" s="16"/>
      <c r="BP91" s="16">
        <v>9.27152317880795E-2</v>
      </c>
      <c r="BQ91" s="16">
        <v>7.7582511787398195E-2</v>
      </c>
    </row>
    <row r="92" spans="2:69" x14ac:dyDescent="0.25">
      <c r="B92" t="s">
        <v>33</v>
      </c>
      <c r="C92" s="16">
        <v>8.8045540796963903E-2</v>
      </c>
      <c r="D92" s="16">
        <v>9.2261904761904795E-2</v>
      </c>
      <c r="E92" s="16">
        <v>0.103734439834025</v>
      </c>
      <c r="F92" s="16">
        <v>0.10061919504644</v>
      </c>
      <c r="G92" s="16">
        <v>8.57558139534884E-2</v>
      </c>
      <c r="H92" s="16">
        <v>7.6631259484066794E-2</v>
      </c>
      <c r="I92" s="16">
        <v>8.9533417402269902E-2</v>
      </c>
      <c r="J92" s="16">
        <v>6.5656565656565705E-2</v>
      </c>
      <c r="K92" s="16">
        <v>4.20168067226891E-2</v>
      </c>
      <c r="L92" s="16">
        <v>0.11504424778761101</v>
      </c>
      <c r="M92" s="16"/>
      <c r="N92" s="16">
        <v>5.78313253012048E-2</v>
      </c>
      <c r="O92" s="16">
        <v>8.5714285714285701E-2</v>
      </c>
      <c r="P92" s="16">
        <v>0.10093457943925201</v>
      </c>
      <c r="Q92" s="16">
        <v>9.27007299270073E-2</v>
      </c>
      <c r="R92" s="16"/>
      <c r="S92" s="16">
        <v>0</v>
      </c>
      <c r="T92" s="16">
        <v>0</v>
      </c>
      <c r="U92" s="16">
        <v>1</v>
      </c>
      <c r="V92" s="16">
        <v>0</v>
      </c>
      <c r="W92" s="16">
        <v>0</v>
      </c>
      <c r="X92" s="16">
        <v>0</v>
      </c>
      <c r="Y92" s="16">
        <v>0</v>
      </c>
      <c r="Z92" s="16"/>
      <c r="AA92" s="16">
        <v>8.7008343265792598E-2</v>
      </c>
      <c r="AB92" s="16">
        <v>8.8530066815144803E-2</v>
      </c>
      <c r="AC92" s="16"/>
      <c r="AD92" s="16">
        <v>8.4397163120567401E-2</v>
      </c>
      <c r="AE92" s="16">
        <v>8.9378238341968896E-2</v>
      </c>
      <c r="AF92" s="16"/>
      <c r="AG92" s="16">
        <v>8.3003952569169995E-2</v>
      </c>
      <c r="AH92" s="16">
        <v>9.27007299270073E-2</v>
      </c>
      <c r="AI92" s="16"/>
      <c r="AJ92" s="16">
        <v>7.6954564060581293E-2</v>
      </c>
      <c r="AK92" s="16">
        <v>9.7629996462681307E-2</v>
      </c>
      <c r="AL92" s="16"/>
      <c r="AM92" s="16">
        <v>4.3613707165108997E-2</v>
      </c>
      <c r="AN92" s="16">
        <v>7.9872204472843406E-2</v>
      </c>
      <c r="AO92" s="16">
        <v>9.6540627514078797E-2</v>
      </c>
      <c r="AP92" s="16">
        <v>9.1213389121338903E-2</v>
      </c>
      <c r="AQ92" s="16"/>
      <c r="AR92" s="16">
        <v>9.1194968553459099E-2</v>
      </c>
      <c r="AS92" s="16">
        <v>8.6684782608695707E-2</v>
      </c>
      <c r="AT92" s="16"/>
      <c r="AU92" s="16">
        <v>7.1516646115906302E-2</v>
      </c>
      <c r="AV92" s="16">
        <v>9.1051805337519595E-2</v>
      </c>
      <c r="AW92" s="16"/>
      <c r="AX92" s="16">
        <v>8.95170789163722E-2</v>
      </c>
      <c r="AY92" s="16">
        <v>8.7762949558923303E-2</v>
      </c>
      <c r="AZ92" s="16"/>
      <c r="BA92" s="16">
        <v>7.7348066298342497E-2</v>
      </c>
      <c r="BB92" s="16">
        <v>8.8834555827220898E-2</v>
      </c>
      <c r="BC92" s="16"/>
      <c r="BD92" s="16">
        <v>0.100523560209424</v>
      </c>
      <c r="BE92" s="16">
        <v>8.5283893395133301E-2</v>
      </c>
      <c r="BF92" s="16"/>
      <c r="BG92" s="16">
        <v>0.11824324324324299</v>
      </c>
      <c r="BH92" s="16">
        <v>8.6248492159228002E-2</v>
      </c>
      <c r="BI92" s="16"/>
      <c r="BJ92" s="16">
        <v>0.104166666666667</v>
      </c>
      <c r="BK92" s="16">
        <v>8.5880327163151096E-2</v>
      </c>
      <c r="BL92" s="16"/>
      <c r="BM92" s="16">
        <v>9.11392405063291E-2</v>
      </c>
      <c r="BN92" s="16">
        <v>8.7794871794871804E-2</v>
      </c>
      <c r="BO92" s="16"/>
      <c r="BP92" s="16">
        <v>8.1125827814569507E-2</v>
      </c>
      <c r="BQ92" s="16">
        <v>8.8941277325332205E-2</v>
      </c>
    </row>
    <row r="93" spans="2:69" x14ac:dyDescent="0.25">
      <c r="B93" t="s">
        <v>34</v>
      </c>
      <c r="C93" s="16">
        <v>0.192220113851992</v>
      </c>
      <c r="D93" s="16">
        <v>0.14583333333333301</v>
      </c>
      <c r="E93" s="16">
        <v>0.183955739972337</v>
      </c>
      <c r="F93" s="16">
        <v>0.215170278637771</v>
      </c>
      <c r="G93" s="16">
        <v>0.186046511627907</v>
      </c>
      <c r="H93" s="16">
        <v>0.22230652503793599</v>
      </c>
      <c r="I93" s="16">
        <v>0.19293820933165201</v>
      </c>
      <c r="J93" s="16">
        <v>0.10101010101010099</v>
      </c>
      <c r="K93" s="16">
        <v>0.109243697478992</v>
      </c>
      <c r="L93" s="16">
        <v>0.31858407079646001</v>
      </c>
      <c r="M93" s="16"/>
      <c r="N93" s="16">
        <v>0.30722891566265098</v>
      </c>
      <c r="O93" s="16">
        <v>0.241269841269841</v>
      </c>
      <c r="P93" s="16">
        <v>0.17289719626168201</v>
      </c>
      <c r="Q93" s="16">
        <v>0.15364963503649601</v>
      </c>
      <c r="R93" s="16"/>
      <c r="S93" s="16">
        <v>0</v>
      </c>
      <c r="T93" s="16">
        <v>0</v>
      </c>
      <c r="U93" s="16">
        <v>0</v>
      </c>
      <c r="V93" s="16">
        <v>1</v>
      </c>
      <c r="W93" s="16">
        <v>0</v>
      </c>
      <c r="X93" s="16">
        <v>0</v>
      </c>
      <c r="Y93" s="16">
        <v>0</v>
      </c>
      <c r="Z93" s="16"/>
      <c r="AA93" s="16">
        <v>0.13051251489868901</v>
      </c>
      <c r="AB93" s="16">
        <v>0.22104677060133601</v>
      </c>
      <c r="AC93" s="16"/>
      <c r="AD93" s="16">
        <v>0.21205673758865201</v>
      </c>
      <c r="AE93" s="16">
        <v>0.18497409326424899</v>
      </c>
      <c r="AF93" s="16"/>
      <c r="AG93" s="16">
        <v>0.23399209486166</v>
      </c>
      <c r="AH93" s="16">
        <v>0.15364963503649601</v>
      </c>
      <c r="AI93" s="16"/>
      <c r="AJ93" s="16">
        <v>0.16004911993450699</v>
      </c>
      <c r="AK93" s="16">
        <v>0.22002122391227399</v>
      </c>
      <c r="AL93" s="16"/>
      <c r="AM93" s="16">
        <v>0.31152647975077902</v>
      </c>
      <c r="AN93" s="16">
        <v>0.23722044728434499</v>
      </c>
      <c r="AO93" s="16">
        <v>0.18262268704746601</v>
      </c>
      <c r="AP93" s="16">
        <v>0.13556485355648501</v>
      </c>
      <c r="AQ93" s="16"/>
      <c r="AR93" s="16">
        <v>0.145911949685535</v>
      </c>
      <c r="AS93" s="16">
        <v>0.21222826086956501</v>
      </c>
      <c r="AT93" s="16"/>
      <c r="AU93" s="16">
        <v>0.14303329223181299</v>
      </c>
      <c r="AV93" s="16">
        <v>0.20116618075801701</v>
      </c>
      <c r="AW93" s="16"/>
      <c r="AX93" s="16">
        <v>0.156654888103651</v>
      </c>
      <c r="AY93" s="16">
        <v>0.19904998869034199</v>
      </c>
      <c r="AZ93" s="16"/>
      <c r="BA93" s="16">
        <v>0.168508287292818</v>
      </c>
      <c r="BB93" s="16">
        <v>0.19396903015484901</v>
      </c>
      <c r="BC93" s="16"/>
      <c r="BD93" s="16">
        <v>0.169633507853403</v>
      </c>
      <c r="BE93" s="16">
        <v>0.19721900347624599</v>
      </c>
      <c r="BF93" s="16"/>
      <c r="BG93" s="16">
        <v>0.121621621621622</v>
      </c>
      <c r="BH93" s="16">
        <v>0.19642139123441901</v>
      </c>
      <c r="BI93" s="16"/>
      <c r="BJ93" s="16">
        <v>0.121794871794872</v>
      </c>
      <c r="BK93" s="16">
        <v>0.20167886353852801</v>
      </c>
      <c r="BL93" s="16"/>
      <c r="BM93" s="16">
        <v>0.15949367088607599</v>
      </c>
      <c r="BN93" s="16">
        <v>0.19487179487179501</v>
      </c>
      <c r="BO93" s="16"/>
      <c r="BP93" s="16">
        <v>0.157284768211921</v>
      </c>
      <c r="BQ93" s="16">
        <v>0.19674239177025299</v>
      </c>
    </row>
    <row r="94" spans="2:69" x14ac:dyDescent="0.25">
      <c r="B94" t="s">
        <v>35</v>
      </c>
      <c r="C94" s="16">
        <v>0.17571157495256201</v>
      </c>
      <c r="D94" s="16">
        <v>0.235119047619048</v>
      </c>
      <c r="E94" s="16">
        <v>0.19363762102351301</v>
      </c>
      <c r="F94" s="16">
        <v>0.17492260061919501</v>
      </c>
      <c r="G94" s="16">
        <v>0.186046511627907</v>
      </c>
      <c r="H94" s="16">
        <v>0.142640364188164</v>
      </c>
      <c r="I94" s="16">
        <v>0.15384615384615399</v>
      </c>
      <c r="J94" s="16">
        <v>0.20202020202020199</v>
      </c>
      <c r="K94" s="16">
        <v>0.151260504201681</v>
      </c>
      <c r="L94" s="16">
        <v>0.16814159292035399</v>
      </c>
      <c r="M94" s="16"/>
      <c r="N94" s="16">
        <v>7.3493975903614506E-2</v>
      </c>
      <c r="O94" s="16">
        <v>0.136507936507936</v>
      </c>
      <c r="P94" s="16">
        <v>0.19439252336448601</v>
      </c>
      <c r="Q94" s="16">
        <v>0.208394160583942</v>
      </c>
      <c r="R94" s="16"/>
      <c r="S94" s="16">
        <v>0</v>
      </c>
      <c r="T94" s="16">
        <v>0</v>
      </c>
      <c r="U94" s="16">
        <v>0</v>
      </c>
      <c r="V94" s="16">
        <v>0</v>
      </c>
      <c r="W94" s="16">
        <v>1</v>
      </c>
      <c r="X94" s="16">
        <v>0</v>
      </c>
      <c r="Y94" s="16">
        <v>0</v>
      </c>
      <c r="Z94" s="16"/>
      <c r="AA94" s="16">
        <v>0.20202622169249099</v>
      </c>
      <c r="AB94" s="16">
        <v>0.163418708240535</v>
      </c>
      <c r="AC94" s="16"/>
      <c r="AD94" s="16">
        <v>0.16737588652482299</v>
      </c>
      <c r="AE94" s="16">
        <v>0.17875647668393799</v>
      </c>
      <c r="AF94" s="16"/>
      <c r="AG94" s="16">
        <v>0.140316205533597</v>
      </c>
      <c r="AH94" s="16">
        <v>0.208394160583942</v>
      </c>
      <c r="AI94" s="16"/>
      <c r="AJ94" s="16">
        <v>0.187474416700778</v>
      </c>
      <c r="AK94" s="16">
        <v>0.16554651574106799</v>
      </c>
      <c r="AL94" s="16"/>
      <c r="AM94" s="16">
        <v>7.7881619937694699E-2</v>
      </c>
      <c r="AN94" s="16">
        <v>0.13578274760383399</v>
      </c>
      <c r="AO94" s="16">
        <v>0.19026548672566401</v>
      </c>
      <c r="AP94" s="16">
        <v>0.213389121338912</v>
      </c>
      <c r="AQ94" s="16"/>
      <c r="AR94" s="16">
        <v>0.19245283018867901</v>
      </c>
      <c r="AS94" s="16">
        <v>0.16847826086956499</v>
      </c>
      <c r="AT94" s="16"/>
      <c r="AU94" s="16">
        <v>0.18372379778051801</v>
      </c>
      <c r="AV94" s="16">
        <v>0.17425431711146</v>
      </c>
      <c r="AW94" s="16"/>
      <c r="AX94" s="16">
        <v>0.18138987043580701</v>
      </c>
      <c r="AY94" s="16">
        <v>0.17462112644198099</v>
      </c>
      <c r="AZ94" s="16"/>
      <c r="BA94" s="16">
        <v>0.15469613259668499</v>
      </c>
      <c r="BB94" s="16">
        <v>0.177261613691932</v>
      </c>
      <c r="BC94" s="16"/>
      <c r="BD94" s="16">
        <v>0.17486910994764401</v>
      </c>
      <c r="BE94" s="16">
        <v>0.175898030127462</v>
      </c>
      <c r="BF94" s="16"/>
      <c r="BG94" s="16">
        <v>0.152027027027027</v>
      </c>
      <c r="BH94" s="16">
        <v>0.17712102935263399</v>
      </c>
      <c r="BI94" s="16"/>
      <c r="BJ94" s="16">
        <v>0.18589743589743599</v>
      </c>
      <c r="BK94" s="16">
        <v>0.17434352130865299</v>
      </c>
      <c r="BL94" s="16"/>
      <c r="BM94" s="16">
        <v>0.13164556962025301</v>
      </c>
      <c r="BN94" s="16">
        <v>0.17928205128205099</v>
      </c>
      <c r="BO94" s="16"/>
      <c r="BP94" s="16">
        <v>0.183774834437086</v>
      </c>
      <c r="BQ94" s="16">
        <v>0.174667809687098</v>
      </c>
    </row>
    <row r="95" spans="2:69" x14ac:dyDescent="0.25">
      <c r="B95" t="s">
        <v>36</v>
      </c>
      <c r="C95" s="16">
        <v>0.195445920303605</v>
      </c>
      <c r="D95" s="16">
        <v>0.25446428571428598</v>
      </c>
      <c r="E95" s="16">
        <v>0.21576763485477199</v>
      </c>
      <c r="F95" s="16">
        <v>0.14705882352941199</v>
      </c>
      <c r="G95" s="16">
        <v>0.209302325581395</v>
      </c>
      <c r="H95" s="16">
        <v>0.16464339908952999</v>
      </c>
      <c r="I95" s="16">
        <v>0.18411097099621701</v>
      </c>
      <c r="J95" s="16">
        <v>0.22222222222222199</v>
      </c>
      <c r="K95" s="16">
        <v>0.29411764705882398</v>
      </c>
      <c r="L95" s="16">
        <v>0.19469026548672599</v>
      </c>
      <c r="M95" s="16"/>
      <c r="N95" s="16">
        <v>9.3975903614457804E-2</v>
      </c>
      <c r="O95" s="16">
        <v>0.153968253968254</v>
      </c>
      <c r="P95" s="16">
        <v>0.199065420560748</v>
      </c>
      <c r="Q95" s="16">
        <v>0.23430656934306601</v>
      </c>
      <c r="R95" s="16"/>
      <c r="S95" s="16">
        <v>0</v>
      </c>
      <c r="T95" s="16">
        <v>0</v>
      </c>
      <c r="U95" s="16">
        <v>0</v>
      </c>
      <c r="V95" s="16">
        <v>0</v>
      </c>
      <c r="W95" s="16">
        <v>0</v>
      </c>
      <c r="X95" s="16">
        <v>1</v>
      </c>
      <c r="Y95" s="16">
        <v>0</v>
      </c>
      <c r="Z95" s="16"/>
      <c r="AA95" s="16">
        <v>0.25506555423122801</v>
      </c>
      <c r="AB95" s="16">
        <v>0.16759465478841901</v>
      </c>
      <c r="AC95" s="16"/>
      <c r="AD95" s="16">
        <v>0.17730496453900699</v>
      </c>
      <c r="AE95" s="16">
        <v>0.20207253886010401</v>
      </c>
      <c r="AF95" s="16"/>
      <c r="AG95" s="16">
        <v>0.15335968379446599</v>
      </c>
      <c r="AH95" s="16">
        <v>0.23430656934306601</v>
      </c>
      <c r="AI95" s="16"/>
      <c r="AJ95" s="16">
        <v>0.23577568563241899</v>
      </c>
      <c r="AK95" s="16">
        <v>0.160594269543686</v>
      </c>
      <c r="AL95" s="16"/>
      <c r="AM95" s="16">
        <v>9.34579439252336E-2</v>
      </c>
      <c r="AN95" s="16">
        <v>0.13977635782747599</v>
      </c>
      <c r="AO95" s="16">
        <v>0.20112630732099801</v>
      </c>
      <c r="AP95" s="16">
        <v>0.26778242677824299</v>
      </c>
      <c r="AQ95" s="16"/>
      <c r="AR95" s="16">
        <v>0.22893081761006301</v>
      </c>
      <c r="AS95" s="16">
        <v>0.18097826086956501</v>
      </c>
      <c r="AT95" s="16"/>
      <c r="AU95" s="16">
        <v>0.19605425400739801</v>
      </c>
      <c r="AV95" s="16">
        <v>0.19533527696792999</v>
      </c>
      <c r="AW95" s="16"/>
      <c r="AX95" s="16">
        <v>0.23085983510011801</v>
      </c>
      <c r="AY95" s="16">
        <v>0.18864510291789199</v>
      </c>
      <c r="AZ95" s="16"/>
      <c r="BA95" s="16">
        <v>0.21546961325966901</v>
      </c>
      <c r="BB95" s="16">
        <v>0.19396903015484901</v>
      </c>
      <c r="BC95" s="16"/>
      <c r="BD95" s="16">
        <v>0.228272251308901</v>
      </c>
      <c r="BE95" s="16">
        <v>0.188180764774044</v>
      </c>
      <c r="BF95" s="16"/>
      <c r="BG95" s="16">
        <v>0.21959459459459499</v>
      </c>
      <c r="BH95" s="16">
        <v>0.19400884599919599</v>
      </c>
      <c r="BI95" s="16"/>
      <c r="BJ95" s="16">
        <v>0.262820512820513</v>
      </c>
      <c r="BK95" s="16">
        <v>0.18639690055962099</v>
      </c>
      <c r="BL95" s="16"/>
      <c r="BM95" s="16">
        <v>0.227848101265823</v>
      </c>
      <c r="BN95" s="16">
        <v>0.19282051282051299</v>
      </c>
      <c r="BO95" s="16"/>
      <c r="BP95" s="16">
        <v>0.221854304635762</v>
      </c>
      <c r="BQ95" s="16">
        <v>0.192027432490356</v>
      </c>
    </row>
    <row r="96" spans="2:69" x14ac:dyDescent="0.25">
      <c r="B96" t="s">
        <v>129</v>
      </c>
      <c r="C96" s="16">
        <v>8.9753320683111995E-2</v>
      </c>
      <c r="D96" s="16">
        <v>0.108630952380952</v>
      </c>
      <c r="E96" s="16">
        <v>9.8201936376210205E-2</v>
      </c>
      <c r="F96" s="16">
        <v>7.5851393188854505E-2</v>
      </c>
      <c r="G96" s="16">
        <v>0.101744186046512</v>
      </c>
      <c r="H96" s="16">
        <v>7.6631259484066794E-2</v>
      </c>
      <c r="I96" s="16">
        <v>8.82723833543506E-2</v>
      </c>
      <c r="J96" s="16">
        <v>9.0909090909090898E-2</v>
      </c>
      <c r="K96" s="16">
        <v>0.13445378151260501</v>
      </c>
      <c r="L96" s="16">
        <v>4.4247787610619503E-2</v>
      </c>
      <c r="M96" s="16"/>
      <c r="N96" s="16">
        <v>4.4578313253012099E-2</v>
      </c>
      <c r="O96" s="16">
        <v>7.7777777777777807E-2</v>
      </c>
      <c r="P96" s="16">
        <v>7.1962616822429895E-2</v>
      </c>
      <c r="Q96" s="16">
        <v>0.113138686131387</v>
      </c>
      <c r="R96" s="16"/>
      <c r="S96" s="16">
        <v>0</v>
      </c>
      <c r="T96" s="16">
        <v>0</v>
      </c>
      <c r="U96" s="16">
        <v>0</v>
      </c>
      <c r="V96" s="16">
        <v>0</v>
      </c>
      <c r="W96" s="16">
        <v>0</v>
      </c>
      <c r="X96" s="16">
        <v>0</v>
      </c>
      <c r="Y96" s="16">
        <v>0.70597014925373103</v>
      </c>
      <c r="Z96" s="16"/>
      <c r="AA96" s="16">
        <v>0.117997616209774</v>
      </c>
      <c r="AB96" s="16">
        <v>7.6559020044543402E-2</v>
      </c>
      <c r="AC96" s="16"/>
      <c r="AD96" s="16">
        <v>7.3049645390070903E-2</v>
      </c>
      <c r="AE96" s="16">
        <v>9.5854922279792698E-2</v>
      </c>
      <c r="AF96" s="16"/>
      <c r="AG96" s="16">
        <v>6.4426877470355706E-2</v>
      </c>
      <c r="AH96" s="16">
        <v>0.113138686131387</v>
      </c>
      <c r="AI96" s="16"/>
      <c r="AJ96" s="16">
        <v>0.117478510028653</v>
      </c>
      <c r="AK96" s="16">
        <v>6.57941280509374E-2</v>
      </c>
      <c r="AL96" s="16"/>
      <c r="AM96" s="16">
        <v>4.0498442367601202E-2</v>
      </c>
      <c r="AN96" s="16">
        <v>7.4281150159744402E-2</v>
      </c>
      <c r="AO96" s="16">
        <v>9.0909090909090898E-2</v>
      </c>
      <c r="AP96" s="16">
        <v>0.116317991631799</v>
      </c>
      <c r="AQ96" s="16"/>
      <c r="AR96" s="16">
        <v>0.117610062893082</v>
      </c>
      <c r="AS96" s="16">
        <v>7.7717391304347794E-2</v>
      </c>
      <c r="AT96" s="16"/>
      <c r="AU96" s="16">
        <v>0.112207151664612</v>
      </c>
      <c r="AV96" s="16">
        <v>8.5669432608208099E-2</v>
      </c>
      <c r="AW96" s="16"/>
      <c r="AX96" s="16">
        <v>0.11189634864546499</v>
      </c>
      <c r="AY96" s="16">
        <v>8.5501017869260301E-2</v>
      </c>
      <c r="AZ96" s="16"/>
      <c r="BA96" s="16">
        <v>9.11602209944751E-2</v>
      </c>
      <c r="BB96" s="16">
        <v>8.9649551752241194E-2</v>
      </c>
      <c r="BC96" s="16"/>
      <c r="BD96" s="16">
        <v>9.0052356020942401E-2</v>
      </c>
      <c r="BE96" s="16">
        <v>8.9687137891077601E-2</v>
      </c>
      <c r="BF96" s="16"/>
      <c r="BG96" s="16">
        <v>9.7972972972972999E-2</v>
      </c>
      <c r="BH96" s="16">
        <v>8.9264173703256899E-2</v>
      </c>
      <c r="BI96" s="16"/>
      <c r="BJ96" s="16">
        <v>0.115384615384615</v>
      </c>
      <c r="BK96" s="16">
        <v>8.6310804993542795E-2</v>
      </c>
      <c r="BL96" s="16"/>
      <c r="BM96" s="16">
        <v>0.111392405063291</v>
      </c>
      <c r="BN96" s="16">
        <v>8.7999999999999995E-2</v>
      </c>
      <c r="BO96" s="16"/>
      <c r="BP96" s="16">
        <v>9.27152317880795E-2</v>
      </c>
      <c r="BQ96" s="16">
        <v>8.9369909987141005E-2</v>
      </c>
    </row>
    <row r="97" spans="2:69" x14ac:dyDescent="0.25">
      <c r="B97" t="s">
        <v>130</v>
      </c>
      <c r="C97" s="16">
        <v>2.8652751423149901E-2</v>
      </c>
      <c r="D97" s="16">
        <v>1.9345238095238099E-2</v>
      </c>
      <c r="E97" s="16">
        <v>3.0428769017980601E-2</v>
      </c>
      <c r="F97" s="16">
        <v>2.9411764705882401E-2</v>
      </c>
      <c r="G97" s="16">
        <v>2.7616279069767401E-2</v>
      </c>
      <c r="H97" s="16">
        <v>2.80728376327769E-2</v>
      </c>
      <c r="I97" s="16">
        <v>2.5220680958385901E-2</v>
      </c>
      <c r="J97" s="16">
        <v>5.0505050505050497E-2</v>
      </c>
      <c r="K97" s="16">
        <v>8.40336134453782E-2</v>
      </c>
      <c r="L97" s="16">
        <v>8.8495575221238902E-3</v>
      </c>
      <c r="M97" s="16"/>
      <c r="N97" s="16">
        <v>3.4939759036144602E-2</v>
      </c>
      <c r="O97" s="16">
        <v>1.9047619047619001E-2</v>
      </c>
      <c r="P97" s="16">
        <v>1.21495327102804E-2</v>
      </c>
      <c r="Q97" s="16">
        <v>3.5401459854014598E-2</v>
      </c>
      <c r="R97" s="16"/>
      <c r="S97" s="16">
        <v>0</v>
      </c>
      <c r="T97" s="16">
        <v>0</v>
      </c>
      <c r="U97" s="16">
        <v>0</v>
      </c>
      <c r="V97" s="16">
        <v>0</v>
      </c>
      <c r="W97" s="16">
        <v>0</v>
      </c>
      <c r="X97" s="16">
        <v>0</v>
      </c>
      <c r="Y97" s="16">
        <v>0.22537313432835801</v>
      </c>
      <c r="Z97" s="16"/>
      <c r="AA97" s="16">
        <v>4.0524433849821198E-2</v>
      </c>
      <c r="AB97" s="16">
        <v>2.3106904231625799E-2</v>
      </c>
      <c r="AC97" s="16"/>
      <c r="AD97" s="16">
        <v>2.9078014184397202E-2</v>
      </c>
      <c r="AE97" s="16">
        <v>2.8497409326424899E-2</v>
      </c>
      <c r="AF97" s="16"/>
      <c r="AG97" s="16">
        <v>2.1343873517786601E-2</v>
      </c>
      <c r="AH97" s="16">
        <v>3.5401459854014598E-2</v>
      </c>
      <c r="AI97" s="16"/>
      <c r="AJ97" s="16">
        <v>3.9295947605403198E-2</v>
      </c>
      <c r="AK97" s="16">
        <v>1.94552529182879E-2</v>
      </c>
      <c r="AL97" s="16"/>
      <c r="AM97" s="16">
        <v>5.2959501557632398E-2</v>
      </c>
      <c r="AN97" s="16">
        <v>2.07667731629393E-2</v>
      </c>
      <c r="AO97" s="16">
        <v>2.5341914722445701E-2</v>
      </c>
      <c r="AP97" s="16">
        <v>3.7656903765690398E-2</v>
      </c>
      <c r="AQ97" s="16"/>
      <c r="AR97" s="16">
        <v>3.3962264150943403E-2</v>
      </c>
      <c r="AS97" s="16">
        <v>2.63586956521739E-2</v>
      </c>
      <c r="AT97" s="16"/>
      <c r="AU97" s="16">
        <v>3.3292231812577101E-2</v>
      </c>
      <c r="AV97" s="16">
        <v>2.7808925768109401E-2</v>
      </c>
      <c r="AW97" s="16"/>
      <c r="AX97" s="16">
        <v>3.8869257950529999E-2</v>
      </c>
      <c r="AY97" s="16">
        <v>2.6690793938023101E-2</v>
      </c>
      <c r="AZ97" s="16"/>
      <c r="BA97" s="16">
        <v>1.93370165745856E-2</v>
      </c>
      <c r="BB97" s="16">
        <v>2.93398533007335E-2</v>
      </c>
      <c r="BC97" s="16"/>
      <c r="BD97" s="16">
        <v>2.40837696335079E-2</v>
      </c>
      <c r="BE97" s="16">
        <v>2.9663962920046399E-2</v>
      </c>
      <c r="BF97" s="16"/>
      <c r="BG97" s="16">
        <v>3.7162162162162199E-2</v>
      </c>
      <c r="BH97" s="16">
        <v>2.8146361077603502E-2</v>
      </c>
      <c r="BI97" s="16"/>
      <c r="BJ97" s="16">
        <v>3.6858974358974401E-2</v>
      </c>
      <c r="BK97" s="16">
        <v>2.7550581145071001E-2</v>
      </c>
      <c r="BL97" s="16"/>
      <c r="BM97" s="16">
        <v>3.7974683544303799E-2</v>
      </c>
      <c r="BN97" s="16">
        <v>2.7897435897435902E-2</v>
      </c>
      <c r="BO97" s="16"/>
      <c r="BP97" s="16">
        <v>2.48344370860927E-2</v>
      </c>
      <c r="BQ97" s="16">
        <v>2.9147021003000401E-2</v>
      </c>
    </row>
    <row r="98" spans="2:69" x14ac:dyDescent="0.25">
      <c r="B98" t="s">
        <v>131</v>
      </c>
      <c r="C98" s="16">
        <v>8.7286527514231493E-3</v>
      </c>
      <c r="D98" s="16">
        <v>1.48809523809524E-3</v>
      </c>
      <c r="E98" s="16">
        <v>6.9156293222683296E-3</v>
      </c>
      <c r="F98" s="16">
        <v>1.54798761609907E-2</v>
      </c>
      <c r="G98" s="16">
        <v>8.7209302325581394E-3</v>
      </c>
      <c r="H98" s="16">
        <v>9.1047040971168405E-3</v>
      </c>
      <c r="I98" s="16">
        <v>6.30517023959647E-3</v>
      </c>
      <c r="J98" s="16">
        <v>3.03030303030303E-2</v>
      </c>
      <c r="K98" s="16">
        <v>8.4033613445378096E-3</v>
      </c>
      <c r="L98" s="16">
        <v>0</v>
      </c>
      <c r="M98" s="16"/>
      <c r="N98" s="16">
        <v>1.8072289156626498E-2</v>
      </c>
      <c r="O98" s="16">
        <v>4.7619047619047597E-3</v>
      </c>
      <c r="P98" s="16">
        <v>8.41121495327103E-3</v>
      </c>
      <c r="Q98" s="16">
        <v>6.9343065693430704E-3</v>
      </c>
      <c r="R98" s="16"/>
      <c r="S98" s="16">
        <v>0</v>
      </c>
      <c r="T98" s="16">
        <v>0</v>
      </c>
      <c r="U98" s="16">
        <v>0</v>
      </c>
      <c r="V98" s="16">
        <v>0</v>
      </c>
      <c r="W98" s="16">
        <v>0</v>
      </c>
      <c r="X98" s="16">
        <v>0</v>
      </c>
      <c r="Y98" s="16">
        <v>6.8656716417910393E-2</v>
      </c>
      <c r="Z98" s="16"/>
      <c r="AA98" s="16">
        <v>7.1513706793802099E-3</v>
      </c>
      <c r="AB98" s="16">
        <v>9.4654788418708207E-3</v>
      </c>
      <c r="AC98" s="16"/>
      <c r="AD98" s="16">
        <v>8.5106382978723406E-3</v>
      </c>
      <c r="AE98" s="16">
        <v>8.8082901554404104E-3</v>
      </c>
      <c r="AF98" s="16"/>
      <c r="AG98" s="16">
        <v>1.0671936758893301E-2</v>
      </c>
      <c r="AH98" s="16">
        <v>6.9343065693430704E-3</v>
      </c>
      <c r="AI98" s="16"/>
      <c r="AJ98" s="16">
        <v>1.10519852640196E-2</v>
      </c>
      <c r="AK98" s="16">
        <v>6.7209055535903802E-3</v>
      </c>
      <c r="AL98" s="16"/>
      <c r="AM98" s="16">
        <v>3.1152647975077898E-3</v>
      </c>
      <c r="AN98" s="16">
        <v>1.03833865814696E-2</v>
      </c>
      <c r="AO98" s="16">
        <v>6.8382944489139199E-3</v>
      </c>
      <c r="AP98" s="16">
        <v>1.0878661087866099E-2</v>
      </c>
      <c r="AQ98" s="16"/>
      <c r="AR98" s="16">
        <v>1.38364779874214E-2</v>
      </c>
      <c r="AS98" s="16">
        <v>6.5217391304347797E-3</v>
      </c>
      <c r="AT98" s="16"/>
      <c r="AU98" s="16">
        <v>9.8643649815043193E-3</v>
      </c>
      <c r="AV98" s="16">
        <v>8.5220901547432195E-3</v>
      </c>
      <c r="AW98" s="16"/>
      <c r="AX98" s="16">
        <v>1.53121319199058E-2</v>
      </c>
      <c r="AY98" s="16">
        <v>7.4643745758878098E-3</v>
      </c>
      <c r="AZ98" s="16"/>
      <c r="BA98" s="16">
        <v>2.4861878453038701E-2</v>
      </c>
      <c r="BB98" s="16">
        <v>7.5387123064384696E-3</v>
      </c>
      <c r="BC98" s="16"/>
      <c r="BD98" s="16">
        <v>8.3769633507853394E-3</v>
      </c>
      <c r="BE98" s="16">
        <v>8.8064889918887598E-3</v>
      </c>
      <c r="BF98" s="16"/>
      <c r="BG98" s="16">
        <v>1.35135135135135E-2</v>
      </c>
      <c r="BH98" s="16">
        <v>8.4439083232810599E-3</v>
      </c>
      <c r="BI98" s="16"/>
      <c r="BJ98" s="16">
        <v>1.2820512820512799E-2</v>
      </c>
      <c r="BK98" s="16">
        <v>8.1790787774429601E-3</v>
      </c>
      <c r="BL98" s="16"/>
      <c r="BM98" s="16">
        <v>2.53164556962025E-2</v>
      </c>
      <c r="BN98" s="16">
        <v>7.3846153846153801E-3</v>
      </c>
      <c r="BO98" s="16"/>
      <c r="BP98" s="16">
        <v>6.6225165562913899E-3</v>
      </c>
      <c r="BQ98" s="16">
        <v>9.0012858979854303E-3</v>
      </c>
    </row>
    <row r="99" spans="2:69" x14ac:dyDescent="0.25">
      <c r="B99" t="s">
        <v>68</v>
      </c>
      <c r="C99" s="16">
        <v>4.2314990512333998E-2</v>
      </c>
      <c r="D99" s="16">
        <v>3.5714285714285698E-2</v>
      </c>
      <c r="E99" s="16">
        <v>1.10650069156293E-2</v>
      </c>
      <c r="F99" s="16">
        <v>2.7863777089783302E-2</v>
      </c>
      <c r="G99" s="16">
        <v>6.5406976744186093E-2</v>
      </c>
      <c r="H99" s="16">
        <v>5.23520485584218E-2</v>
      </c>
      <c r="I99" s="16">
        <v>3.9092055485498101E-2</v>
      </c>
      <c r="J99" s="16">
        <v>8.0808080808080801E-2</v>
      </c>
      <c r="K99" s="16">
        <v>5.0420168067226899E-2</v>
      </c>
      <c r="L99" s="16">
        <v>5.3097345132743397E-2</v>
      </c>
      <c r="M99" s="16"/>
      <c r="N99" s="16">
        <v>4.09638554216867E-2</v>
      </c>
      <c r="O99" s="16">
        <v>4.9206349206349198E-2</v>
      </c>
      <c r="P99" s="16">
        <v>4.4859813084112098E-2</v>
      </c>
      <c r="Q99" s="16">
        <v>4.0145985401459902E-2</v>
      </c>
      <c r="R99" s="16"/>
      <c r="S99" s="16">
        <v>0</v>
      </c>
      <c r="T99" s="16">
        <v>0</v>
      </c>
      <c r="U99" s="16">
        <v>0</v>
      </c>
      <c r="V99" s="16">
        <v>0</v>
      </c>
      <c r="W99" s="16">
        <v>0</v>
      </c>
      <c r="X99" s="16">
        <v>0</v>
      </c>
      <c r="Y99" s="16">
        <v>0</v>
      </c>
      <c r="Z99" s="16"/>
      <c r="AA99" s="16">
        <v>1.9666269368295599E-2</v>
      </c>
      <c r="AB99" s="16">
        <v>5.2895322939866402E-2</v>
      </c>
      <c r="AC99" s="16"/>
      <c r="AD99" s="16">
        <v>4.6099290780141799E-2</v>
      </c>
      <c r="AE99" s="16">
        <v>4.0932642487046603E-2</v>
      </c>
      <c r="AF99" s="16"/>
      <c r="AG99" s="16">
        <v>4.46640316205534E-2</v>
      </c>
      <c r="AH99" s="16">
        <v>4.0145985401459902E-2</v>
      </c>
      <c r="AI99" s="16"/>
      <c r="AJ99" s="16">
        <v>2.7425296766271E-2</v>
      </c>
      <c r="AK99" s="16">
        <v>5.5182171913689397E-2</v>
      </c>
      <c r="AL99" s="16"/>
      <c r="AM99" s="16">
        <v>9.6573208722741402E-2</v>
      </c>
      <c r="AN99" s="16">
        <v>6.9488817891373802E-2</v>
      </c>
      <c r="AO99" s="16">
        <v>3.8616251005631499E-2</v>
      </c>
      <c r="AP99" s="16">
        <v>7.5313807531380804E-3</v>
      </c>
      <c r="AQ99" s="16"/>
      <c r="AR99" s="16">
        <v>3.45911949685535E-2</v>
      </c>
      <c r="AS99" s="16">
        <v>4.5652173913043499E-2</v>
      </c>
      <c r="AT99" s="16"/>
      <c r="AU99" s="16">
        <v>3.0826140567201E-2</v>
      </c>
      <c r="AV99" s="16">
        <v>4.4404575016819901E-2</v>
      </c>
      <c r="AW99" s="16"/>
      <c r="AX99" s="16">
        <v>3.7691401648998799E-2</v>
      </c>
      <c r="AY99" s="16">
        <v>4.3202895272562797E-2</v>
      </c>
      <c r="AZ99" s="16"/>
      <c r="BA99" s="16">
        <v>5.8011049723756897E-2</v>
      </c>
      <c r="BB99" s="16">
        <v>4.11572942135289E-2</v>
      </c>
      <c r="BC99" s="16"/>
      <c r="BD99" s="16">
        <v>2.8272251308900501E-2</v>
      </c>
      <c r="BE99" s="16">
        <v>4.5422943221320997E-2</v>
      </c>
      <c r="BF99" s="16"/>
      <c r="BG99" s="16">
        <v>2.0270270270270299E-2</v>
      </c>
      <c r="BH99" s="16">
        <v>4.3626859670285498E-2</v>
      </c>
      <c r="BI99" s="16"/>
      <c r="BJ99" s="16">
        <v>2.8846153846153799E-2</v>
      </c>
      <c r="BK99" s="16">
        <v>4.4123977615152798E-2</v>
      </c>
      <c r="BL99" s="16"/>
      <c r="BM99" s="16">
        <v>3.0379746835442999E-2</v>
      </c>
      <c r="BN99" s="16">
        <v>4.3282051282051301E-2</v>
      </c>
      <c r="BO99" s="16"/>
      <c r="BP99" s="16">
        <v>1.9867549668874201E-2</v>
      </c>
      <c r="BQ99" s="16">
        <v>4.52207458208315E-2</v>
      </c>
    </row>
    <row r="100" spans="2:69" x14ac:dyDescent="0.25">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row>
    <row r="101" spans="2:69" x14ac:dyDescent="0.25">
      <c r="B101" s="6" t="s">
        <v>133</v>
      </c>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row>
    <row r="102" spans="2:69" x14ac:dyDescent="0.25">
      <c r="B102" s="23" t="s">
        <v>70</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row>
    <row r="103" spans="2:69" x14ac:dyDescent="0.25">
      <c r="B103" t="s">
        <v>126</v>
      </c>
      <c r="C103" s="16">
        <v>8.53889943074004E-3</v>
      </c>
      <c r="D103" s="16">
        <v>4.4642857142857097E-3</v>
      </c>
      <c r="E103" s="16">
        <v>1.6597510373444001E-2</v>
      </c>
      <c r="F103" s="16">
        <v>1.08359133126935E-2</v>
      </c>
      <c r="G103" s="16">
        <v>4.3604651162790697E-3</v>
      </c>
      <c r="H103" s="16">
        <v>1.1380880121396099E-2</v>
      </c>
      <c r="I103" s="16">
        <v>3.7831021437578802E-3</v>
      </c>
      <c r="J103" s="16">
        <v>1.01010101010101E-2</v>
      </c>
      <c r="K103" s="16">
        <v>0</v>
      </c>
      <c r="L103" s="16">
        <v>0</v>
      </c>
      <c r="M103" s="16"/>
      <c r="N103" s="16">
        <v>2.89156626506024E-2</v>
      </c>
      <c r="O103" s="16">
        <v>1.26984126984127E-2</v>
      </c>
      <c r="P103" s="16">
        <v>3.7383177570093499E-3</v>
      </c>
      <c r="Q103" s="16">
        <v>3.2846715328467202E-3</v>
      </c>
      <c r="R103" s="16"/>
      <c r="S103" s="16">
        <v>7.6045627376425895E-2</v>
      </c>
      <c r="T103" s="16">
        <v>0</v>
      </c>
      <c r="U103" s="16">
        <v>2.1551724137930999E-3</v>
      </c>
      <c r="V103" s="16">
        <v>1.9743336623889401E-3</v>
      </c>
      <c r="W103" s="16">
        <v>0</v>
      </c>
      <c r="X103" s="16">
        <v>9.7087378640776695E-4</v>
      </c>
      <c r="Y103" s="16">
        <v>1.49253731343284E-3</v>
      </c>
      <c r="Z103" s="16"/>
      <c r="AA103" s="16">
        <v>4.7675804529201402E-3</v>
      </c>
      <c r="AB103" s="16">
        <v>1.0300668151447701E-2</v>
      </c>
      <c r="AC103" s="16"/>
      <c r="AD103" s="16">
        <v>1.3475177304964499E-2</v>
      </c>
      <c r="AE103" s="16">
        <v>6.7357512953367896E-3</v>
      </c>
      <c r="AF103" s="16"/>
      <c r="AG103" s="16">
        <v>1.42292490118577E-2</v>
      </c>
      <c r="AH103" s="16">
        <v>3.2846715328467202E-3</v>
      </c>
      <c r="AI103" s="16"/>
      <c r="AJ103" s="16">
        <v>6.1399918133442496E-3</v>
      </c>
      <c r="AK103" s="16">
        <v>1.0611956137248E-2</v>
      </c>
      <c r="AL103" s="16"/>
      <c r="AM103" s="16">
        <v>2.80373831775701E-2</v>
      </c>
      <c r="AN103" s="16">
        <v>1.35782747603834E-2</v>
      </c>
      <c r="AO103" s="16">
        <v>3.62027353177796E-3</v>
      </c>
      <c r="AP103" s="16">
        <v>8.3682008368200795E-3</v>
      </c>
      <c r="AQ103" s="16"/>
      <c r="AR103" s="16">
        <v>6.9182389937106903E-3</v>
      </c>
      <c r="AS103" s="16">
        <v>9.2391304347826091E-3</v>
      </c>
      <c r="AT103" s="16"/>
      <c r="AU103" s="16">
        <v>1.6029593094944498E-2</v>
      </c>
      <c r="AV103" s="16">
        <v>7.1764969724153402E-3</v>
      </c>
      <c r="AW103" s="16"/>
      <c r="AX103" s="16">
        <v>7.0671378091872799E-3</v>
      </c>
      <c r="AY103" s="16">
        <v>8.8215335896855897E-3</v>
      </c>
      <c r="AZ103" s="16"/>
      <c r="BA103" s="16">
        <v>1.38121546961326E-2</v>
      </c>
      <c r="BB103" s="16">
        <v>8.1499592502037501E-3</v>
      </c>
      <c r="BC103" s="16"/>
      <c r="BD103" s="16">
        <v>1.04712041884817E-2</v>
      </c>
      <c r="BE103" s="16">
        <v>8.1112398609501698E-3</v>
      </c>
      <c r="BF103" s="16"/>
      <c r="BG103" s="16">
        <v>3.04054054054054E-2</v>
      </c>
      <c r="BH103" s="16">
        <v>7.2376357056694804E-3</v>
      </c>
      <c r="BI103" s="16"/>
      <c r="BJ103" s="16">
        <v>1.1217948717948701E-2</v>
      </c>
      <c r="BK103" s="16">
        <v>8.1790787774429601E-3</v>
      </c>
      <c r="BL103" s="16"/>
      <c r="BM103" s="16">
        <v>2.2784810126582299E-2</v>
      </c>
      <c r="BN103" s="16">
        <v>7.3846153846153801E-3</v>
      </c>
      <c r="BO103" s="16"/>
      <c r="BP103" s="16">
        <v>6.6225165562913899E-3</v>
      </c>
      <c r="BQ103" s="16">
        <v>8.7869695670810093E-3</v>
      </c>
    </row>
    <row r="104" spans="2:69" x14ac:dyDescent="0.25">
      <c r="B104" t="s">
        <v>127</v>
      </c>
      <c r="C104" s="16">
        <v>2.2390891840607201E-2</v>
      </c>
      <c r="D104" s="16">
        <v>1.4880952380952399E-2</v>
      </c>
      <c r="E104" s="16">
        <v>1.6597510373444001E-2</v>
      </c>
      <c r="F104" s="16">
        <v>3.2507739938080503E-2</v>
      </c>
      <c r="G104" s="16">
        <v>5.8139534883720903E-3</v>
      </c>
      <c r="H104" s="16">
        <v>3.33839150227618E-2</v>
      </c>
      <c r="I104" s="16">
        <v>2.5220680958385901E-2</v>
      </c>
      <c r="J104" s="16">
        <v>2.5252525252525301E-2</v>
      </c>
      <c r="K104" s="16">
        <v>8.4033613445378096E-3</v>
      </c>
      <c r="L104" s="16">
        <v>8.8495575221238902E-3</v>
      </c>
      <c r="M104" s="16"/>
      <c r="N104" s="16">
        <v>6.7469879518072304E-2</v>
      </c>
      <c r="O104" s="16">
        <v>3.8095238095238099E-2</v>
      </c>
      <c r="P104" s="16">
        <v>1.7757009345794401E-2</v>
      </c>
      <c r="Q104" s="16">
        <v>6.9343065693430704E-3</v>
      </c>
      <c r="R104" s="16"/>
      <c r="S104" s="16">
        <v>0.195817490494297</v>
      </c>
      <c r="T104" s="16">
        <v>1.43540669856459E-2</v>
      </c>
      <c r="U104" s="16">
        <v>0</v>
      </c>
      <c r="V104" s="16">
        <v>1.9743336623889401E-3</v>
      </c>
      <c r="W104" s="16">
        <v>1.07991360691145E-3</v>
      </c>
      <c r="X104" s="16">
        <v>2.9126213592233002E-3</v>
      </c>
      <c r="Y104" s="16">
        <v>4.4776119402985103E-3</v>
      </c>
      <c r="Z104" s="16"/>
      <c r="AA104" s="16">
        <v>1.8474374255065599E-2</v>
      </c>
      <c r="AB104" s="16">
        <v>2.4220489977728299E-2</v>
      </c>
      <c r="AC104" s="16"/>
      <c r="AD104" s="16">
        <v>3.4751773049645399E-2</v>
      </c>
      <c r="AE104" s="16">
        <v>1.78756476683938E-2</v>
      </c>
      <c r="AF104" s="16"/>
      <c r="AG104" s="16">
        <v>3.9130434782608699E-2</v>
      </c>
      <c r="AH104" s="16">
        <v>6.9343065693430704E-3</v>
      </c>
      <c r="AI104" s="16"/>
      <c r="AJ104" s="16">
        <v>1.80106426524765E-2</v>
      </c>
      <c r="AK104" s="16">
        <v>2.6176158471878298E-2</v>
      </c>
      <c r="AL104" s="16"/>
      <c r="AM104" s="16">
        <v>4.0498442367601202E-2</v>
      </c>
      <c r="AN104" s="16">
        <v>3.9936102236421703E-2</v>
      </c>
      <c r="AO104" s="16">
        <v>1.7699115044247801E-2</v>
      </c>
      <c r="AP104" s="16">
        <v>8.3682008368200795E-3</v>
      </c>
      <c r="AQ104" s="16"/>
      <c r="AR104" s="16">
        <v>1.32075471698113E-2</v>
      </c>
      <c r="AS104" s="16">
        <v>2.63586956521739E-2</v>
      </c>
      <c r="AT104" s="16"/>
      <c r="AU104" s="16">
        <v>2.9593094944512899E-2</v>
      </c>
      <c r="AV104" s="16">
        <v>2.10809598564701E-2</v>
      </c>
      <c r="AW104" s="16"/>
      <c r="AX104" s="16">
        <v>1.29564193168433E-2</v>
      </c>
      <c r="AY104" s="16">
        <v>2.42026690793938E-2</v>
      </c>
      <c r="AZ104" s="16"/>
      <c r="BA104" s="16">
        <v>2.7624309392265199E-2</v>
      </c>
      <c r="BB104" s="16">
        <v>2.2004889975550099E-2</v>
      </c>
      <c r="BC104" s="16"/>
      <c r="BD104" s="16">
        <v>1.36125654450262E-2</v>
      </c>
      <c r="BE104" s="16">
        <v>2.4333719582850501E-2</v>
      </c>
      <c r="BF104" s="16"/>
      <c r="BG104" s="16">
        <v>1.35135135135135E-2</v>
      </c>
      <c r="BH104" s="16">
        <v>2.2919179734620002E-2</v>
      </c>
      <c r="BI104" s="16"/>
      <c r="BJ104" s="16">
        <v>1.6025641025641E-2</v>
      </c>
      <c r="BK104" s="16">
        <v>2.3245802841153702E-2</v>
      </c>
      <c r="BL104" s="16"/>
      <c r="BM104" s="16">
        <v>2.53164556962025E-2</v>
      </c>
      <c r="BN104" s="16">
        <v>2.2153846153846201E-2</v>
      </c>
      <c r="BO104" s="16"/>
      <c r="BP104" s="16">
        <v>3.3112582781456998E-2</v>
      </c>
      <c r="BQ104" s="16">
        <v>2.10030004286327E-2</v>
      </c>
    </row>
    <row r="105" spans="2:69" x14ac:dyDescent="0.25">
      <c r="B105" t="s">
        <v>128</v>
      </c>
      <c r="C105" s="16">
        <v>4.1935483870967703E-2</v>
      </c>
      <c r="D105" s="16">
        <v>4.0178571428571397E-2</v>
      </c>
      <c r="E105" s="16">
        <v>2.4896265560166001E-2</v>
      </c>
      <c r="F105" s="16">
        <v>4.7987616099071199E-2</v>
      </c>
      <c r="G105" s="16">
        <v>3.4883720930232599E-2</v>
      </c>
      <c r="H105" s="16">
        <v>5.3869499241274703E-2</v>
      </c>
      <c r="I105" s="16">
        <v>4.2875157629255999E-2</v>
      </c>
      <c r="J105" s="16">
        <v>4.0404040404040401E-2</v>
      </c>
      <c r="K105" s="16">
        <v>3.3613445378151301E-2</v>
      </c>
      <c r="L105" s="16">
        <v>3.5398230088495602E-2</v>
      </c>
      <c r="M105" s="16"/>
      <c r="N105" s="16">
        <v>8.4337349397590397E-2</v>
      </c>
      <c r="O105" s="16">
        <v>5.7142857142857099E-2</v>
      </c>
      <c r="P105" s="16">
        <v>4.4859813084112098E-2</v>
      </c>
      <c r="Q105" s="16">
        <v>2.4452554744525502E-2</v>
      </c>
      <c r="R105" s="16"/>
      <c r="S105" s="16">
        <v>0.24524714828897301</v>
      </c>
      <c r="T105" s="16">
        <v>0.105263157894737</v>
      </c>
      <c r="U105" s="16">
        <v>1.72413793103448E-2</v>
      </c>
      <c r="V105" s="16">
        <v>9.8716683119447202E-3</v>
      </c>
      <c r="W105" s="16">
        <v>8.6393088552915807E-3</v>
      </c>
      <c r="X105" s="16">
        <v>1.1650485436893201E-2</v>
      </c>
      <c r="Y105" s="16">
        <v>1.34328358208955E-2</v>
      </c>
      <c r="Z105" s="16"/>
      <c r="AA105" s="16">
        <v>3.1585220500595999E-2</v>
      </c>
      <c r="AB105" s="16">
        <v>4.6770601336302897E-2</v>
      </c>
      <c r="AC105" s="16"/>
      <c r="AD105" s="16">
        <v>4.4680851063829803E-2</v>
      </c>
      <c r="AE105" s="16">
        <v>4.0932642487046603E-2</v>
      </c>
      <c r="AF105" s="16"/>
      <c r="AG105" s="16">
        <v>6.08695652173913E-2</v>
      </c>
      <c r="AH105" s="16">
        <v>2.4452554744525502E-2</v>
      </c>
      <c r="AI105" s="16"/>
      <c r="AJ105" s="16">
        <v>3.4383954154727801E-2</v>
      </c>
      <c r="AK105" s="16">
        <v>4.8461266360099002E-2</v>
      </c>
      <c r="AL105" s="16"/>
      <c r="AM105" s="16">
        <v>6.8535825545171306E-2</v>
      </c>
      <c r="AN105" s="16">
        <v>5.2715654952076703E-2</v>
      </c>
      <c r="AO105" s="16">
        <v>3.9823008849557501E-2</v>
      </c>
      <c r="AP105" s="16">
        <v>2.7615062761506302E-2</v>
      </c>
      <c r="AQ105" s="16"/>
      <c r="AR105" s="16">
        <v>3.52201257861635E-2</v>
      </c>
      <c r="AS105" s="16">
        <v>4.4836956521739101E-2</v>
      </c>
      <c r="AT105" s="16"/>
      <c r="AU105" s="16">
        <v>5.3020961775585698E-2</v>
      </c>
      <c r="AV105" s="16">
        <v>3.9919264409060302E-2</v>
      </c>
      <c r="AW105" s="16"/>
      <c r="AX105" s="16">
        <v>2.5912838633686701E-2</v>
      </c>
      <c r="AY105" s="16">
        <v>4.5012440624293097E-2</v>
      </c>
      <c r="AZ105" s="16"/>
      <c r="BA105" s="16">
        <v>3.3149171270718203E-2</v>
      </c>
      <c r="BB105" s="16">
        <v>4.2583537082314597E-2</v>
      </c>
      <c r="BC105" s="16"/>
      <c r="BD105" s="16">
        <v>3.5602094240837698E-2</v>
      </c>
      <c r="BE105" s="16">
        <v>4.3337195828505197E-2</v>
      </c>
      <c r="BF105" s="16"/>
      <c r="BG105" s="16">
        <v>4.72972972972973E-2</v>
      </c>
      <c r="BH105" s="16">
        <v>4.1616405307599497E-2</v>
      </c>
      <c r="BI105" s="16"/>
      <c r="BJ105" s="16">
        <v>2.2435897435897401E-2</v>
      </c>
      <c r="BK105" s="16">
        <v>4.4554455445544601E-2</v>
      </c>
      <c r="BL105" s="16"/>
      <c r="BM105" s="16">
        <v>2.7848101265822801E-2</v>
      </c>
      <c r="BN105" s="16">
        <v>4.3076923076923103E-2</v>
      </c>
      <c r="BO105" s="16"/>
      <c r="BP105" s="16">
        <v>5.6291390728476803E-2</v>
      </c>
      <c r="BQ105" s="16">
        <v>4.0077153879125603E-2</v>
      </c>
    </row>
    <row r="106" spans="2:69" x14ac:dyDescent="0.25">
      <c r="B106" t="s">
        <v>32</v>
      </c>
      <c r="C106" s="16">
        <v>5.7305502846299802E-2</v>
      </c>
      <c r="D106" s="16">
        <v>5.2083333333333301E-2</v>
      </c>
      <c r="E106" s="16">
        <v>4.84094052558783E-2</v>
      </c>
      <c r="F106" s="16">
        <v>7.8947368421052599E-2</v>
      </c>
      <c r="G106" s="16">
        <v>5.5232558139534899E-2</v>
      </c>
      <c r="H106" s="16">
        <v>5.9180576631259502E-2</v>
      </c>
      <c r="I106" s="16">
        <v>5.6746532156368198E-2</v>
      </c>
      <c r="J106" s="16">
        <v>6.0606060606060601E-2</v>
      </c>
      <c r="K106" s="16">
        <v>4.20168067226891E-2</v>
      </c>
      <c r="L106" s="16">
        <v>2.6548672566371698E-2</v>
      </c>
      <c r="M106" s="16"/>
      <c r="N106" s="16">
        <v>6.8674698795180705E-2</v>
      </c>
      <c r="O106" s="16">
        <v>7.1428571428571397E-2</v>
      </c>
      <c r="P106" s="16">
        <v>6.4485981308411197E-2</v>
      </c>
      <c r="Q106" s="16">
        <v>4.7810218978102198E-2</v>
      </c>
      <c r="R106" s="16"/>
      <c r="S106" s="16">
        <v>0.129277566539924</v>
      </c>
      <c r="T106" s="16">
        <v>0.299043062200957</v>
      </c>
      <c r="U106" s="16">
        <v>0.101293103448276</v>
      </c>
      <c r="V106" s="16">
        <v>1.6781836130306E-2</v>
      </c>
      <c r="W106" s="16">
        <v>2.2678185745140401E-2</v>
      </c>
      <c r="X106" s="16">
        <v>1.6504854368931999E-2</v>
      </c>
      <c r="Y106" s="16">
        <v>8.9552238805970207E-3</v>
      </c>
      <c r="Z106" s="16"/>
      <c r="AA106" s="16">
        <v>4.8867699642431497E-2</v>
      </c>
      <c r="AB106" s="16">
        <v>6.1247216035634697E-2</v>
      </c>
      <c r="AC106" s="16"/>
      <c r="AD106" s="16">
        <v>7.0212765957446799E-2</v>
      </c>
      <c r="AE106" s="16">
        <v>5.2590673575129497E-2</v>
      </c>
      <c r="AF106" s="16"/>
      <c r="AG106" s="16">
        <v>6.7588932806324095E-2</v>
      </c>
      <c r="AH106" s="16">
        <v>4.7810218978102198E-2</v>
      </c>
      <c r="AI106" s="16"/>
      <c r="AJ106" s="16">
        <v>4.7073270568972599E-2</v>
      </c>
      <c r="AK106" s="16">
        <v>6.6147859922179003E-2</v>
      </c>
      <c r="AL106" s="16"/>
      <c r="AM106" s="16">
        <v>5.2959501557632398E-2</v>
      </c>
      <c r="AN106" s="16">
        <v>5.7507987220447303E-2</v>
      </c>
      <c r="AO106" s="16">
        <v>6.4762670957361199E-2</v>
      </c>
      <c r="AP106" s="16">
        <v>4.3514644351464397E-2</v>
      </c>
      <c r="AQ106" s="16"/>
      <c r="AR106" s="16">
        <v>5.4088050314465397E-2</v>
      </c>
      <c r="AS106" s="16">
        <v>5.8695652173913003E-2</v>
      </c>
      <c r="AT106" s="16"/>
      <c r="AU106" s="16">
        <v>5.7953144266337901E-2</v>
      </c>
      <c r="AV106" s="16">
        <v>5.7187710248934702E-2</v>
      </c>
      <c r="AW106" s="16"/>
      <c r="AX106" s="16">
        <v>4.3580683156654899E-2</v>
      </c>
      <c r="AY106" s="16">
        <v>5.9941189776068798E-2</v>
      </c>
      <c r="AZ106" s="16"/>
      <c r="BA106" s="16">
        <v>6.3535911602209894E-2</v>
      </c>
      <c r="BB106" s="16">
        <v>5.6845965770171099E-2</v>
      </c>
      <c r="BC106" s="16"/>
      <c r="BD106" s="16">
        <v>5.9685863874345602E-2</v>
      </c>
      <c r="BE106" s="16">
        <v>5.6778679026651201E-2</v>
      </c>
      <c r="BF106" s="16"/>
      <c r="BG106" s="16">
        <v>6.41891891891892E-2</v>
      </c>
      <c r="BH106" s="16">
        <v>5.6895858464012898E-2</v>
      </c>
      <c r="BI106" s="16"/>
      <c r="BJ106" s="16">
        <v>5.6089743589743599E-2</v>
      </c>
      <c r="BK106" s="16">
        <v>5.7468790357296601E-2</v>
      </c>
      <c r="BL106" s="16"/>
      <c r="BM106" s="16">
        <v>7.0886075949367106E-2</v>
      </c>
      <c r="BN106" s="16">
        <v>5.6205128205128199E-2</v>
      </c>
      <c r="BO106" s="16"/>
      <c r="BP106" s="16">
        <v>6.7880794701986796E-2</v>
      </c>
      <c r="BQ106" s="16">
        <v>5.5936562366052302E-2</v>
      </c>
    </row>
    <row r="107" spans="2:69" x14ac:dyDescent="0.25">
      <c r="B107" t="s">
        <v>33</v>
      </c>
      <c r="C107" s="16">
        <v>7.1537001897533203E-2</v>
      </c>
      <c r="D107" s="16">
        <v>6.9940476190476206E-2</v>
      </c>
      <c r="E107" s="16">
        <v>7.1922544951590603E-2</v>
      </c>
      <c r="F107" s="16">
        <v>8.51393188854489E-2</v>
      </c>
      <c r="G107" s="16">
        <v>9.4476744186046499E-2</v>
      </c>
      <c r="H107" s="16">
        <v>6.5250379362670696E-2</v>
      </c>
      <c r="I107" s="16">
        <v>6.6834804539722598E-2</v>
      </c>
      <c r="J107" s="16">
        <v>4.0404040404040401E-2</v>
      </c>
      <c r="K107" s="16">
        <v>2.5210084033613401E-2</v>
      </c>
      <c r="L107" s="16">
        <v>7.0796460176991094E-2</v>
      </c>
      <c r="M107" s="16"/>
      <c r="N107" s="16">
        <v>7.4698795180722893E-2</v>
      </c>
      <c r="O107" s="16">
        <v>6.0317460317460297E-2</v>
      </c>
      <c r="P107" s="16">
        <v>8.31775700934579E-2</v>
      </c>
      <c r="Q107" s="16">
        <v>6.8613138686131406E-2</v>
      </c>
      <c r="R107" s="16"/>
      <c r="S107" s="16">
        <v>7.6045627376425895E-2</v>
      </c>
      <c r="T107" s="16">
        <v>0.17703349282296699</v>
      </c>
      <c r="U107" s="16">
        <v>0.32543103448275901</v>
      </c>
      <c r="V107" s="16">
        <v>5.4294175715696003E-2</v>
      </c>
      <c r="W107" s="16">
        <v>2.9157667386609101E-2</v>
      </c>
      <c r="X107" s="16">
        <v>1.84466019417476E-2</v>
      </c>
      <c r="Y107" s="16">
        <v>1.1940298507462701E-2</v>
      </c>
      <c r="Z107" s="16"/>
      <c r="AA107" s="16">
        <v>5.89988081048868E-2</v>
      </c>
      <c r="AB107" s="16">
        <v>7.7394209354120294E-2</v>
      </c>
      <c r="AC107" s="16"/>
      <c r="AD107" s="16">
        <v>8.1560283687943297E-2</v>
      </c>
      <c r="AE107" s="16">
        <v>6.7875647668393796E-2</v>
      </c>
      <c r="AF107" s="16"/>
      <c r="AG107" s="16">
        <v>7.4703557312253005E-2</v>
      </c>
      <c r="AH107" s="16">
        <v>6.8613138686131406E-2</v>
      </c>
      <c r="AI107" s="16"/>
      <c r="AJ107" s="16">
        <v>5.6897257470323398E-2</v>
      </c>
      <c r="AK107" s="16">
        <v>8.4188185355500503E-2</v>
      </c>
      <c r="AL107" s="16"/>
      <c r="AM107" s="16">
        <v>8.7227414330218106E-2</v>
      </c>
      <c r="AN107" s="16">
        <v>7.4281150159744402E-2</v>
      </c>
      <c r="AO107" s="16">
        <v>7.5221238938053103E-2</v>
      </c>
      <c r="AP107" s="16">
        <v>5.6903765690376598E-2</v>
      </c>
      <c r="AQ107" s="16"/>
      <c r="AR107" s="16">
        <v>5.9748427672956003E-2</v>
      </c>
      <c r="AS107" s="16">
        <v>7.6630434782608697E-2</v>
      </c>
      <c r="AT107" s="16"/>
      <c r="AU107" s="16">
        <v>6.9050554870530204E-2</v>
      </c>
      <c r="AV107" s="16">
        <v>7.19892352545414E-2</v>
      </c>
      <c r="AW107" s="16"/>
      <c r="AX107" s="16">
        <v>6.94935217903416E-2</v>
      </c>
      <c r="AY107" s="16">
        <v>7.1929427731282497E-2</v>
      </c>
      <c r="AZ107" s="16"/>
      <c r="BA107" s="16">
        <v>7.18232044198895E-2</v>
      </c>
      <c r="BB107" s="16">
        <v>7.1515892420537894E-2</v>
      </c>
      <c r="BC107" s="16"/>
      <c r="BD107" s="16">
        <v>7.8534031413612607E-2</v>
      </c>
      <c r="BE107" s="16">
        <v>6.9988412514484399E-2</v>
      </c>
      <c r="BF107" s="16"/>
      <c r="BG107" s="16">
        <v>7.77027027027027E-2</v>
      </c>
      <c r="BH107" s="16">
        <v>7.1170084439083195E-2</v>
      </c>
      <c r="BI107" s="16"/>
      <c r="BJ107" s="16">
        <v>7.3717948717948706E-2</v>
      </c>
      <c r="BK107" s="16">
        <v>7.1244080929832102E-2</v>
      </c>
      <c r="BL107" s="16"/>
      <c r="BM107" s="16">
        <v>5.5696202531645603E-2</v>
      </c>
      <c r="BN107" s="16">
        <v>7.2820512820512801E-2</v>
      </c>
      <c r="BO107" s="16"/>
      <c r="BP107" s="16">
        <v>6.6225165562913899E-2</v>
      </c>
      <c r="BQ107" s="16">
        <v>7.2224603514787794E-2</v>
      </c>
    </row>
    <row r="108" spans="2:69" x14ac:dyDescent="0.25">
      <c r="B108" t="s">
        <v>34</v>
      </c>
      <c r="C108" s="16">
        <v>0.161859582542695</v>
      </c>
      <c r="D108" s="16">
        <v>0.12797619047618999</v>
      </c>
      <c r="E108" s="16">
        <v>0.15352697095435699</v>
      </c>
      <c r="F108" s="16">
        <v>0.17492260061919501</v>
      </c>
      <c r="G108" s="16">
        <v>0.1875</v>
      </c>
      <c r="H108" s="16">
        <v>0.18512898330804201</v>
      </c>
      <c r="I108" s="16">
        <v>0.16645649432534701</v>
      </c>
      <c r="J108" s="16">
        <v>4.5454545454545497E-2</v>
      </c>
      <c r="K108" s="16">
        <v>7.5630252100840303E-2</v>
      </c>
      <c r="L108" s="16">
        <v>0.17699115044247801</v>
      </c>
      <c r="M108" s="16"/>
      <c r="N108" s="16">
        <v>0.25180722891566298</v>
      </c>
      <c r="O108" s="16">
        <v>0.180952380952381</v>
      </c>
      <c r="P108" s="16">
        <v>0.150467289719626</v>
      </c>
      <c r="Q108" s="16">
        <v>0.13467153284671499</v>
      </c>
      <c r="R108" s="16"/>
      <c r="S108" s="16">
        <v>8.9353612167300395E-2</v>
      </c>
      <c r="T108" s="16">
        <v>0.11483253588516699</v>
      </c>
      <c r="U108" s="16">
        <v>0.198275862068966</v>
      </c>
      <c r="V108" s="16">
        <v>0.54195459032576498</v>
      </c>
      <c r="W108" s="16">
        <v>7.7753779697624203E-2</v>
      </c>
      <c r="X108" s="16">
        <v>3.2038834951456298E-2</v>
      </c>
      <c r="Y108" s="16">
        <v>1.34328358208955E-2</v>
      </c>
      <c r="Z108" s="16"/>
      <c r="AA108" s="16">
        <v>0.12812872467222899</v>
      </c>
      <c r="AB108" s="16">
        <v>0.17761692650334099</v>
      </c>
      <c r="AC108" s="16"/>
      <c r="AD108" s="16">
        <v>0.181560283687943</v>
      </c>
      <c r="AE108" s="16">
        <v>0.15466321243523301</v>
      </c>
      <c r="AF108" s="16"/>
      <c r="AG108" s="16">
        <v>0.19130434782608699</v>
      </c>
      <c r="AH108" s="16">
        <v>0.13467153284671499</v>
      </c>
      <c r="AI108" s="16"/>
      <c r="AJ108" s="16">
        <v>0.13344248874334799</v>
      </c>
      <c r="AK108" s="16">
        <v>0.18641669614432299</v>
      </c>
      <c r="AL108" s="16"/>
      <c r="AM108" s="16">
        <v>0.27725856697819301</v>
      </c>
      <c r="AN108" s="16">
        <v>0.194888178913738</v>
      </c>
      <c r="AO108" s="16">
        <v>0.14963797264682199</v>
      </c>
      <c r="AP108" s="16">
        <v>0.123012552301255</v>
      </c>
      <c r="AQ108" s="16"/>
      <c r="AR108" s="16">
        <v>0.12327044025157199</v>
      </c>
      <c r="AS108" s="16">
        <v>0.17853260869565199</v>
      </c>
      <c r="AT108" s="16"/>
      <c r="AU108" s="16">
        <v>0.13563501849568399</v>
      </c>
      <c r="AV108" s="16">
        <v>0.16662928907826899</v>
      </c>
      <c r="AW108" s="16"/>
      <c r="AX108" s="16">
        <v>0.12720848056537101</v>
      </c>
      <c r="AY108" s="16">
        <v>0.16851391087989101</v>
      </c>
      <c r="AZ108" s="16"/>
      <c r="BA108" s="16">
        <v>0.16022099447513799</v>
      </c>
      <c r="BB108" s="16">
        <v>0.16198044009779999</v>
      </c>
      <c r="BC108" s="16"/>
      <c r="BD108" s="16">
        <v>0.138219895287958</v>
      </c>
      <c r="BE108" s="16">
        <v>0.16709154113557401</v>
      </c>
      <c r="BF108" s="16"/>
      <c r="BG108" s="16">
        <v>0.10472972972973001</v>
      </c>
      <c r="BH108" s="16">
        <v>0.16525934861278599</v>
      </c>
      <c r="BI108" s="16"/>
      <c r="BJ108" s="16">
        <v>0.107371794871795</v>
      </c>
      <c r="BK108" s="16">
        <v>0.169177787343952</v>
      </c>
      <c r="BL108" s="16"/>
      <c r="BM108" s="16">
        <v>0.14177215189873399</v>
      </c>
      <c r="BN108" s="16">
        <v>0.163487179487179</v>
      </c>
      <c r="BO108" s="16"/>
      <c r="BP108" s="16">
        <v>0.158940397350993</v>
      </c>
      <c r="BQ108" s="16">
        <v>0.16223746249464199</v>
      </c>
    </row>
    <row r="109" spans="2:69" x14ac:dyDescent="0.25">
      <c r="B109" t="s">
        <v>35</v>
      </c>
      <c r="C109" s="16">
        <v>0.17571157495256201</v>
      </c>
      <c r="D109" s="16">
        <v>0.235119047619048</v>
      </c>
      <c r="E109" s="16">
        <v>0.225449515905947</v>
      </c>
      <c r="F109" s="16">
        <v>0.16253869969040199</v>
      </c>
      <c r="G109" s="16">
        <v>0.19331395348837199</v>
      </c>
      <c r="H109" s="16">
        <v>0.12443095599393</v>
      </c>
      <c r="I109" s="16">
        <v>0.15762925598991201</v>
      </c>
      <c r="J109" s="16">
        <v>0.18686868686868699</v>
      </c>
      <c r="K109" s="16">
        <v>0.14285714285714299</v>
      </c>
      <c r="L109" s="16">
        <v>0.212389380530973</v>
      </c>
      <c r="M109" s="16"/>
      <c r="N109" s="16">
        <v>8.91566265060241E-2</v>
      </c>
      <c r="O109" s="16">
        <v>0.133333333333333</v>
      </c>
      <c r="P109" s="16">
        <v>0.19439252336448601</v>
      </c>
      <c r="Q109" s="16">
        <v>0.20437956204379601</v>
      </c>
      <c r="R109" s="16"/>
      <c r="S109" s="16">
        <v>3.6121673003802299E-2</v>
      </c>
      <c r="T109" s="16">
        <v>0.124401913875598</v>
      </c>
      <c r="U109" s="16">
        <v>0.181034482758621</v>
      </c>
      <c r="V109" s="16">
        <v>0.16189536031589299</v>
      </c>
      <c r="W109" s="16">
        <v>0.40928725701943802</v>
      </c>
      <c r="X109" s="16">
        <v>0.188349514563107</v>
      </c>
      <c r="Y109" s="16">
        <v>4.6268656716417902E-2</v>
      </c>
      <c r="Z109" s="16"/>
      <c r="AA109" s="16">
        <v>0.18474374255065601</v>
      </c>
      <c r="AB109" s="16">
        <v>0.17149220489977701</v>
      </c>
      <c r="AC109" s="16"/>
      <c r="AD109" s="16">
        <v>0.147517730496454</v>
      </c>
      <c r="AE109" s="16">
        <v>0.18601036269430099</v>
      </c>
      <c r="AF109" s="16"/>
      <c r="AG109" s="16">
        <v>0.144664031620553</v>
      </c>
      <c r="AH109" s="16">
        <v>0.20437956204379601</v>
      </c>
      <c r="AI109" s="16"/>
      <c r="AJ109" s="16">
        <v>0.17683176422431399</v>
      </c>
      <c r="AK109" s="16">
        <v>0.17474354439334999</v>
      </c>
      <c r="AL109" s="16"/>
      <c r="AM109" s="16">
        <v>8.7227414330218106E-2</v>
      </c>
      <c r="AN109" s="16">
        <v>0.149361022364217</v>
      </c>
      <c r="AO109" s="16">
        <v>0.19509251810136799</v>
      </c>
      <c r="AP109" s="16">
        <v>0.186610878661088</v>
      </c>
      <c r="AQ109" s="16"/>
      <c r="AR109" s="16">
        <v>0.181761006289308</v>
      </c>
      <c r="AS109" s="16">
        <v>0.17309782608695701</v>
      </c>
      <c r="AT109" s="16"/>
      <c r="AU109" s="16">
        <v>0.166461159062885</v>
      </c>
      <c r="AV109" s="16">
        <v>0.17739403453689201</v>
      </c>
      <c r="AW109" s="16"/>
      <c r="AX109" s="16">
        <v>0.190812720848057</v>
      </c>
      <c r="AY109" s="16">
        <v>0.17281158109025099</v>
      </c>
      <c r="AZ109" s="16"/>
      <c r="BA109" s="16">
        <v>0.143646408839779</v>
      </c>
      <c r="BB109" s="16">
        <v>0.17807660961695199</v>
      </c>
      <c r="BC109" s="16"/>
      <c r="BD109" s="16">
        <v>0.21675392670157101</v>
      </c>
      <c r="BE109" s="16">
        <v>0.16662804171494799</v>
      </c>
      <c r="BF109" s="16"/>
      <c r="BG109" s="16">
        <v>0.20270270270270299</v>
      </c>
      <c r="BH109" s="16">
        <v>0.17410534780860501</v>
      </c>
      <c r="BI109" s="16"/>
      <c r="BJ109" s="16">
        <v>0.190705128205128</v>
      </c>
      <c r="BK109" s="16">
        <v>0.17369780456306499</v>
      </c>
      <c r="BL109" s="16"/>
      <c r="BM109" s="16">
        <v>0.14683544303797499</v>
      </c>
      <c r="BN109" s="16">
        <v>0.17805128205128201</v>
      </c>
      <c r="BO109" s="16"/>
      <c r="BP109" s="16">
        <v>0.14072847682119199</v>
      </c>
      <c r="BQ109" s="16">
        <v>0.180240034290613</v>
      </c>
    </row>
    <row r="110" spans="2:69" x14ac:dyDescent="0.25">
      <c r="B110" t="s">
        <v>36</v>
      </c>
      <c r="C110" s="16">
        <v>0.22296015180265699</v>
      </c>
      <c r="D110" s="16">
        <v>0.26339285714285698</v>
      </c>
      <c r="E110" s="16">
        <v>0.27524204702627902</v>
      </c>
      <c r="F110" s="16">
        <v>0.18266253869969001</v>
      </c>
      <c r="G110" s="16">
        <v>0.207848837209302</v>
      </c>
      <c r="H110" s="16">
        <v>0.19575113808801201</v>
      </c>
      <c r="I110" s="16">
        <v>0.22950819672131101</v>
      </c>
      <c r="J110" s="16">
        <v>0.19696969696969699</v>
      </c>
      <c r="K110" s="16">
        <v>0.28571428571428598</v>
      </c>
      <c r="L110" s="16">
        <v>0.221238938053097</v>
      </c>
      <c r="M110" s="16"/>
      <c r="N110" s="16">
        <v>0.11566265060241</v>
      </c>
      <c r="O110" s="16">
        <v>0.20158730158730201</v>
      </c>
      <c r="P110" s="16">
        <v>0.22242990654205599</v>
      </c>
      <c r="Q110" s="16">
        <v>0.26058394160583898</v>
      </c>
      <c r="R110" s="16"/>
      <c r="S110" s="16">
        <v>5.5133079847908703E-2</v>
      </c>
      <c r="T110" s="16">
        <v>8.3732057416267894E-2</v>
      </c>
      <c r="U110" s="16">
        <v>0.148706896551724</v>
      </c>
      <c r="V110" s="16">
        <v>0.13919052319842101</v>
      </c>
      <c r="W110" s="16">
        <v>0.35421166306695501</v>
      </c>
      <c r="X110" s="16">
        <v>0.39708737864077698</v>
      </c>
      <c r="Y110" s="16">
        <v>0.23731343283582099</v>
      </c>
      <c r="Z110" s="16"/>
      <c r="AA110" s="16">
        <v>0.26400476758045299</v>
      </c>
      <c r="AB110" s="16">
        <v>0.20378619153674801</v>
      </c>
      <c r="AC110" s="16"/>
      <c r="AD110" s="16">
        <v>0.19929078014184401</v>
      </c>
      <c r="AE110" s="16">
        <v>0.23160621761658001</v>
      </c>
      <c r="AF110" s="16"/>
      <c r="AG110" s="16">
        <v>0.18221343873517801</v>
      </c>
      <c r="AH110" s="16">
        <v>0.26058394160583898</v>
      </c>
      <c r="AI110" s="16"/>
      <c r="AJ110" s="16">
        <v>0.25092099877200202</v>
      </c>
      <c r="AK110" s="16">
        <v>0.198797311637779</v>
      </c>
      <c r="AL110" s="16"/>
      <c r="AM110" s="16">
        <v>0.118380062305296</v>
      </c>
      <c r="AN110" s="16">
        <v>0.18370607028753999</v>
      </c>
      <c r="AO110" s="16">
        <v>0.23089300080450501</v>
      </c>
      <c r="AP110" s="16">
        <v>0.27447698744769899</v>
      </c>
      <c r="AQ110" s="16"/>
      <c r="AR110" s="16">
        <v>0.242767295597484</v>
      </c>
      <c r="AS110" s="16">
        <v>0.214402173913043</v>
      </c>
      <c r="AT110" s="16"/>
      <c r="AU110" s="16">
        <v>0.21824907521578299</v>
      </c>
      <c r="AV110" s="16">
        <v>0.223816999327203</v>
      </c>
      <c r="AW110" s="16"/>
      <c r="AX110" s="16">
        <v>0.246171967020024</v>
      </c>
      <c r="AY110" s="16">
        <v>0.21850260122144299</v>
      </c>
      <c r="AZ110" s="16"/>
      <c r="BA110" s="16">
        <v>0.23480662983425399</v>
      </c>
      <c r="BB110" s="16">
        <v>0.22208638956805199</v>
      </c>
      <c r="BC110" s="16"/>
      <c r="BD110" s="16">
        <v>0.23246073298429301</v>
      </c>
      <c r="BE110" s="16">
        <v>0.22085747392815799</v>
      </c>
      <c r="BF110" s="16"/>
      <c r="BG110" s="16">
        <v>0.212837837837838</v>
      </c>
      <c r="BH110" s="16">
        <v>0.22356252513068001</v>
      </c>
      <c r="BI110" s="16"/>
      <c r="BJ110" s="16">
        <v>0.23878205128205099</v>
      </c>
      <c r="BK110" s="16">
        <v>0.22083512699096</v>
      </c>
      <c r="BL110" s="16"/>
      <c r="BM110" s="16">
        <v>0.19746835443037999</v>
      </c>
      <c r="BN110" s="16">
        <v>0.22502564102564099</v>
      </c>
      <c r="BO110" s="16"/>
      <c r="BP110" s="16">
        <v>0.22516556291390699</v>
      </c>
      <c r="BQ110" s="16">
        <v>0.222674667809687</v>
      </c>
    </row>
    <row r="111" spans="2:69" x14ac:dyDescent="0.25">
      <c r="B111" t="s">
        <v>129</v>
      </c>
      <c r="C111" s="16">
        <v>0.12618595825426901</v>
      </c>
      <c r="D111" s="16">
        <v>9.8214285714285698E-2</v>
      </c>
      <c r="E111" s="16">
        <v>0.11756569847856201</v>
      </c>
      <c r="F111" s="16">
        <v>0.134674922600619</v>
      </c>
      <c r="G111" s="16">
        <v>0.10901162790697699</v>
      </c>
      <c r="H111" s="16">
        <v>0.123672230652504</v>
      </c>
      <c r="I111" s="16">
        <v>0.14627994955863799</v>
      </c>
      <c r="J111" s="16">
        <v>0.19696969696969699</v>
      </c>
      <c r="K111" s="16">
        <v>0.17647058823529399</v>
      </c>
      <c r="L111" s="16">
        <v>0.11504424778761101</v>
      </c>
      <c r="M111" s="16"/>
      <c r="N111" s="16">
        <v>8.3132530120481898E-2</v>
      </c>
      <c r="O111" s="16">
        <v>0.136507936507936</v>
      </c>
      <c r="P111" s="16">
        <v>0.116822429906542</v>
      </c>
      <c r="Q111" s="16">
        <v>0.14051094890510901</v>
      </c>
      <c r="R111" s="16"/>
      <c r="S111" s="16">
        <v>4.7528517110266198E-2</v>
      </c>
      <c r="T111" s="16">
        <v>5.7416267942583699E-2</v>
      </c>
      <c r="U111" s="16">
        <v>1.0775862068965501E-2</v>
      </c>
      <c r="V111" s="16">
        <v>4.5409674234945699E-2</v>
      </c>
      <c r="W111" s="16">
        <v>7.5593952483801297E-2</v>
      </c>
      <c r="X111" s="16">
        <v>0.27378640776698998</v>
      </c>
      <c r="Y111" s="16">
        <v>0.314925373134328</v>
      </c>
      <c r="Z111" s="16"/>
      <c r="AA111" s="16">
        <v>0.16209773539928499</v>
      </c>
      <c r="AB111" s="16">
        <v>0.10940979955456601</v>
      </c>
      <c r="AC111" s="16"/>
      <c r="AD111" s="16">
        <v>0.109929078014184</v>
      </c>
      <c r="AE111" s="16">
        <v>0.13212435233160599</v>
      </c>
      <c r="AF111" s="16"/>
      <c r="AG111" s="16">
        <v>0.110671936758893</v>
      </c>
      <c r="AH111" s="16">
        <v>0.14051094890510901</v>
      </c>
      <c r="AI111" s="16"/>
      <c r="AJ111" s="16">
        <v>0.15513712648383099</v>
      </c>
      <c r="AK111" s="16">
        <v>0.101167315175097</v>
      </c>
      <c r="AL111" s="16"/>
      <c r="AM111" s="16">
        <v>6.5420560747663503E-2</v>
      </c>
      <c r="AN111" s="16">
        <v>0.100638977635783</v>
      </c>
      <c r="AO111" s="16">
        <v>0.122284794851167</v>
      </c>
      <c r="AP111" s="16">
        <v>0.17740585774058601</v>
      </c>
      <c r="AQ111" s="16"/>
      <c r="AR111" s="16">
        <v>0.16100628930817601</v>
      </c>
      <c r="AS111" s="16">
        <v>0.111141304347826</v>
      </c>
      <c r="AT111" s="16"/>
      <c r="AU111" s="16">
        <v>0.13563501849568399</v>
      </c>
      <c r="AV111" s="16">
        <v>0.124467369365329</v>
      </c>
      <c r="AW111" s="16"/>
      <c r="AX111" s="16">
        <v>0.143698468786808</v>
      </c>
      <c r="AY111" s="16">
        <v>0.122822890748699</v>
      </c>
      <c r="AZ111" s="16"/>
      <c r="BA111" s="16">
        <v>0.12707182320442001</v>
      </c>
      <c r="BB111" s="16">
        <v>0.126120619396903</v>
      </c>
      <c r="BC111" s="16"/>
      <c r="BD111" s="16">
        <v>0.13298429319371699</v>
      </c>
      <c r="BE111" s="16">
        <v>0.12468134414831999</v>
      </c>
      <c r="BF111" s="16"/>
      <c r="BG111" s="16">
        <v>0.15878378378378399</v>
      </c>
      <c r="BH111" s="16">
        <v>0.124246079613993</v>
      </c>
      <c r="BI111" s="16"/>
      <c r="BJ111" s="16">
        <v>0.168269230769231</v>
      </c>
      <c r="BK111" s="16">
        <v>0.120533792509686</v>
      </c>
      <c r="BL111" s="16"/>
      <c r="BM111" s="16">
        <v>0.16708860759493699</v>
      </c>
      <c r="BN111" s="16">
        <v>0.122871794871795</v>
      </c>
      <c r="BO111" s="16"/>
      <c r="BP111" s="16">
        <v>0.15231788079470199</v>
      </c>
      <c r="BQ111" s="16">
        <v>0.12280325760822999</v>
      </c>
    </row>
    <row r="112" spans="2:69" x14ac:dyDescent="0.25">
      <c r="B112" t="s">
        <v>130</v>
      </c>
      <c r="C112" s="16">
        <v>4.68690702087287E-2</v>
      </c>
      <c r="D112" s="16">
        <v>5.2083333333333301E-2</v>
      </c>
      <c r="E112" s="16">
        <v>2.9045643153527E-2</v>
      </c>
      <c r="F112" s="16">
        <v>3.7151702786377701E-2</v>
      </c>
      <c r="G112" s="16">
        <v>3.1976744186046499E-2</v>
      </c>
      <c r="H112" s="16">
        <v>5.8421851289833099E-2</v>
      </c>
      <c r="I112" s="16">
        <v>3.9092055485498101E-2</v>
      </c>
      <c r="J112" s="16">
        <v>9.0909090909090898E-2</v>
      </c>
      <c r="K112" s="16">
        <v>0.10084033613445401</v>
      </c>
      <c r="L112" s="16">
        <v>6.1946902654867297E-2</v>
      </c>
      <c r="M112" s="16"/>
      <c r="N112" s="16">
        <v>4.4578313253012099E-2</v>
      </c>
      <c r="O112" s="16">
        <v>3.8095238095238099E-2</v>
      </c>
      <c r="P112" s="16">
        <v>3.9252336448598102E-2</v>
      </c>
      <c r="Q112" s="16">
        <v>5.2554744525547398E-2</v>
      </c>
      <c r="R112" s="16"/>
      <c r="S112" s="16">
        <v>2.0912547528517102E-2</v>
      </c>
      <c r="T112" s="16">
        <v>1.67464114832536E-2</v>
      </c>
      <c r="U112" s="16">
        <v>1.0775862068965501E-2</v>
      </c>
      <c r="V112" s="16">
        <v>1.4807502467917099E-2</v>
      </c>
      <c r="W112" s="16">
        <v>1.1879049676025899E-2</v>
      </c>
      <c r="X112" s="16">
        <v>4.0776699029126201E-2</v>
      </c>
      <c r="Y112" s="16">
        <v>0.22985074626865701</v>
      </c>
      <c r="Z112" s="16"/>
      <c r="AA112" s="16">
        <v>5.72109654350417E-2</v>
      </c>
      <c r="AB112" s="16">
        <v>4.20378619153675E-2</v>
      </c>
      <c r="AC112" s="16"/>
      <c r="AD112" s="16">
        <v>4.5390070921985798E-2</v>
      </c>
      <c r="AE112" s="16">
        <v>4.7409326424870502E-2</v>
      </c>
      <c r="AF112" s="16"/>
      <c r="AG112" s="16">
        <v>4.07114624505929E-2</v>
      </c>
      <c r="AH112" s="16">
        <v>5.2554744525547398E-2</v>
      </c>
      <c r="AI112" s="16"/>
      <c r="AJ112" s="16">
        <v>6.3855914858780199E-2</v>
      </c>
      <c r="AK112" s="16">
        <v>3.2189600282985502E-2</v>
      </c>
      <c r="AL112" s="16"/>
      <c r="AM112" s="16">
        <v>3.7383177570093497E-2</v>
      </c>
      <c r="AN112" s="16">
        <v>3.5143769968051103E-2</v>
      </c>
      <c r="AO112" s="16">
        <v>4.5052292839903502E-2</v>
      </c>
      <c r="AP112" s="16">
        <v>6.6108786610878698E-2</v>
      </c>
      <c r="AQ112" s="16"/>
      <c r="AR112" s="16">
        <v>5.9119496855345899E-2</v>
      </c>
      <c r="AS112" s="16">
        <v>4.15760869565217E-2</v>
      </c>
      <c r="AT112" s="16"/>
      <c r="AU112" s="16">
        <v>6.7817509247842203E-2</v>
      </c>
      <c r="AV112" s="16">
        <v>4.3058981834491999E-2</v>
      </c>
      <c r="AW112" s="16"/>
      <c r="AX112" s="16">
        <v>5.7714958775029399E-2</v>
      </c>
      <c r="AY112" s="16">
        <v>4.4786247455326798E-2</v>
      </c>
      <c r="AZ112" s="16"/>
      <c r="BA112" s="16">
        <v>4.4198895027624301E-2</v>
      </c>
      <c r="BB112" s="16">
        <v>4.7066014669926701E-2</v>
      </c>
      <c r="BC112" s="16"/>
      <c r="BD112" s="16">
        <v>4.2931937172774902E-2</v>
      </c>
      <c r="BE112" s="16">
        <v>4.7740440324449601E-2</v>
      </c>
      <c r="BF112" s="16"/>
      <c r="BG112" s="16">
        <v>5.7432432432432401E-2</v>
      </c>
      <c r="BH112" s="16">
        <v>4.6240450341777199E-2</v>
      </c>
      <c r="BI112" s="16"/>
      <c r="BJ112" s="16">
        <v>6.4102564102564097E-2</v>
      </c>
      <c r="BK112" s="16">
        <v>4.4554455445544601E-2</v>
      </c>
      <c r="BL112" s="16"/>
      <c r="BM112" s="16">
        <v>7.3417721518987303E-2</v>
      </c>
      <c r="BN112" s="16">
        <v>4.4717948717948701E-2</v>
      </c>
      <c r="BO112" s="16"/>
      <c r="BP112" s="16">
        <v>4.4701986754966901E-2</v>
      </c>
      <c r="BQ112" s="16">
        <v>4.7149592798971303E-2</v>
      </c>
    </row>
    <row r="113" spans="2:69" x14ac:dyDescent="0.25">
      <c r="B113" t="s">
        <v>131</v>
      </c>
      <c r="C113" s="16">
        <v>1.6318785578747601E-2</v>
      </c>
      <c r="D113" s="16">
        <v>7.4404761904761901E-3</v>
      </c>
      <c r="E113" s="16">
        <v>9.6818810511756608E-3</v>
      </c>
      <c r="F113" s="16">
        <v>2.4767801857585099E-2</v>
      </c>
      <c r="G113" s="16">
        <v>7.2674418604651196E-3</v>
      </c>
      <c r="H113" s="16">
        <v>1.8209408194233698E-2</v>
      </c>
      <c r="I113" s="16">
        <v>1.7654476670870101E-2</v>
      </c>
      <c r="J113" s="16">
        <v>4.0404040404040401E-2</v>
      </c>
      <c r="K113" s="16">
        <v>4.20168067226891E-2</v>
      </c>
      <c r="L113" s="16">
        <v>1.7699115044247801E-2</v>
      </c>
      <c r="M113" s="16"/>
      <c r="N113" s="16">
        <v>3.2530120481927702E-2</v>
      </c>
      <c r="O113" s="16">
        <v>1.9047619047619001E-2</v>
      </c>
      <c r="P113" s="16">
        <v>1.3084112149532701E-2</v>
      </c>
      <c r="Q113" s="16">
        <v>1.2043795620438001E-2</v>
      </c>
      <c r="R113" s="16"/>
      <c r="S113" s="16">
        <v>5.7034220532319402E-3</v>
      </c>
      <c r="T113" s="16">
        <v>0</v>
      </c>
      <c r="U113" s="16">
        <v>0</v>
      </c>
      <c r="V113" s="16">
        <v>3.9486673247778898E-3</v>
      </c>
      <c r="W113" s="16">
        <v>2.15982721382289E-3</v>
      </c>
      <c r="X113" s="16">
        <v>7.7669902912621399E-3</v>
      </c>
      <c r="Y113" s="16">
        <v>0.102985074626866</v>
      </c>
      <c r="Z113" s="16"/>
      <c r="AA113" s="16">
        <v>2.0858164481525599E-2</v>
      </c>
      <c r="AB113" s="16">
        <v>1.4198218262806201E-2</v>
      </c>
      <c r="AC113" s="16"/>
      <c r="AD113" s="16">
        <v>1.20567375886525E-2</v>
      </c>
      <c r="AE113" s="16">
        <v>1.78756476683938E-2</v>
      </c>
      <c r="AF113" s="16"/>
      <c r="AG113" s="16">
        <v>2.09486166007905E-2</v>
      </c>
      <c r="AH113" s="16">
        <v>1.2043795620438001E-2</v>
      </c>
      <c r="AI113" s="16"/>
      <c r="AJ113" s="16">
        <v>2.3331968890708099E-2</v>
      </c>
      <c r="AK113" s="16">
        <v>1.0258224266006401E-2</v>
      </c>
      <c r="AL113" s="16"/>
      <c r="AM113" s="16">
        <v>1.2461059190031199E-2</v>
      </c>
      <c r="AN113" s="16">
        <v>1.91693290734824E-2</v>
      </c>
      <c r="AO113" s="16">
        <v>1.36765888978278E-2</v>
      </c>
      <c r="AP113" s="16">
        <v>1.8410041841004199E-2</v>
      </c>
      <c r="AQ113" s="16"/>
      <c r="AR113" s="16">
        <v>2.6415094339622601E-2</v>
      </c>
      <c r="AS113" s="16">
        <v>1.19565217391304E-2</v>
      </c>
      <c r="AT113" s="16"/>
      <c r="AU113" s="16">
        <v>1.6029593094944498E-2</v>
      </c>
      <c r="AV113" s="16">
        <v>1.6371383718322498E-2</v>
      </c>
      <c r="AW113" s="16"/>
      <c r="AX113" s="16">
        <v>2.8268551236749099E-2</v>
      </c>
      <c r="AY113" s="16">
        <v>1.40239764759104E-2</v>
      </c>
      <c r="AZ113" s="16"/>
      <c r="BA113" s="16">
        <v>2.4861878453038701E-2</v>
      </c>
      <c r="BB113" s="16">
        <v>1.5688671556642199E-2</v>
      </c>
      <c r="BC113" s="16"/>
      <c r="BD113" s="16">
        <v>8.3769633507853394E-3</v>
      </c>
      <c r="BE113" s="16">
        <v>1.8076477404403199E-2</v>
      </c>
      <c r="BF113" s="16"/>
      <c r="BG113" s="16">
        <v>1.0135135135135099E-2</v>
      </c>
      <c r="BH113" s="16">
        <v>1.6686771210293501E-2</v>
      </c>
      <c r="BI113" s="16"/>
      <c r="BJ113" s="16">
        <v>1.76282051282051E-2</v>
      </c>
      <c r="BK113" s="16">
        <v>1.6142918639690099E-2</v>
      </c>
      <c r="BL113" s="16"/>
      <c r="BM113" s="16">
        <v>3.5443037974683497E-2</v>
      </c>
      <c r="BN113" s="16">
        <v>1.47692307692308E-2</v>
      </c>
      <c r="BO113" s="16"/>
      <c r="BP113" s="16">
        <v>2.48344370860927E-2</v>
      </c>
      <c r="BQ113" s="16">
        <v>1.52164594942135E-2</v>
      </c>
    </row>
    <row r="114" spans="2:69" x14ac:dyDescent="0.25">
      <c r="B114" t="s">
        <v>68</v>
      </c>
      <c r="C114" s="16">
        <v>4.8387096774193498E-2</v>
      </c>
      <c r="D114" s="16">
        <v>3.42261904761905E-2</v>
      </c>
      <c r="E114" s="16">
        <v>1.10650069156293E-2</v>
      </c>
      <c r="F114" s="16">
        <v>2.7863777089783302E-2</v>
      </c>
      <c r="G114" s="16">
        <v>6.8313953488372103E-2</v>
      </c>
      <c r="H114" s="16">
        <v>7.1320182094081905E-2</v>
      </c>
      <c r="I114" s="16">
        <v>4.7919293820933198E-2</v>
      </c>
      <c r="J114" s="16">
        <v>6.5656565656565705E-2</v>
      </c>
      <c r="K114" s="16">
        <v>6.7226890756302504E-2</v>
      </c>
      <c r="L114" s="16">
        <v>5.3097345132743397E-2</v>
      </c>
      <c r="M114" s="16"/>
      <c r="N114" s="16">
        <v>5.9036144578313299E-2</v>
      </c>
      <c r="O114" s="16">
        <v>5.0793650793650801E-2</v>
      </c>
      <c r="P114" s="16">
        <v>4.9532710280373801E-2</v>
      </c>
      <c r="Q114" s="16">
        <v>4.4160583941605797E-2</v>
      </c>
      <c r="R114" s="16"/>
      <c r="S114" s="16">
        <v>2.2813688212927799E-2</v>
      </c>
      <c r="T114" s="16">
        <v>7.1770334928229701E-3</v>
      </c>
      <c r="U114" s="16">
        <v>4.3103448275862103E-3</v>
      </c>
      <c r="V114" s="16">
        <v>7.8973346495557692E-3</v>
      </c>
      <c r="W114" s="16">
        <v>7.5593952483801298E-3</v>
      </c>
      <c r="X114" s="16">
        <v>9.7087378640776708E-3</v>
      </c>
      <c r="Y114" s="16">
        <v>1.49253731343284E-2</v>
      </c>
      <c r="Z114" s="16"/>
      <c r="AA114" s="16">
        <v>2.0262216924910599E-2</v>
      </c>
      <c r="AB114" s="16">
        <v>6.1525612472160401E-2</v>
      </c>
      <c r="AC114" s="16"/>
      <c r="AD114" s="16">
        <v>5.95744680851064E-2</v>
      </c>
      <c r="AE114" s="16">
        <v>4.4300518134715E-2</v>
      </c>
      <c r="AF114" s="16"/>
      <c r="AG114" s="16">
        <v>5.2964426877470397E-2</v>
      </c>
      <c r="AH114" s="16">
        <v>4.4160583941605797E-2</v>
      </c>
      <c r="AI114" s="16"/>
      <c r="AJ114" s="16">
        <v>3.3974621367171498E-2</v>
      </c>
      <c r="AK114" s="16">
        <v>6.0841881853554998E-2</v>
      </c>
      <c r="AL114" s="16"/>
      <c r="AM114" s="16">
        <v>0.124610591900312</v>
      </c>
      <c r="AN114" s="16">
        <v>7.9073482428115002E-2</v>
      </c>
      <c r="AO114" s="16">
        <v>4.2236524537409503E-2</v>
      </c>
      <c r="AP114" s="16">
        <v>9.2050209205020907E-3</v>
      </c>
      <c r="AQ114" s="16"/>
      <c r="AR114" s="16">
        <v>3.6477987421383598E-2</v>
      </c>
      <c r="AS114" s="16">
        <v>5.3532608695652198E-2</v>
      </c>
      <c r="AT114" s="16"/>
      <c r="AU114" s="16">
        <v>3.4525277435265102E-2</v>
      </c>
      <c r="AV114" s="16">
        <v>5.0908275398071301E-2</v>
      </c>
      <c r="AW114" s="16"/>
      <c r="AX114" s="16">
        <v>4.7114252061248502E-2</v>
      </c>
      <c r="AY114" s="16">
        <v>4.8631531327753899E-2</v>
      </c>
      <c r="AZ114" s="16"/>
      <c r="BA114" s="16">
        <v>5.5248618784530398E-2</v>
      </c>
      <c r="BB114" s="16">
        <v>4.7881010594947003E-2</v>
      </c>
      <c r="BC114" s="16"/>
      <c r="BD114" s="16">
        <v>3.03664921465969E-2</v>
      </c>
      <c r="BE114" s="16">
        <v>5.2375434530706803E-2</v>
      </c>
      <c r="BF114" s="16"/>
      <c r="BG114" s="16">
        <v>2.0270270270270299E-2</v>
      </c>
      <c r="BH114" s="16">
        <v>5.00603136308806E-2</v>
      </c>
      <c r="BI114" s="16"/>
      <c r="BJ114" s="16">
        <v>3.3653846153846201E-2</v>
      </c>
      <c r="BK114" s="16">
        <v>5.0365906155833001E-2</v>
      </c>
      <c r="BL114" s="16"/>
      <c r="BM114" s="16">
        <v>3.5443037974683497E-2</v>
      </c>
      <c r="BN114" s="16">
        <v>4.9435897435897401E-2</v>
      </c>
      <c r="BO114" s="16"/>
      <c r="BP114" s="16">
        <v>2.3178807947019899E-2</v>
      </c>
      <c r="BQ114" s="16">
        <v>5.1650235747963999E-2</v>
      </c>
    </row>
    <row r="115" spans="2:69" x14ac:dyDescent="0.25">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row>
    <row r="116" spans="2:69" x14ac:dyDescent="0.25">
      <c r="B116" s="6" t="s">
        <v>134</v>
      </c>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row>
    <row r="117" spans="2:69" x14ac:dyDescent="0.25">
      <c r="B117" s="23" t="s">
        <v>70</v>
      </c>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row>
    <row r="118" spans="2:69" x14ac:dyDescent="0.25">
      <c r="B118" t="s">
        <v>126</v>
      </c>
      <c r="C118" s="16">
        <v>7.0208728652751398E-3</v>
      </c>
      <c r="D118" s="16">
        <v>4.4642857142857097E-3</v>
      </c>
      <c r="E118" s="16">
        <v>9.6818810511756608E-3</v>
      </c>
      <c r="F118" s="16">
        <v>7.7399380804953604E-3</v>
      </c>
      <c r="G118" s="16">
        <v>2.9069767441860499E-3</v>
      </c>
      <c r="H118" s="16">
        <v>8.3459787556904395E-3</v>
      </c>
      <c r="I118" s="16">
        <v>1.13493064312736E-2</v>
      </c>
      <c r="J118" s="16">
        <v>0</v>
      </c>
      <c r="K118" s="16">
        <v>0</v>
      </c>
      <c r="L118" s="16">
        <v>0</v>
      </c>
      <c r="M118" s="16"/>
      <c r="N118" s="16">
        <v>2.7710843373493999E-2</v>
      </c>
      <c r="O118" s="16">
        <v>4.7619047619047597E-3</v>
      </c>
      <c r="P118" s="16">
        <v>2.80373831775701E-3</v>
      </c>
      <c r="Q118" s="16">
        <v>2.9197080291970801E-3</v>
      </c>
      <c r="R118" s="16"/>
      <c r="S118" s="16">
        <v>5.8935361216730001E-2</v>
      </c>
      <c r="T118" s="16">
        <v>2.3923444976076602E-3</v>
      </c>
      <c r="U118" s="16">
        <v>0</v>
      </c>
      <c r="V118" s="16">
        <v>1.9743336623889401E-3</v>
      </c>
      <c r="W118" s="16">
        <v>1.07991360691145E-3</v>
      </c>
      <c r="X118" s="16">
        <v>9.7087378640776695E-4</v>
      </c>
      <c r="Y118" s="16">
        <v>1.49253731343284E-3</v>
      </c>
      <c r="Z118" s="16"/>
      <c r="AA118" s="16">
        <v>4.1716328963051297E-3</v>
      </c>
      <c r="AB118" s="16">
        <v>8.3518930957683698E-3</v>
      </c>
      <c r="AC118" s="16"/>
      <c r="AD118" s="16">
        <v>1.27659574468085E-2</v>
      </c>
      <c r="AE118" s="16">
        <v>4.92227979274611E-3</v>
      </c>
      <c r="AF118" s="16"/>
      <c r="AG118" s="16">
        <v>1.14624505928854E-2</v>
      </c>
      <c r="AH118" s="16">
        <v>2.9197080291970801E-3</v>
      </c>
      <c r="AI118" s="16"/>
      <c r="AJ118" s="16">
        <v>3.6839950880065502E-3</v>
      </c>
      <c r="AK118" s="16">
        <v>9.9044923947647703E-3</v>
      </c>
      <c r="AL118" s="16"/>
      <c r="AM118" s="16">
        <v>2.80373831775701E-2</v>
      </c>
      <c r="AN118" s="16">
        <v>7.9872204472843395E-3</v>
      </c>
      <c r="AO118" s="16">
        <v>4.0225261464199502E-3</v>
      </c>
      <c r="AP118" s="16">
        <v>6.69456066945607E-3</v>
      </c>
      <c r="AQ118" s="16"/>
      <c r="AR118" s="16">
        <v>5.66037735849057E-3</v>
      </c>
      <c r="AS118" s="16">
        <v>7.6086956521739099E-3</v>
      </c>
      <c r="AT118" s="16"/>
      <c r="AU118" s="16">
        <v>1.35635018495684E-2</v>
      </c>
      <c r="AV118" s="16">
        <v>5.83090379008746E-3</v>
      </c>
      <c r="AW118" s="16"/>
      <c r="AX118" s="16">
        <v>8.2449941107184902E-3</v>
      </c>
      <c r="AY118" s="16">
        <v>6.7857950689889203E-3</v>
      </c>
      <c r="AZ118" s="16"/>
      <c r="BA118" s="16">
        <v>1.38121546961326E-2</v>
      </c>
      <c r="BB118" s="16">
        <v>6.5199674001629997E-3</v>
      </c>
      <c r="BC118" s="16"/>
      <c r="BD118" s="16">
        <v>6.2827225130890098E-3</v>
      </c>
      <c r="BE118" s="16">
        <v>7.1842410196987297E-3</v>
      </c>
      <c r="BF118" s="16"/>
      <c r="BG118" s="16">
        <v>2.3648648648648601E-2</v>
      </c>
      <c r="BH118" s="16">
        <v>6.0313630880579E-3</v>
      </c>
      <c r="BI118" s="16"/>
      <c r="BJ118" s="16">
        <v>1.1217948717948701E-2</v>
      </c>
      <c r="BK118" s="16">
        <v>6.4571674558760199E-3</v>
      </c>
      <c r="BL118" s="16"/>
      <c r="BM118" s="16">
        <v>2.0253164556962001E-2</v>
      </c>
      <c r="BN118" s="16">
        <v>5.9487179487179498E-3</v>
      </c>
      <c r="BO118" s="16"/>
      <c r="BP118" s="16">
        <v>6.6225165562913899E-3</v>
      </c>
      <c r="BQ118" s="16">
        <v>7.0724389198456904E-3</v>
      </c>
    </row>
    <row r="119" spans="2:69" x14ac:dyDescent="0.25">
      <c r="B119" t="s">
        <v>127</v>
      </c>
      <c r="C119" s="16">
        <v>1.2903225806451601E-2</v>
      </c>
      <c r="D119" s="16">
        <v>1.1904761904761901E-2</v>
      </c>
      <c r="E119" s="16">
        <v>1.3831258644536701E-2</v>
      </c>
      <c r="F119" s="16">
        <v>9.2879256965944304E-3</v>
      </c>
      <c r="G119" s="16">
        <v>4.3604651162790697E-3</v>
      </c>
      <c r="H119" s="16">
        <v>1.28983308042489E-2</v>
      </c>
      <c r="I119" s="16">
        <v>2.5220680958385901E-2</v>
      </c>
      <c r="J119" s="16">
        <v>1.5151515151515201E-2</v>
      </c>
      <c r="K119" s="16">
        <v>8.4033613445378096E-3</v>
      </c>
      <c r="L119" s="16">
        <v>0</v>
      </c>
      <c r="M119" s="16"/>
      <c r="N119" s="16">
        <v>2.5301204819277098E-2</v>
      </c>
      <c r="O119" s="16">
        <v>2.53968253968254E-2</v>
      </c>
      <c r="P119" s="16">
        <v>1.0280373831775699E-2</v>
      </c>
      <c r="Q119" s="16">
        <v>7.2992700729926996E-3</v>
      </c>
      <c r="R119" s="16"/>
      <c r="S119" s="16">
        <v>9.3155893536121706E-2</v>
      </c>
      <c r="T119" s="16">
        <v>1.67464114832536E-2</v>
      </c>
      <c r="U119" s="16">
        <v>6.4655172413793103E-3</v>
      </c>
      <c r="V119" s="16">
        <v>3.9486673247778898E-3</v>
      </c>
      <c r="W119" s="16">
        <v>1.07991360691145E-3</v>
      </c>
      <c r="X119" s="16">
        <v>0</v>
      </c>
      <c r="Y119" s="16">
        <v>4.4776119402985103E-3</v>
      </c>
      <c r="Z119" s="16"/>
      <c r="AA119" s="16">
        <v>9.5351609058402908E-3</v>
      </c>
      <c r="AB119" s="16">
        <v>1.44766146993318E-2</v>
      </c>
      <c r="AC119" s="16"/>
      <c r="AD119" s="16">
        <v>1.63120567375887E-2</v>
      </c>
      <c r="AE119" s="16">
        <v>1.16580310880829E-2</v>
      </c>
      <c r="AF119" s="16"/>
      <c r="AG119" s="16">
        <v>1.8972332015810299E-2</v>
      </c>
      <c r="AH119" s="16">
        <v>7.2992700729926996E-3</v>
      </c>
      <c r="AI119" s="16"/>
      <c r="AJ119" s="16">
        <v>1.3098649201801101E-2</v>
      </c>
      <c r="AK119" s="16">
        <v>1.27343473646976E-2</v>
      </c>
      <c r="AL119" s="16"/>
      <c r="AM119" s="16">
        <v>0</v>
      </c>
      <c r="AN119" s="16">
        <v>1.67731629392971E-2</v>
      </c>
      <c r="AO119" s="16">
        <v>1.4078841512469799E-2</v>
      </c>
      <c r="AP119" s="16">
        <v>9.2050209205020907E-3</v>
      </c>
      <c r="AQ119" s="16"/>
      <c r="AR119" s="16">
        <v>1.32075471698113E-2</v>
      </c>
      <c r="AS119" s="16">
        <v>1.2771739130434801E-2</v>
      </c>
      <c r="AT119" s="16"/>
      <c r="AU119" s="16">
        <v>1.84956843403206E-2</v>
      </c>
      <c r="AV119" s="16">
        <v>1.18860731105629E-2</v>
      </c>
      <c r="AW119" s="16"/>
      <c r="AX119" s="16">
        <v>9.4228504122496996E-3</v>
      </c>
      <c r="AY119" s="16">
        <v>1.3571590137977801E-2</v>
      </c>
      <c r="AZ119" s="16"/>
      <c r="BA119" s="16">
        <v>1.93370165745856E-2</v>
      </c>
      <c r="BB119" s="16">
        <v>1.24286878565607E-2</v>
      </c>
      <c r="BC119" s="16"/>
      <c r="BD119" s="16">
        <v>1.04712041884817E-2</v>
      </c>
      <c r="BE119" s="16">
        <v>1.3441483198146E-2</v>
      </c>
      <c r="BF119" s="16"/>
      <c r="BG119" s="16">
        <v>2.3648648648648601E-2</v>
      </c>
      <c r="BH119" s="16">
        <v>1.22637716123844E-2</v>
      </c>
      <c r="BI119" s="16"/>
      <c r="BJ119" s="16">
        <v>1.1217948717948701E-2</v>
      </c>
      <c r="BK119" s="16">
        <v>1.3129573826947899E-2</v>
      </c>
      <c r="BL119" s="16"/>
      <c r="BM119" s="16">
        <v>1.7721518987341801E-2</v>
      </c>
      <c r="BN119" s="16">
        <v>1.25128205128205E-2</v>
      </c>
      <c r="BO119" s="16"/>
      <c r="BP119" s="16">
        <v>1.3245033112582801E-2</v>
      </c>
      <c r="BQ119" s="16">
        <v>1.28589798542649E-2</v>
      </c>
    </row>
    <row r="120" spans="2:69" x14ac:dyDescent="0.25">
      <c r="B120" t="s">
        <v>128</v>
      </c>
      <c r="C120" s="16">
        <v>2.9791271347248599E-2</v>
      </c>
      <c r="D120" s="16">
        <v>1.6369047619047599E-2</v>
      </c>
      <c r="E120" s="16">
        <v>2.3513139695712299E-2</v>
      </c>
      <c r="F120" s="16">
        <v>4.02476780185759E-2</v>
      </c>
      <c r="G120" s="16">
        <v>2.1802325581395301E-2</v>
      </c>
      <c r="H120" s="16">
        <v>3.4142640364188202E-2</v>
      </c>
      <c r="I120" s="16">
        <v>3.6569987389659497E-2</v>
      </c>
      <c r="J120" s="16">
        <v>3.5353535353535401E-2</v>
      </c>
      <c r="K120" s="16">
        <v>4.20168067226891E-2</v>
      </c>
      <c r="L120" s="16">
        <v>1.7699115044247801E-2</v>
      </c>
      <c r="M120" s="16"/>
      <c r="N120" s="16">
        <v>2.89156626506024E-2</v>
      </c>
      <c r="O120" s="16">
        <v>4.7619047619047603E-2</v>
      </c>
      <c r="P120" s="16">
        <v>3.0841121495327101E-2</v>
      </c>
      <c r="Q120" s="16">
        <v>2.5547445255474501E-2</v>
      </c>
      <c r="R120" s="16"/>
      <c r="S120" s="16">
        <v>0.129277566539924</v>
      </c>
      <c r="T120" s="16">
        <v>9.3301435406698593E-2</v>
      </c>
      <c r="U120" s="16">
        <v>2.1551724137931001E-2</v>
      </c>
      <c r="V120" s="16">
        <v>1.1846001974333701E-2</v>
      </c>
      <c r="W120" s="16">
        <v>7.5593952483801298E-3</v>
      </c>
      <c r="X120" s="16">
        <v>7.7669902912621399E-3</v>
      </c>
      <c r="Y120" s="16">
        <v>1.34328358208955E-2</v>
      </c>
      <c r="Z120" s="16"/>
      <c r="AA120" s="16">
        <v>3.1585220500595999E-2</v>
      </c>
      <c r="AB120" s="16">
        <v>2.89532293986637E-2</v>
      </c>
      <c r="AC120" s="16"/>
      <c r="AD120" s="16">
        <v>2.97872340425532E-2</v>
      </c>
      <c r="AE120" s="16">
        <v>2.9792746113989601E-2</v>
      </c>
      <c r="AF120" s="16"/>
      <c r="AG120" s="16">
        <v>3.4387351778656101E-2</v>
      </c>
      <c r="AH120" s="16">
        <v>2.5547445255474501E-2</v>
      </c>
      <c r="AI120" s="16"/>
      <c r="AJ120" s="16">
        <v>2.1285304952926701E-2</v>
      </c>
      <c r="AK120" s="16">
        <v>3.7141846480367897E-2</v>
      </c>
      <c r="AL120" s="16"/>
      <c r="AM120" s="16">
        <v>2.4922118380062301E-2</v>
      </c>
      <c r="AN120" s="16">
        <v>3.43450479233227E-2</v>
      </c>
      <c r="AO120" s="16">
        <v>3.09734513274336E-2</v>
      </c>
      <c r="AP120" s="16">
        <v>2.4267782426778201E-2</v>
      </c>
      <c r="AQ120" s="16"/>
      <c r="AR120" s="16">
        <v>2.7672955974842799E-2</v>
      </c>
      <c r="AS120" s="16">
        <v>3.07065217391304E-2</v>
      </c>
      <c r="AT120" s="16"/>
      <c r="AU120" s="16">
        <v>2.2194821208384698E-2</v>
      </c>
      <c r="AV120" s="16">
        <v>3.11729087239291E-2</v>
      </c>
      <c r="AW120" s="16"/>
      <c r="AX120" s="16">
        <v>1.7667844522968199E-2</v>
      </c>
      <c r="AY120" s="16">
        <v>3.2119429993214203E-2</v>
      </c>
      <c r="AZ120" s="16"/>
      <c r="BA120" s="16">
        <v>3.3149171270718203E-2</v>
      </c>
      <c r="BB120" s="16">
        <v>2.9543602281988601E-2</v>
      </c>
      <c r="BC120" s="16"/>
      <c r="BD120" s="16">
        <v>3.5602094240837698E-2</v>
      </c>
      <c r="BE120" s="16">
        <v>2.8505214368481999E-2</v>
      </c>
      <c r="BF120" s="16"/>
      <c r="BG120" s="16">
        <v>2.3648648648648601E-2</v>
      </c>
      <c r="BH120" s="16">
        <v>3.0156815440289499E-2</v>
      </c>
      <c r="BI120" s="16"/>
      <c r="BJ120" s="16">
        <v>2.0833333333333301E-2</v>
      </c>
      <c r="BK120" s="16">
        <v>3.0994403788204901E-2</v>
      </c>
      <c r="BL120" s="16"/>
      <c r="BM120" s="16">
        <v>3.7974683544303799E-2</v>
      </c>
      <c r="BN120" s="16">
        <v>2.91282051282051E-2</v>
      </c>
      <c r="BO120" s="16"/>
      <c r="BP120" s="16">
        <v>4.6357615894039701E-2</v>
      </c>
      <c r="BQ120" s="16">
        <v>2.7646806686669499E-2</v>
      </c>
    </row>
    <row r="121" spans="2:69" x14ac:dyDescent="0.25">
      <c r="B121" t="s">
        <v>32</v>
      </c>
      <c r="C121" s="16">
        <v>5.9582542694497198E-2</v>
      </c>
      <c r="D121" s="16">
        <v>5.8035714285714302E-2</v>
      </c>
      <c r="E121" s="16">
        <v>4.7026279391424598E-2</v>
      </c>
      <c r="F121" s="16">
        <v>6.19195046439628E-2</v>
      </c>
      <c r="G121" s="16">
        <v>6.8313953488372103E-2</v>
      </c>
      <c r="H121" s="16">
        <v>5.23520485584218E-2</v>
      </c>
      <c r="I121" s="16">
        <v>7.8184110970996201E-2</v>
      </c>
      <c r="J121" s="16">
        <v>5.0505050505050497E-2</v>
      </c>
      <c r="K121" s="16">
        <v>5.8823529411764698E-2</v>
      </c>
      <c r="L121" s="16">
        <v>5.3097345132743397E-2</v>
      </c>
      <c r="M121" s="16"/>
      <c r="N121" s="16">
        <v>3.0120481927710802E-2</v>
      </c>
      <c r="O121" s="16">
        <v>5.5555555555555601E-2</v>
      </c>
      <c r="P121" s="16">
        <v>7.1962616822429895E-2</v>
      </c>
      <c r="Q121" s="16">
        <v>6.45985401459854E-2</v>
      </c>
      <c r="R121" s="16"/>
      <c r="S121" s="16">
        <v>0.144486692015209</v>
      </c>
      <c r="T121" s="16">
        <v>0.18899521531100499</v>
      </c>
      <c r="U121" s="16">
        <v>0.11206896551724101</v>
      </c>
      <c r="V121" s="16">
        <v>2.56663376110563E-2</v>
      </c>
      <c r="W121" s="16">
        <v>2.5917926565874699E-2</v>
      </c>
      <c r="X121" s="16">
        <v>2.81553398058252E-2</v>
      </c>
      <c r="Y121" s="16">
        <v>2.8358208955223899E-2</v>
      </c>
      <c r="Z121" s="16"/>
      <c r="AA121" s="16">
        <v>4.7079856972586397E-2</v>
      </c>
      <c r="AB121" s="16">
        <v>6.5423162583518907E-2</v>
      </c>
      <c r="AC121" s="16"/>
      <c r="AD121" s="16">
        <v>5.5319148936170202E-2</v>
      </c>
      <c r="AE121" s="16">
        <v>6.1139896373057001E-2</v>
      </c>
      <c r="AF121" s="16"/>
      <c r="AG121" s="16">
        <v>5.4150197628458498E-2</v>
      </c>
      <c r="AH121" s="16">
        <v>6.45985401459854E-2</v>
      </c>
      <c r="AI121" s="16"/>
      <c r="AJ121" s="16">
        <v>5.6078591895210798E-2</v>
      </c>
      <c r="AK121" s="16">
        <v>6.2610541209763004E-2</v>
      </c>
      <c r="AL121" s="16"/>
      <c r="AM121" s="16">
        <v>3.7383177570093497E-2</v>
      </c>
      <c r="AN121" s="16">
        <v>5.5111821086262003E-2</v>
      </c>
      <c r="AO121" s="16">
        <v>6.23491552695093E-2</v>
      </c>
      <c r="AP121" s="16">
        <v>6.4435146443514599E-2</v>
      </c>
      <c r="AQ121" s="16"/>
      <c r="AR121" s="16">
        <v>6.0377358490565997E-2</v>
      </c>
      <c r="AS121" s="16">
        <v>5.92391304347826E-2</v>
      </c>
      <c r="AT121" s="16"/>
      <c r="AU121" s="16">
        <v>7.0283600493218204E-2</v>
      </c>
      <c r="AV121" s="16">
        <v>5.7636241309710699E-2</v>
      </c>
      <c r="AW121" s="16"/>
      <c r="AX121" s="16">
        <v>5.6537102473498198E-2</v>
      </c>
      <c r="AY121" s="16">
        <v>6.0167382945035097E-2</v>
      </c>
      <c r="AZ121" s="16"/>
      <c r="BA121" s="16">
        <v>5.24861878453039E-2</v>
      </c>
      <c r="BB121" s="16">
        <v>6.01059494702526E-2</v>
      </c>
      <c r="BC121" s="16"/>
      <c r="BD121" s="16">
        <v>5.9685863874345602E-2</v>
      </c>
      <c r="BE121" s="16">
        <v>5.9559675550405602E-2</v>
      </c>
      <c r="BF121" s="16"/>
      <c r="BG121" s="16">
        <v>6.41891891891892E-2</v>
      </c>
      <c r="BH121" s="16">
        <v>5.9308403699235998E-2</v>
      </c>
      <c r="BI121" s="16"/>
      <c r="BJ121" s="16">
        <v>4.48717948717949E-2</v>
      </c>
      <c r="BK121" s="16">
        <v>6.1558329746018103E-2</v>
      </c>
      <c r="BL121" s="16"/>
      <c r="BM121" s="16">
        <v>6.0759493670886101E-2</v>
      </c>
      <c r="BN121" s="16">
        <v>5.9487179487179499E-2</v>
      </c>
      <c r="BO121" s="16"/>
      <c r="BP121" s="16">
        <v>4.96688741721854E-2</v>
      </c>
      <c r="BQ121" s="16">
        <v>6.0865837976853798E-2</v>
      </c>
    </row>
    <row r="122" spans="2:69" x14ac:dyDescent="0.25">
      <c r="B122" t="s">
        <v>33</v>
      </c>
      <c r="C122" s="16">
        <v>0.10303605313093001</v>
      </c>
      <c r="D122" s="16">
        <v>9.2261904761904795E-2</v>
      </c>
      <c r="E122" s="16">
        <v>0.114799446749654</v>
      </c>
      <c r="F122" s="16">
        <v>0.10990712074303401</v>
      </c>
      <c r="G122" s="16">
        <v>0.116279069767442</v>
      </c>
      <c r="H122" s="16">
        <v>8.7253414264036405E-2</v>
      </c>
      <c r="I122" s="16">
        <v>0.10970996216897901</v>
      </c>
      <c r="J122" s="16">
        <v>0.10101010101010099</v>
      </c>
      <c r="K122" s="16">
        <v>6.7226890756302504E-2</v>
      </c>
      <c r="L122" s="16">
        <v>0.15044247787610601</v>
      </c>
      <c r="M122" s="16"/>
      <c r="N122" s="16">
        <v>3.6144578313252997E-2</v>
      </c>
      <c r="O122" s="16">
        <v>0.101587301587302</v>
      </c>
      <c r="P122" s="16">
        <v>0.11588785046729</v>
      </c>
      <c r="Q122" s="16">
        <v>0.11861313868613101</v>
      </c>
      <c r="R122" s="16"/>
      <c r="S122" s="16">
        <v>8.7452471482889704E-2</v>
      </c>
      <c r="T122" s="16">
        <v>0.200956937799043</v>
      </c>
      <c r="U122" s="16">
        <v>0.26724137931034497</v>
      </c>
      <c r="V122" s="16">
        <v>0.10266535044422501</v>
      </c>
      <c r="W122" s="16">
        <v>9.7192224622030199E-2</v>
      </c>
      <c r="X122" s="16">
        <v>4.75728155339806E-2</v>
      </c>
      <c r="Y122" s="16">
        <v>4.47761194029851E-2</v>
      </c>
      <c r="Z122" s="16"/>
      <c r="AA122" s="16">
        <v>0.104886769964243</v>
      </c>
      <c r="AB122" s="16">
        <v>0.1021714922049</v>
      </c>
      <c r="AC122" s="16"/>
      <c r="AD122" s="16">
        <v>9.0070921985815594E-2</v>
      </c>
      <c r="AE122" s="16">
        <v>0.107772020725389</v>
      </c>
      <c r="AF122" s="16"/>
      <c r="AG122" s="16">
        <v>8.61660079051383E-2</v>
      </c>
      <c r="AH122" s="16">
        <v>0.11861313868613101</v>
      </c>
      <c r="AI122" s="16"/>
      <c r="AJ122" s="16">
        <v>9.1690544412607405E-2</v>
      </c>
      <c r="AK122" s="16">
        <v>0.11284046692607</v>
      </c>
      <c r="AL122" s="16"/>
      <c r="AM122" s="16">
        <v>4.0498442367601202E-2</v>
      </c>
      <c r="AN122" s="16">
        <v>9.5846645367412095E-2</v>
      </c>
      <c r="AO122" s="16">
        <v>0.122687047465809</v>
      </c>
      <c r="AP122" s="16">
        <v>8.7029288702928906E-2</v>
      </c>
      <c r="AQ122" s="16"/>
      <c r="AR122" s="16">
        <v>8.9308176100628897E-2</v>
      </c>
      <c r="AS122" s="16">
        <v>0.108967391304348</v>
      </c>
      <c r="AT122" s="16"/>
      <c r="AU122" s="16">
        <v>7.8914919852034499E-2</v>
      </c>
      <c r="AV122" s="16">
        <v>0.107423189055842</v>
      </c>
      <c r="AW122" s="16"/>
      <c r="AX122" s="16">
        <v>0.12838633686690201</v>
      </c>
      <c r="AY122" s="16">
        <v>9.8167835331372993E-2</v>
      </c>
      <c r="AZ122" s="16"/>
      <c r="BA122" s="16">
        <v>8.5635359116022103E-2</v>
      </c>
      <c r="BB122" s="16">
        <v>0.104319478402608</v>
      </c>
      <c r="BC122" s="16"/>
      <c r="BD122" s="16">
        <v>0.101570680628272</v>
      </c>
      <c r="BE122" s="16">
        <v>0.103360370799536</v>
      </c>
      <c r="BF122" s="16"/>
      <c r="BG122" s="16">
        <v>0.135135135135135</v>
      </c>
      <c r="BH122" s="16">
        <v>0.101125854443104</v>
      </c>
      <c r="BI122" s="16"/>
      <c r="BJ122" s="16">
        <v>0.128205128205128</v>
      </c>
      <c r="BK122" s="16">
        <v>9.9655617735686597E-2</v>
      </c>
      <c r="BL122" s="16"/>
      <c r="BM122" s="16">
        <v>9.3670886075949394E-2</v>
      </c>
      <c r="BN122" s="16">
        <v>0.103794871794872</v>
      </c>
      <c r="BO122" s="16"/>
      <c r="BP122" s="16">
        <v>9.7682119205297999E-2</v>
      </c>
      <c r="BQ122" s="16">
        <v>0.10372910415773701</v>
      </c>
    </row>
    <row r="123" spans="2:69" x14ac:dyDescent="0.25">
      <c r="B123" t="s">
        <v>34</v>
      </c>
      <c r="C123" s="16">
        <v>0.40246679316888001</v>
      </c>
      <c r="D123" s="16">
        <v>0.31547619047619002</v>
      </c>
      <c r="E123" s="16">
        <v>0.390041493775934</v>
      </c>
      <c r="F123" s="16">
        <v>0.394736842105263</v>
      </c>
      <c r="G123" s="16">
        <v>0.28924418604651198</v>
      </c>
      <c r="H123" s="16">
        <v>0.50834597875568999</v>
      </c>
      <c r="I123" s="16">
        <v>0.44892812105926899</v>
      </c>
      <c r="J123" s="16">
        <v>0.32323232323232298</v>
      </c>
      <c r="K123" s="16">
        <v>0.23529411764705899</v>
      </c>
      <c r="L123" s="16">
        <v>0.48672566371681403</v>
      </c>
      <c r="M123" s="16"/>
      <c r="N123" s="16">
        <v>0.72048192771084296</v>
      </c>
      <c r="O123" s="16">
        <v>0.43968253968254001</v>
      </c>
      <c r="P123" s="16">
        <v>0.38130841121495301</v>
      </c>
      <c r="Q123" s="16">
        <v>0.30583941605839399</v>
      </c>
      <c r="R123" s="16"/>
      <c r="S123" s="16">
        <v>0.38403041825095102</v>
      </c>
      <c r="T123" s="16">
        <v>0.33492822966507202</v>
      </c>
      <c r="U123" s="16">
        <v>0.43965517241379298</v>
      </c>
      <c r="V123" s="16">
        <v>0.68904244817374105</v>
      </c>
      <c r="W123" s="16">
        <v>0.42224622030237602</v>
      </c>
      <c r="X123" s="16">
        <v>0.28446601941747601</v>
      </c>
      <c r="Y123" s="16">
        <v>0.18358208955223901</v>
      </c>
      <c r="Z123" s="16"/>
      <c r="AA123" s="16">
        <v>0.298569725864124</v>
      </c>
      <c r="AB123" s="16">
        <v>0.45100222717149202</v>
      </c>
      <c r="AC123" s="16"/>
      <c r="AD123" s="16">
        <v>0.439716312056738</v>
      </c>
      <c r="AE123" s="16">
        <v>0.38886010362694301</v>
      </c>
      <c r="AF123" s="16"/>
      <c r="AG123" s="16">
        <v>0.50711462450592903</v>
      </c>
      <c r="AH123" s="16">
        <v>0.30583941605839399</v>
      </c>
      <c r="AI123" s="16"/>
      <c r="AJ123" s="16">
        <v>0.36389684813753598</v>
      </c>
      <c r="AK123" s="16">
        <v>0.43579766536964998</v>
      </c>
      <c r="AL123" s="16"/>
      <c r="AM123" s="16">
        <v>0.62616822429906505</v>
      </c>
      <c r="AN123" s="16">
        <v>0.46805111821086298</v>
      </c>
      <c r="AO123" s="16">
        <v>0.38374899436846299</v>
      </c>
      <c r="AP123" s="16">
        <v>0.31464435146443498</v>
      </c>
      <c r="AQ123" s="16"/>
      <c r="AR123" s="16">
        <v>0.32327044025157198</v>
      </c>
      <c r="AS123" s="16">
        <v>0.43668478260869598</v>
      </c>
      <c r="AT123" s="16"/>
      <c r="AU123" s="16">
        <v>0.38964241676942002</v>
      </c>
      <c r="AV123" s="16">
        <v>0.40479928235030299</v>
      </c>
      <c r="AW123" s="16"/>
      <c r="AX123" s="16">
        <v>0.33097762073027098</v>
      </c>
      <c r="AY123" s="16">
        <v>0.416195430897987</v>
      </c>
      <c r="AZ123" s="16"/>
      <c r="BA123" s="16">
        <v>0.30386740331491702</v>
      </c>
      <c r="BB123" s="16">
        <v>0.40973920130399299</v>
      </c>
      <c r="BC123" s="16"/>
      <c r="BD123" s="16">
        <v>0.37382198952879597</v>
      </c>
      <c r="BE123" s="16">
        <v>0.40880648899188898</v>
      </c>
      <c r="BF123" s="16"/>
      <c r="BG123" s="16">
        <v>0.24324324324324301</v>
      </c>
      <c r="BH123" s="16">
        <v>0.41194209891435501</v>
      </c>
      <c r="BI123" s="16"/>
      <c r="BJ123" s="16">
        <v>0.23878205128205099</v>
      </c>
      <c r="BK123" s="16">
        <v>0.42445114076625101</v>
      </c>
      <c r="BL123" s="16"/>
      <c r="BM123" s="16">
        <v>0.31392405063291101</v>
      </c>
      <c r="BN123" s="16">
        <v>0.409641025641026</v>
      </c>
      <c r="BO123" s="16"/>
      <c r="BP123" s="16">
        <v>0.362582781456954</v>
      </c>
      <c r="BQ123" s="16">
        <v>0.40762966138019702</v>
      </c>
    </row>
    <row r="124" spans="2:69" x14ac:dyDescent="0.25">
      <c r="B124" t="s">
        <v>35</v>
      </c>
      <c r="C124" s="16">
        <v>0.149905123339658</v>
      </c>
      <c r="D124" s="16">
        <v>0.21726190476190499</v>
      </c>
      <c r="E124" s="16">
        <v>0.188105117565698</v>
      </c>
      <c r="F124" s="16">
        <v>0.187306501547988</v>
      </c>
      <c r="G124" s="16">
        <v>0.143895348837209</v>
      </c>
      <c r="H124" s="16">
        <v>0.101669195751138</v>
      </c>
      <c r="I124" s="16">
        <v>0.108448928121059</v>
      </c>
      <c r="J124" s="16">
        <v>0.16666666666666699</v>
      </c>
      <c r="K124" s="16">
        <v>0.184873949579832</v>
      </c>
      <c r="L124" s="16">
        <v>0.11504424778761101</v>
      </c>
      <c r="M124" s="16"/>
      <c r="N124" s="16">
        <v>4.09638554216867E-2</v>
      </c>
      <c r="O124" s="16">
        <v>0.14761904761904801</v>
      </c>
      <c r="P124" s="16">
        <v>0.15514018691588799</v>
      </c>
      <c r="Q124" s="16">
        <v>0.181386861313869</v>
      </c>
      <c r="R124" s="16"/>
      <c r="S124" s="16">
        <v>2.85171102661597E-2</v>
      </c>
      <c r="T124" s="16">
        <v>0.102870813397129</v>
      </c>
      <c r="U124" s="16">
        <v>0.105603448275862</v>
      </c>
      <c r="V124" s="16">
        <v>9.47680157946693E-2</v>
      </c>
      <c r="W124" s="16">
        <v>0.27105831533477298</v>
      </c>
      <c r="X124" s="16">
        <v>0.23009708737864101</v>
      </c>
      <c r="Y124" s="16">
        <v>0.12686567164179099</v>
      </c>
      <c r="Z124" s="16"/>
      <c r="AA124" s="16">
        <v>0.19606674612634101</v>
      </c>
      <c r="AB124" s="16">
        <v>0.12834075723830701</v>
      </c>
      <c r="AC124" s="16"/>
      <c r="AD124" s="16">
        <v>0.14468085106383</v>
      </c>
      <c r="AE124" s="16">
        <v>0.151813471502591</v>
      </c>
      <c r="AF124" s="16"/>
      <c r="AG124" s="16">
        <v>0.11581027667984201</v>
      </c>
      <c r="AH124" s="16">
        <v>0.181386861313869</v>
      </c>
      <c r="AI124" s="16"/>
      <c r="AJ124" s="16">
        <v>0.16209578387228801</v>
      </c>
      <c r="AK124" s="16">
        <v>0.13937035726919</v>
      </c>
      <c r="AL124" s="16"/>
      <c r="AM124" s="16">
        <v>6.8535825545171306E-2</v>
      </c>
      <c r="AN124" s="16">
        <v>0.12779552715654999</v>
      </c>
      <c r="AO124" s="16">
        <v>0.156878519710378</v>
      </c>
      <c r="AP124" s="16">
        <v>0.17907949790795</v>
      </c>
      <c r="AQ124" s="16"/>
      <c r="AR124" s="16">
        <v>0.16100628930817601</v>
      </c>
      <c r="AS124" s="16">
        <v>0.14510869565217399</v>
      </c>
      <c r="AT124" s="16"/>
      <c r="AU124" s="16">
        <v>0.14426633785450099</v>
      </c>
      <c r="AV124" s="16">
        <v>0.15093070195111</v>
      </c>
      <c r="AW124" s="16"/>
      <c r="AX124" s="16">
        <v>0.148409893992933</v>
      </c>
      <c r="AY124" s="16">
        <v>0.150192264193621</v>
      </c>
      <c r="AZ124" s="16"/>
      <c r="BA124" s="16">
        <v>0.17955801104972399</v>
      </c>
      <c r="BB124" s="16">
        <v>0.14771801140994301</v>
      </c>
      <c r="BC124" s="16"/>
      <c r="BD124" s="16">
        <v>0.16439790575916199</v>
      </c>
      <c r="BE124" s="16">
        <v>0.14669756662804201</v>
      </c>
      <c r="BF124" s="16"/>
      <c r="BG124" s="16">
        <v>0.14864864864864899</v>
      </c>
      <c r="BH124" s="16">
        <v>0.149979895456373</v>
      </c>
      <c r="BI124" s="16"/>
      <c r="BJ124" s="16">
        <v>0.174679487179487</v>
      </c>
      <c r="BK124" s="16">
        <v>0.14657770124838601</v>
      </c>
      <c r="BL124" s="16"/>
      <c r="BM124" s="16">
        <v>0.139240506329114</v>
      </c>
      <c r="BN124" s="16">
        <v>0.15076923076923099</v>
      </c>
      <c r="BO124" s="16"/>
      <c r="BP124" s="16">
        <v>0.17218543046357601</v>
      </c>
      <c r="BQ124" s="16">
        <v>0.147021003000429</v>
      </c>
    </row>
    <row r="125" spans="2:69" x14ac:dyDescent="0.25">
      <c r="B125" t="s">
        <v>36</v>
      </c>
      <c r="C125" s="16">
        <v>0.12220113851992399</v>
      </c>
      <c r="D125" s="16">
        <v>0.16666666666666699</v>
      </c>
      <c r="E125" s="16">
        <v>0.12448132780083</v>
      </c>
      <c r="F125" s="16">
        <v>8.51393188854489E-2</v>
      </c>
      <c r="G125" s="16">
        <v>0.17441860465116299</v>
      </c>
      <c r="H125" s="16">
        <v>9.9393019726858906E-2</v>
      </c>
      <c r="I125" s="16">
        <v>0.103404791929382</v>
      </c>
      <c r="J125" s="16">
        <v>0.15151515151515199</v>
      </c>
      <c r="K125" s="16">
        <v>0.14285714285714299</v>
      </c>
      <c r="L125" s="16">
        <v>6.1946902654867297E-2</v>
      </c>
      <c r="M125" s="16"/>
      <c r="N125" s="16">
        <v>2.7710843373493999E-2</v>
      </c>
      <c r="O125" s="16">
        <v>9.2063492063492097E-2</v>
      </c>
      <c r="P125" s="16">
        <v>0.13177570093457899</v>
      </c>
      <c r="Q125" s="16">
        <v>0.15401459854014601</v>
      </c>
      <c r="R125" s="16"/>
      <c r="S125" s="16">
        <v>2.85171102661597E-2</v>
      </c>
      <c r="T125" s="16">
        <v>3.5885167464114798E-2</v>
      </c>
      <c r="U125" s="16">
        <v>3.4482758620689703E-2</v>
      </c>
      <c r="V125" s="16">
        <v>4.3435340572556803E-2</v>
      </c>
      <c r="W125" s="16">
        <v>0.12742980561555101</v>
      </c>
      <c r="X125" s="16">
        <v>0.26407766990291298</v>
      </c>
      <c r="Y125" s="16">
        <v>0.214925373134328</v>
      </c>
      <c r="Z125" s="16"/>
      <c r="AA125" s="16">
        <v>0.164481525625745</v>
      </c>
      <c r="AB125" s="16">
        <v>0.102449888641425</v>
      </c>
      <c r="AC125" s="16"/>
      <c r="AD125" s="16">
        <v>0.108510638297872</v>
      </c>
      <c r="AE125" s="16">
        <v>0.12720207253886001</v>
      </c>
      <c r="AF125" s="16"/>
      <c r="AG125" s="16">
        <v>8.7747035573122495E-2</v>
      </c>
      <c r="AH125" s="16">
        <v>0.15401459854014601</v>
      </c>
      <c r="AI125" s="16"/>
      <c r="AJ125" s="16">
        <v>0.14449447400736801</v>
      </c>
      <c r="AK125" s="16">
        <v>0.102935974531305</v>
      </c>
      <c r="AL125" s="16"/>
      <c r="AM125" s="16">
        <v>6.2305295950155798E-2</v>
      </c>
      <c r="AN125" s="16">
        <v>8.7060702875399396E-2</v>
      </c>
      <c r="AO125" s="16">
        <v>0.12912308930008001</v>
      </c>
      <c r="AP125" s="16">
        <v>0.16066945606694599</v>
      </c>
      <c r="AQ125" s="16"/>
      <c r="AR125" s="16">
        <v>0.17044025157232701</v>
      </c>
      <c r="AS125" s="16">
        <v>0.10135869565217399</v>
      </c>
      <c r="AT125" s="16"/>
      <c r="AU125" s="16">
        <v>0.13316892725030799</v>
      </c>
      <c r="AV125" s="16">
        <v>0.12020632428795699</v>
      </c>
      <c r="AW125" s="16"/>
      <c r="AX125" s="16">
        <v>0.142520612485277</v>
      </c>
      <c r="AY125" s="16">
        <v>0.11829902736937301</v>
      </c>
      <c r="AZ125" s="16"/>
      <c r="BA125" s="16">
        <v>0.149171270718232</v>
      </c>
      <c r="BB125" s="16">
        <v>0.120211898940505</v>
      </c>
      <c r="BC125" s="16"/>
      <c r="BD125" s="16">
        <v>0.13612565445026201</v>
      </c>
      <c r="BE125" s="16">
        <v>0.119119351100811</v>
      </c>
      <c r="BF125" s="16"/>
      <c r="BG125" s="16">
        <v>0.18581081081081099</v>
      </c>
      <c r="BH125" s="16">
        <v>0.11841576196220301</v>
      </c>
      <c r="BI125" s="16"/>
      <c r="BJ125" s="16">
        <v>0.17307692307692299</v>
      </c>
      <c r="BK125" s="16">
        <v>0.115368058544985</v>
      </c>
      <c r="BL125" s="16"/>
      <c r="BM125" s="16">
        <v>0.12151898734177199</v>
      </c>
      <c r="BN125" s="16">
        <v>0.12225641025641</v>
      </c>
      <c r="BO125" s="16"/>
      <c r="BP125" s="16">
        <v>0.137417218543046</v>
      </c>
      <c r="BQ125" s="16">
        <v>0.120231461637377</v>
      </c>
    </row>
    <row r="126" spans="2:69" x14ac:dyDescent="0.25">
      <c r="B126" t="s">
        <v>129</v>
      </c>
      <c r="C126" s="16">
        <v>6.1859582542694497E-2</v>
      </c>
      <c r="D126" s="16">
        <v>6.25E-2</v>
      </c>
      <c r="E126" s="16">
        <v>6.2240663900414897E-2</v>
      </c>
      <c r="F126" s="16">
        <v>5.7275541795665602E-2</v>
      </c>
      <c r="G126" s="16">
        <v>9.0116279069767394E-2</v>
      </c>
      <c r="H126" s="16">
        <v>4.5523520485584203E-2</v>
      </c>
      <c r="I126" s="16">
        <v>4.1614123581336697E-2</v>
      </c>
      <c r="J126" s="16">
        <v>9.0909090909090898E-2</v>
      </c>
      <c r="K126" s="16">
        <v>0.17647058823529399</v>
      </c>
      <c r="L126" s="16">
        <v>7.0796460176991094E-2</v>
      </c>
      <c r="M126" s="16"/>
      <c r="N126" s="16">
        <v>1.08433734939759E-2</v>
      </c>
      <c r="O126" s="16">
        <v>4.7619047619047603E-2</v>
      </c>
      <c r="P126" s="16">
        <v>5.8878504672897201E-2</v>
      </c>
      <c r="Q126" s="16">
        <v>8.1751824817518207E-2</v>
      </c>
      <c r="R126" s="16"/>
      <c r="S126" s="16">
        <v>2.0912547528517102E-2</v>
      </c>
      <c r="T126" s="16">
        <v>1.43540669856459E-2</v>
      </c>
      <c r="U126" s="16">
        <v>6.4655172413793103E-3</v>
      </c>
      <c r="V126" s="16">
        <v>1.77690029615005E-2</v>
      </c>
      <c r="W126" s="16">
        <v>3.3477321814254897E-2</v>
      </c>
      <c r="X126" s="16">
        <v>9.2233009708737906E-2</v>
      </c>
      <c r="Y126" s="16">
        <v>0.226865671641791</v>
      </c>
      <c r="Z126" s="16"/>
      <c r="AA126" s="16">
        <v>8.9392133492252696E-2</v>
      </c>
      <c r="AB126" s="16">
        <v>4.8997772828507799E-2</v>
      </c>
      <c r="AC126" s="16"/>
      <c r="AD126" s="16">
        <v>5.0354609929077997E-2</v>
      </c>
      <c r="AE126" s="16">
        <v>6.6062176165803094E-2</v>
      </c>
      <c r="AF126" s="16"/>
      <c r="AG126" s="16">
        <v>4.0316205533596799E-2</v>
      </c>
      <c r="AH126" s="16">
        <v>8.1751824817518207E-2</v>
      </c>
      <c r="AI126" s="16"/>
      <c r="AJ126" s="16">
        <v>8.5959885386819507E-2</v>
      </c>
      <c r="AK126" s="16">
        <v>4.1032897064025499E-2</v>
      </c>
      <c r="AL126" s="16"/>
      <c r="AM126" s="16">
        <v>2.4922118380062301E-2</v>
      </c>
      <c r="AN126" s="16">
        <v>5.1118210862619799E-2</v>
      </c>
      <c r="AO126" s="16">
        <v>5.3097345132743397E-2</v>
      </c>
      <c r="AP126" s="16">
        <v>0.101255230125523</v>
      </c>
      <c r="AQ126" s="16"/>
      <c r="AR126" s="16">
        <v>8.0503144654088005E-2</v>
      </c>
      <c r="AS126" s="16">
        <v>5.3804347826087E-2</v>
      </c>
      <c r="AT126" s="16"/>
      <c r="AU126" s="16">
        <v>6.7817509247842203E-2</v>
      </c>
      <c r="AV126" s="16">
        <v>6.0775958735142403E-2</v>
      </c>
      <c r="AW126" s="16"/>
      <c r="AX126" s="16">
        <v>8.4805653710247397E-2</v>
      </c>
      <c r="AY126" s="16">
        <v>5.7453064917439498E-2</v>
      </c>
      <c r="AZ126" s="16"/>
      <c r="BA126" s="16">
        <v>7.7348066298342497E-2</v>
      </c>
      <c r="BB126" s="16">
        <v>6.0717196414017897E-2</v>
      </c>
      <c r="BC126" s="16"/>
      <c r="BD126" s="16">
        <v>7.1204188481675396E-2</v>
      </c>
      <c r="BE126" s="16">
        <v>5.97914252607184E-2</v>
      </c>
      <c r="BF126" s="16"/>
      <c r="BG126" s="16">
        <v>8.7837837837837801E-2</v>
      </c>
      <c r="BH126" s="16">
        <v>6.0313630880578999E-2</v>
      </c>
      <c r="BI126" s="16"/>
      <c r="BJ126" s="16">
        <v>0.115384615384615</v>
      </c>
      <c r="BK126" s="16">
        <v>5.4670684459750298E-2</v>
      </c>
      <c r="BL126" s="16"/>
      <c r="BM126" s="16">
        <v>0.13164556962025301</v>
      </c>
      <c r="BN126" s="16">
        <v>5.6205128205128199E-2</v>
      </c>
      <c r="BO126" s="16"/>
      <c r="BP126" s="16">
        <v>6.4569536423841098E-2</v>
      </c>
      <c r="BQ126" s="16">
        <v>6.1508786969567103E-2</v>
      </c>
    </row>
    <row r="127" spans="2:69" x14ac:dyDescent="0.25">
      <c r="B127" t="s">
        <v>130</v>
      </c>
      <c r="C127" s="16">
        <v>2.1821631878557901E-2</v>
      </c>
      <c r="D127" s="16">
        <v>1.9345238095238099E-2</v>
      </c>
      <c r="E127" s="16">
        <v>1.52143845089903E-2</v>
      </c>
      <c r="F127" s="16">
        <v>2.0123839009287901E-2</v>
      </c>
      <c r="G127" s="16">
        <v>3.6337209302325597E-2</v>
      </c>
      <c r="H127" s="16">
        <v>1.59332321699545E-2</v>
      </c>
      <c r="I127" s="16">
        <v>1.8915510718789399E-2</v>
      </c>
      <c r="J127" s="16">
        <v>5.0505050505050497E-2</v>
      </c>
      <c r="K127" s="16">
        <v>3.3613445378151301E-2</v>
      </c>
      <c r="L127" s="16">
        <v>2.6548672566371698E-2</v>
      </c>
      <c r="M127" s="16"/>
      <c r="N127" s="16">
        <v>1.8072289156626498E-2</v>
      </c>
      <c r="O127" s="16">
        <v>1.26984126984127E-2</v>
      </c>
      <c r="P127" s="16">
        <v>1.5887850467289698E-2</v>
      </c>
      <c r="Q127" s="16">
        <v>2.7372262773722601E-2</v>
      </c>
      <c r="R127" s="16"/>
      <c r="S127" s="16">
        <v>3.8022813688212902E-3</v>
      </c>
      <c r="T127" s="16">
        <v>2.3923444976076602E-3</v>
      </c>
      <c r="U127" s="16">
        <v>2.1551724137930999E-3</v>
      </c>
      <c r="V127" s="16">
        <v>1.9743336623889401E-3</v>
      </c>
      <c r="W127" s="16">
        <v>8.6393088552915807E-3</v>
      </c>
      <c r="X127" s="16">
        <v>3.2038834951456298E-2</v>
      </c>
      <c r="Y127" s="16">
        <v>9.4029850746268698E-2</v>
      </c>
      <c r="Z127" s="16"/>
      <c r="AA127" s="16">
        <v>2.9201430274135898E-2</v>
      </c>
      <c r="AB127" s="16">
        <v>1.8374164810690399E-2</v>
      </c>
      <c r="AC127" s="16"/>
      <c r="AD127" s="16">
        <v>1.9148936170212801E-2</v>
      </c>
      <c r="AE127" s="16">
        <v>2.27979274611399E-2</v>
      </c>
      <c r="AF127" s="16"/>
      <c r="AG127" s="16">
        <v>1.58102766798419E-2</v>
      </c>
      <c r="AH127" s="16">
        <v>2.7372262773722601E-2</v>
      </c>
      <c r="AI127" s="16"/>
      <c r="AJ127" s="16">
        <v>2.9881293491608701E-2</v>
      </c>
      <c r="AK127" s="16">
        <v>1.4856738592147201E-2</v>
      </c>
      <c r="AL127" s="16"/>
      <c r="AM127" s="16">
        <v>9.3457943925233603E-3</v>
      </c>
      <c r="AN127" s="16">
        <v>1.43769968051118E-2</v>
      </c>
      <c r="AO127" s="16">
        <v>2.1319388576025701E-2</v>
      </c>
      <c r="AP127" s="16">
        <v>3.4309623430962298E-2</v>
      </c>
      <c r="AQ127" s="16"/>
      <c r="AR127" s="16">
        <v>3.1446540880503103E-2</v>
      </c>
      <c r="AS127" s="16">
        <v>1.7663043478260899E-2</v>
      </c>
      <c r="AT127" s="16"/>
      <c r="AU127" s="16">
        <v>2.9593094944512899E-2</v>
      </c>
      <c r="AV127" s="16">
        <v>2.04081632653061E-2</v>
      </c>
      <c r="AW127" s="16"/>
      <c r="AX127" s="16">
        <v>3.4157832744405203E-2</v>
      </c>
      <c r="AY127" s="16">
        <v>1.9452612531101601E-2</v>
      </c>
      <c r="AZ127" s="16"/>
      <c r="BA127" s="16">
        <v>4.1436464088397802E-2</v>
      </c>
      <c r="BB127" s="16">
        <v>2.03748981255094E-2</v>
      </c>
      <c r="BC127" s="16"/>
      <c r="BD127" s="16">
        <v>1.4659685863874301E-2</v>
      </c>
      <c r="BE127" s="16">
        <v>2.34067207415991E-2</v>
      </c>
      <c r="BF127" s="16"/>
      <c r="BG127" s="16">
        <v>4.0540540540540501E-2</v>
      </c>
      <c r="BH127" s="16">
        <v>2.07076799356655E-2</v>
      </c>
      <c r="BI127" s="16"/>
      <c r="BJ127" s="16">
        <v>5.1282051282051301E-2</v>
      </c>
      <c r="BK127" s="16">
        <v>1.7864829961257E-2</v>
      </c>
      <c r="BL127" s="16"/>
      <c r="BM127" s="16">
        <v>2.7848101265822801E-2</v>
      </c>
      <c r="BN127" s="16">
        <v>2.1333333333333301E-2</v>
      </c>
      <c r="BO127" s="16"/>
      <c r="BP127" s="16">
        <v>2.48344370860927E-2</v>
      </c>
      <c r="BQ127" s="16">
        <v>2.14316330904415E-2</v>
      </c>
    </row>
    <row r="128" spans="2:69" x14ac:dyDescent="0.25">
      <c r="B128" t="s">
        <v>131</v>
      </c>
      <c r="C128" s="16">
        <v>7.9696394686906997E-3</v>
      </c>
      <c r="D128" s="16">
        <v>8.9285714285714298E-3</v>
      </c>
      <c r="E128" s="16">
        <v>6.9156293222683296E-3</v>
      </c>
      <c r="F128" s="16">
        <v>1.23839009287926E-2</v>
      </c>
      <c r="G128" s="16">
        <v>5.8139534883720903E-3</v>
      </c>
      <c r="H128" s="16">
        <v>9.8634294385432503E-3</v>
      </c>
      <c r="I128" s="16">
        <v>3.7831021437578802E-3</v>
      </c>
      <c r="J128" s="16">
        <v>0</v>
      </c>
      <c r="K128" s="16">
        <v>2.5210084033613401E-2</v>
      </c>
      <c r="L128" s="16">
        <v>0</v>
      </c>
      <c r="M128" s="16"/>
      <c r="N128" s="16">
        <v>8.4337349397590397E-3</v>
      </c>
      <c r="O128" s="16">
        <v>4.7619047619047597E-3</v>
      </c>
      <c r="P128" s="16">
        <v>8.41121495327103E-3</v>
      </c>
      <c r="Q128" s="16">
        <v>8.3941605839416098E-3</v>
      </c>
      <c r="R128" s="16"/>
      <c r="S128" s="16">
        <v>5.7034220532319402E-3</v>
      </c>
      <c r="T128" s="16">
        <v>2.3923444976076602E-3</v>
      </c>
      <c r="U128" s="16">
        <v>0</v>
      </c>
      <c r="V128" s="16">
        <v>1.9743336623889401E-3</v>
      </c>
      <c r="W128" s="16">
        <v>0</v>
      </c>
      <c r="X128" s="16">
        <v>3.88349514563107E-3</v>
      </c>
      <c r="Y128" s="16">
        <v>4.7761194029850698E-2</v>
      </c>
      <c r="Z128" s="16"/>
      <c r="AA128" s="16">
        <v>1.25148986889154E-2</v>
      </c>
      <c r="AB128" s="16">
        <v>5.8463251670378604E-3</v>
      </c>
      <c r="AC128" s="16"/>
      <c r="AD128" s="16">
        <v>9.21985815602837E-3</v>
      </c>
      <c r="AE128" s="16">
        <v>7.5129533678756502E-3</v>
      </c>
      <c r="AF128" s="16"/>
      <c r="AG128" s="16">
        <v>7.5098814229249003E-3</v>
      </c>
      <c r="AH128" s="16">
        <v>8.3941605839416098E-3</v>
      </c>
      <c r="AI128" s="16"/>
      <c r="AJ128" s="16">
        <v>1.10519852640196E-2</v>
      </c>
      <c r="AK128" s="16">
        <v>5.30597806862398E-3</v>
      </c>
      <c r="AL128" s="16"/>
      <c r="AM128" s="16">
        <v>9.3457943925233603E-3</v>
      </c>
      <c r="AN128" s="16">
        <v>7.1884984025559102E-3</v>
      </c>
      <c r="AO128" s="16">
        <v>6.03378921962993E-3</v>
      </c>
      <c r="AP128" s="16">
        <v>1.0878661087866099E-2</v>
      </c>
      <c r="AQ128" s="16"/>
      <c r="AR128" s="16">
        <v>1.38364779874214E-2</v>
      </c>
      <c r="AS128" s="16">
        <v>5.4347826086956503E-3</v>
      </c>
      <c r="AT128" s="16"/>
      <c r="AU128" s="16">
        <v>9.8643649815043193E-3</v>
      </c>
      <c r="AV128" s="16">
        <v>7.6250280331913002E-3</v>
      </c>
      <c r="AW128" s="16"/>
      <c r="AX128" s="16">
        <v>1.6489988221437001E-2</v>
      </c>
      <c r="AY128" s="16">
        <v>6.3334087310563201E-3</v>
      </c>
      <c r="AZ128" s="16"/>
      <c r="BA128" s="16">
        <v>1.93370165745856E-2</v>
      </c>
      <c r="BB128" s="16">
        <v>7.1312143439282803E-3</v>
      </c>
      <c r="BC128" s="16"/>
      <c r="BD128" s="16">
        <v>6.2827225130890098E-3</v>
      </c>
      <c r="BE128" s="16">
        <v>8.3429895712630407E-3</v>
      </c>
      <c r="BF128" s="16"/>
      <c r="BG128" s="16">
        <v>2.3648648648648601E-2</v>
      </c>
      <c r="BH128" s="16">
        <v>7.0365902694008798E-3</v>
      </c>
      <c r="BI128" s="16"/>
      <c r="BJ128" s="16">
        <v>1.44230769230769E-2</v>
      </c>
      <c r="BK128" s="16">
        <v>7.1028842014636204E-3</v>
      </c>
      <c r="BL128" s="16"/>
      <c r="BM128" s="16">
        <v>1.26582278481013E-2</v>
      </c>
      <c r="BN128" s="16">
        <v>7.5897435897435903E-3</v>
      </c>
      <c r="BO128" s="16"/>
      <c r="BP128" s="16">
        <v>1.1589403973509899E-2</v>
      </c>
      <c r="BQ128" s="16">
        <v>7.5010715816545203E-3</v>
      </c>
    </row>
    <row r="129" spans="2:69" x14ac:dyDescent="0.25">
      <c r="B129" t="s">
        <v>68</v>
      </c>
      <c r="C129" s="16">
        <v>2.14421252371917E-2</v>
      </c>
      <c r="D129" s="16">
        <v>2.6785714285714302E-2</v>
      </c>
      <c r="E129" s="16">
        <v>4.1493775933610002E-3</v>
      </c>
      <c r="F129" s="16">
        <v>1.3931888544891601E-2</v>
      </c>
      <c r="G129" s="16">
        <v>4.6511627906976702E-2</v>
      </c>
      <c r="H129" s="16">
        <v>2.42792109256449E-2</v>
      </c>
      <c r="I129" s="16">
        <v>1.38713745271122E-2</v>
      </c>
      <c r="J129" s="16">
        <v>1.5151515151515201E-2</v>
      </c>
      <c r="K129" s="16">
        <v>2.5210084033613401E-2</v>
      </c>
      <c r="L129" s="16">
        <v>1.7699115044247801E-2</v>
      </c>
      <c r="M129" s="16"/>
      <c r="N129" s="16">
        <v>2.5301204819277098E-2</v>
      </c>
      <c r="O129" s="16">
        <v>2.06349206349206E-2</v>
      </c>
      <c r="P129" s="16">
        <v>1.6822429906542102E-2</v>
      </c>
      <c r="Q129" s="16">
        <v>2.22627737226277E-2</v>
      </c>
      <c r="R129" s="16"/>
      <c r="S129" s="16">
        <v>1.5209125475285201E-2</v>
      </c>
      <c r="T129" s="16">
        <v>4.78468899521531E-3</v>
      </c>
      <c r="U129" s="16">
        <v>4.3103448275862103E-3</v>
      </c>
      <c r="V129" s="16">
        <v>4.9358341559723601E-3</v>
      </c>
      <c r="W129" s="16">
        <v>4.3196544276457903E-3</v>
      </c>
      <c r="X129" s="16">
        <v>8.7378640776698997E-3</v>
      </c>
      <c r="Y129" s="16">
        <v>1.34328358208955E-2</v>
      </c>
      <c r="Z129" s="16"/>
      <c r="AA129" s="16">
        <v>1.25148986889154E-2</v>
      </c>
      <c r="AB129" s="16">
        <v>2.5612472160356298E-2</v>
      </c>
      <c r="AC129" s="16"/>
      <c r="AD129" s="16">
        <v>2.4113475177304999E-2</v>
      </c>
      <c r="AE129" s="16">
        <v>2.0466321243523301E-2</v>
      </c>
      <c r="AF129" s="16"/>
      <c r="AG129" s="16">
        <v>2.05533596837945E-2</v>
      </c>
      <c r="AH129" s="16">
        <v>2.22627737226277E-2</v>
      </c>
      <c r="AI129" s="16"/>
      <c r="AJ129" s="16">
        <v>1.6782644289807601E-2</v>
      </c>
      <c r="AK129" s="16">
        <v>2.54686947293951E-2</v>
      </c>
      <c r="AL129" s="16"/>
      <c r="AM129" s="16">
        <v>6.8535825545171306E-2</v>
      </c>
      <c r="AN129" s="16">
        <v>3.43450479233227E-2</v>
      </c>
      <c r="AO129" s="16">
        <v>1.5687851971037801E-2</v>
      </c>
      <c r="AP129" s="16">
        <v>7.5313807531380804E-3</v>
      </c>
      <c r="AQ129" s="16"/>
      <c r="AR129" s="16">
        <v>2.3270440251572301E-2</v>
      </c>
      <c r="AS129" s="16">
        <v>2.0652173913043501E-2</v>
      </c>
      <c r="AT129" s="16"/>
      <c r="AU129" s="16">
        <v>2.2194821208384698E-2</v>
      </c>
      <c r="AV129" s="16">
        <v>2.1305225386858001E-2</v>
      </c>
      <c r="AW129" s="16"/>
      <c r="AX129" s="16">
        <v>2.2379269729093099E-2</v>
      </c>
      <c r="AY129" s="16">
        <v>2.1262157882831902E-2</v>
      </c>
      <c r="AZ129" s="16"/>
      <c r="BA129" s="16">
        <v>2.4861878453038701E-2</v>
      </c>
      <c r="BB129" s="16">
        <v>2.1189894050529699E-2</v>
      </c>
      <c r="BC129" s="16"/>
      <c r="BD129" s="16">
        <v>1.9895287958115199E-2</v>
      </c>
      <c r="BE129" s="16">
        <v>2.1784472769409001E-2</v>
      </c>
      <c r="BF129" s="16"/>
      <c r="BG129" s="16">
        <v>0</v>
      </c>
      <c r="BH129" s="16">
        <v>2.27181342983514E-2</v>
      </c>
      <c r="BI129" s="16"/>
      <c r="BJ129" s="16">
        <v>1.6025641025641E-2</v>
      </c>
      <c r="BK129" s="16">
        <v>2.21696082651743E-2</v>
      </c>
      <c r="BL129" s="16"/>
      <c r="BM129" s="16">
        <v>2.2784810126582299E-2</v>
      </c>
      <c r="BN129" s="16">
        <v>2.1333333333333301E-2</v>
      </c>
      <c r="BO129" s="16"/>
      <c r="BP129" s="16">
        <v>1.3245033112582801E-2</v>
      </c>
      <c r="BQ129" s="16">
        <v>2.2503214744963598E-2</v>
      </c>
    </row>
    <row r="130" spans="2:69" x14ac:dyDescent="0.25">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row>
    <row r="131" spans="2:69" x14ac:dyDescent="0.25">
      <c r="B131" s="6" t="s">
        <v>147</v>
      </c>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row>
    <row r="132" spans="2:69" x14ac:dyDescent="0.25">
      <c r="B132" s="23" t="s">
        <v>70</v>
      </c>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row>
    <row r="133" spans="2:69" x14ac:dyDescent="0.25">
      <c r="B133" t="s">
        <v>135</v>
      </c>
      <c r="C133" s="16">
        <v>0.14876660341556</v>
      </c>
      <c r="D133" s="16">
        <v>7.7380952380952397E-2</v>
      </c>
      <c r="E133" s="16">
        <v>8.8520055325034597E-2</v>
      </c>
      <c r="F133" s="16">
        <v>0.14551083591331301</v>
      </c>
      <c r="G133" s="16">
        <v>0.111918604651163</v>
      </c>
      <c r="H133" s="16">
        <v>0.25417298937784499</v>
      </c>
      <c r="I133" s="16">
        <v>0.16267339218158899</v>
      </c>
      <c r="J133" s="16">
        <v>9.5959595959595995E-2</v>
      </c>
      <c r="K133" s="16">
        <v>7.5630252100840303E-2</v>
      </c>
      <c r="L133" s="16">
        <v>4.4247787610619503E-2</v>
      </c>
      <c r="M133" s="16"/>
      <c r="N133" s="16">
        <v>0.43975903614457801</v>
      </c>
      <c r="O133" s="16">
        <v>0.18888888888888899</v>
      </c>
      <c r="P133" s="16">
        <v>0.111214953271028</v>
      </c>
      <c r="Q133" s="16">
        <v>6.60583941605839E-2</v>
      </c>
      <c r="R133" s="16"/>
      <c r="S133" s="16">
        <v>0.28517110266159701</v>
      </c>
      <c r="T133" s="16">
        <v>0.16267942583732101</v>
      </c>
      <c r="U133" s="16">
        <v>0.105603448275862</v>
      </c>
      <c r="V133" s="16">
        <v>0.202369200394867</v>
      </c>
      <c r="W133" s="16">
        <v>8.6393088552915803E-2</v>
      </c>
      <c r="X133" s="16">
        <v>9.7087378640776698E-2</v>
      </c>
      <c r="Y133" s="16">
        <v>0.11641791044776099</v>
      </c>
      <c r="Z133" s="16"/>
      <c r="AA133" s="16">
        <v>6.6150178784267002E-2</v>
      </c>
      <c r="AB133" s="16">
        <v>0.187360801781737</v>
      </c>
      <c r="AC133" s="16"/>
      <c r="AD133" s="16">
        <v>0.19929078014184401</v>
      </c>
      <c r="AE133" s="16">
        <v>0.13031088082901601</v>
      </c>
      <c r="AF133" s="16"/>
      <c r="AG133" s="16">
        <v>0.238339920948617</v>
      </c>
      <c r="AH133" s="16">
        <v>6.60583941605839E-2</v>
      </c>
      <c r="AI133" s="16"/>
      <c r="AJ133" s="16">
        <v>0.115841178878428</v>
      </c>
      <c r="AK133" s="16">
        <v>0.17721966749204099</v>
      </c>
      <c r="AL133" s="16"/>
      <c r="AM133" s="16">
        <v>0.52647975077881604</v>
      </c>
      <c r="AN133" s="16">
        <v>0.20846645367412101</v>
      </c>
      <c r="AO133" s="16">
        <v>0.111423974255833</v>
      </c>
      <c r="AP133" s="16">
        <v>6.2761506276150597E-2</v>
      </c>
      <c r="AQ133" s="16"/>
      <c r="AR133" s="16">
        <v>6.7924528301886805E-2</v>
      </c>
      <c r="AS133" s="16">
        <v>0.18369565217391301</v>
      </c>
      <c r="AT133" s="16"/>
      <c r="AU133" s="16">
        <v>0.155363748458693</v>
      </c>
      <c r="AV133" s="16">
        <v>0.14756671899529</v>
      </c>
      <c r="AW133" s="16"/>
      <c r="AX133" s="16">
        <v>7.0671378091872794E-2</v>
      </c>
      <c r="AY133" s="16">
        <v>0.16376385433159901</v>
      </c>
      <c r="AZ133" s="16"/>
      <c r="BA133" s="16">
        <v>0.13259668508287301</v>
      </c>
      <c r="BB133" s="16">
        <v>0.14995925020374901</v>
      </c>
      <c r="BC133" s="16"/>
      <c r="BD133" s="16">
        <v>0.14240837696335101</v>
      </c>
      <c r="BE133" s="16">
        <v>0.15017381228273499</v>
      </c>
      <c r="BF133" s="16"/>
      <c r="BG133" s="16">
        <v>7.77027027027027E-2</v>
      </c>
      <c r="BH133" s="16">
        <v>0.15299557700040201</v>
      </c>
      <c r="BI133" s="16"/>
      <c r="BJ133" s="16">
        <v>5.7692307692307702E-2</v>
      </c>
      <c r="BK133" s="16">
        <v>0.160998708566509</v>
      </c>
      <c r="BL133" s="16"/>
      <c r="BM133" s="16">
        <v>9.87341772151899E-2</v>
      </c>
      <c r="BN133" s="16">
        <v>0.15282051282051301</v>
      </c>
      <c r="BO133" s="16"/>
      <c r="BP133" s="16">
        <v>0.12251655629139099</v>
      </c>
      <c r="BQ133" s="16">
        <v>0.152164594942135</v>
      </c>
    </row>
    <row r="134" spans="2:69" x14ac:dyDescent="0.25">
      <c r="B134" t="s">
        <v>136</v>
      </c>
      <c r="C134" s="16">
        <v>0.14933586337760901</v>
      </c>
      <c r="D134" s="16">
        <v>0.160714285714286</v>
      </c>
      <c r="E134" s="16">
        <v>0.18118948824343001</v>
      </c>
      <c r="F134" s="16">
        <v>0.13622291021671801</v>
      </c>
      <c r="G134" s="16">
        <v>0.11046511627907001</v>
      </c>
      <c r="H134" s="16">
        <v>0.150227617602428</v>
      </c>
      <c r="I134" s="16">
        <v>0.14249684741488</v>
      </c>
      <c r="J134" s="16">
        <v>0.18181818181818199</v>
      </c>
      <c r="K134" s="16">
        <v>0.10084033613445401</v>
      </c>
      <c r="L134" s="16">
        <v>0.221238938053097</v>
      </c>
      <c r="M134" s="16"/>
      <c r="N134" s="16">
        <v>8.5542168674698799E-2</v>
      </c>
      <c r="O134" s="16">
        <v>0.157142857142857</v>
      </c>
      <c r="P134" s="16">
        <v>0.16074766355140199</v>
      </c>
      <c r="Q134" s="16">
        <v>0.162408759124088</v>
      </c>
      <c r="R134" s="16"/>
      <c r="S134" s="16">
        <v>0.15209125475285201</v>
      </c>
      <c r="T134" s="16">
        <v>0.16746411483253601</v>
      </c>
      <c r="U134" s="16">
        <v>0.16163793103448301</v>
      </c>
      <c r="V134" s="16">
        <v>0.13919052319842101</v>
      </c>
      <c r="W134" s="16">
        <v>0.18898488120950299</v>
      </c>
      <c r="X134" s="16">
        <v>0.13689320388349499</v>
      </c>
      <c r="Y134" s="16">
        <v>0.111940298507463</v>
      </c>
      <c r="Z134" s="16"/>
      <c r="AA134" s="16">
        <v>0.11859356376638901</v>
      </c>
      <c r="AB134" s="16">
        <v>0.16369710467706</v>
      </c>
      <c r="AC134" s="16"/>
      <c r="AD134" s="16">
        <v>0.13971631205673801</v>
      </c>
      <c r="AE134" s="16">
        <v>0.152849740932642</v>
      </c>
      <c r="AF134" s="16"/>
      <c r="AG134" s="16">
        <v>0.135177865612648</v>
      </c>
      <c r="AH134" s="16">
        <v>0.162408759124088</v>
      </c>
      <c r="AI134" s="16"/>
      <c r="AJ134" s="16">
        <v>0.13057715923045399</v>
      </c>
      <c r="AK134" s="16">
        <v>0.16554651574106799</v>
      </c>
      <c r="AL134" s="16"/>
      <c r="AM134" s="16">
        <v>9.9688473520249204E-2</v>
      </c>
      <c r="AN134" s="16">
        <v>0.16214057507987201</v>
      </c>
      <c r="AO134" s="16">
        <v>0.16291230893000799</v>
      </c>
      <c r="AP134" s="16">
        <v>0.122175732217573</v>
      </c>
      <c r="AQ134" s="16"/>
      <c r="AR134" s="16">
        <v>0.115723270440252</v>
      </c>
      <c r="AS134" s="16">
        <v>0.16385869565217401</v>
      </c>
      <c r="AT134" s="16"/>
      <c r="AU134" s="16">
        <v>0.14180024660912499</v>
      </c>
      <c r="AV134" s="16">
        <v>0.15070643642072201</v>
      </c>
      <c r="AW134" s="16"/>
      <c r="AX134" s="16">
        <v>0.11542991755005901</v>
      </c>
      <c r="AY134" s="16">
        <v>0.155847093417779</v>
      </c>
      <c r="AZ134" s="16"/>
      <c r="BA134" s="16">
        <v>0.14088397790055199</v>
      </c>
      <c r="BB134" s="16">
        <v>0.14995925020374901</v>
      </c>
      <c r="BC134" s="16"/>
      <c r="BD134" s="16">
        <v>0.180104712041885</v>
      </c>
      <c r="BE134" s="16">
        <v>0.14252607184241001</v>
      </c>
      <c r="BF134" s="16"/>
      <c r="BG134" s="16">
        <v>0.15878378378378399</v>
      </c>
      <c r="BH134" s="16">
        <v>0.148773622838762</v>
      </c>
      <c r="BI134" s="16"/>
      <c r="BJ134" s="16">
        <v>8.6538461538461495E-2</v>
      </c>
      <c r="BK134" s="16">
        <v>0.157770124838571</v>
      </c>
      <c r="BL134" s="16"/>
      <c r="BM134" s="16">
        <v>8.3544303797468397E-2</v>
      </c>
      <c r="BN134" s="16">
        <v>0.15466666666666701</v>
      </c>
      <c r="BO134" s="16"/>
      <c r="BP134" s="16">
        <v>0.12582781456953601</v>
      </c>
      <c r="BQ134" s="16">
        <v>0.15237891127303901</v>
      </c>
    </row>
    <row r="135" spans="2:69" x14ac:dyDescent="0.25">
      <c r="B135" t="s">
        <v>137</v>
      </c>
      <c r="C135" s="16">
        <v>0.10246679316887999</v>
      </c>
      <c r="D135" s="16">
        <v>0.113095238095238</v>
      </c>
      <c r="E135" s="16">
        <v>0.14799446749654199</v>
      </c>
      <c r="F135" s="16">
        <v>0.108359133126935</v>
      </c>
      <c r="G135" s="16">
        <v>8.7209302325581398E-2</v>
      </c>
      <c r="H135" s="16">
        <v>8.6494688922610002E-2</v>
      </c>
      <c r="I135" s="16">
        <v>9.2055485498108394E-2</v>
      </c>
      <c r="J135" s="16">
        <v>0.11111111111111099</v>
      </c>
      <c r="K135" s="16">
        <v>5.0420168067226899E-2</v>
      </c>
      <c r="L135" s="16">
        <v>0.106194690265487</v>
      </c>
      <c r="M135" s="16"/>
      <c r="N135" s="16">
        <v>4.2168674698795199E-2</v>
      </c>
      <c r="O135" s="16">
        <v>0.120634920634921</v>
      </c>
      <c r="P135" s="16">
        <v>0.11588785046729</v>
      </c>
      <c r="Q135" s="16">
        <v>0.11131386861313899</v>
      </c>
      <c r="R135" s="16"/>
      <c r="S135" s="16">
        <v>9.6958174904943004E-2</v>
      </c>
      <c r="T135" s="16">
        <v>0.11004784688995201</v>
      </c>
      <c r="U135" s="16">
        <v>0.118534482758621</v>
      </c>
      <c r="V135" s="16">
        <v>0.10760118460019701</v>
      </c>
      <c r="W135" s="16">
        <v>0.113390928725702</v>
      </c>
      <c r="X135" s="16">
        <v>0.101941747572816</v>
      </c>
      <c r="Y135" s="16">
        <v>8.5074626865671604E-2</v>
      </c>
      <c r="Z135" s="16"/>
      <c r="AA135" s="16">
        <v>0.11620977353992799</v>
      </c>
      <c r="AB135" s="16">
        <v>9.6046770601336304E-2</v>
      </c>
      <c r="AC135" s="16"/>
      <c r="AD135" s="16">
        <v>7.5177304964539005E-2</v>
      </c>
      <c r="AE135" s="16">
        <v>0.112435233160622</v>
      </c>
      <c r="AF135" s="16"/>
      <c r="AG135" s="16">
        <v>9.2885375494071207E-2</v>
      </c>
      <c r="AH135" s="16">
        <v>0.11131386861313899</v>
      </c>
      <c r="AI135" s="16"/>
      <c r="AJ135" s="16">
        <v>0.104789193614409</v>
      </c>
      <c r="AK135" s="16">
        <v>0.100459851432614</v>
      </c>
      <c r="AL135" s="16"/>
      <c r="AM135" s="16">
        <v>2.4922118380062301E-2</v>
      </c>
      <c r="AN135" s="16">
        <v>8.2268370607028796E-2</v>
      </c>
      <c r="AO135" s="16">
        <v>0.11383748994368501</v>
      </c>
      <c r="AP135" s="16">
        <v>0.12050209205020899</v>
      </c>
      <c r="AQ135" s="16"/>
      <c r="AR135" s="16">
        <v>9.4968553459119504E-2</v>
      </c>
      <c r="AS135" s="16">
        <v>0.10570652173913</v>
      </c>
      <c r="AT135" s="16"/>
      <c r="AU135" s="16">
        <v>0.118372379778052</v>
      </c>
      <c r="AV135" s="16">
        <v>9.9573895492262796E-2</v>
      </c>
      <c r="AW135" s="16"/>
      <c r="AX135" s="16">
        <v>0.11425206124852801</v>
      </c>
      <c r="AY135" s="16">
        <v>0.10020357385207</v>
      </c>
      <c r="AZ135" s="16"/>
      <c r="BA135" s="16">
        <v>0.116022099447514</v>
      </c>
      <c r="BB135" s="16">
        <v>0.101466992665037</v>
      </c>
      <c r="BC135" s="16"/>
      <c r="BD135" s="16">
        <v>0.13717277486911</v>
      </c>
      <c r="BE135" s="16">
        <v>9.47856315179606E-2</v>
      </c>
      <c r="BF135" s="16"/>
      <c r="BG135" s="16">
        <v>0.12837837837837801</v>
      </c>
      <c r="BH135" s="16">
        <v>0.10092480900683599</v>
      </c>
      <c r="BI135" s="16"/>
      <c r="BJ135" s="16">
        <v>8.4935897435897398E-2</v>
      </c>
      <c r="BK135" s="16">
        <v>0.10482135170038701</v>
      </c>
      <c r="BL135" s="16"/>
      <c r="BM135" s="16">
        <v>0.10379746835443</v>
      </c>
      <c r="BN135" s="16">
        <v>0.10235897435897399</v>
      </c>
      <c r="BO135" s="16"/>
      <c r="BP135" s="16">
        <v>0.10927152317880801</v>
      </c>
      <c r="BQ135" s="16">
        <v>0.101585940848693</v>
      </c>
    </row>
    <row r="136" spans="2:69" x14ac:dyDescent="0.25">
      <c r="B136" t="s">
        <v>138</v>
      </c>
      <c r="C136" s="16">
        <v>0.10853889943073999</v>
      </c>
      <c r="D136" s="16">
        <v>0.15029761904761901</v>
      </c>
      <c r="E136" s="16">
        <v>0.13001383125864499</v>
      </c>
      <c r="F136" s="16">
        <v>0.105263157894737</v>
      </c>
      <c r="G136" s="16">
        <v>0.11046511627907001</v>
      </c>
      <c r="H136" s="16">
        <v>8.6494688922610002E-2</v>
      </c>
      <c r="I136" s="16">
        <v>9.7099621689785601E-2</v>
      </c>
      <c r="J136" s="16">
        <v>9.5959595959595995E-2</v>
      </c>
      <c r="K136" s="16">
        <v>7.5630252100840303E-2</v>
      </c>
      <c r="L136" s="16">
        <v>0.123893805309735</v>
      </c>
      <c r="M136" s="16"/>
      <c r="N136" s="16">
        <v>3.8554216867469897E-2</v>
      </c>
      <c r="O136" s="16">
        <v>0.101587301587302</v>
      </c>
      <c r="P136" s="16">
        <v>0.10467289719626199</v>
      </c>
      <c r="Q136" s="16">
        <v>0.13284671532846701</v>
      </c>
      <c r="R136" s="16"/>
      <c r="S136" s="16">
        <v>7.9847908745247206E-2</v>
      </c>
      <c r="T136" s="16">
        <v>0.11244019138756001</v>
      </c>
      <c r="U136" s="16">
        <v>0.125</v>
      </c>
      <c r="V136" s="16">
        <v>8.9832181638696898E-2</v>
      </c>
      <c r="W136" s="16">
        <v>0.129589632829374</v>
      </c>
      <c r="X136" s="16">
        <v>0.142718446601942</v>
      </c>
      <c r="Y136" s="16">
        <v>8.9552238805970102E-2</v>
      </c>
      <c r="Z136" s="16"/>
      <c r="AA136" s="16">
        <v>0.124553039332539</v>
      </c>
      <c r="AB136" s="16">
        <v>0.101057906458797</v>
      </c>
      <c r="AC136" s="16"/>
      <c r="AD136" s="16">
        <v>0.11205673758865201</v>
      </c>
      <c r="AE136" s="16">
        <v>0.10725388601036299</v>
      </c>
      <c r="AF136" s="16"/>
      <c r="AG136" s="16">
        <v>8.2213438735177904E-2</v>
      </c>
      <c r="AH136" s="16">
        <v>0.13284671532846701</v>
      </c>
      <c r="AI136" s="16"/>
      <c r="AJ136" s="16">
        <v>0.115022513303316</v>
      </c>
      <c r="AK136" s="16">
        <v>0.102935974531305</v>
      </c>
      <c r="AL136" s="16"/>
      <c r="AM136" s="16">
        <v>3.4267912772585701E-2</v>
      </c>
      <c r="AN136" s="16">
        <v>8.3865814696485602E-2</v>
      </c>
      <c r="AO136" s="16">
        <v>0.115446500402253</v>
      </c>
      <c r="AP136" s="16">
        <v>0.140585774058577</v>
      </c>
      <c r="AQ136" s="16"/>
      <c r="AR136" s="16">
        <v>0.117610062893082</v>
      </c>
      <c r="AS136" s="16">
        <v>0.10461956521739101</v>
      </c>
      <c r="AT136" s="16"/>
      <c r="AU136" s="16">
        <v>0.115906288532676</v>
      </c>
      <c r="AV136" s="16">
        <v>0.107198923525454</v>
      </c>
      <c r="AW136" s="16"/>
      <c r="AX136" s="16">
        <v>0.13309776207302701</v>
      </c>
      <c r="AY136" s="16">
        <v>0.10382266455553001</v>
      </c>
      <c r="AZ136" s="16"/>
      <c r="BA136" s="16">
        <v>0.124309392265193</v>
      </c>
      <c r="BB136" s="16">
        <v>0.107375713121434</v>
      </c>
      <c r="BC136" s="16"/>
      <c r="BD136" s="16">
        <v>0.12356020942408399</v>
      </c>
      <c r="BE136" s="16">
        <v>0.10521436848203899</v>
      </c>
      <c r="BF136" s="16"/>
      <c r="BG136" s="16">
        <v>0.121621621621622</v>
      </c>
      <c r="BH136" s="16">
        <v>0.107760353839968</v>
      </c>
      <c r="BI136" s="16"/>
      <c r="BJ136" s="16">
        <v>0.121794871794872</v>
      </c>
      <c r="BK136" s="16">
        <v>0.10675850193715</v>
      </c>
      <c r="BL136" s="16"/>
      <c r="BM136" s="16">
        <v>0.113924050632911</v>
      </c>
      <c r="BN136" s="16">
        <v>0.108102564102564</v>
      </c>
      <c r="BO136" s="16"/>
      <c r="BP136" s="16">
        <v>9.43708609271523E-2</v>
      </c>
      <c r="BQ136" s="16">
        <v>0.110372910415774</v>
      </c>
    </row>
    <row r="137" spans="2:69" x14ac:dyDescent="0.25">
      <c r="B137" t="s">
        <v>139</v>
      </c>
      <c r="C137" s="16">
        <v>8.1973434535104403E-2</v>
      </c>
      <c r="D137" s="16">
        <v>7.4404761904761904E-2</v>
      </c>
      <c r="E137" s="16">
        <v>7.0539419087136901E-2</v>
      </c>
      <c r="F137" s="16">
        <v>0.108359133126935</v>
      </c>
      <c r="G137" s="16">
        <v>0.126453488372093</v>
      </c>
      <c r="H137" s="16">
        <v>6.2215477996965099E-2</v>
      </c>
      <c r="I137" s="16">
        <v>8.4489281210592695E-2</v>
      </c>
      <c r="J137" s="16">
        <v>6.5656565656565705E-2</v>
      </c>
      <c r="K137" s="16">
        <v>5.8823529411764698E-2</v>
      </c>
      <c r="L137" s="16">
        <v>4.4247787610619503E-2</v>
      </c>
      <c r="M137" s="16"/>
      <c r="N137" s="16">
        <v>1.44578313253012E-2</v>
      </c>
      <c r="O137" s="16">
        <v>7.9365079365079402E-2</v>
      </c>
      <c r="P137" s="16">
        <v>9.8130841121495296E-2</v>
      </c>
      <c r="Q137" s="16">
        <v>9.6715328467153305E-2</v>
      </c>
      <c r="R137" s="16"/>
      <c r="S137" s="16">
        <v>5.3231939163498103E-2</v>
      </c>
      <c r="T137" s="16">
        <v>0.107655502392345</v>
      </c>
      <c r="U137" s="16">
        <v>0.11206896551724101</v>
      </c>
      <c r="V137" s="16">
        <v>8.3909180651530094E-2</v>
      </c>
      <c r="W137" s="16">
        <v>8.0993520518358494E-2</v>
      </c>
      <c r="X137" s="16">
        <v>8.3495145631067996E-2</v>
      </c>
      <c r="Y137" s="16">
        <v>8.0597014925373106E-2</v>
      </c>
      <c r="Z137" s="16"/>
      <c r="AA137" s="16">
        <v>0.104886769964243</v>
      </c>
      <c r="AB137" s="16">
        <v>7.1269487750556804E-2</v>
      </c>
      <c r="AC137" s="16"/>
      <c r="AD137" s="16">
        <v>7.7304964539007107E-2</v>
      </c>
      <c r="AE137" s="16">
        <v>8.3678756476683894E-2</v>
      </c>
      <c r="AF137" s="16"/>
      <c r="AG137" s="16">
        <v>6.6007905138339901E-2</v>
      </c>
      <c r="AH137" s="16">
        <v>9.6715328467153305E-2</v>
      </c>
      <c r="AI137" s="16"/>
      <c r="AJ137" s="16">
        <v>7.9001227998362705E-2</v>
      </c>
      <c r="AK137" s="16">
        <v>8.4541917226742105E-2</v>
      </c>
      <c r="AL137" s="16"/>
      <c r="AM137" s="16">
        <v>2.80373831775701E-2</v>
      </c>
      <c r="AN137" s="16">
        <v>6.9488817891373802E-2</v>
      </c>
      <c r="AO137" s="16">
        <v>8.2461786001609E-2</v>
      </c>
      <c r="AP137" s="16">
        <v>0.109623430962343</v>
      </c>
      <c r="AQ137" s="16"/>
      <c r="AR137" s="16">
        <v>0.106918238993711</v>
      </c>
      <c r="AS137" s="16">
        <v>7.1195652173912993E-2</v>
      </c>
      <c r="AT137" s="16"/>
      <c r="AU137" s="16">
        <v>9.6177558569667101E-2</v>
      </c>
      <c r="AV137" s="16">
        <v>7.9389997757344705E-2</v>
      </c>
      <c r="AW137" s="16"/>
      <c r="AX137" s="16">
        <v>8.3627797408716106E-2</v>
      </c>
      <c r="AY137" s="16">
        <v>8.1655733996833305E-2</v>
      </c>
      <c r="AZ137" s="16"/>
      <c r="BA137" s="16">
        <v>7.7348066298342497E-2</v>
      </c>
      <c r="BB137" s="16">
        <v>8.2314588427057897E-2</v>
      </c>
      <c r="BC137" s="16"/>
      <c r="BD137" s="16">
        <v>9.1099476439790605E-2</v>
      </c>
      <c r="BE137" s="16">
        <v>7.9953650057937406E-2</v>
      </c>
      <c r="BF137" s="16"/>
      <c r="BG137" s="16">
        <v>0.121621621621622</v>
      </c>
      <c r="BH137" s="16">
        <v>7.9613992762364305E-2</v>
      </c>
      <c r="BI137" s="16"/>
      <c r="BJ137" s="16">
        <v>0.121794871794872</v>
      </c>
      <c r="BK137" s="16">
        <v>7.6625053809728796E-2</v>
      </c>
      <c r="BL137" s="16"/>
      <c r="BM137" s="16">
        <v>0.10886075949367099</v>
      </c>
      <c r="BN137" s="16">
        <v>7.9794871794871797E-2</v>
      </c>
      <c r="BO137" s="16"/>
      <c r="BP137" s="16">
        <v>9.43708609271523E-2</v>
      </c>
      <c r="BQ137" s="16">
        <v>8.0368624089155599E-2</v>
      </c>
    </row>
    <row r="138" spans="2:69" x14ac:dyDescent="0.25">
      <c r="B138" t="s">
        <v>140</v>
      </c>
      <c r="C138" s="16">
        <v>8.7096774193548401E-2</v>
      </c>
      <c r="D138" s="16">
        <v>9.2261904761904795E-2</v>
      </c>
      <c r="E138" s="16">
        <v>9.5435684647302899E-2</v>
      </c>
      <c r="F138" s="16">
        <v>7.4303405572755402E-2</v>
      </c>
      <c r="G138" s="16">
        <v>0.13081395348837199</v>
      </c>
      <c r="H138" s="16">
        <v>7.0561456752655502E-2</v>
      </c>
      <c r="I138" s="16">
        <v>7.0617906683480502E-2</v>
      </c>
      <c r="J138" s="16">
        <v>8.0808080808080801E-2</v>
      </c>
      <c r="K138" s="16">
        <v>0.109243697478992</v>
      </c>
      <c r="L138" s="16">
        <v>0.106194690265487</v>
      </c>
      <c r="M138" s="16"/>
      <c r="N138" s="16">
        <v>3.6144578313252997E-2</v>
      </c>
      <c r="O138" s="16">
        <v>7.3015873015873006E-2</v>
      </c>
      <c r="P138" s="16">
        <v>0.1</v>
      </c>
      <c r="Q138" s="16">
        <v>0.10072992700729901</v>
      </c>
      <c r="R138" s="16"/>
      <c r="S138" s="16">
        <v>6.4638783269962002E-2</v>
      </c>
      <c r="T138" s="16">
        <v>8.3732057416267894E-2</v>
      </c>
      <c r="U138" s="16">
        <v>9.0517241379310304E-2</v>
      </c>
      <c r="V138" s="16">
        <v>7.4037512339585401E-2</v>
      </c>
      <c r="W138" s="16">
        <v>9.8272138228941694E-2</v>
      </c>
      <c r="X138" s="16">
        <v>0.10873786407767</v>
      </c>
      <c r="Y138" s="16">
        <v>9.1044776119402995E-2</v>
      </c>
      <c r="Z138" s="16"/>
      <c r="AA138" s="16">
        <v>0.106078665077473</v>
      </c>
      <c r="AB138" s="16">
        <v>7.8229398663697103E-2</v>
      </c>
      <c r="AC138" s="16"/>
      <c r="AD138" s="16">
        <v>8.9361702127659606E-2</v>
      </c>
      <c r="AE138" s="16">
        <v>8.6269430051813506E-2</v>
      </c>
      <c r="AF138" s="16"/>
      <c r="AG138" s="16">
        <v>7.2332015810276706E-2</v>
      </c>
      <c r="AH138" s="16">
        <v>0.10072992700729901</v>
      </c>
      <c r="AI138" s="16"/>
      <c r="AJ138" s="16">
        <v>9.7011870650839105E-2</v>
      </c>
      <c r="AK138" s="16">
        <v>7.8528475415634902E-2</v>
      </c>
      <c r="AL138" s="16"/>
      <c r="AM138" s="16">
        <v>6.5420560747663503E-2</v>
      </c>
      <c r="AN138" s="16">
        <v>7.7476038338658099E-2</v>
      </c>
      <c r="AO138" s="16">
        <v>8.6886564762670995E-2</v>
      </c>
      <c r="AP138" s="16">
        <v>0.102928870292887</v>
      </c>
      <c r="AQ138" s="16"/>
      <c r="AR138" s="16">
        <v>0.109433962264151</v>
      </c>
      <c r="AS138" s="16">
        <v>7.7445652173912999E-2</v>
      </c>
      <c r="AT138" s="16"/>
      <c r="AU138" s="16">
        <v>8.8779284833538794E-2</v>
      </c>
      <c r="AV138" s="16">
        <v>8.6790760260147995E-2</v>
      </c>
      <c r="AW138" s="16"/>
      <c r="AX138" s="16">
        <v>0.10718492343934</v>
      </c>
      <c r="AY138" s="16">
        <v>8.3239086179597396E-2</v>
      </c>
      <c r="AZ138" s="16"/>
      <c r="BA138" s="16">
        <v>9.9447513812154706E-2</v>
      </c>
      <c r="BB138" s="16">
        <v>8.6185819070904598E-2</v>
      </c>
      <c r="BC138" s="16"/>
      <c r="BD138" s="16">
        <v>7.95811518324607E-2</v>
      </c>
      <c r="BE138" s="16">
        <v>8.8760139049826201E-2</v>
      </c>
      <c r="BF138" s="16"/>
      <c r="BG138" s="16">
        <v>0.108108108108108</v>
      </c>
      <c r="BH138" s="16">
        <v>8.5846401286690799E-2</v>
      </c>
      <c r="BI138" s="16"/>
      <c r="BJ138" s="16">
        <v>0.128205128205128</v>
      </c>
      <c r="BK138" s="16">
        <v>8.1575548859233807E-2</v>
      </c>
      <c r="BL138" s="16"/>
      <c r="BM138" s="16">
        <v>7.8481012658227794E-2</v>
      </c>
      <c r="BN138" s="16">
        <v>8.7794871794871804E-2</v>
      </c>
      <c r="BO138" s="16"/>
      <c r="BP138" s="16">
        <v>9.9337748344370896E-2</v>
      </c>
      <c r="BQ138" s="16">
        <v>8.5512216030861593E-2</v>
      </c>
    </row>
    <row r="139" spans="2:69" x14ac:dyDescent="0.25">
      <c r="B139" t="s">
        <v>141</v>
      </c>
      <c r="C139" s="16">
        <v>7.9696394686906993E-2</v>
      </c>
      <c r="D139" s="16">
        <v>9.2261904761904795E-2</v>
      </c>
      <c r="E139" s="16">
        <v>8.5753803596127207E-2</v>
      </c>
      <c r="F139" s="16">
        <v>9.7523219814241502E-2</v>
      </c>
      <c r="G139" s="16">
        <v>7.9941860465116296E-2</v>
      </c>
      <c r="H139" s="16">
        <v>5.8421851289833099E-2</v>
      </c>
      <c r="I139" s="16">
        <v>5.6746532156368198E-2</v>
      </c>
      <c r="J139" s="16">
        <v>0.12121212121212099</v>
      </c>
      <c r="K139" s="16">
        <v>0.19327731092437</v>
      </c>
      <c r="L139" s="16">
        <v>7.9646017699115002E-2</v>
      </c>
      <c r="M139" s="16"/>
      <c r="N139" s="16">
        <v>3.0120481927710802E-2</v>
      </c>
      <c r="O139" s="16">
        <v>6.0317460317460297E-2</v>
      </c>
      <c r="P139" s="16">
        <v>9.34579439252336E-2</v>
      </c>
      <c r="Q139" s="16">
        <v>9.3795620437956195E-2</v>
      </c>
      <c r="R139" s="16"/>
      <c r="S139" s="16">
        <v>4.7528517110266198E-2</v>
      </c>
      <c r="T139" s="16">
        <v>5.7416267942583699E-2</v>
      </c>
      <c r="U139" s="16">
        <v>8.4051724137930994E-2</v>
      </c>
      <c r="V139" s="16">
        <v>4.5409674234945699E-2</v>
      </c>
      <c r="W139" s="16">
        <v>0.10475161987041</v>
      </c>
      <c r="X139" s="16">
        <v>9.5145631067961201E-2</v>
      </c>
      <c r="Y139" s="16">
        <v>0.113432835820896</v>
      </c>
      <c r="Z139" s="16"/>
      <c r="AA139" s="16">
        <v>0.113230035756853</v>
      </c>
      <c r="AB139" s="16">
        <v>6.4031180400890897E-2</v>
      </c>
      <c r="AC139" s="16"/>
      <c r="AD139" s="16">
        <v>7.6595744680851105E-2</v>
      </c>
      <c r="AE139" s="16">
        <v>8.0829015544041496E-2</v>
      </c>
      <c r="AF139" s="16"/>
      <c r="AG139" s="16">
        <v>6.4426877470355706E-2</v>
      </c>
      <c r="AH139" s="16">
        <v>9.3795620437956195E-2</v>
      </c>
      <c r="AI139" s="16"/>
      <c r="AJ139" s="16">
        <v>9.4555873925501396E-2</v>
      </c>
      <c r="AK139" s="16">
        <v>6.6855323664662195E-2</v>
      </c>
      <c r="AL139" s="16"/>
      <c r="AM139" s="16">
        <v>4.3613707165108997E-2</v>
      </c>
      <c r="AN139" s="16">
        <v>6.0702875399360999E-2</v>
      </c>
      <c r="AO139" s="16">
        <v>7.68302493966211E-2</v>
      </c>
      <c r="AP139" s="16">
        <v>0.115481171548117</v>
      </c>
      <c r="AQ139" s="16"/>
      <c r="AR139" s="16">
        <v>0.10188679245283</v>
      </c>
      <c r="AS139" s="16">
        <v>7.0108695652173897E-2</v>
      </c>
      <c r="AT139" s="16"/>
      <c r="AU139" s="16">
        <v>7.7681874229346498E-2</v>
      </c>
      <c r="AV139" s="16">
        <v>8.0062794348508604E-2</v>
      </c>
      <c r="AW139" s="16"/>
      <c r="AX139" s="16">
        <v>9.1872791519434602E-2</v>
      </c>
      <c r="AY139" s="16">
        <v>7.7358063786473696E-2</v>
      </c>
      <c r="AZ139" s="16"/>
      <c r="BA139" s="16">
        <v>8.2872928176795604E-2</v>
      </c>
      <c r="BB139" s="16">
        <v>7.9462102689486599E-2</v>
      </c>
      <c r="BC139" s="16"/>
      <c r="BD139" s="16">
        <v>8.4816753926701599E-2</v>
      </c>
      <c r="BE139" s="16">
        <v>7.8563151796060299E-2</v>
      </c>
      <c r="BF139" s="16"/>
      <c r="BG139" s="16">
        <v>7.77027027027027E-2</v>
      </c>
      <c r="BH139" s="16">
        <v>7.9815038198632907E-2</v>
      </c>
      <c r="BI139" s="16"/>
      <c r="BJ139" s="16">
        <v>0.137820512820513</v>
      </c>
      <c r="BK139" s="16">
        <v>7.1889797675419698E-2</v>
      </c>
      <c r="BL139" s="16"/>
      <c r="BM139" s="16">
        <v>9.87341772151899E-2</v>
      </c>
      <c r="BN139" s="16">
        <v>7.8153846153846199E-2</v>
      </c>
      <c r="BO139" s="16"/>
      <c r="BP139" s="16">
        <v>9.6026490066225198E-2</v>
      </c>
      <c r="BQ139" s="16">
        <v>7.7582511787398195E-2</v>
      </c>
    </row>
    <row r="140" spans="2:69" x14ac:dyDescent="0.25">
      <c r="B140" t="s">
        <v>142</v>
      </c>
      <c r="C140" s="16">
        <v>5.84440227703985E-2</v>
      </c>
      <c r="D140" s="16">
        <v>7.1428571428571397E-2</v>
      </c>
      <c r="E140" s="16">
        <v>4.7026279391424598E-2</v>
      </c>
      <c r="F140" s="16">
        <v>6.9659442724458204E-2</v>
      </c>
      <c r="G140" s="16">
        <v>6.6860465116279105E-2</v>
      </c>
      <c r="H140" s="16">
        <v>4.5523520485584203E-2</v>
      </c>
      <c r="I140" s="16">
        <v>5.2963430012610301E-2</v>
      </c>
      <c r="J140" s="16">
        <v>8.5858585858585898E-2</v>
      </c>
      <c r="K140" s="16">
        <v>9.2436974789915999E-2</v>
      </c>
      <c r="L140" s="16">
        <v>4.4247787610619503E-2</v>
      </c>
      <c r="M140" s="16"/>
      <c r="N140" s="16">
        <v>1.5662650602409602E-2</v>
      </c>
      <c r="O140" s="16">
        <v>5.7142857142857099E-2</v>
      </c>
      <c r="P140" s="16">
        <v>5.8878504672897201E-2</v>
      </c>
      <c r="Q140" s="16">
        <v>7.1532846715328502E-2</v>
      </c>
      <c r="R140" s="16"/>
      <c r="S140" s="16">
        <v>3.6121673003802299E-2</v>
      </c>
      <c r="T140" s="16">
        <v>5.0239234449760799E-2</v>
      </c>
      <c r="U140" s="16">
        <v>4.7413793103448301E-2</v>
      </c>
      <c r="V140" s="16">
        <v>4.7384007897334601E-2</v>
      </c>
      <c r="W140" s="16">
        <v>5.7235421166306699E-2</v>
      </c>
      <c r="X140" s="16">
        <v>7.6699029126213597E-2</v>
      </c>
      <c r="Y140" s="16">
        <v>8.8059701492537307E-2</v>
      </c>
      <c r="Z140" s="16"/>
      <c r="AA140" s="16">
        <v>7.5089392133492194E-2</v>
      </c>
      <c r="AB140" s="16">
        <v>5.06681514476615E-2</v>
      </c>
      <c r="AC140" s="16"/>
      <c r="AD140" s="16">
        <v>4.75177304964539E-2</v>
      </c>
      <c r="AE140" s="16">
        <v>6.24352331606218E-2</v>
      </c>
      <c r="AF140" s="16"/>
      <c r="AG140" s="16">
        <v>4.42687747035573E-2</v>
      </c>
      <c r="AH140" s="16">
        <v>7.1532846715328502E-2</v>
      </c>
      <c r="AI140" s="16"/>
      <c r="AJ140" s="16">
        <v>6.7949242734342996E-2</v>
      </c>
      <c r="AK140" s="16">
        <v>5.0229925716307001E-2</v>
      </c>
      <c r="AL140" s="16"/>
      <c r="AM140" s="16">
        <v>1.2461059190031199E-2</v>
      </c>
      <c r="AN140" s="16">
        <v>5.4313099041533502E-2</v>
      </c>
      <c r="AO140" s="16">
        <v>5.9533386967015302E-2</v>
      </c>
      <c r="AP140" s="16">
        <v>7.0292887029288695E-2</v>
      </c>
      <c r="AQ140" s="16"/>
      <c r="AR140" s="16">
        <v>8.5534591194968507E-2</v>
      </c>
      <c r="AS140" s="16">
        <v>4.6739130434782603E-2</v>
      </c>
      <c r="AT140" s="16"/>
      <c r="AU140" s="16">
        <v>5.4254007398273699E-2</v>
      </c>
      <c r="AV140" s="16">
        <v>5.92061000224266E-2</v>
      </c>
      <c r="AW140" s="16"/>
      <c r="AX140" s="16">
        <v>7.0671378091872794E-2</v>
      </c>
      <c r="AY140" s="16">
        <v>5.6095905903641698E-2</v>
      </c>
      <c r="AZ140" s="16"/>
      <c r="BA140" s="16">
        <v>4.1436464088397802E-2</v>
      </c>
      <c r="BB140" s="16">
        <v>5.96984515077425E-2</v>
      </c>
      <c r="BC140" s="16"/>
      <c r="BD140" s="16">
        <v>4.9214659685863901E-2</v>
      </c>
      <c r="BE140" s="16">
        <v>6.0486674391657003E-2</v>
      </c>
      <c r="BF140" s="16"/>
      <c r="BG140" s="16">
        <v>6.08108108108108E-2</v>
      </c>
      <c r="BH140" s="16">
        <v>5.8303176517892998E-2</v>
      </c>
      <c r="BI140" s="16"/>
      <c r="BJ140" s="16">
        <v>8.1730769230769204E-2</v>
      </c>
      <c r="BK140" s="16">
        <v>5.5316401205337901E-2</v>
      </c>
      <c r="BL140" s="16"/>
      <c r="BM140" s="16">
        <v>8.1012658227848103E-2</v>
      </c>
      <c r="BN140" s="16">
        <v>5.6615384615384602E-2</v>
      </c>
      <c r="BO140" s="16"/>
      <c r="BP140" s="16">
        <v>6.4569536423841098E-2</v>
      </c>
      <c r="BQ140" s="16">
        <v>5.7651093013287601E-2</v>
      </c>
    </row>
    <row r="141" spans="2:69" x14ac:dyDescent="0.25">
      <c r="B141" t="s">
        <v>143</v>
      </c>
      <c r="C141" s="16">
        <v>4.8007590132827301E-2</v>
      </c>
      <c r="D141" s="16">
        <v>5.2083333333333301E-2</v>
      </c>
      <c r="E141" s="16">
        <v>3.7344398340249003E-2</v>
      </c>
      <c r="F141" s="16">
        <v>3.4055727554179599E-2</v>
      </c>
      <c r="G141" s="16">
        <v>6.25E-2</v>
      </c>
      <c r="H141" s="16">
        <v>4.09711684370258E-2</v>
      </c>
      <c r="I141" s="16">
        <v>5.80075662042875E-2</v>
      </c>
      <c r="J141" s="16">
        <v>5.5555555555555601E-2</v>
      </c>
      <c r="K141" s="16">
        <v>6.7226890756302504E-2</v>
      </c>
      <c r="L141" s="16">
        <v>6.1946902654867297E-2</v>
      </c>
      <c r="M141" s="16"/>
      <c r="N141" s="16">
        <v>2.40963855421687E-2</v>
      </c>
      <c r="O141" s="16">
        <v>4.4444444444444398E-2</v>
      </c>
      <c r="P141" s="16">
        <v>4.4859813084112098E-2</v>
      </c>
      <c r="Q141" s="16">
        <v>5.7299270072992702E-2</v>
      </c>
      <c r="R141" s="16"/>
      <c r="S141" s="16">
        <v>4.1825095057034203E-2</v>
      </c>
      <c r="T141" s="16">
        <v>3.3492822966507199E-2</v>
      </c>
      <c r="U141" s="16">
        <v>5.6034482758620698E-2</v>
      </c>
      <c r="V141" s="16">
        <v>4.4422507403751199E-2</v>
      </c>
      <c r="W141" s="16">
        <v>4.21166306695464E-2</v>
      </c>
      <c r="X141" s="16">
        <v>4.5631067961164999E-2</v>
      </c>
      <c r="Y141" s="16">
        <v>7.3134328358209003E-2</v>
      </c>
      <c r="Z141" s="16"/>
      <c r="AA141" s="16">
        <v>4.9463647199046501E-2</v>
      </c>
      <c r="AB141" s="16">
        <v>4.7327394209354098E-2</v>
      </c>
      <c r="AC141" s="16"/>
      <c r="AD141" s="16">
        <v>4.0425531914893599E-2</v>
      </c>
      <c r="AE141" s="16">
        <v>5.0777202072538899E-2</v>
      </c>
      <c r="AF141" s="16"/>
      <c r="AG141" s="16">
        <v>3.7944664031620598E-2</v>
      </c>
      <c r="AH141" s="16">
        <v>5.7299270072992702E-2</v>
      </c>
      <c r="AI141" s="16"/>
      <c r="AJ141" s="16">
        <v>5.4441260744985703E-2</v>
      </c>
      <c r="AK141" s="16">
        <v>4.2447824548991903E-2</v>
      </c>
      <c r="AL141" s="16"/>
      <c r="AM141" s="16">
        <v>2.4922118380062301E-2</v>
      </c>
      <c r="AN141" s="16">
        <v>3.5143769968051103E-2</v>
      </c>
      <c r="AO141" s="16">
        <v>5.2292839903459398E-2</v>
      </c>
      <c r="AP141" s="16">
        <v>5.85774058577406E-2</v>
      </c>
      <c r="AQ141" s="16"/>
      <c r="AR141" s="16">
        <v>6.5408805031446499E-2</v>
      </c>
      <c r="AS141" s="16">
        <v>4.0489130434782597E-2</v>
      </c>
      <c r="AT141" s="16"/>
      <c r="AU141" s="16">
        <v>3.9457459926017298E-2</v>
      </c>
      <c r="AV141" s="16">
        <v>4.9562682215743399E-2</v>
      </c>
      <c r="AW141" s="16"/>
      <c r="AX141" s="16">
        <v>4.9469964664311E-2</v>
      </c>
      <c r="AY141" s="16">
        <v>4.7726758651888697E-2</v>
      </c>
      <c r="AZ141" s="16"/>
      <c r="BA141" s="16">
        <v>4.4198895027624301E-2</v>
      </c>
      <c r="BB141" s="16">
        <v>4.8288508557457199E-2</v>
      </c>
      <c r="BC141" s="16"/>
      <c r="BD141" s="16">
        <v>3.2460732984293202E-2</v>
      </c>
      <c r="BE141" s="16">
        <v>5.1448435689455403E-2</v>
      </c>
      <c r="BF141" s="16"/>
      <c r="BG141" s="16">
        <v>5.4054054054054099E-2</v>
      </c>
      <c r="BH141" s="16">
        <v>4.7647768395657403E-2</v>
      </c>
      <c r="BI141" s="16"/>
      <c r="BJ141" s="16">
        <v>6.4102564102564097E-2</v>
      </c>
      <c r="BK141" s="16">
        <v>4.58458889367198E-2</v>
      </c>
      <c r="BL141" s="16"/>
      <c r="BM141" s="16">
        <v>6.58227848101266E-2</v>
      </c>
      <c r="BN141" s="16">
        <v>4.6564102564102601E-2</v>
      </c>
      <c r="BO141" s="16"/>
      <c r="BP141" s="16">
        <v>4.1390728476821202E-2</v>
      </c>
      <c r="BQ141" s="16">
        <v>4.8864123446206602E-2</v>
      </c>
    </row>
    <row r="142" spans="2:69" x14ac:dyDescent="0.25">
      <c r="B142" t="s">
        <v>144</v>
      </c>
      <c r="C142" s="16">
        <v>4.0986717267552202E-2</v>
      </c>
      <c r="D142" s="16">
        <v>4.6130952380952397E-2</v>
      </c>
      <c r="E142" s="16">
        <v>3.4578146611341599E-2</v>
      </c>
      <c r="F142" s="16">
        <v>2.9411764705882401E-2</v>
      </c>
      <c r="G142" s="16">
        <v>3.6337209302325597E-2</v>
      </c>
      <c r="H142" s="16">
        <v>4.6282245827010599E-2</v>
      </c>
      <c r="I142" s="16">
        <v>4.2875157629255999E-2</v>
      </c>
      <c r="J142" s="16">
        <v>3.03030303030303E-2</v>
      </c>
      <c r="K142" s="16">
        <v>7.5630252100840303E-2</v>
      </c>
      <c r="L142" s="16">
        <v>5.3097345132743397E-2</v>
      </c>
      <c r="M142" s="16"/>
      <c r="N142" s="16">
        <v>1.20481927710843E-2</v>
      </c>
      <c r="O142" s="16">
        <v>3.4920634920634901E-2</v>
      </c>
      <c r="P142" s="16">
        <v>5.0467289719626197E-2</v>
      </c>
      <c r="Q142" s="16">
        <v>4.7445255474452601E-2</v>
      </c>
      <c r="R142" s="16"/>
      <c r="S142" s="16">
        <v>3.04182509505703E-2</v>
      </c>
      <c r="T142" s="16">
        <v>3.3492822966507199E-2</v>
      </c>
      <c r="U142" s="16">
        <v>4.31034482758621E-2</v>
      </c>
      <c r="V142" s="16">
        <v>4.0473840078973297E-2</v>
      </c>
      <c r="W142" s="16">
        <v>3.1317494600431997E-2</v>
      </c>
      <c r="X142" s="16">
        <v>5.2427184466019398E-2</v>
      </c>
      <c r="Y142" s="16">
        <v>3.8805970149253702E-2</v>
      </c>
      <c r="Z142" s="16"/>
      <c r="AA142" s="16">
        <v>4.0524433849821198E-2</v>
      </c>
      <c r="AB142" s="16">
        <v>4.1202672605790601E-2</v>
      </c>
      <c r="AC142" s="16"/>
      <c r="AD142" s="16">
        <v>3.9716312056737597E-2</v>
      </c>
      <c r="AE142" s="16">
        <v>4.1450777202072499E-2</v>
      </c>
      <c r="AF142" s="16"/>
      <c r="AG142" s="16">
        <v>3.3992094861660098E-2</v>
      </c>
      <c r="AH142" s="16">
        <v>4.7445255474452601E-2</v>
      </c>
      <c r="AI142" s="16"/>
      <c r="AJ142" s="16">
        <v>4.5845272206303703E-2</v>
      </c>
      <c r="AK142" s="16">
        <v>3.6788114609126302E-2</v>
      </c>
      <c r="AL142" s="16"/>
      <c r="AM142" s="16">
        <v>1.2461059190031199E-2</v>
      </c>
      <c r="AN142" s="16">
        <v>3.2747603833865803E-2</v>
      </c>
      <c r="AO142" s="16">
        <v>4.9074818986323397E-2</v>
      </c>
      <c r="AP142" s="16">
        <v>4.0167364016736401E-2</v>
      </c>
      <c r="AQ142" s="16"/>
      <c r="AR142" s="16">
        <v>4.5911949685534602E-2</v>
      </c>
      <c r="AS142" s="16">
        <v>3.8858695652173897E-2</v>
      </c>
      <c r="AT142" s="16"/>
      <c r="AU142" s="16">
        <v>1.97287299630086E-2</v>
      </c>
      <c r="AV142" s="16">
        <v>4.4853106077595899E-2</v>
      </c>
      <c r="AW142" s="16"/>
      <c r="AX142" s="16">
        <v>6.3604240282685506E-2</v>
      </c>
      <c r="AY142" s="16">
        <v>3.66432933725402E-2</v>
      </c>
      <c r="AZ142" s="16"/>
      <c r="BA142" s="16">
        <v>3.5911602209944701E-2</v>
      </c>
      <c r="BB142" s="16">
        <v>4.1361043194784002E-2</v>
      </c>
      <c r="BC142" s="16"/>
      <c r="BD142" s="16">
        <v>2.72251308900524E-2</v>
      </c>
      <c r="BE142" s="16">
        <v>4.4032444959443799E-2</v>
      </c>
      <c r="BF142" s="16"/>
      <c r="BG142" s="16">
        <v>2.7027027027027001E-2</v>
      </c>
      <c r="BH142" s="16">
        <v>4.1817450743868098E-2</v>
      </c>
      <c r="BI142" s="16"/>
      <c r="BJ142" s="16">
        <v>4.48717948717949E-2</v>
      </c>
      <c r="BK142" s="16">
        <v>4.0464916056823098E-2</v>
      </c>
      <c r="BL142" s="16"/>
      <c r="BM142" s="16">
        <v>4.5569620253164599E-2</v>
      </c>
      <c r="BN142" s="16">
        <v>4.0615384615384602E-2</v>
      </c>
      <c r="BO142" s="16"/>
      <c r="BP142" s="16">
        <v>3.6423841059602599E-2</v>
      </c>
      <c r="BQ142" s="16">
        <v>4.1577368195456502E-2</v>
      </c>
    </row>
    <row r="143" spans="2:69" x14ac:dyDescent="0.25">
      <c r="B143" t="s">
        <v>145</v>
      </c>
      <c r="C143" s="16">
        <v>2.3719165085388998E-2</v>
      </c>
      <c r="D143" s="16">
        <v>2.23214285714286E-2</v>
      </c>
      <c r="E143" s="16">
        <v>2.2130013831258601E-2</v>
      </c>
      <c r="F143" s="16">
        <v>1.7027863777089799E-2</v>
      </c>
      <c r="G143" s="16">
        <v>2.0348837209302299E-2</v>
      </c>
      <c r="H143" s="16">
        <v>1.8209408194233698E-2</v>
      </c>
      <c r="I143" s="16">
        <v>4.2875157629255999E-2</v>
      </c>
      <c r="J143" s="16">
        <v>1.5151515151515201E-2</v>
      </c>
      <c r="K143" s="16">
        <v>3.3613445378151301E-2</v>
      </c>
      <c r="L143" s="16">
        <v>3.5398230088495602E-2</v>
      </c>
      <c r="M143" s="16"/>
      <c r="N143" s="16">
        <v>1.8072289156626498E-2</v>
      </c>
      <c r="O143" s="16">
        <v>2.8571428571428598E-2</v>
      </c>
      <c r="P143" s="16">
        <v>2.2429906542056101E-2</v>
      </c>
      <c r="Q143" s="16">
        <v>2.4817518248175199E-2</v>
      </c>
      <c r="R143" s="16"/>
      <c r="S143" s="16">
        <v>2.4714828897338399E-2</v>
      </c>
      <c r="T143" s="16">
        <v>2.1531100478468901E-2</v>
      </c>
      <c r="U143" s="16">
        <v>1.72413793103448E-2</v>
      </c>
      <c r="V143" s="16">
        <v>1.57946692991115E-2</v>
      </c>
      <c r="W143" s="16">
        <v>2.5917926565874699E-2</v>
      </c>
      <c r="X143" s="16">
        <v>2.1359223300970901E-2</v>
      </c>
      <c r="Y143" s="16">
        <v>3.1343283582089501E-2</v>
      </c>
      <c r="Z143" s="16"/>
      <c r="AA143" s="16">
        <v>3.3373063170441003E-2</v>
      </c>
      <c r="AB143" s="16">
        <v>1.9209354120267301E-2</v>
      </c>
      <c r="AC143" s="16"/>
      <c r="AD143" s="16">
        <v>2.4113475177304999E-2</v>
      </c>
      <c r="AE143" s="16">
        <v>2.3575129533678799E-2</v>
      </c>
      <c r="AF143" s="16"/>
      <c r="AG143" s="16">
        <v>2.2529644268774698E-2</v>
      </c>
      <c r="AH143" s="16">
        <v>2.4817518248175199E-2</v>
      </c>
      <c r="AI143" s="16"/>
      <c r="AJ143" s="16">
        <v>2.8653295128939799E-2</v>
      </c>
      <c r="AK143" s="16">
        <v>1.94552529182879E-2</v>
      </c>
      <c r="AL143" s="16"/>
      <c r="AM143" s="16">
        <v>3.1152647975077898E-3</v>
      </c>
      <c r="AN143" s="16">
        <v>1.91693290734824E-2</v>
      </c>
      <c r="AO143" s="16">
        <v>2.93644408688656E-2</v>
      </c>
      <c r="AP143" s="16">
        <v>2.25941422594142E-2</v>
      </c>
      <c r="AQ143" s="16"/>
      <c r="AR143" s="16">
        <v>2.9559748427673001E-2</v>
      </c>
      <c r="AS143" s="16">
        <v>2.1195652173913001E-2</v>
      </c>
      <c r="AT143" s="16"/>
      <c r="AU143" s="16">
        <v>2.3427866831072799E-2</v>
      </c>
      <c r="AV143" s="16">
        <v>2.3772146221125799E-2</v>
      </c>
      <c r="AW143" s="16"/>
      <c r="AX143" s="16">
        <v>3.2979976442874002E-2</v>
      </c>
      <c r="AY143" s="16">
        <v>2.1940737389730802E-2</v>
      </c>
      <c r="AZ143" s="16"/>
      <c r="BA143" s="16">
        <v>2.2099447513812199E-2</v>
      </c>
      <c r="BB143" s="16">
        <v>2.3838630806845999E-2</v>
      </c>
      <c r="BC143" s="16"/>
      <c r="BD143" s="16">
        <v>1.2565445026178E-2</v>
      </c>
      <c r="BE143" s="16">
        <v>2.6187717265353402E-2</v>
      </c>
      <c r="BF143" s="16"/>
      <c r="BG143" s="16">
        <v>1.0135135135135099E-2</v>
      </c>
      <c r="BH143" s="16">
        <v>2.45275432247688E-2</v>
      </c>
      <c r="BI143" s="16"/>
      <c r="BJ143" s="16">
        <v>2.5641025641025599E-2</v>
      </c>
      <c r="BK143" s="16">
        <v>2.3461041756349499E-2</v>
      </c>
      <c r="BL143" s="16"/>
      <c r="BM143" s="16">
        <v>1.26582278481013E-2</v>
      </c>
      <c r="BN143" s="16">
        <v>2.4615384615384601E-2</v>
      </c>
      <c r="BO143" s="16"/>
      <c r="BP143" s="16">
        <v>2.9801324503311299E-2</v>
      </c>
      <c r="BQ143" s="16">
        <v>2.2931847406772399E-2</v>
      </c>
    </row>
    <row r="144" spans="2:69" x14ac:dyDescent="0.25">
      <c r="B144" t="s">
        <v>146</v>
      </c>
      <c r="C144" s="16">
        <v>5.9203036053130903E-2</v>
      </c>
      <c r="D144" s="16">
        <v>2.82738095238095E-2</v>
      </c>
      <c r="E144" s="16">
        <v>5.5325034578146602E-2</v>
      </c>
      <c r="F144" s="16">
        <v>6.8111455108359101E-2</v>
      </c>
      <c r="G144" s="16">
        <v>4.3604651162790699E-2</v>
      </c>
      <c r="H144" s="16">
        <v>6.3732928679817905E-2</v>
      </c>
      <c r="I144" s="16">
        <v>8.5750315258511997E-2</v>
      </c>
      <c r="J144" s="16">
        <v>6.0606060606060601E-2</v>
      </c>
      <c r="K144" s="16">
        <v>5.8823529411764698E-2</v>
      </c>
      <c r="L144" s="16">
        <v>7.0796460176991094E-2</v>
      </c>
      <c r="M144" s="16"/>
      <c r="N144" s="16">
        <v>0.232530120481928</v>
      </c>
      <c r="O144" s="16">
        <v>4.6031746031746E-2</v>
      </c>
      <c r="P144" s="16">
        <v>2.7102803738317801E-2</v>
      </c>
      <c r="Q144" s="16">
        <v>2.22627737226277E-2</v>
      </c>
      <c r="R144" s="16"/>
      <c r="S144" s="16">
        <v>8.5551330798479097E-2</v>
      </c>
      <c r="T144" s="16">
        <v>4.7846889952153103E-2</v>
      </c>
      <c r="U144" s="16">
        <v>3.6637931034482797E-2</v>
      </c>
      <c r="V144" s="16">
        <v>9.5755182625863799E-2</v>
      </c>
      <c r="W144" s="16">
        <v>3.6717062634989202E-2</v>
      </c>
      <c r="X144" s="16">
        <v>3.4951456310679599E-2</v>
      </c>
      <c r="Y144" s="16">
        <v>7.6119402985074594E-2</v>
      </c>
      <c r="Z144" s="16"/>
      <c r="AA144" s="16">
        <v>4.5887961859356403E-2</v>
      </c>
      <c r="AB144" s="16">
        <v>6.5423162583518907E-2</v>
      </c>
      <c r="AC144" s="16"/>
      <c r="AD144" s="16">
        <v>6.9503546099290797E-2</v>
      </c>
      <c r="AE144" s="16">
        <v>5.5440414507771998E-2</v>
      </c>
      <c r="AF144" s="16"/>
      <c r="AG144" s="16">
        <v>9.9209486166007901E-2</v>
      </c>
      <c r="AH144" s="16">
        <v>2.22627737226277E-2</v>
      </c>
      <c r="AI144" s="16"/>
      <c r="AJ144" s="16">
        <v>5.7306590257879701E-2</v>
      </c>
      <c r="AK144" s="16">
        <v>6.0841881853554998E-2</v>
      </c>
      <c r="AL144" s="16"/>
      <c r="AM144" s="16">
        <v>7.4766355140186896E-2</v>
      </c>
      <c r="AN144" s="16">
        <v>9.3450479233226802E-2</v>
      </c>
      <c r="AO144" s="16">
        <v>5.2695092518101401E-2</v>
      </c>
      <c r="AP144" s="16">
        <v>3.2635983263598303E-2</v>
      </c>
      <c r="AQ144" s="16"/>
      <c r="AR144" s="16">
        <v>4.9056603773584902E-2</v>
      </c>
      <c r="AS144" s="16">
        <v>6.3586956521739096E-2</v>
      </c>
      <c r="AT144" s="16"/>
      <c r="AU144" s="16">
        <v>5.6720098643649797E-2</v>
      </c>
      <c r="AV144" s="16">
        <v>5.96546310832025E-2</v>
      </c>
      <c r="AW144" s="16"/>
      <c r="AX144" s="16">
        <v>5.8892815076560703E-2</v>
      </c>
      <c r="AY144" s="16">
        <v>5.9262610269169902E-2</v>
      </c>
      <c r="AZ144" s="16"/>
      <c r="BA144" s="16">
        <v>7.18232044198895E-2</v>
      </c>
      <c r="BB144" s="16">
        <v>5.8272208638956803E-2</v>
      </c>
      <c r="BC144" s="16"/>
      <c r="BD144" s="16">
        <v>3.1413612565444997E-2</v>
      </c>
      <c r="BE144" s="16">
        <v>6.5353418308227093E-2</v>
      </c>
      <c r="BF144" s="16"/>
      <c r="BG144" s="16">
        <v>4.72972972972973E-2</v>
      </c>
      <c r="BH144" s="16">
        <v>5.9911540008041803E-2</v>
      </c>
      <c r="BI144" s="16"/>
      <c r="BJ144" s="16">
        <v>3.6858974358974401E-2</v>
      </c>
      <c r="BK144" s="16">
        <v>6.22040464916057E-2</v>
      </c>
      <c r="BL144" s="16"/>
      <c r="BM144" s="16">
        <v>0.10126582278481</v>
      </c>
      <c r="BN144" s="16">
        <v>5.5794871794871803E-2</v>
      </c>
      <c r="BO144" s="16"/>
      <c r="BP144" s="16">
        <v>8.1125827814569507E-2</v>
      </c>
      <c r="BQ144" s="16">
        <v>5.6365195027861102E-2</v>
      </c>
    </row>
    <row r="145" spans="2:69" x14ac:dyDescent="0.25">
      <c r="B145" t="s">
        <v>68</v>
      </c>
      <c r="C145" s="16">
        <v>1.1764705882352899E-2</v>
      </c>
      <c r="D145" s="16">
        <v>1.9345238095238099E-2</v>
      </c>
      <c r="E145" s="16">
        <v>4.1493775933610002E-3</v>
      </c>
      <c r="F145" s="16">
        <v>6.1919504643962904E-3</v>
      </c>
      <c r="G145" s="16">
        <v>1.30813953488372E-2</v>
      </c>
      <c r="H145" s="16">
        <v>1.66919575113809E-2</v>
      </c>
      <c r="I145" s="16">
        <v>1.13493064312736E-2</v>
      </c>
      <c r="J145" s="16">
        <v>0</v>
      </c>
      <c r="K145" s="16">
        <v>8.4033613445378096E-3</v>
      </c>
      <c r="L145" s="16">
        <v>8.8495575221238902E-3</v>
      </c>
      <c r="M145" s="16"/>
      <c r="N145" s="16">
        <v>1.08433734939759E-2</v>
      </c>
      <c r="O145" s="16">
        <v>7.9365079365079395E-3</v>
      </c>
      <c r="P145" s="16">
        <v>1.21495327102804E-2</v>
      </c>
      <c r="Q145" s="16">
        <v>1.27737226277372E-2</v>
      </c>
      <c r="R145" s="16"/>
      <c r="S145" s="16">
        <v>1.9011406844106501E-3</v>
      </c>
      <c r="T145" s="16">
        <v>1.19617224880383E-2</v>
      </c>
      <c r="U145" s="16">
        <v>2.1551724137930999E-3</v>
      </c>
      <c r="V145" s="16">
        <v>1.38203356367226E-2</v>
      </c>
      <c r="W145" s="16">
        <v>4.3196544276457903E-3</v>
      </c>
      <c r="X145" s="16">
        <v>2.9126213592233002E-3</v>
      </c>
      <c r="Y145" s="16">
        <v>4.4776119402985103E-3</v>
      </c>
      <c r="Z145" s="16"/>
      <c r="AA145" s="16">
        <v>5.9594755661501802E-3</v>
      </c>
      <c r="AB145" s="16">
        <v>1.44766146993318E-2</v>
      </c>
      <c r="AC145" s="16"/>
      <c r="AD145" s="16">
        <v>9.21985815602837E-3</v>
      </c>
      <c r="AE145" s="16">
        <v>1.26943005181347E-2</v>
      </c>
      <c r="AF145" s="16"/>
      <c r="AG145" s="16">
        <v>1.0671936758893301E-2</v>
      </c>
      <c r="AH145" s="16">
        <v>1.27737226277372E-2</v>
      </c>
      <c r="AI145" s="16"/>
      <c r="AJ145" s="16">
        <v>9.0053213262382293E-3</v>
      </c>
      <c r="AK145" s="16">
        <v>1.4149274849664E-2</v>
      </c>
      <c r="AL145" s="16"/>
      <c r="AM145" s="16">
        <v>4.9844236760124602E-2</v>
      </c>
      <c r="AN145" s="16">
        <v>2.07667731629393E-2</v>
      </c>
      <c r="AO145" s="16">
        <v>7.2405470635559096E-3</v>
      </c>
      <c r="AP145" s="16">
        <v>1.6736401673640201E-3</v>
      </c>
      <c r="AQ145" s="16"/>
      <c r="AR145" s="16">
        <v>1.0062893081761001E-2</v>
      </c>
      <c r="AS145" s="16">
        <v>1.2500000000000001E-2</v>
      </c>
      <c r="AT145" s="16"/>
      <c r="AU145" s="16">
        <v>1.23304562268804E-2</v>
      </c>
      <c r="AV145" s="16">
        <v>1.1661807580174899E-2</v>
      </c>
      <c r="AW145" s="16"/>
      <c r="AX145" s="16">
        <v>8.2449941107184902E-3</v>
      </c>
      <c r="AY145" s="16">
        <v>1.24406242931463E-2</v>
      </c>
      <c r="AZ145" s="16"/>
      <c r="BA145" s="16">
        <v>1.1049723756906099E-2</v>
      </c>
      <c r="BB145" s="16">
        <v>1.18174409127954E-2</v>
      </c>
      <c r="BC145" s="16"/>
      <c r="BD145" s="16">
        <v>8.3769633507853394E-3</v>
      </c>
      <c r="BE145" s="16">
        <v>1.25144843568946E-2</v>
      </c>
      <c r="BF145" s="16"/>
      <c r="BG145" s="16">
        <v>6.7567567567567597E-3</v>
      </c>
      <c r="BH145" s="16">
        <v>1.20627261761158E-2</v>
      </c>
      <c r="BI145" s="16"/>
      <c r="BJ145" s="16">
        <v>8.0128205128205104E-3</v>
      </c>
      <c r="BK145" s="16">
        <v>1.22686181661644E-2</v>
      </c>
      <c r="BL145" s="16"/>
      <c r="BM145" s="16">
        <v>7.5949367088607601E-3</v>
      </c>
      <c r="BN145" s="16">
        <v>1.2102564102564099E-2</v>
      </c>
      <c r="BO145" s="16"/>
      <c r="BP145" s="16">
        <v>4.9668874172185398E-3</v>
      </c>
      <c r="BQ145" s="16">
        <v>1.2644663523360499E-2</v>
      </c>
    </row>
    <row r="146" spans="2:69" x14ac:dyDescent="0.25">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row>
    <row r="147" spans="2:69" x14ac:dyDescent="0.25">
      <c r="B147" s="6" t="s">
        <v>148</v>
      </c>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row>
    <row r="148" spans="2:69" x14ac:dyDescent="0.25">
      <c r="B148" s="23" t="s">
        <v>70</v>
      </c>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row>
    <row r="149" spans="2:69" x14ac:dyDescent="0.25">
      <c r="B149" t="s">
        <v>135</v>
      </c>
      <c r="C149" s="16">
        <v>0.16223908918406099</v>
      </c>
      <c r="D149" s="16">
        <v>6.5476190476190493E-2</v>
      </c>
      <c r="E149" s="16">
        <v>7.1922544951590603E-2</v>
      </c>
      <c r="F149" s="16">
        <v>0.16099071207430299</v>
      </c>
      <c r="G149" s="16">
        <v>8.7209302325581398E-2</v>
      </c>
      <c r="H149" s="16">
        <v>0.32018209408194198</v>
      </c>
      <c r="I149" s="16">
        <v>0.17906683480454</v>
      </c>
      <c r="J149" s="16">
        <v>9.0909090909090898E-2</v>
      </c>
      <c r="K149" s="16">
        <v>7.5630252100840303E-2</v>
      </c>
      <c r="L149" s="16">
        <v>3.5398230088495602E-2</v>
      </c>
      <c r="M149" s="16"/>
      <c r="N149" s="16">
        <v>0.46746987951807201</v>
      </c>
      <c r="O149" s="16">
        <v>0.238095238095238</v>
      </c>
      <c r="P149" s="16">
        <v>0.127102803738318</v>
      </c>
      <c r="Q149" s="16">
        <v>6.60583941605839E-2</v>
      </c>
      <c r="R149" s="16"/>
      <c r="S149" s="16">
        <v>0.30798479087452502</v>
      </c>
      <c r="T149" s="16">
        <v>0.16746411483253601</v>
      </c>
      <c r="U149" s="16">
        <v>0.131465517241379</v>
      </c>
      <c r="V149" s="16">
        <v>0.23988153998025699</v>
      </c>
      <c r="W149" s="16">
        <v>9.1792656587473001E-2</v>
      </c>
      <c r="X149" s="16">
        <v>0.105825242718447</v>
      </c>
      <c r="Y149" s="16">
        <v>0.108955223880597</v>
      </c>
      <c r="Z149" s="16"/>
      <c r="AA149" s="16">
        <v>5.72109654350417E-2</v>
      </c>
      <c r="AB149" s="16">
        <v>0.21130289532294</v>
      </c>
      <c r="AC149" s="16"/>
      <c r="AD149" s="16">
        <v>0.233333333333333</v>
      </c>
      <c r="AE149" s="16">
        <v>0.136269430051813</v>
      </c>
      <c r="AF149" s="16"/>
      <c r="AG149" s="16">
        <v>0.26640316205533598</v>
      </c>
      <c r="AH149" s="16">
        <v>6.60583941605839E-2</v>
      </c>
      <c r="AI149" s="16"/>
      <c r="AJ149" s="16">
        <v>0.12566516577977899</v>
      </c>
      <c r="AK149" s="16">
        <v>0.19384506544039601</v>
      </c>
      <c r="AL149" s="16"/>
      <c r="AM149" s="16">
        <v>0.55763239875389403</v>
      </c>
      <c r="AN149" s="16">
        <v>0.25718849840255598</v>
      </c>
      <c r="AO149" s="16">
        <v>0.10820595333869699</v>
      </c>
      <c r="AP149" s="16">
        <v>7.1129707112970703E-2</v>
      </c>
      <c r="AQ149" s="16"/>
      <c r="AR149" s="16">
        <v>6.6037735849056603E-2</v>
      </c>
      <c r="AS149" s="16">
        <v>0.203804347826087</v>
      </c>
      <c r="AT149" s="16"/>
      <c r="AU149" s="16">
        <v>0.19482120838471001</v>
      </c>
      <c r="AV149" s="16">
        <v>0.15631307468042199</v>
      </c>
      <c r="AW149" s="16"/>
      <c r="AX149" s="16">
        <v>8.2449941107184899E-2</v>
      </c>
      <c r="AY149" s="16">
        <v>0.17756163763854299</v>
      </c>
      <c r="AZ149" s="16"/>
      <c r="BA149" s="16">
        <v>0.15193370165745901</v>
      </c>
      <c r="BB149" s="16">
        <v>0.16299918500407501</v>
      </c>
      <c r="BC149" s="16"/>
      <c r="BD149" s="16">
        <v>0.14345549738219901</v>
      </c>
      <c r="BE149" s="16">
        <v>0.16639629200463499</v>
      </c>
      <c r="BF149" s="16"/>
      <c r="BG149" s="16">
        <v>0.125</v>
      </c>
      <c r="BH149" s="16">
        <v>0.164455166867712</v>
      </c>
      <c r="BI149" s="16"/>
      <c r="BJ149" s="16">
        <v>6.8910256410256401E-2</v>
      </c>
      <c r="BK149" s="16">
        <v>0.17477399913904401</v>
      </c>
      <c r="BL149" s="16"/>
      <c r="BM149" s="16">
        <v>0.111392405063291</v>
      </c>
      <c r="BN149" s="16">
        <v>0.16635897435897401</v>
      </c>
      <c r="BO149" s="16"/>
      <c r="BP149" s="16">
        <v>0.10430463576158901</v>
      </c>
      <c r="BQ149" s="16">
        <v>0.16973853407629699</v>
      </c>
    </row>
    <row r="150" spans="2:69" x14ac:dyDescent="0.25">
      <c r="B150" t="s">
        <v>136</v>
      </c>
      <c r="C150" s="16">
        <v>0.14952561669829201</v>
      </c>
      <c r="D150" s="16">
        <v>0.139880952380952</v>
      </c>
      <c r="E150" s="16">
        <v>0.13969571230982</v>
      </c>
      <c r="F150" s="16">
        <v>0.15944272445820401</v>
      </c>
      <c r="G150" s="16">
        <v>8.57558139534884E-2</v>
      </c>
      <c r="H150" s="16">
        <v>0.16616084977238199</v>
      </c>
      <c r="I150" s="16">
        <v>0.18537200504413601</v>
      </c>
      <c r="J150" s="16">
        <v>0.18686868686868699</v>
      </c>
      <c r="K150" s="16">
        <v>0.10084033613445401</v>
      </c>
      <c r="L150" s="16">
        <v>0.14159292035398199</v>
      </c>
      <c r="M150" s="16"/>
      <c r="N150" s="16">
        <v>7.5903614457831295E-2</v>
      </c>
      <c r="O150" s="16">
        <v>0.17142857142857101</v>
      </c>
      <c r="P150" s="16">
        <v>0.168224299065421</v>
      </c>
      <c r="Q150" s="16">
        <v>0.159489051094891</v>
      </c>
      <c r="R150" s="16"/>
      <c r="S150" s="16">
        <v>0.14638783269962</v>
      </c>
      <c r="T150" s="16">
        <v>0.196172248803828</v>
      </c>
      <c r="U150" s="16">
        <v>0.170258620689655</v>
      </c>
      <c r="V150" s="16">
        <v>0.15103652517275401</v>
      </c>
      <c r="W150" s="16">
        <v>0.177105831533477</v>
      </c>
      <c r="X150" s="16">
        <v>0.11747572815534001</v>
      </c>
      <c r="Y150" s="16">
        <v>0.11641791044776099</v>
      </c>
      <c r="Z150" s="16"/>
      <c r="AA150" s="16">
        <v>0.100715137067938</v>
      </c>
      <c r="AB150" s="16">
        <v>0.172327394209354</v>
      </c>
      <c r="AC150" s="16"/>
      <c r="AD150" s="16">
        <v>0.147517730496454</v>
      </c>
      <c r="AE150" s="16">
        <v>0.15025906735751299</v>
      </c>
      <c r="AF150" s="16"/>
      <c r="AG150" s="16">
        <v>0.13873517786561301</v>
      </c>
      <c r="AH150" s="16">
        <v>0.159489051094891</v>
      </c>
      <c r="AI150" s="16"/>
      <c r="AJ150" s="16">
        <v>0.13344248874334799</v>
      </c>
      <c r="AK150" s="16">
        <v>0.16342412451361901</v>
      </c>
      <c r="AL150" s="16"/>
      <c r="AM150" s="16">
        <v>8.7227414330218106E-2</v>
      </c>
      <c r="AN150" s="16">
        <v>0.149361022364217</v>
      </c>
      <c r="AO150" s="16">
        <v>0.16411906677393401</v>
      </c>
      <c r="AP150" s="16">
        <v>0.137238493723849</v>
      </c>
      <c r="AQ150" s="16"/>
      <c r="AR150" s="16">
        <v>0.11823899371069201</v>
      </c>
      <c r="AS150" s="16">
        <v>0.16304347826087001</v>
      </c>
      <c r="AT150" s="16"/>
      <c r="AU150" s="16">
        <v>0.168927250308261</v>
      </c>
      <c r="AV150" s="16">
        <v>0.145996860282575</v>
      </c>
      <c r="AW150" s="16"/>
      <c r="AX150" s="16">
        <v>0.103651354534747</v>
      </c>
      <c r="AY150" s="16">
        <v>0.15833521827640801</v>
      </c>
      <c r="AZ150" s="16"/>
      <c r="BA150" s="16">
        <v>0.17955801104972399</v>
      </c>
      <c r="BB150" s="16">
        <v>0.14731051344743301</v>
      </c>
      <c r="BC150" s="16"/>
      <c r="BD150" s="16">
        <v>0.202094240837696</v>
      </c>
      <c r="BE150" s="16">
        <v>0.13789107763615299</v>
      </c>
      <c r="BF150" s="16"/>
      <c r="BG150" s="16">
        <v>0.15878378378378399</v>
      </c>
      <c r="BH150" s="16">
        <v>0.14897466827503</v>
      </c>
      <c r="BI150" s="16"/>
      <c r="BJ150" s="16">
        <v>0.107371794871795</v>
      </c>
      <c r="BK150" s="16">
        <v>0.15518725785622001</v>
      </c>
      <c r="BL150" s="16"/>
      <c r="BM150" s="16">
        <v>0.11898734177215201</v>
      </c>
      <c r="BN150" s="16">
        <v>0.152</v>
      </c>
      <c r="BO150" s="16"/>
      <c r="BP150" s="16">
        <v>0.115894039735099</v>
      </c>
      <c r="BQ150" s="16">
        <v>0.15387912558937</v>
      </c>
    </row>
    <row r="151" spans="2:69" x14ac:dyDescent="0.25">
      <c r="B151" t="s">
        <v>137</v>
      </c>
      <c r="C151" s="16">
        <v>0.115939278937381</v>
      </c>
      <c r="D151" s="16">
        <v>0.136904761904762</v>
      </c>
      <c r="E151" s="16">
        <v>0.113416320885201</v>
      </c>
      <c r="F151" s="16">
        <v>0.148606811145511</v>
      </c>
      <c r="G151" s="16">
        <v>9.8837209302325604E-2</v>
      </c>
      <c r="H151" s="16">
        <v>9.7116843702579697E-2</v>
      </c>
      <c r="I151" s="16">
        <v>0.117276166456494</v>
      </c>
      <c r="J151" s="16">
        <v>0.12121212121212099</v>
      </c>
      <c r="K151" s="16">
        <v>7.5630252100840303E-2</v>
      </c>
      <c r="L151" s="16">
        <v>0.16814159292035399</v>
      </c>
      <c r="M151" s="16"/>
      <c r="N151" s="16">
        <v>3.8554216867469897E-2</v>
      </c>
      <c r="O151" s="16">
        <v>0.14920634920634901</v>
      </c>
      <c r="P151" s="16">
        <v>0.121495327102804</v>
      </c>
      <c r="Q151" s="16">
        <v>0.12956204379562</v>
      </c>
      <c r="R151" s="16"/>
      <c r="S151" s="16">
        <v>0.106463878326996</v>
      </c>
      <c r="T151" s="16">
        <v>0.13636363636363599</v>
      </c>
      <c r="U151" s="16">
        <v>0.14008620689655199</v>
      </c>
      <c r="V151" s="16">
        <v>0.10266535044422501</v>
      </c>
      <c r="W151" s="16">
        <v>0.14254859611231099</v>
      </c>
      <c r="X151" s="16">
        <v>0.114563106796117</v>
      </c>
      <c r="Y151" s="16">
        <v>0.1</v>
      </c>
      <c r="Z151" s="16"/>
      <c r="AA151" s="16">
        <v>0.120381406436234</v>
      </c>
      <c r="AB151" s="16">
        <v>0.113864142538976</v>
      </c>
      <c r="AC151" s="16"/>
      <c r="AD151" s="16">
        <v>9.3617021276595699E-2</v>
      </c>
      <c r="AE151" s="16">
        <v>0.124093264248705</v>
      </c>
      <c r="AF151" s="16"/>
      <c r="AG151" s="16">
        <v>0.101185770750988</v>
      </c>
      <c r="AH151" s="16">
        <v>0.12956204379562</v>
      </c>
      <c r="AI151" s="16"/>
      <c r="AJ151" s="16">
        <v>0.108473188702415</v>
      </c>
      <c r="AK151" s="16">
        <v>0.12239122744959301</v>
      </c>
      <c r="AL151" s="16"/>
      <c r="AM151" s="16">
        <v>2.4922118380062301E-2</v>
      </c>
      <c r="AN151" s="16">
        <v>8.4664536741214103E-2</v>
      </c>
      <c r="AO151" s="16">
        <v>0.13435237329042601</v>
      </c>
      <c r="AP151" s="16">
        <v>0.13472803347280299</v>
      </c>
      <c r="AQ151" s="16"/>
      <c r="AR151" s="16">
        <v>0.10440251572327</v>
      </c>
      <c r="AS151" s="16">
        <v>0.12092391304347801</v>
      </c>
      <c r="AT151" s="16"/>
      <c r="AU151" s="16">
        <v>0.10234278668310701</v>
      </c>
      <c r="AV151" s="16">
        <v>0.11841220004485301</v>
      </c>
      <c r="AW151" s="16"/>
      <c r="AX151" s="16">
        <v>9.8939929328621903E-2</v>
      </c>
      <c r="AY151" s="16">
        <v>0.11920380004523901</v>
      </c>
      <c r="AZ151" s="16"/>
      <c r="BA151" s="16">
        <v>0.10497237569060799</v>
      </c>
      <c r="BB151" s="16">
        <v>0.11674816625916901</v>
      </c>
      <c r="BC151" s="16"/>
      <c r="BD151" s="16">
        <v>0.15183246073298401</v>
      </c>
      <c r="BE151" s="16">
        <v>0.107995365005794</v>
      </c>
      <c r="BF151" s="16"/>
      <c r="BG151" s="16">
        <v>0.15878378378378399</v>
      </c>
      <c r="BH151" s="16">
        <v>0.113389626055489</v>
      </c>
      <c r="BI151" s="16"/>
      <c r="BJ151" s="16">
        <v>8.9743589743589702E-2</v>
      </c>
      <c r="BK151" s="16">
        <v>0.119457597933706</v>
      </c>
      <c r="BL151" s="16"/>
      <c r="BM151" s="16">
        <v>0.10379746835443</v>
      </c>
      <c r="BN151" s="16">
        <v>0.116923076923077</v>
      </c>
      <c r="BO151" s="16"/>
      <c r="BP151" s="16">
        <v>0.11754966887417199</v>
      </c>
      <c r="BQ151" s="16">
        <v>0.115730818688384</v>
      </c>
    </row>
    <row r="152" spans="2:69" x14ac:dyDescent="0.25">
      <c r="B152" t="s">
        <v>138</v>
      </c>
      <c r="C152" s="16">
        <v>0.11005692599620499</v>
      </c>
      <c r="D152" s="16">
        <v>0.144345238095238</v>
      </c>
      <c r="E152" s="16">
        <v>0.11756569847856201</v>
      </c>
      <c r="F152" s="16">
        <v>0.13157894736842099</v>
      </c>
      <c r="G152" s="16">
        <v>0.111918604651163</v>
      </c>
      <c r="H152" s="16">
        <v>8.1183611532625197E-2</v>
      </c>
      <c r="I152" s="16">
        <v>0.10466582597730099</v>
      </c>
      <c r="J152" s="16">
        <v>0.15656565656565699</v>
      </c>
      <c r="K152" s="16">
        <v>7.5630252100840303E-2</v>
      </c>
      <c r="L152" s="16">
        <v>5.3097345132743397E-2</v>
      </c>
      <c r="M152" s="16"/>
      <c r="N152" s="16">
        <v>4.2168674698795199E-2</v>
      </c>
      <c r="O152" s="16">
        <v>8.8888888888888906E-2</v>
      </c>
      <c r="P152" s="16">
        <v>0.14579439252336401</v>
      </c>
      <c r="Q152" s="16">
        <v>0.12153284671532801</v>
      </c>
      <c r="R152" s="16"/>
      <c r="S152" s="16">
        <v>9.5057034220532299E-2</v>
      </c>
      <c r="T152" s="16">
        <v>0.13397129186602899</v>
      </c>
      <c r="U152" s="16">
        <v>0.13793103448275901</v>
      </c>
      <c r="V152" s="16">
        <v>9.1806515301085898E-2</v>
      </c>
      <c r="W152" s="16">
        <v>0.126349892008639</v>
      </c>
      <c r="X152" s="16">
        <v>0.119417475728155</v>
      </c>
      <c r="Y152" s="16">
        <v>0.1</v>
      </c>
      <c r="Z152" s="16"/>
      <c r="AA152" s="16">
        <v>0.132300357568534</v>
      </c>
      <c r="AB152" s="16">
        <v>9.9665924276169299E-2</v>
      </c>
      <c r="AC152" s="16"/>
      <c r="AD152" s="16">
        <v>0.10354609929078</v>
      </c>
      <c r="AE152" s="16">
        <v>0.112435233160622</v>
      </c>
      <c r="AF152" s="16"/>
      <c r="AG152" s="16">
        <v>9.7628458498023707E-2</v>
      </c>
      <c r="AH152" s="16">
        <v>0.12153284671532801</v>
      </c>
      <c r="AI152" s="16"/>
      <c r="AJ152" s="16">
        <v>0.121981170691772</v>
      </c>
      <c r="AK152" s="16">
        <v>9.9752387690130895E-2</v>
      </c>
      <c r="AL152" s="16"/>
      <c r="AM152" s="16">
        <v>2.4922118380062301E-2</v>
      </c>
      <c r="AN152" s="16">
        <v>8.9456869009584702E-2</v>
      </c>
      <c r="AO152" s="16">
        <v>0.115446500402253</v>
      </c>
      <c r="AP152" s="16">
        <v>0.14142259414225899</v>
      </c>
      <c r="AQ152" s="16"/>
      <c r="AR152" s="16">
        <v>0.131446540880503</v>
      </c>
      <c r="AS152" s="16">
        <v>0.100815217391304</v>
      </c>
      <c r="AT152" s="16"/>
      <c r="AU152" s="16">
        <v>0.112207151664612</v>
      </c>
      <c r="AV152" s="16">
        <v>0.109665844359722</v>
      </c>
      <c r="AW152" s="16"/>
      <c r="AX152" s="16">
        <v>0.12720848056537101</v>
      </c>
      <c r="AY152" s="16">
        <v>0.106763175752092</v>
      </c>
      <c r="AZ152" s="16"/>
      <c r="BA152" s="16">
        <v>0.10497237569060799</v>
      </c>
      <c r="BB152" s="16">
        <v>0.110431947840261</v>
      </c>
      <c r="BC152" s="16"/>
      <c r="BD152" s="16">
        <v>0.129842931937173</v>
      </c>
      <c r="BE152" s="16">
        <v>0.10567786790266499</v>
      </c>
      <c r="BF152" s="16"/>
      <c r="BG152" s="16">
        <v>0.13175675675675699</v>
      </c>
      <c r="BH152" s="16">
        <v>0.10876558102131099</v>
      </c>
      <c r="BI152" s="16"/>
      <c r="BJ152" s="16">
        <v>0.134615384615385</v>
      </c>
      <c r="BK152" s="16">
        <v>0.10675850193715</v>
      </c>
      <c r="BL152" s="16"/>
      <c r="BM152" s="16">
        <v>9.87341772151899E-2</v>
      </c>
      <c r="BN152" s="16">
        <v>0.11097435897435901</v>
      </c>
      <c r="BO152" s="16"/>
      <c r="BP152" s="16">
        <v>0.130794701986755</v>
      </c>
      <c r="BQ152" s="16">
        <v>0.107372481783112</v>
      </c>
    </row>
    <row r="153" spans="2:69" x14ac:dyDescent="0.25">
      <c r="B153" t="s">
        <v>139</v>
      </c>
      <c r="C153" s="16">
        <v>9.5445920303605297E-2</v>
      </c>
      <c r="D153" s="16">
        <v>0.108630952380952</v>
      </c>
      <c r="E153" s="16">
        <v>0.10926694329184</v>
      </c>
      <c r="F153" s="16">
        <v>0.111455108359133</v>
      </c>
      <c r="G153" s="16">
        <v>0.12936046511627899</v>
      </c>
      <c r="H153" s="16">
        <v>6.1456752655538703E-2</v>
      </c>
      <c r="I153" s="16">
        <v>8.82723833543506E-2</v>
      </c>
      <c r="J153" s="16">
        <v>8.5858585858585898E-2</v>
      </c>
      <c r="K153" s="16">
        <v>9.2436974789915999E-2</v>
      </c>
      <c r="L153" s="16">
        <v>9.7345132743362803E-2</v>
      </c>
      <c r="M153" s="16"/>
      <c r="N153" s="16">
        <v>2.2891566265060202E-2</v>
      </c>
      <c r="O153" s="16">
        <v>7.9365079365079402E-2</v>
      </c>
      <c r="P153" s="16">
        <v>0.10186915887850501</v>
      </c>
      <c r="Q153" s="16">
        <v>0.11861313868613101</v>
      </c>
      <c r="R153" s="16"/>
      <c r="S153" s="16">
        <v>4.3726235741444901E-2</v>
      </c>
      <c r="T153" s="16">
        <v>8.8516746411483299E-2</v>
      </c>
      <c r="U153" s="16">
        <v>0.13362068965517199</v>
      </c>
      <c r="V153" s="16">
        <v>8.7857847976307996E-2</v>
      </c>
      <c r="W153" s="16">
        <v>0.113390928725702</v>
      </c>
      <c r="X153" s="16">
        <v>0.11747572815534001</v>
      </c>
      <c r="Y153" s="16">
        <v>8.6567164179104497E-2</v>
      </c>
      <c r="Z153" s="16"/>
      <c r="AA153" s="16">
        <v>0.13289630512514899</v>
      </c>
      <c r="AB153" s="16">
        <v>7.7951002227171495E-2</v>
      </c>
      <c r="AC153" s="16"/>
      <c r="AD153" s="16">
        <v>8.0851063829787198E-2</v>
      </c>
      <c r="AE153" s="16">
        <v>0.100777202072539</v>
      </c>
      <c r="AF153" s="16"/>
      <c r="AG153" s="16">
        <v>7.0355731225296397E-2</v>
      </c>
      <c r="AH153" s="16">
        <v>0.11861313868613101</v>
      </c>
      <c r="AI153" s="16"/>
      <c r="AJ153" s="16">
        <v>0.10806385591485899</v>
      </c>
      <c r="AK153" s="16">
        <v>8.4541917226742105E-2</v>
      </c>
      <c r="AL153" s="16"/>
      <c r="AM153" s="16">
        <v>4.9844236760124602E-2</v>
      </c>
      <c r="AN153" s="16">
        <v>7.2683706070287499E-2</v>
      </c>
      <c r="AO153" s="16">
        <v>9.2920353982300904E-2</v>
      </c>
      <c r="AP153" s="16">
        <v>0.136401673640167</v>
      </c>
      <c r="AQ153" s="16"/>
      <c r="AR153" s="16">
        <v>0.126415094339623</v>
      </c>
      <c r="AS153" s="16">
        <v>8.2065217391304304E-2</v>
      </c>
      <c r="AT153" s="16"/>
      <c r="AU153" s="16">
        <v>7.8914919852034499E-2</v>
      </c>
      <c r="AV153" s="16">
        <v>9.8452567840322899E-2</v>
      </c>
      <c r="AW153" s="16"/>
      <c r="AX153" s="16">
        <v>0.11425206124852801</v>
      </c>
      <c r="AY153" s="16">
        <v>9.1834426600316696E-2</v>
      </c>
      <c r="AZ153" s="16"/>
      <c r="BA153" s="16">
        <v>9.11602209944751E-2</v>
      </c>
      <c r="BB153" s="16">
        <v>9.5762021189894006E-2</v>
      </c>
      <c r="BC153" s="16"/>
      <c r="BD153" s="16">
        <v>9.8429319371727705E-2</v>
      </c>
      <c r="BE153" s="16">
        <v>9.47856315179606E-2</v>
      </c>
      <c r="BF153" s="16"/>
      <c r="BG153" s="16">
        <v>8.4459459459459499E-2</v>
      </c>
      <c r="BH153" s="16">
        <v>9.6099718536389198E-2</v>
      </c>
      <c r="BI153" s="16"/>
      <c r="BJ153" s="16">
        <v>0.14903846153846201</v>
      </c>
      <c r="BK153" s="16">
        <v>8.8247955230305597E-2</v>
      </c>
      <c r="BL153" s="16"/>
      <c r="BM153" s="16">
        <v>0.10886075949367099</v>
      </c>
      <c r="BN153" s="16">
        <v>9.4358974358974404E-2</v>
      </c>
      <c r="BO153" s="16"/>
      <c r="BP153" s="16">
        <v>0.114238410596026</v>
      </c>
      <c r="BQ153" s="16">
        <v>9.3013287612516093E-2</v>
      </c>
    </row>
    <row r="154" spans="2:69" x14ac:dyDescent="0.25">
      <c r="B154" t="s">
        <v>140</v>
      </c>
      <c r="C154" s="16">
        <v>8.6717267552182203E-2</v>
      </c>
      <c r="D154" s="16">
        <v>9.8214285714285698E-2</v>
      </c>
      <c r="E154" s="16">
        <v>0.106500691562932</v>
      </c>
      <c r="F154" s="16">
        <v>6.9659442724458204E-2</v>
      </c>
      <c r="G154" s="16">
        <v>0.13953488372093001</v>
      </c>
      <c r="H154" s="16">
        <v>5.69044006069803E-2</v>
      </c>
      <c r="I154" s="16">
        <v>6.6834804539722598E-2</v>
      </c>
      <c r="J154" s="16">
        <v>9.0909090909090898E-2</v>
      </c>
      <c r="K154" s="16">
        <v>0.11764705882352899</v>
      </c>
      <c r="L154" s="16">
        <v>0.11504424778761101</v>
      </c>
      <c r="M154" s="16"/>
      <c r="N154" s="16">
        <v>3.7349397590361398E-2</v>
      </c>
      <c r="O154" s="16">
        <v>6.3492063492063502E-2</v>
      </c>
      <c r="P154" s="16">
        <v>8.7850467289719597E-2</v>
      </c>
      <c r="Q154" s="16">
        <v>0.106569343065693</v>
      </c>
      <c r="R154" s="16"/>
      <c r="S154" s="16">
        <v>6.2737642585551298E-2</v>
      </c>
      <c r="T154" s="16">
        <v>5.0239234449760799E-2</v>
      </c>
      <c r="U154" s="16">
        <v>9.2672413793103495E-2</v>
      </c>
      <c r="V154" s="16">
        <v>6.6140177690029597E-2</v>
      </c>
      <c r="W154" s="16">
        <v>0.101511879049676</v>
      </c>
      <c r="X154" s="16">
        <v>0.116504854368932</v>
      </c>
      <c r="Y154" s="16">
        <v>9.7014925373134303E-2</v>
      </c>
      <c r="Z154" s="16"/>
      <c r="AA154" s="16">
        <v>0.117401668653159</v>
      </c>
      <c r="AB154" s="16">
        <v>7.2383073496659206E-2</v>
      </c>
      <c r="AC154" s="16"/>
      <c r="AD154" s="16">
        <v>7.09219858156028E-2</v>
      </c>
      <c r="AE154" s="16">
        <v>9.2487046632124398E-2</v>
      </c>
      <c r="AF154" s="16"/>
      <c r="AG154" s="16">
        <v>6.5217391304347797E-2</v>
      </c>
      <c r="AH154" s="16">
        <v>0.106569343065693</v>
      </c>
      <c r="AI154" s="16"/>
      <c r="AJ154" s="16">
        <v>9.2509209987719998E-2</v>
      </c>
      <c r="AK154" s="16">
        <v>8.1712062256809298E-2</v>
      </c>
      <c r="AL154" s="16"/>
      <c r="AM154" s="16">
        <v>5.9190031152648002E-2</v>
      </c>
      <c r="AN154" s="16">
        <v>6.6293929712460106E-2</v>
      </c>
      <c r="AO154" s="16">
        <v>9.2518101367658895E-2</v>
      </c>
      <c r="AP154" s="16">
        <v>0.10376569037656901</v>
      </c>
      <c r="AQ154" s="16"/>
      <c r="AR154" s="16">
        <v>0.12578616352201299</v>
      </c>
      <c r="AS154" s="16">
        <v>6.9836956521739102E-2</v>
      </c>
      <c r="AT154" s="16"/>
      <c r="AU154" s="16">
        <v>9.86436498150432E-2</v>
      </c>
      <c r="AV154" s="16">
        <v>8.4548104956268202E-2</v>
      </c>
      <c r="AW154" s="16"/>
      <c r="AX154" s="16">
        <v>0.11071849234393399</v>
      </c>
      <c r="AY154" s="16">
        <v>8.2108120334765902E-2</v>
      </c>
      <c r="AZ154" s="16"/>
      <c r="BA154" s="16">
        <v>8.5635359116022103E-2</v>
      </c>
      <c r="BB154" s="16">
        <v>8.6797066014669896E-2</v>
      </c>
      <c r="BC154" s="16"/>
      <c r="BD154" s="16">
        <v>7.95811518324607E-2</v>
      </c>
      <c r="BE154" s="16">
        <v>8.8296639629200493E-2</v>
      </c>
      <c r="BF154" s="16"/>
      <c r="BG154" s="16">
        <v>8.7837837837837801E-2</v>
      </c>
      <c r="BH154" s="16">
        <v>8.6650583031765205E-2</v>
      </c>
      <c r="BI154" s="16"/>
      <c r="BJ154" s="16">
        <v>0.12660256410256401</v>
      </c>
      <c r="BK154" s="16">
        <v>8.1360309944037895E-2</v>
      </c>
      <c r="BL154" s="16"/>
      <c r="BM154" s="16">
        <v>0.10886075949367099</v>
      </c>
      <c r="BN154" s="16">
        <v>8.4923076923076907E-2</v>
      </c>
      <c r="BO154" s="16"/>
      <c r="BP154" s="16">
        <v>9.7682119205297999E-2</v>
      </c>
      <c r="BQ154" s="16">
        <v>8.5297899699957103E-2</v>
      </c>
    </row>
    <row r="155" spans="2:69" x14ac:dyDescent="0.25">
      <c r="B155" t="s">
        <v>141</v>
      </c>
      <c r="C155" s="16">
        <v>7.4383301707779903E-2</v>
      </c>
      <c r="D155" s="16">
        <v>0.101190476190476</v>
      </c>
      <c r="E155" s="16">
        <v>0.121715076071923</v>
      </c>
      <c r="F155" s="16">
        <v>6.6563467492260095E-2</v>
      </c>
      <c r="G155" s="16">
        <v>7.7034883720930203E-2</v>
      </c>
      <c r="H155" s="16">
        <v>4.6282245827010599E-2</v>
      </c>
      <c r="I155" s="16">
        <v>4.6658259773013903E-2</v>
      </c>
      <c r="J155" s="16">
        <v>7.5757575757575801E-2</v>
      </c>
      <c r="K155" s="16">
        <v>0.151260504201681</v>
      </c>
      <c r="L155" s="16">
        <v>7.9646017699115002E-2</v>
      </c>
      <c r="M155" s="16"/>
      <c r="N155" s="16">
        <v>2.65060240963855E-2</v>
      </c>
      <c r="O155" s="16">
        <v>4.4444444444444398E-2</v>
      </c>
      <c r="P155" s="16">
        <v>7.6635514018691606E-2</v>
      </c>
      <c r="Q155" s="16">
        <v>9.4890510948905105E-2</v>
      </c>
      <c r="R155" s="16"/>
      <c r="S155" s="16">
        <v>5.5133079847908703E-2</v>
      </c>
      <c r="T155" s="16">
        <v>6.4593301435406703E-2</v>
      </c>
      <c r="U155" s="16">
        <v>5.6034482758620698E-2</v>
      </c>
      <c r="V155" s="16">
        <v>4.9358341559723601E-2</v>
      </c>
      <c r="W155" s="16">
        <v>8.7473002159827201E-2</v>
      </c>
      <c r="X155" s="16">
        <v>9.9029126213592195E-2</v>
      </c>
      <c r="Y155" s="16">
        <v>9.4029850746268698E-2</v>
      </c>
      <c r="Z155" s="16"/>
      <c r="AA155" s="16">
        <v>0.11382598331346799</v>
      </c>
      <c r="AB155" s="16">
        <v>5.5957683741648098E-2</v>
      </c>
      <c r="AC155" s="16"/>
      <c r="AD155" s="16">
        <v>7.0212765957446799E-2</v>
      </c>
      <c r="AE155" s="16">
        <v>7.5906735751295307E-2</v>
      </c>
      <c r="AF155" s="16"/>
      <c r="AG155" s="16">
        <v>5.21739130434783E-2</v>
      </c>
      <c r="AH155" s="16">
        <v>9.4890510948905105E-2</v>
      </c>
      <c r="AI155" s="16"/>
      <c r="AJ155" s="16">
        <v>8.6778550961932002E-2</v>
      </c>
      <c r="AK155" s="16">
        <v>6.3671736823487798E-2</v>
      </c>
      <c r="AL155" s="16"/>
      <c r="AM155" s="16">
        <v>3.1152647975077899E-2</v>
      </c>
      <c r="AN155" s="16">
        <v>5.8306709265175699E-2</v>
      </c>
      <c r="AO155" s="16">
        <v>7.9646017699115002E-2</v>
      </c>
      <c r="AP155" s="16">
        <v>9.1213389121338903E-2</v>
      </c>
      <c r="AQ155" s="16"/>
      <c r="AR155" s="16">
        <v>9.2452830188679197E-2</v>
      </c>
      <c r="AS155" s="16">
        <v>6.6576086956521702E-2</v>
      </c>
      <c r="AT155" s="16"/>
      <c r="AU155" s="16">
        <v>6.4118372379777994E-2</v>
      </c>
      <c r="AV155" s="16">
        <v>7.6250280331913001E-2</v>
      </c>
      <c r="AW155" s="16"/>
      <c r="AX155" s="16">
        <v>8.4805653710247397E-2</v>
      </c>
      <c r="AY155" s="16">
        <v>7.2381814069215095E-2</v>
      </c>
      <c r="AZ155" s="16"/>
      <c r="BA155" s="16">
        <v>5.5248618784530398E-2</v>
      </c>
      <c r="BB155" s="16">
        <v>7.5794621026894896E-2</v>
      </c>
      <c r="BC155" s="16"/>
      <c r="BD155" s="16">
        <v>6.9109947643979097E-2</v>
      </c>
      <c r="BE155" s="16">
        <v>7.5550405561993106E-2</v>
      </c>
      <c r="BF155" s="16"/>
      <c r="BG155" s="16">
        <v>7.0945945945945901E-2</v>
      </c>
      <c r="BH155" s="16">
        <v>7.4587856855649406E-2</v>
      </c>
      <c r="BI155" s="16"/>
      <c r="BJ155" s="16">
        <v>9.9358974358974395E-2</v>
      </c>
      <c r="BK155" s="16">
        <v>7.1028842014636204E-2</v>
      </c>
      <c r="BL155" s="16"/>
      <c r="BM155" s="16">
        <v>8.8607594936708903E-2</v>
      </c>
      <c r="BN155" s="16">
        <v>7.3230769230769197E-2</v>
      </c>
      <c r="BO155" s="16"/>
      <c r="BP155" s="16">
        <v>9.1059602649006602E-2</v>
      </c>
      <c r="BQ155" s="16">
        <v>7.2224603514787794E-2</v>
      </c>
    </row>
    <row r="156" spans="2:69" x14ac:dyDescent="0.25">
      <c r="B156" t="s">
        <v>142</v>
      </c>
      <c r="C156" s="16">
        <v>4.7058823529411799E-2</v>
      </c>
      <c r="D156" s="16">
        <v>5.0595238095238103E-2</v>
      </c>
      <c r="E156" s="16">
        <v>6.6390041493775906E-2</v>
      </c>
      <c r="F156" s="16">
        <v>3.7151702786377701E-2</v>
      </c>
      <c r="G156" s="16">
        <v>6.25E-2</v>
      </c>
      <c r="H156" s="16">
        <v>2.5796661608497699E-2</v>
      </c>
      <c r="I156" s="16">
        <v>5.0441361916771801E-2</v>
      </c>
      <c r="J156" s="16">
        <v>3.5353535353535401E-2</v>
      </c>
      <c r="K156" s="16">
        <v>0.10084033613445401</v>
      </c>
      <c r="L156" s="16">
        <v>5.3097345132743397E-2</v>
      </c>
      <c r="M156" s="16"/>
      <c r="N156" s="16">
        <v>1.20481927710843E-2</v>
      </c>
      <c r="O156" s="16">
        <v>3.4920634920634901E-2</v>
      </c>
      <c r="P156" s="16">
        <v>5.3271028037383199E-2</v>
      </c>
      <c r="Q156" s="16">
        <v>5.8029197080292E-2</v>
      </c>
      <c r="R156" s="16"/>
      <c r="S156" s="16">
        <v>3.4220532319391601E-2</v>
      </c>
      <c r="T156" s="16">
        <v>3.11004784688995E-2</v>
      </c>
      <c r="U156" s="16">
        <v>3.6637931034482797E-2</v>
      </c>
      <c r="V156" s="16">
        <v>1.8756169792695E-2</v>
      </c>
      <c r="W156" s="16">
        <v>4.1036717062635002E-2</v>
      </c>
      <c r="X156" s="16">
        <v>6.8932038834951498E-2</v>
      </c>
      <c r="Y156" s="16">
        <v>9.2537313432835805E-2</v>
      </c>
      <c r="Z156" s="16"/>
      <c r="AA156" s="16">
        <v>7.3301549463647198E-2</v>
      </c>
      <c r="AB156" s="16">
        <v>3.47995545657016E-2</v>
      </c>
      <c r="AC156" s="16"/>
      <c r="AD156" s="16">
        <v>3.6879432624113501E-2</v>
      </c>
      <c r="AE156" s="16">
        <v>5.0777202072538899E-2</v>
      </c>
      <c r="AF156" s="16"/>
      <c r="AG156" s="16">
        <v>3.5177865612648199E-2</v>
      </c>
      <c r="AH156" s="16">
        <v>5.8029197080292E-2</v>
      </c>
      <c r="AI156" s="16"/>
      <c r="AJ156" s="16">
        <v>5.85345886205485E-2</v>
      </c>
      <c r="AK156" s="16">
        <v>3.7141846480367897E-2</v>
      </c>
      <c r="AL156" s="16"/>
      <c r="AM156" s="16">
        <v>1.86915887850467E-2</v>
      </c>
      <c r="AN156" s="16">
        <v>3.43450479233227E-2</v>
      </c>
      <c r="AO156" s="16">
        <v>5.0281576830249398E-2</v>
      </c>
      <c r="AP156" s="16">
        <v>6.1087866108786602E-2</v>
      </c>
      <c r="AQ156" s="16"/>
      <c r="AR156" s="16">
        <v>6.4150943396226401E-2</v>
      </c>
      <c r="AS156" s="16">
        <v>3.9673913043478302E-2</v>
      </c>
      <c r="AT156" s="16"/>
      <c r="AU156" s="16">
        <v>4.3156596794081403E-2</v>
      </c>
      <c r="AV156" s="16">
        <v>4.7768557972639597E-2</v>
      </c>
      <c r="AW156" s="16"/>
      <c r="AX156" s="16">
        <v>7.0671378091872794E-2</v>
      </c>
      <c r="AY156" s="16">
        <v>4.25243157656639E-2</v>
      </c>
      <c r="AZ156" s="16"/>
      <c r="BA156" s="16">
        <v>5.5248618784530398E-2</v>
      </c>
      <c r="BB156" s="16">
        <v>4.6454767726161403E-2</v>
      </c>
      <c r="BC156" s="16"/>
      <c r="BD156" s="16">
        <v>3.5602094240837698E-2</v>
      </c>
      <c r="BE156" s="16">
        <v>4.9594438006952499E-2</v>
      </c>
      <c r="BF156" s="16"/>
      <c r="BG156" s="16">
        <v>6.41891891891892E-2</v>
      </c>
      <c r="BH156" s="16">
        <v>4.6039404905508598E-2</v>
      </c>
      <c r="BI156" s="16"/>
      <c r="BJ156" s="16">
        <v>6.0897435897435903E-2</v>
      </c>
      <c r="BK156" s="16">
        <v>4.5200172191132197E-2</v>
      </c>
      <c r="BL156" s="16"/>
      <c r="BM156" s="16">
        <v>7.0886075949367106E-2</v>
      </c>
      <c r="BN156" s="16">
        <v>4.5128205128205097E-2</v>
      </c>
      <c r="BO156" s="16"/>
      <c r="BP156" s="16">
        <v>6.4569536423841098E-2</v>
      </c>
      <c r="BQ156" s="16">
        <v>4.4792113159022699E-2</v>
      </c>
    </row>
    <row r="157" spans="2:69" x14ac:dyDescent="0.25">
      <c r="B157" t="s">
        <v>143</v>
      </c>
      <c r="C157" s="16">
        <v>4.7438330170777997E-2</v>
      </c>
      <c r="D157" s="16">
        <v>5.5059523809523801E-2</v>
      </c>
      <c r="E157" s="16">
        <v>4.9792531120331898E-2</v>
      </c>
      <c r="F157" s="16">
        <v>3.2507739938080503E-2</v>
      </c>
      <c r="G157" s="16">
        <v>6.9767441860465101E-2</v>
      </c>
      <c r="H157" s="16">
        <v>4.0212443095599397E-2</v>
      </c>
      <c r="I157" s="16">
        <v>4.1614123581336697E-2</v>
      </c>
      <c r="J157" s="16">
        <v>3.03030303030303E-2</v>
      </c>
      <c r="K157" s="16">
        <v>7.5630252100840303E-2</v>
      </c>
      <c r="L157" s="16">
        <v>6.1946902654867297E-2</v>
      </c>
      <c r="M157" s="16"/>
      <c r="N157" s="16">
        <v>1.5662650602409602E-2</v>
      </c>
      <c r="O157" s="16">
        <v>3.8095238095238099E-2</v>
      </c>
      <c r="P157" s="16">
        <v>4.1121495327102797E-2</v>
      </c>
      <c r="Q157" s="16">
        <v>6.1678832116788297E-2</v>
      </c>
      <c r="R157" s="16"/>
      <c r="S157" s="16">
        <v>2.85171102661597E-2</v>
      </c>
      <c r="T157" s="16">
        <v>4.5454545454545497E-2</v>
      </c>
      <c r="U157" s="16">
        <v>3.2327586206896602E-2</v>
      </c>
      <c r="V157" s="16">
        <v>4.3435340572556803E-2</v>
      </c>
      <c r="W157" s="16">
        <v>4.8596112311015099E-2</v>
      </c>
      <c r="X157" s="16">
        <v>6.2135922330097099E-2</v>
      </c>
      <c r="Y157" s="16">
        <v>5.5223880597014899E-2</v>
      </c>
      <c r="Z157" s="16"/>
      <c r="AA157" s="16">
        <v>5.3039332538736599E-2</v>
      </c>
      <c r="AB157" s="16">
        <v>4.4821826280623603E-2</v>
      </c>
      <c r="AC157" s="16"/>
      <c r="AD157" s="16">
        <v>5.0354609929077997E-2</v>
      </c>
      <c r="AE157" s="16">
        <v>4.6373056994818702E-2</v>
      </c>
      <c r="AF157" s="16"/>
      <c r="AG157" s="16">
        <v>3.2015810276679803E-2</v>
      </c>
      <c r="AH157" s="16">
        <v>6.1678832116788297E-2</v>
      </c>
      <c r="AI157" s="16"/>
      <c r="AJ157" s="16">
        <v>5.2394596807204298E-2</v>
      </c>
      <c r="AK157" s="16">
        <v>4.3155288291475101E-2</v>
      </c>
      <c r="AL157" s="16"/>
      <c r="AM157" s="16">
        <v>1.2461059190031199E-2</v>
      </c>
      <c r="AN157" s="16">
        <v>4.0734824281150203E-2</v>
      </c>
      <c r="AO157" s="16">
        <v>5.34995977473854E-2</v>
      </c>
      <c r="AP157" s="16">
        <v>5.0209205020920501E-2</v>
      </c>
      <c r="AQ157" s="16"/>
      <c r="AR157" s="16">
        <v>5.9748427672956003E-2</v>
      </c>
      <c r="AS157" s="16">
        <v>4.2119565217391297E-2</v>
      </c>
      <c r="AT157" s="16"/>
      <c r="AU157" s="16">
        <v>3.9457459926017298E-2</v>
      </c>
      <c r="AV157" s="16">
        <v>4.88898856245795E-2</v>
      </c>
      <c r="AW157" s="16"/>
      <c r="AX157" s="16">
        <v>6.8315665488810406E-2</v>
      </c>
      <c r="AY157" s="16">
        <v>4.3429088441529103E-2</v>
      </c>
      <c r="AZ157" s="16"/>
      <c r="BA157" s="16">
        <v>4.4198895027624301E-2</v>
      </c>
      <c r="BB157" s="16">
        <v>4.7677261613691901E-2</v>
      </c>
      <c r="BC157" s="16"/>
      <c r="BD157" s="16">
        <v>2.9319371727748698E-2</v>
      </c>
      <c r="BE157" s="16">
        <v>5.1448435689455403E-2</v>
      </c>
      <c r="BF157" s="16"/>
      <c r="BG157" s="16">
        <v>2.7027027027027001E-2</v>
      </c>
      <c r="BH157" s="16">
        <v>4.8652995577000403E-2</v>
      </c>
      <c r="BI157" s="16"/>
      <c r="BJ157" s="16">
        <v>6.5705128205128194E-2</v>
      </c>
      <c r="BK157" s="16">
        <v>4.4984933275936299E-2</v>
      </c>
      <c r="BL157" s="16"/>
      <c r="BM157" s="16">
        <v>5.3164556962025301E-2</v>
      </c>
      <c r="BN157" s="16">
        <v>4.6974358974358997E-2</v>
      </c>
      <c r="BO157" s="16"/>
      <c r="BP157" s="16">
        <v>4.1390728476821202E-2</v>
      </c>
      <c r="BQ157" s="16">
        <v>4.8221174453493401E-2</v>
      </c>
    </row>
    <row r="158" spans="2:69" x14ac:dyDescent="0.25">
      <c r="B158" t="s">
        <v>144</v>
      </c>
      <c r="C158" s="16">
        <v>3.7001897533206797E-2</v>
      </c>
      <c r="D158" s="16">
        <v>3.7202380952381001E-2</v>
      </c>
      <c r="E158" s="16">
        <v>3.8727524204702601E-2</v>
      </c>
      <c r="F158" s="16">
        <v>1.7027863777089799E-2</v>
      </c>
      <c r="G158" s="16">
        <v>5.8139534883720902E-2</v>
      </c>
      <c r="H158" s="16">
        <v>2.42792109256449E-2</v>
      </c>
      <c r="I158" s="16">
        <v>3.7831021437578799E-2</v>
      </c>
      <c r="J158" s="16">
        <v>4.0404040404040401E-2</v>
      </c>
      <c r="K158" s="16">
        <v>8.40336134453782E-2</v>
      </c>
      <c r="L158" s="16">
        <v>9.7345132743362803E-2</v>
      </c>
      <c r="M158" s="16"/>
      <c r="N158" s="16">
        <v>1.5662650602409602E-2</v>
      </c>
      <c r="O158" s="16">
        <v>3.3333333333333298E-2</v>
      </c>
      <c r="P158" s="16">
        <v>4.3925233644859799E-2</v>
      </c>
      <c r="Q158" s="16">
        <v>4.1605839416058402E-2</v>
      </c>
      <c r="R158" s="16"/>
      <c r="S158" s="16">
        <v>2.2813688212927799E-2</v>
      </c>
      <c r="T158" s="16">
        <v>2.1531100478468901E-2</v>
      </c>
      <c r="U158" s="16">
        <v>3.2327586206896602E-2</v>
      </c>
      <c r="V158" s="16">
        <v>3.45508390918065E-2</v>
      </c>
      <c r="W158" s="16">
        <v>3.3477321814254897E-2</v>
      </c>
      <c r="X158" s="16">
        <v>3.5922330097087403E-2</v>
      </c>
      <c r="Y158" s="16">
        <v>6.2686567164179099E-2</v>
      </c>
      <c r="Z158" s="16"/>
      <c r="AA158" s="16">
        <v>3.9332538736591198E-2</v>
      </c>
      <c r="AB158" s="16">
        <v>3.5913140311804002E-2</v>
      </c>
      <c r="AC158" s="16"/>
      <c r="AD158" s="16">
        <v>3.3333333333333298E-2</v>
      </c>
      <c r="AE158" s="16">
        <v>3.8341968911917101E-2</v>
      </c>
      <c r="AF158" s="16"/>
      <c r="AG158" s="16">
        <v>3.2015810276679803E-2</v>
      </c>
      <c r="AH158" s="16">
        <v>4.1605839416058402E-2</v>
      </c>
      <c r="AI158" s="16"/>
      <c r="AJ158" s="16">
        <v>3.8477282030290598E-2</v>
      </c>
      <c r="AK158" s="16">
        <v>3.5726918995401501E-2</v>
      </c>
      <c r="AL158" s="16"/>
      <c r="AM158" s="16">
        <v>1.5576323987538899E-2</v>
      </c>
      <c r="AN158" s="16">
        <v>2.79552715654952E-2</v>
      </c>
      <c r="AO158" s="16">
        <v>4.6661303298471402E-2</v>
      </c>
      <c r="AP158" s="16">
        <v>3.1799163179916302E-2</v>
      </c>
      <c r="AQ158" s="16"/>
      <c r="AR158" s="16">
        <v>4.3396226415094302E-2</v>
      </c>
      <c r="AS158" s="16">
        <v>3.4239130434782598E-2</v>
      </c>
      <c r="AT158" s="16"/>
      <c r="AU158" s="16">
        <v>2.8360049321824898E-2</v>
      </c>
      <c r="AV158" s="16">
        <v>3.8573671226732401E-2</v>
      </c>
      <c r="AW158" s="16"/>
      <c r="AX158" s="16">
        <v>6.2426383981154299E-2</v>
      </c>
      <c r="AY158" s="16">
        <v>3.2119429993214203E-2</v>
      </c>
      <c r="AZ158" s="16"/>
      <c r="BA158" s="16">
        <v>4.6961325966850799E-2</v>
      </c>
      <c r="BB158" s="16">
        <v>3.6267318663406697E-2</v>
      </c>
      <c r="BC158" s="16"/>
      <c r="BD158" s="16">
        <v>2.1989528795811501E-2</v>
      </c>
      <c r="BE158" s="16">
        <v>4.0324449594437997E-2</v>
      </c>
      <c r="BF158" s="16"/>
      <c r="BG158" s="16">
        <v>4.72972972972973E-2</v>
      </c>
      <c r="BH158" s="16">
        <v>3.6389223964616003E-2</v>
      </c>
      <c r="BI158" s="16"/>
      <c r="BJ158" s="16">
        <v>4.80769230769231E-2</v>
      </c>
      <c r="BK158" s="16">
        <v>3.5514421007318102E-2</v>
      </c>
      <c r="BL158" s="16"/>
      <c r="BM158" s="16">
        <v>4.3037974683544297E-2</v>
      </c>
      <c r="BN158" s="16">
        <v>3.6512820512820503E-2</v>
      </c>
      <c r="BO158" s="16"/>
      <c r="BP158" s="16">
        <v>3.14569536423841E-2</v>
      </c>
      <c r="BQ158" s="16">
        <v>3.7719674239176999E-2</v>
      </c>
    </row>
    <row r="159" spans="2:69" x14ac:dyDescent="0.25">
      <c r="B159" t="s">
        <v>145</v>
      </c>
      <c r="C159" s="16">
        <v>1.8406072106261901E-2</v>
      </c>
      <c r="D159" s="16">
        <v>1.7857142857142901E-2</v>
      </c>
      <c r="E159" s="16">
        <v>1.3831258644536701E-2</v>
      </c>
      <c r="F159" s="16">
        <v>9.2879256965944304E-3</v>
      </c>
      <c r="G159" s="16">
        <v>3.0523255813953501E-2</v>
      </c>
      <c r="H159" s="16">
        <v>1.44157814871017E-2</v>
      </c>
      <c r="I159" s="16">
        <v>2.2698612862547301E-2</v>
      </c>
      <c r="J159" s="16">
        <v>3.5353535353535401E-2</v>
      </c>
      <c r="K159" s="16">
        <v>1.6806722689075598E-2</v>
      </c>
      <c r="L159" s="16">
        <v>1.7699115044247801E-2</v>
      </c>
      <c r="M159" s="16"/>
      <c r="N159" s="16">
        <v>1.44578313253012E-2</v>
      </c>
      <c r="O159" s="16">
        <v>2.53968253968254E-2</v>
      </c>
      <c r="P159" s="16">
        <v>1.4018691588785E-2</v>
      </c>
      <c r="Q159" s="16">
        <v>1.9708029197080298E-2</v>
      </c>
      <c r="R159" s="16"/>
      <c r="S159" s="16">
        <v>2.0912547528517102E-2</v>
      </c>
      <c r="T159" s="16">
        <v>1.43540669856459E-2</v>
      </c>
      <c r="U159" s="16">
        <v>8.6206896551724102E-3</v>
      </c>
      <c r="V159" s="16">
        <v>1.77690029615005E-2</v>
      </c>
      <c r="W159" s="16">
        <v>1.1879049676025899E-2</v>
      </c>
      <c r="X159" s="16">
        <v>1.5533980582524301E-2</v>
      </c>
      <c r="Y159" s="16">
        <v>2.8358208955223899E-2</v>
      </c>
      <c r="Z159" s="16"/>
      <c r="AA159" s="16">
        <v>1.9070321811680599E-2</v>
      </c>
      <c r="AB159" s="16">
        <v>1.8095768374164801E-2</v>
      </c>
      <c r="AC159" s="16"/>
      <c r="AD159" s="16">
        <v>1.8439716312056698E-2</v>
      </c>
      <c r="AE159" s="16">
        <v>1.83937823834197E-2</v>
      </c>
      <c r="AF159" s="16"/>
      <c r="AG159" s="16">
        <v>1.699604743083E-2</v>
      </c>
      <c r="AH159" s="16">
        <v>1.9708029197080298E-2</v>
      </c>
      <c r="AI159" s="16"/>
      <c r="AJ159" s="16">
        <v>2.25133033155956E-2</v>
      </c>
      <c r="AK159" s="16">
        <v>1.4856738592147201E-2</v>
      </c>
      <c r="AL159" s="16"/>
      <c r="AM159" s="16">
        <v>3.1152647975077898E-3</v>
      </c>
      <c r="AN159" s="16">
        <v>2.15654952076677E-2</v>
      </c>
      <c r="AO159" s="16">
        <v>2.01126307320998E-2</v>
      </c>
      <c r="AP159" s="16">
        <v>1.58995815899582E-2</v>
      </c>
      <c r="AQ159" s="16"/>
      <c r="AR159" s="16">
        <v>2.1383647798742099E-2</v>
      </c>
      <c r="AS159" s="16">
        <v>1.7119565217391299E-2</v>
      </c>
      <c r="AT159" s="16"/>
      <c r="AU159" s="16">
        <v>9.8643649815043193E-3</v>
      </c>
      <c r="AV159" s="16">
        <v>1.99596322045302E-2</v>
      </c>
      <c r="AW159" s="16"/>
      <c r="AX159" s="16">
        <v>2.47349823321555E-2</v>
      </c>
      <c r="AY159" s="16">
        <v>1.7190680841438599E-2</v>
      </c>
      <c r="AZ159" s="16"/>
      <c r="BA159" s="16">
        <v>1.93370165745856E-2</v>
      </c>
      <c r="BB159" s="16">
        <v>1.8337408312958398E-2</v>
      </c>
      <c r="BC159" s="16"/>
      <c r="BD159" s="16">
        <v>1.04712041884817E-2</v>
      </c>
      <c r="BE159" s="16">
        <v>2.0162224797218999E-2</v>
      </c>
      <c r="BF159" s="16"/>
      <c r="BG159" s="16">
        <v>1.0135135135135099E-2</v>
      </c>
      <c r="BH159" s="16">
        <v>1.88982710092481E-2</v>
      </c>
      <c r="BI159" s="16"/>
      <c r="BJ159" s="16">
        <v>1.76282051282051E-2</v>
      </c>
      <c r="BK159" s="16">
        <v>1.8510546706844599E-2</v>
      </c>
      <c r="BL159" s="16"/>
      <c r="BM159" s="16">
        <v>1.26582278481013E-2</v>
      </c>
      <c r="BN159" s="16">
        <v>1.8871794871794901E-2</v>
      </c>
      <c r="BO159" s="16"/>
      <c r="BP159" s="16">
        <v>2.1523178807947001E-2</v>
      </c>
      <c r="BQ159" s="16">
        <v>1.8002571795970899E-2</v>
      </c>
    </row>
    <row r="160" spans="2:69" x14ac:dyDescent="0.25">
      <c r="B160" t="s">
        <v>146</v>
      </c>
      <c r="C160" s="16">
        <v>4.6679316888045497E-2</v>
      </c>
      <c r="D160" s="16">
        <v>2.82738095238095E-2</v>
      </c>
      <c r="E160" s="16">
        <v>4.9792531120331898E-2</v>
      </c>
      <c r="F160" s="16">
        <v>5.1083591331269301E-2</v>
      </c>
      <c r="G160" s="16">
        <v>4.3604651162790699E-2</v>
      </c>
      <c r="H160" s="16">
        <v>5.1593323216995397E-2</v>
      </c>
      <c r="I160" s="16">
        <v>5.0441361916771801E-2</v>
      </c>
      <c r="J160" s="16">
        <v>4.0404040404040401E-2</v>
      </c>
      <c r="K160" s="16">
        <v>2.5210084033613401E-2</v>
      </c>
      <c r="L160" s="16">
        <v>7.9646017699115002E-2</v>
      </c>
      <c r="M160" s="16"/>
      <c r="N160" s="16">
        <v>0.22048192771084299</v>
      </c>
      <c r="O160" s="16">
        <v>3.1746031746031703E-2</v>
      </c>
      <c r="P160" s="16">
        <v>1.0280373831775699E-2</v>
      </c>
      <c r="Q160" s="16">
        <v>1.16788321167883E-2</v>
      </c>
      <c r="R160" s="16"/>
      <c r="S160" s="16">
        <v>7.4144486692015205E-2</v>
      </c>
      <c r="T160" s="16">
        <v>4.0669856459330099E-2</v>
      </c>
      <c r="U160" s="16">
        <v>2.5862068965517199E-2</v>
      </c>
      <c r="V160" s="16">
        <v>8.6870681145113496E-2</v>
      </c>
      <c r="W160" s="16">
        <v>2.0518358531317501E-2</v>
      </c>
      <c r="X160" s="16">
        <v>2.71844660194175E-2</v>
      </c>
      <c r="Y160" s="16">
        <v>5.3731343283582103E-2</v>
      </c>
      <c r="Z160" s="16"/>
      <c r="AA160" s="16">
        <v>3.57568533969011E-2</v>
      </c>
      <c r="AB160" s="16">
        <v>5.1781737193763902E-2</v>
      </c>
      <c r="AC160" s="16"/>
      <c r="AD160" s="16">
        <v>5.31914893617021E-2</v>
      </c>
      <c r="AE160" s="16">
        <v>4.4300518134715E-2</v>
      </c>
      <c r="AF160" s="16"/>
      <c r="AG160" s="16">
        <v>8.4584980237154106E-2</v>
      </c>
      <c r="AH160" s="16">
        <v>1.16788321167883E-2</v>
      </c>
      <c r="AI160" s="16"/>
      <c r="AJ160" s="16">
        <v>4.4617273843634897E-2</v>
      </c>
      <c r="AK160" s="16">
        <v>4.8461266360099002E-2</v>
      </c>
      <c r="AL160" s="16"/>
      <c r="AM160" s="16">
        <v>7.1651090342679094E-2</v>
      </c>
      <c r="AN160" s="16">
        <v>8.2268370607028796E-2</v>
      </c>
      <c r="AO160" s="16">
        <v>3.70072405470636E-2</v>
      </c>
      <c r="AP160" s="16">
        <v>2.34309623430962E-2</v>
      </c>
      <c r="AQ160" s="16"/>
      <c r="AR160" s="16">
        <v>3.8993710691823898E-2</v>
      </c>
      <c r="AS160" s="16">
        <v>0.05</v>
      </c>
      <c r="AT160" s="16"/>
      <c r="AU160" s="16">
        <v>5.05548705302096E-2</v>
      </c>
      <c r="AV160" s="16">
        <v>4.5974433729535802E-2</v>
      </c>
      <c r="AW160" s="16"/>
      <c r="AX160" s="16">
        <v>4.5936395759717301E-2</v>
      </c>
      <c r="AY160" s="16">
        <v>4.6821985976023502E-2</v>
      </c>
      <c r="AZ160" s="16"/>
      <c r="BA160" s="16">
        <v>5.24861878453039E-2</v>
      </c>
      <c r="BB160" s="16">
        <v>4.6251018744906301E-2</v>
      </c>
      <c r="BC160" s="16"/>
      <c r="BD160" s="16">
        <v>2.1989528795811501E-2</v>
      </c>
      <c r="BE160" s="16">
        <v>5.2143684820393998E-2</v>
      </c>
      <c r="BF160" s="16"/>
      <c r="BG160" s="16">
        <v>3.04054054054054E-2</v>
      </c>
      <c r="BH160" s="16">
        <v>4.7647768395657403E-2</v>
      </c>
      <c r="BI160" s="16"/>
      <c r="BJ160" s="16">
        <v>2.4038461538461502E-2</v>
      </c>
      <c r="BK160" s="16">
        <v>4.9720189410245398E-2</v>
      </c>
      <c r="BL160" s="16"/>
      <c r="BM160" s="16">
        <v>7.5949367088607597E-2</v>
      </c>
      <c r="BN160" s="16">
        <v>4.4307692307692298E-2</v>
      </c>
      <c r="BO160" s="16"/>
      <c r="BP160" s="16">
        <v>6.7880794701986796E-2</v>
      </c>
      <c r="BQ160" s="16">
        <v>4.3934847835405098E-2</v>
      </c>
    </row>
    <row r="161" spans="2:69" x14ac:dyDescent="0.25">
      <c r="B161" t="s">
        <v>68</v>
      </c>
      <c r="C161" s="16">
        <v>9.1081593927893698E-3</v>
      </c>
      <c r="D161" s="16">
        <v>1.6369047619047599E-2</v>
      </c>
      <c r="E161" s="16">
        <v>1.3831258644536699E-3</v>
      </c>
      <c r="F161" s="16">
        <v>4.64396284829721E-3</v>
      </c>
      <c r="G161" s="16">
        <v>5.8139534883720903E-3</v>
      </c>
      <c r="H161" s="16">
        <v>1.44157814871017E-2</v>
      </c>
      <c r="I161" s="16">
        <v>8.8272383354350593E-3</v>
      </c>
      <c r="J161" s="16">
        <v>1.01010101010101E-2</v>
      </c>
      <c r="K161" s="16">
        <v>8.4033613445378096E-3</v>
      </c>
      <c r="L161" s="16">
        <v>0</v>
      </c>
      <c r="M161" s="16"/>
      <c r="N161" s="16">
        <v>1.08433734939759E-2</v>
      </c>
      <c r="O161" s="16">
        <v>1.5873015873015899E-3</v>
      </c>
      <c r="P161" s="16">
        <v>8.41121495327103E-3</v>
      </c>
      <c r="Q161" s="16">
        <v>1.0583941605839401E-2</v>
      </c>
      <c r="R161" s="16"/>
      <c r="S161" s="16">
        <v>1.9011406844106501E-3</v>
      </c>
      <c r="T161" s="16">
        <v>9.5693779904306199E-3</v>
      </c>
      <c r="U161" s="16">
        <v>2.1551724137930999E-3</v>
      </c>
      <c r="V161" s="16">
        <v>9.8716683119447202E-3</v>
      </c>
      <c r="W161" s="16">
        <v>4.3196544276457903E-3</v>
      </c>
      <c r="X161" s="16">
        <v>0</v>
      </c>
      <c r="Y161" s="16">
        <v>4.4776119402985103E-3</v>
      </c>
      <c r="Z161" s="16"/>
      <c r="AA161" s="16">
        <v>4.7675804529201402E-3</v>
      </c>
      <c r="AB161" s="16">
        <v>1.1135857461024501E-2</v>
      </c>
      <c r="AC161" s="16"/>
      <c r="AD161" s="16">
        <v>7.8014184397163103E-3</v>
      </c>
      <c r="AE161" s="16">
        <v>9.5854922279792806E-3</v>
      </c>
      <c r="AF161" s="16"/>
      <c r="AG161" s="16">
        <v>7.5098814229249003E-3</v>
      </c>
      <c r="AH161" s="16">
        <v>1.0583941605839401E-2</v>
      </c>
      <c r="AI161" s="16"/>
      <c r="AJ161" s="16">
        <v>6.5493246009005303E-3</v>
      </c>
      <c r="AK161" s="16">
        <v>1.13194198797312E-2</v>
      </c>
      <c r="AL161" s="16"/>
      <c r="AM161" s="16">
        <v>4.3613707165108997E-2</v>
      </c>
      <c r="AN161" s="16">
        <v>1.51757188498403E-2</v>
      </c>
      <c r="AO161" s="16">
        <v>5.2292839903459402E-3</v>
      </c>
      <c r="AP161" s="16">
        <v>1.6736401673640201E-3</v>
      </c>
      <c r="AQ161" s="16"/>
      <c r="AR161" s="16">
        <v>7.5471698113207496E-3</v>
      </c>
      <c r="AS161" s="16">
        <v>9.7826086956521695E-3</v>
      </c>
      <c r="AT161" s="16"/>
      <c r="AU161" s="16">
        <v>8.6313193588162807E-3</v>
      </c>
      <c r="AV161" s="16">
        <v>9.1948867459071496E-3</v>
      </c>
      <c r="AW161" s="16"/>
      <c r="AX161" s="16">
        <v>5.8892815076560696E-3</v>
      </c>
      <c r="AY161" s="16">
        <v>9.7263062655507798E-3</v>
      </c>
      <c r="AZ161" s="16"/>
      <c r="BA161" s="16">
        <v>8.2872928176795594E-3</v>
      </c>
      <c r="BB161" s="16">
        <v>9.1687041564792199E-3</v>
      </c>
      <c r="BC161" s="16"/>
      <c r="BD161" s="16">
        <v>6.2827225130890098E-3</v>
      </c>
      <c r="BE161" s="16">
        <v>9.7334878331402103E-3</v>
      </c>
      <c r="BF161" s="16"/>
      <c r="BG161" s="16">
        <v>3.3783783783783799E-3</v>
      </c>
      <c r="BH161" s="16">
        <v>9.4491355046240396E-3</v>
      </c>
      <c r="BI161" s="16"/>
      <c r="BJ161" s="16">
        <v>8.0128205128205104E-3</v>
      </c>
      <c r="BK161" s="16">
        <v>9.2552733534222997E-3</v>
      </c>
      <c r="BL161" s="16"/>
      <c r="BM161" s="16">
        <v>5.0632911392405099E-3</v>
      </c>
      <c r="BN161" s="16">
        <v>9.4358974358974401E-3</v>
      </c>
      <c r="BO161" s="16"/>
      <c r="BP161" s="16">
        <v>1.6556291390728501E-3</v>
      </c>
      <c r="BQ161" s="16">
        <v>1.0072867552507501E-2</v>
      </c>
    </row>
    <row r="162" spans="2:69" x14ac:dyDescent="0.25">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row>
    <row r="163" spans="2:69" x14ac:dyDescent="0.25">
      <c r="B163" s="6" t="s">
        <v>157</v>
      </c>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row>
    <row r="164" spans="2:69" x14ac:dyDescent="0.25">
      <c r="B164" s="23" t="s">
        <v>70</v>
      </c>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row>
    <row r="165" spans="2:69" x14ac:dyDescent="0.25">
      <c r="B165" t="s">
        <v>149</v>
      </c>
      <c r="C165" s="16">
        <v>0.28045540796963903</v>
      </c>
      <c r="D165" s="16">
        <v>0.31398809523809501</v>
      </c>
      <c r="E165" s="16">
        <v>0.29460580912863099</v>
      </c>
      <c r="F165" s="16">
        <v>0.23374613003096001</v>
      </c>
      <c r="G165" s="16">
        <v>0.42296511627907002</v>
      </c>
      <c r="H165" s="16">
        <v>0.20864946889226099</v>
      </c>
      <c r="I165" s="16">
        <v>0.28247162673392201</v>
      </c>
      <c r="J165" s="16">
        <v>0.24747474747474699</v>
      </c>
      <c r="K165" s="16">
        <v>0.33613445378151302</v>
      </c>
      <c r="L165" s="16">
        <v>0.212389380530973</v>
      </c>
      <c r="M165" s="16"/>
      <c r="N165" s="16">
        <v>0.30843373493975901</v>
      </c>
      <c r="O165" s="16">
        <v>0.20476190476190501</v>
      </c>
      <c r="P165" s="16">
        <v>0.208411214953271</v>
      </c>
      <c r="Q165" s="16">
        <v>0.31751824817518198</v>
      </c>
      <c r="R165" s="16"/>
      <c r="S165" s="16">
        <v>0.25855513307984801</v>
      </c>
      <c r="T165" s="16">
        <v>0.22727272727272699</v>
      </c>
      <c r="U165" s="16">
        <v>0.22198275862069</v>
      </c>
      <c r="V165" s="16">
        <v>0.23790720631786799</v>
      </c>
      <c r="W165" s="16">
        <v>0.27429805615550801</v>
      </c>
      <c r="X165" s="16">
        <v>0.30388349514563101</v>
      </c>
      <c r="Y165" s="16">
        <v>0.416417910447761</v>
      </c>
      <c r="Z165" s="16"/>
      <c r="AA165" s="16">
        <v>0.34326579261024998</v>
      </c>
      <c r="AB165" s="16">
        <v>0.25111358574610199</v>
      </c>
      <c r="AC165" s="16"/>
      <c r="AD165" s="16">
        <v>0.25957446808510598</v>
      </c>
      <c r="AE165" s="16">
        <v>0.28808290155440403</v>
      </c>
      <c r="AF165" s="16"/>
      <c r="AG165" s="16">
        <v>0.240316205533597</v>
      </c>
      <c r="AH165" s="16">
        <v>0.31751824817518198</v>
      </c>
      <c r="AI165" s="16"/>
      <c r="AJ165" s="16">
        <v>0.34547687269750299</v>
      </c>
      <c r="AK165" s="16">
        <v>0.224266006367174</v>
      </c>
      <c r="AL165" s="16"/>
      <c r="AM165" s="16">
        <v>0.17133956386292801</v>
      </c>
      <c r="AN165" s="16">
        <v>0.244408945686901</v>
      </c>
      <c r="AO165" s="16">
        <v>0.28640386162510101</v>
      </c>
      <c r="AP165" s="16">
        <v>0.334728033472803</v>
      </c>
      <c r="AQ165" s="16"/>
      <c r="AR165" s="16">
        <v>0.30880503144654098</v>
      </c>
      <c r="AS165" s="16">
        <v>0.26820652173913001</v>
      </c>
      <c r="AT165" s="16"/>
      <c r="AU165" s="16">
        <v>0.240443896424168</v>
      </c>
      <c r="AV165" s="16">
        <v>0.28773267548777798</v>
      </c>
      <c r="AW165" s="16"/>
      <c r="AX165" s="16">
        <v>0.33686690223792698</v>
      </c>
      <c r="AY165" s="16">
        <v>0.26962225740782603</v>
      </c>
      <c r="AZ165" s="16"/>
      <c r="BA165" s="16">
        <v>0.32044198895027598</v>
      </c>
      <c r="BB165" s="16">
        <v>0.27750611246943802</v>
      </c>
      <c r="BC165" s="16"/>
      <c r="BD165" s="16">
        <v>0.210471204188482</v>
      </c>
      <c r="BE165" s="16">
        <v>0.295944380069525</v>
      </c>
      <c r="BF165" s="16"/>
      <c r="BG165" s="16">
        <v>0.34797297297297303</v>
      </c>
      <c r="BH165" s="16">
        <v>0.27643747486932002</v>
      </c>
      <c r="BI165" s="16"/>
      <c r="BJ165" s="16">
        <v>0.36698717948717902</v>
      </c>
      <c r="BK165" s="16">
        <v>0.26883340507963799</v>
      </c>
      <c r="BL165" s="16"/>
      <c r="BM165" s="16">
        <v>0.36962025316455699</v>
      </c>
      <c r="BN165" s="16">
        <v>0.273230769230769</v>
      </c>
      <c r="BO165" s="16"/>
      <c r="BP165" s="16">
        <v>0.306291390728477</v>
      </c>
      <c r="BQ165" s="16">
        <v>0.277111015859409</v>
      </c>
    </row>
    <row r="166" spans="2:69" x14ac:dyDescent="0.25">
      <c r="B166" t="s">
        <v>150</v>
      </c>
      <c r="C166" s="16">
        <v>0.344022770398482</v>
      </c>
      <c r="D166" s="16">
        <v>0.43154761904761901</v>
      </c>
      <c r="E166" s="16">
        <v>0.377593360995851</v>
      </c>
      <c r="F166" s="16">
        <v>0.34055727554179599</v>
      </c>
      <c r="G166" s="16">
        <v>0.32848837209302301</v>
      </c>
      <c r="H166" s="16">
        <v>0.29514415781487102</v>
      </c>
      <c r="I166" s="16">
        <v>0.31525851197982302</v>
      </c>
      <c r="J166" s="16">
        <v>0.37878787878787901</v>
      </c>
      <c r="K166" s="16">
        <v>0.436974789915966</v>
      </c>
      <c r="L166" s="16">
        <v>0.33628318584070799</v>
      </c>
      <c r="M166" s="16"/>
      <c r="N166" s="16">
        <v>0.16987951807228899</v>
      </c>
      <c r="O166" s="16">
        <v>0.29841269841269802</v>
      </c>
      <c r="P166" s="16">
        <v>0.4</v>
      </c>
      <c r="Q166" s="16">
        <v>0.38540145985401503</v>
      </c>
      <c r="R166" s="16"/>
      <c r="S166" s="16">
        <v>0.26615969581748999</v>
      </c>
      <c r="T166" s="16">
        <v>0.35885167464114798</v>
      </c>
      <c r="U166" s="16">
        <v>0.40517241379310298</v>
      </c>
      <c r="V166" s="16">
        <v>0.28134254689042398</v>
      </c>
      <c r="W166" s="16">
        <v>0.38984881209503203</v>
      </c>
      <c r="X166" s="16">
        <v>0.41165048543689298</v>
      </c>
      <c r="Y166" s="16">
        <v>0.29552238805970099</v>
      </c>
      <c r="Z166" s="16"/>
      <c r="AA166" s="16">
        <v>0.39690107270560199</v>
      </c>
      <c r="AB166" s="16">
        <v>0.319320712694877</v>
      </c>
      <c r="AC166" s="16"/>
      <c r="AD166" s="16">
        <v>0.30070921985815602</v>
      </c>
      <c r="AE166" s="16">
        <v>0.359844559585492</v>
      </c>
      <c r="AF166" s="16"/>
      <c r="AG166" s="16">
        <v>0.29920948616600801</v>
      </c>
      <c r="AH166" s="16">
        <v>0.38540145985401503</v>
      </c>
      <c r="AI166" s="16"/>
      <c r="AJ166" s="16">
        <v>0.33769954973393401</v>
      </c>
      <c r="AK166" s="16">
        <v>0.34948708878669998</v>
      </c>
      <c r="AL166" s="16"/>
      <c r="AM166" s="16">
        <v>0.137071651090343</v>
      </c>
      <c r="AN166" s="16">
        <v>0.28434504792332299</v>
      </c>
      <c r="AO166" s="16">
        <v>0.378117457763475</v>
      </c>
      <c r="AP166" s="16">
        <v>0.38995815899581598</v>
      </c>
      <c r="AQ166" s="16"/>
      <c r="AR166" s="16">
        <v>0.40691823899371099</v>
      </c>
      <c r="AS166" s="16">
        <v>0.316847826086956</v>
      </c>
      <c r="AT166" s="16"/>
      <c r="AU166" s="16">
        <v>0.34895191122071501</v>
      </c>
      <c r="AV166" s="16">
        <v>0.34312626149360798</v>
      </c>
      <c r="AW166" s="16"/>
      <c r="AX166" s="16">
        <v>0.36395759717314502</v>
      </c>
      <c r="AY166" s="16">
        <v>0.34019452612531098</v>
      </c>
      <c r="AZ166" s="16"/>
      <c r="BA166" s="16">
        <v>0.35359116022099402</v>
      </c>
      <c r="BB166" s="16">
        <v>0.34331703341483299</v>
      </c>
      <c r="BC166" s="16"/>
      <c r="BD166" s="16">
        <v>0.37696335078533999</v>
      </c>
      <c r="BE166" s="16">
        <v>0.336732329084589</v>
      </c>
      <c r="BF166" s="16"/>
      <c r="BG166" s="16">
        <v>0.35135135135135098</v>
      </c>
      <c r="BH166" s="16">
        <v>0.34358665058303201</v>
      </c>
      <c r="BI166" s="16"/>
      <c r="BJ166" s="16">
        <v>0.39743589743589702</v>
      </c>
      <c r="BK166" s="16">
        <v>0.33684890228153302</v>
      </c>
      <c r="BL166" s="16"/>
      <c r="BM166" s="16">
        <v>0.316455696202532</v>
      </c>
      <c r="BN166" s="16">
        <v>0.34625641025641002</v>
      </c>
      <c r="BO166" s="16"/>
      <c r="BP166" s="16">
        <v>0.38410596026490101</v>
      </c>
      <c r="BQ166" s="16">
        <v>0.33883411915987999</v>
      </c>
    </row>
    <row r="167" spans="2:69" x14ac:dyDescent="0.25">
      <c r="B167" t="s">
        <v>151</v>
      </c>
      <c r="C167" s="16">
        <v>0.126565464895636</v>
      </c>
      <c r="D167" s="16">
        <v>9.9702380952381001E-2</v>
      </c>
      <c r="E167" s="16">
        <v>0.15076071922545001</v>
      </c>
      <c r="F167" s="16">
        <v>0.164086687306502</v>
      </c>
      <c r="G167" s="16">
        <v>8.8662790697674396E-2</v>
      </c>
      <c r="H167" s="16">
        <v>0.12822458270106199</v>
      </c>
      <c r="I167" s="16">
        <v>0.110970996216898</v>
      </c>
      <c r="J167" s="16">
        <v>0.16161616161616199</v>
      </c>
      <c r="K167" s="16">
        <v>6.7226890756302504E-2</v>
      </c>
      <c r="L167" s="16">
        <v>0.238938053097345</v>
      </c>
      <c r="M167" s="16"/>
      <c r="N167" s="16">
        <v>0.11325301204819301</v>
      </c>
      <c r="O167" s="16">
        <v>0.14285714285714299</v>
      </c>
      <c r="P167" s="16">
        <v>0.14766355140186899</v>
      </c>
      <c r="Q167" s="16">
        <v>0.11861313868613101</v>
      </c>
      <c r="R167" s="16"/>
      <c r="S167" s="16">
        <v>0.129277566539924</v>
      </c>
      <c r="T167" s="16">
        <v>0.102870813397129</v>
      </c>
      <c r="U167" s="16">
        <v>0.14008620689655199</v>
      </c>
      <c r="V167" s="16">
        <v>0.16584402764067099</v>
      </c>
      <c r="W167" s="16">
        <v>0.132829373650108</v>
      </c>
      <c r="X167" s="16">
        <v>0.110679611650485</v>
      </c>
      <c r="Y167" s="16">
        <v>9.7014925373134303E-2</v>
      </c>
      <c r="Z167" s="16"/>
      <c r="AA167" s="16">
        <v>0.11859356376638901</v>
      </c>
      <c r="AB167" s="16">
        <v>0.13028953229398699</v>
      </c>
      <c r="AC167" s="16"/>
      <c r="AD167" s="16">
        <v>0.134751773049645</v>
      </c>
      <c r="AE167" s="16">
        <v>0.123575129533679</v>
      </c>
      <c r="AF167" s="16"/>
      <c r="AG167" s="16">
        <v>0.135177865612648</v>
      </c>
      <c r="AH167" s="16">
        <v>0.11861313868613101</v>
      </c>
      <c r="AI167" s="16"/>
      <c r="AJ167" s="16">
        <v>0.105198526401965</v>
      </c>
      <c r="AK167" s="16">
        <v>0.14503006720905601</v>
      </c>
      <c r="AL167" s="16"/>
      <c r="AM167" s="16">
        <v>0.146417445482866</v>
      </c>
      <c r="AN167" s="16">
        <v>0.13977635782747599</v>
      </c>
      <c r="AO167" s="16">
        <v>0.118664521319389</v>
      </c>
      <c r="AP167" s="16">
        <v>0.12468619246861901</v>
      </c>
      <c r="AQ167" s="16"/>
      <c r="AR167" s="16">
        <v>0.121383647798742</v>
      </c>
      <c r="AS167" s="16">
        <v>0.12880434782608699</v>
      </c>
      <c r="AT167" s="16"/>
      <c r="AU167" s="16">
        <v>0.123304562268804</v>
      </c>
      <c r="AV167" s="16">
        <v>0.127158555729984</v>
      </c>
      <c r="AW167" s="16"/>
      <c r="AX167" s="16">
        <v>0.13074204946996501</v>
      </c>
      <c r="AY167" s="16">
        <v>0.12576340194526101</v>
      </c>
      <c r="AZ167" s="16"/>
      <c r="BA167" s="16">
        <v>8.8397790055248601E-2</v>
      </c>
      <c r="BB167" s="16">
        <v>0.12938060309698499</v>
      </c>
      <c r="BC167" s="16"/>
      <c r="BD167" s="16">
        <v>0.15183246073298401</v>
      </c>
      <c r="BE167" s="16">
        <v>0.12097334878331401</v>
      </c>
      <c r="BF167" s="16"/>
      <c r="BG167" s="16">
        <v>0.101351351351351</v>
      </c>
      <c r="BH167" s="16">
        <v>0.128065942903096</v>
      </c>
      <c r="BI167" s="16"/>
      <c r="BJ167" s="16">
        <v>0.107371794871795</v>
      </c>
      <c r="BK167" s="16">
        <v>0.12914334911752001</v>
      </c>
      <c r="BL167" s="16"/>
      <c r="BM167" s="16">
        <v>0.116455696202532</v>
      </c>
      <c r="BN167" s="16">
        <v>0.12738461538461501</v>
      </c>
      <c r="BO167" s="16"/>
      <c r="BP167" s="16">
        <v>0.137417218543046</v>
      </c>
      <c r="BQ167" s="16">
        <v>0.125160737248178</v>
      </c>
    </row>
    <row r="168" spans="2:69" x14ac:dyDescent="0.25">
      <c r="B168" t="s">
        <v>152</v>
      </c>
      <c r="C168" s="16">
        <v>0.101328273244782</v>
      </c>
      <c r="D168" s="16">
        <v>7.2916666666666699E-2</v>
      </c>
      <c r="E168" s="16">
        <v>8.5753803596127207E-2</v>
      </c>
      <c r="F168" s="16">
        <v>0.114551083591331</v>
      </c>
      <c r="G168" s="16">
        <v>7.7034883720930203E-2</v>
      </c>
      <c r="H168" s="16">
        <v>0.12670713201820899</v>
      </c>
      <c r="I168" s="16">
        <v>9.3316519546027696E-2</v>
      </c>
      <c r="J168" s="16">
        <v>0.15151515151515199</v>
      </c>
      <c r="K168" s="16">
        <v>9.2436974789915999E-2</v>
      </c>
      <c r="L168" s="16">
        <v>0.123893805309735</v>
      </c>
      <c r="M168" s="16"/>
      <c r="N168" s="16">
        <v>8.5542168674698799E-2</v>
      </c>
      <c r="O168" s="16">
        <v>0.126984126984127</v>
      </c>
      <c r="P168" s="16">
        <v>0.10373831775700899</v>
      </c>
      <c r="Q168" s="16">
        <v>9.92700729927007E-2</v>
      </c>
      <c r="R168" s="16"/>
      <c r="S168" s="16">
        <v>8.5551330798479097E-2</v>
      </c>
      <c r="T168" s="16">
        <v>0.15311004784689</v>
      </c>
      <c r="U168" s="16">
        <v>0.107758620689655</v>
      </c>
      <c r="V168" s="16">
        <v>0.10858835143139201</v>
      </c>
      <c r="W168" s="16">
        <v>0.10259179265658699</v>
      </c>
      <c r="X168" s="16">
        <v>8.5436893203883493E-2</v>
      </c>
      <c r="Y168" s="16">
        <v>8.8059701492537307E-2</v>
      </c>
      <c r="Z168" s="16"/>
      <c r="AA168" s="16">
        <v>7.6281287246722299E-2</v>
      </c>
      <c r="AB168" s="16">
        <v>0.113028953229399</v>
      </c>
      <c r="AC168" s="16"/>
      <c r="AD168" s="16">
        <v>0.10638297872340401</v>
      </c>
      <c r="AE168" s="16">
        <v>9.9481865284974103E-2</v>
      </c>
      <c r="AF168" s="16"/>
      <c r="AG168" s="16">
        <v>0.103557312252964</v>
      </c>
      <c r="AH168" s="16">
        <v>9.92700729927007E-2</v>
      </c>
      <c r="AI168" s="16"/>
      <c r="AJ168" s="16">
        <v>9.8239869013507994E-2</v>
      </c>
      <c r="AK168" s="16">
        <v>0.10399717014503</v>
      </c>
      <c r="AL168" s="16"/>
      <c r="AM168" s="16">
        <v>9.6573208722741402E-2</v>
      </c>
      <c r="AN168" s="16">
        <v>0.11182108626198101</v>
      </c>
      <c r="AO168" s="16">
        <v>0.10579243765084501</v>
      </c>
      <c r="AP168" s="16">
        <v>8.1171548117154796E-2</v>
      </c>
      <c r="AQ168" s="16"/>
      <c r="AR168" s="16">
        <v>9.6226415094339601E-2</v>
      </c>
      <c r="AS168" s="16">
        <v>0.10353260869565201</v>
      </c>
      <c r="AT168" s="16"/>
      <c r="AU168" s="16">
        <v>9.7410604192355102E-2</v>
      </c>
      <c r="AV168" s="16">
        <v>0.102040816326531</v>
      </c>
      <c r="AW168" s="16"/>
      <c r="AX168" s="16">
        <v>8.95170789163722E-2</v>
      </c>
      <c r="AY168" s="16">
        <v>0.103596471386564</v>
      </c>
      <c r="AZ168" s="16"/>
      <c r="BA168" s="16">
        <v>6.9060773480663001E-2</v>
      </c>
      <c r="BB168" s="16">
        <v>0.103708231458843</v>
      </c>
      <c r="BC168" s="16"/>
      <c r="BD168" s="16">
        <v>0.11204188481675401</v>
      </c>
      <c r="BE168" s="16">
        <v>9.8957126303592102E-2</v>
      </c>
      <c r="BF168" s="16"/>
      <c r="BG168" s="16">
        <v>8.4459459459459499E-2</v>
      </c>
      <c r="BH168" s="16">
        <v>0.102332127060716</v>
      </c>
      <c r="BI168" s="16"/>
      <c r="BJ168" s="16">
        <v>7.5320512820512803E-2</v>
      </c>
      <c r="BK168" s="16">
        <v>0.10482135170038701</v>
      </c>
      <c r="BL168" s="16"/>
      <c r="BM168" s="16">
        <v>0.10379746835443</v>
      </c>
      <c r="BN168" s="16">
        <v>0.101128205128205</v>
      </c>
      <c r="BO168" s="16"/>
      <c r="BP168" s="16">
        <v>7.7814569536423794E-2</v>
      </c>
      <c r="BQ168" s="16">
        <v>0.10437205315045001</v>
      </c>
    </row>
    <row r="169" spans="2:69" x14ac:dyDescent="0.25">
      <c r="B169" t="s">
        <v>153</v>
      </c>
      <c r="C169" s="16">
        <v>0.132637571157495</v>
      </c>
      <c r="D169" s="16">
        <v>7.1428571428571397E-2</v>
      </c>
      <c r="E169" s="16">
        <v>8.7136929460580895E-2</v>
      </c>
      <c r="F169" s="16">
        <v>0.142414860681115</v>
      </c>
      <c r="G169" s="16">
        <v>7.7034883720930203E-2</v>
      </c>
      <c r="H169" s="16">
        <v>0.20106221547799699</v>
      </c>
      <c r="I169" s="16">
        <v>0.18915510718789399</v>
      </c>
      <c r="J169" s="16">
        <v>5.0505050505050497E-2</v>
      </c>
      <c r="K169" s="16">
        <v>6.7226890756302504E-2</v>
      </c>
      <c r="L169" s="16">
        <v>8.8495575221238895E-2</v>
      </c>
      <c r="M169" s="16"/>
      <c r="N169" s="16">
        <v>0.26626506024096402</v>
      </c>
      <c r="O169" s="16">
        <v>0.20952380952381</v>
      </c>
      <c r="P169" s="16">
        <v>0.13271028037383201</v>
      </c>
      <c r="Q169" s="16">
        <v>7.4452554744525501E-2</v>
      </c>
      <c r="R169" s="16"/>
      <c r="S169" s="16">
        <v>0.224334600760456</v>
      </c>
      <c r="T169" s="16">
        <v>0.145933014354067</v>
      </c>
      <c r="U169" s="16">
        <v>0.116379310344828</v>
      </c>
      <c r="V169" s="16">
        <v>0.18163869693978299</v>
      </c>
      <c r="W169" s="16">
        <v>9.3952483801295894E-2</v>
      </c>
      <c r="X169" s="16">
        <v>8.3495145631067996E-2</v>
      </c>
      <c r="Y169" s="16">
        <v>9.4029850746268698E-2</v>
      </c>
      <c r="Z169" s="16"/>
      <c r="AA169" s="16">
        <v>5.9594755661501797E-2</v>
      </c>
      <c r="AB169" s="16">
        <v>0.16675946547884199</v>
      </c>
      <c r="AC169" s="16"/>
      <c r="AD169" s="16">
        <v>0.170212765957447</v>
      </c>
      <c r="AE169" s="16">
        <v>0.11891191709844599</v>
      </c>
      <c r="AF169" s="16"/>
      <c r="AG169" s="16">
        <v>0.19565217391304299</v>
      </c>
      <c r="AH169" s="16">
        <v>7.4452554744525501E-2</v>
      </c>
      <c r="AI169" s="16"/>
      <c r="AJ169" s="16">
        <v>0.10315186246418299</v>
      </c>
      <c r="AK169" s="16">
        <v>0.158118146444995</v>
      </c>
      <c r="AL169" s="16"/>
      <c r="AM169" s="16">
        <v>0.36137071651090302</v>
      </c>
      <c r="AN169" s="16">
        <v>0.19888178913738</v>
      </c>
      <c r="AO169" s="16">
        <v>0.10297666934835099</v>
      </c>
      <c r="AP169" s="16">
        <v>6.5271966527196607E-2</v>
      </c>
      <c r="AQ169" s="16"/>
      <c r="AR169" s="16">
        <v>6.1006289308176101E-2</v>
      </c>
      <c r="AS169" s="16">
        <v>0.16358695652173899</v>
      </c>
      <c r="AT169" s="16"/>
      <c r="AU169" s="16">
        <v>0.168927250308261</v>
      </c>
      <c r="AV169" s="16">
        <v>0.12603722807804399</v>
      </c>
      <c r="AW169" s="16"/>
      <c r="AX169" s="16">
        <v>7.0671378091872794E-2</v>
      </c>
      <c r="AY169" s="16">
        <v>0.144537434969464</v>
      </c>
      <c r="AZ169" s="16"/>
      <c r="BA169" s="16">
        <v>0.15745856353591201</v>
      </c>
      <c r="BB169" s="16">
        <v>0.13080684596577</v>
      </c>
      <c r="BC169" s="16"/>
      <c r="BD169" s="16">
        <v>0.14240837696335101</v>
      </c>
      <c r="BE169" s="16">
        <v>0.13047508690614101</v>
      </c>
      <c r="BF169" s="16"/>
      <c r="BG169" s="16">
        <v>0.10472972972973001</v>
      </c>
      <c r="BH169" s="16">
        <v>0.134298351427423</v>
      </c>
      <c r="BI169" s="16"/>
      <c r="BJ169" s="16">
        <v>4.3269230769230803E-2</v>
      </c>
      <c r="BK169" s="16">
        <v>0.14464055101162299</v>
      </c>
      <c r="BL169" s="16"/>
      <c r="BM169" s="16">
        <v>9.11392405063291E-2</v>
      </c>
      <c r="BN169" s="16">
        <v>0.13600000000000001</v>
      </c>
      <c r="BO169" s="16"/>
      <c r="BP169" s="16">
        <v>8.7748344370860903E-2</v>
      </c>
      <c r="BQ169" s="16">
        <v>0.13844834976425199</v>
      </c>
    </row>
    <row r="170" spans="2:69" x14ac:dyDescent="0.25">
      <c r="B170" t="s">
        <v>68</v>
      </c>
      <c r="C170" s="16">
        <v>1.49905123339658E-2</v>
      </c>
      <c r="D170" s="16">
        <v>1.0416666666666701E-2</v>
      </c>
      <c r="E170" s="16">
        <v>4.1493775933610002E-3</v>
      </c>
      <c r="F170" s="16">
        <v>4.64396284829721E-3</v>
      </c>
      <c r="G170" s="16">
        <v>5.8139534883720903E-3</v>
      </c>
      <c r="H170" s="16">
        <v>4.0212443095599397E-2</v>
      </c>
      <c r="I170" s="16">
        <v>8.8272383354350593E-3</v>
      </c>
      <c r="J170" s="16">
        <v>1.01010101010101E-2</v>
      </c>
      <c r="K170" s="16">
        <v>0</v>
      </c>
      <c r="L170" s="16">
        <v>0</v>
      </c>
      <c r="M170" s="16"/>
      <c r="N170" s="16">
        <v>5.6626506024096399E-2</v>
      </c>
      <c r="O170" s="16">
        <v>1.7460317460317499E-2</v>
      </c>
      <c r="P170" s="16">
        <v>7.4766355140186902E-3</v>
      </c>
      <c r="Q170" s="16">
        <v>4.7445255474452596E-3</v>
      </c>
      <c r="R170" s="16"/>
      <c r="S170" s="16">
        <v>3.6121673003802299E-2</v>
      </c>
      <c r="T170" s="16">
        <v>1.19617224880383E-2</v>
      </c>
      <c r="U170" s="16">
        <v>8.6206896551724102E-3</v>
      </c>
      <c r="V170" s="16">
        <v>2.46791707798618E-2</v>
      </c>
      <c r="W170" s="16">
        <v>6.4794816414686799E-3</v>
      </c>
      <c r="X170" s="16">
        <v>4.8543689320388302E-3</v>
      </c>
      <c r="Y170" s="16">
        <v>8.9552238805970207E-3</v>
      </c>
      <c r="Z170" s="16"/>
      <c r="AA170" s="16">
        <v>5.3635280095351602E-3</v>
      </c>
      <c r="AB170" s="16">
        <v>1.9487750556792902E-2</v>
      </c>
      <c r="AC170" s="16"/>
      <c r="AD170" s="16">
        <v>2.8368794326241099E-2</v>
      </c>
      <c r="AE170" s="16">
        <v>1.0103626943005199E-2</v>
      </c>
      <c r="AF170" s="16"/>
      <c r="AG170" s="16">
        <v>2.6086956521739101E-2</v>
      </c>
      <c r="AH170" s="16">
        <v>4.7445255474452596E-3</v>
      </c>
      <c r="AI170" s="16"/>
      <c r="AJ170" s="16">
        <v>1.0233319688907099E-2</v>
      </c>
      <c r="AK170" s="16">
        <v>1.9101521047046301E-2</v>
      </c>
      <c r="AL170" s="16"/>
      <c r="AM170" s="16">
        <v>8.7227414330218106E-2</v>
      </c>
      <c r="AN170" s="16">
        <v>2.07667731629393E-2</v>
      </c>
      <c r="AO170" s="16">
        <v>8.0450522928399004E-3</v>
      </c>
      <c r="AP170" s="16">
        <v>4.1841004184100397E-3</v>
      </c>
      <c r="AQ170" s="16"/>
      <c r="AR170" s="16">
        <v>5.66037735849057E-3</v>
      </c>
      <c r="AS170" s="16">
        <v>1.9021739130434801E-2</v>
      </c>
      <c r="AT170" s="16"/>
      <c r="AU170" s="16">
        <v>2.0961775585696701E-2</v>
      </c>
      <c r="AV170" s="16">
        <v>1.39044628840547E-2</v>
      </c>
      <c r="AW170" s="16"/>
      <c r="AX170" s="16">
        <v>8.2449941107184902E-3</v>
      </c>
      <c r="AY170" s="16">
        <v>1.62859081655734E-2</v>
      </c>
      <c r="AZ170" s="16"/>
      <c r="BA170" s="16">
        <v>1.1049723756906099E-2</v>
      </c>
      <c r="BB170" s="16">
        <v>1.5281173594131999E-2</v>
      </c>
      <c r="BC170" s="16"/>
      <c r="BD170" s="16">
        <v>6.2827225130890098E-3</v>
      </c>
      <c r="BE170" s="16">
        <v>1.69177288528389E-2</v>
      </c>
      <c r="BF170" s="16"/>
      <c r="BG170" s="16">
        <v>1.0135135135135099E-2</v>
      </c>
      <c r="BH170" s="16">
        <v>1.5279453156413301E-2</v>
      </c>
      <c r="BI170" s="16"/>
      <c r="BJ170" s="16">
        <v>9.6153846153846194E-3</v>
      </c>
      <c r="BK170" s="16">
        <v>1.57124408092983E-2</v>
      </c>
      <c r="BL170" s="16"/>
      <c r="BM170" s="16">
        <v>2.5316455696202502E-3</v>
      </c>
      <c r="BN170" s="16">
        <v>1.6E-2</v>
      </c>
      <c r="BO170" s="16"/>
      <c r="BP170" s="16">
        <v>6.6225165562913899E-3</v>
      </c>
      <c r="BQ170" s="16">
        <v>1.6073724817831099E-2</v>
      </c>
    </row>
    <row r="171" spans="2:69" x14ac:dyDescent="0.25">
      <c r="B171" t="s">
        <v>154</v>
      </c>
      <c r="C171" s="16">
        <v>0.62447817836812103</v>
      </c>
      <c r="D171" s="16">
        <v>0.74553571428571397</v>
      </c>
      <c r="E171" s="16">
        <v>0.67219917012448105</v>
      </c>
      <c r="F171" s="16">
        <v>0.57430340557275505</v>
      </c>
      <c r="G171" s="16">
        <v>0.75145348837209303</v>
      </c>
      <c r="H171" s="16">
        <v>0.50379362670713201</v>
      </c>
      <c r="I171" s="16">
        <v>0.59773013871374503</v>
      </c>
      <c r="J171" s="16">
        <v>0.62626262626262597</v>
      </c>
      <c r="K171" s="16">
        <v>0.77310924369747902</v>
      </c>
      <c r="L171" s="16">
        <v>0.54867256637168105</v>
      </c>
      <c r="M171" s="16"/>
      <c r="N171" s="16">
        <v>0.47831325301204802</v>
      </c>
      <c r="O171" s="16">
        <v>0.50317460317460305</v>
      </c>
      <c r="P171" s="16">
        <v>0.608411214953271</v>
      </c>
      <c r="Q171" s="16">
        <v>0.70291970802919701</v>
      </c>
      <c r="R171" s="16"/>
      <c r="S171" s="16">
        <v>0.524714828897338</v>
      </c>
      <c r="T171" s="16">
        <v>0.58612440191387605</v>
      </c>
      <c r="U171" s="16">
        <v>0.62715517241379304</v>
      </c>
      <c r="V171" s="16">
        <v>0.51924975320829203</v>
      </c>
      <c r="W171" s="16">
        <v>0.66414686825054003</v>
      </c>
      <c r="X171" s="16">
        <v>0.71553398058252404</v>
      </c>
      <c r="Y171" s="16">
        <v>0.71194029850746299</v>
      </c>
      <c r="Z171" s="16"/>
      <c r="AA171" s="16">
        <v>0.74016686531585196</v>
      </c>
      <c r="AB171" s="16">
        <v>0.57043429844098004</v>
      </c>
      <c r="AC171" s="16"/>
      <c r="AD171" s="16">
        <v>0.560283687943262</v>
      </c>
      <c r="AE171" s="16">
        <v>0.64792746113989597</v>
      </c>
      <c r="AF171" s="16"/>
      <c r="AG171" s="16">
        <v>0.53952569169960496</v>
      </c>
      <c r="AH171" s="16">
        <v>0.70291970802919701</v>
      </c>
      <c r="AI171" s="16"/>
      <c r="AJ171" s="16">
        <v>0.68317642243143695</v>
      </c>
      <c r="AK171" s="16">
        <v>0.57375309515387296</v>
      </c>
      <c r="AL171" s="16"/>
      <c r="AM171" s="16">
        <v>0.30841121495327101</v>
      </c>
      <c r="AN171" s="16">
        <v>0.52875399361022402</v>
      </c>
      <c r="AO171" s="16">
        <v>0.66452131938857595</v>
      </c>
      <c r="AP171" s="16">
        <v>0.72468619246861898</v>
      </c>
      <c r="AQ171" s="16"/>
      <c r="AR171" s="16">
        <v>0.71572327044025197</v>
      </c>
      <c r="AS171" s="16">
        <v>0.58505434782608701</v>
      </c>
      <c r="AT171" s="16"/>
      <c r="AU171" s="16">
        <v>0.58939580764488297</v>
      </c>
      <c r="AV171" s="16">
        <v>0.63085893698138595</v>
      </c>
      <c r="AW171" s="16"/>
      <c r="AX171" s="16">
        <v>0.70082449941107205</v>
      </c>
      <c r="AY171" s="16">
        <v>0.60981678353313695</v>
      </c>
      <c r="AZ171" s="16"/>
      <c r="BA171" s="16">
        <v>0.674033149171271</v>
      </c>
      <c r="BB171" s="16">
        <v>0.62082314588427101</v>
      </c>
      <c r="BC171" s="16"/>
      <c r="BD171" s="16">
        <v>0.58743455497382202</v>
      </c>
      <c r="BE171" s="16">
        <v>0.632676709154114</v>
      </c>
      <c r="BF171" s="16"/>
      <c r="BG171" s="16">
        <v>0.69932432432432401</v>
      </c>
      <c r="BH171" s="16">
        <v>0.62002412545235197</v>
      </c>
      <c r="BI171" s="16"/>
      <c r="BJ171" s="16">
        <v>0.76442307692307698</v>
      </c>
      <c r="BK171" s="16">
        <v>0.60568230736117101</v>
      </c>
      <c r="BL171" s="16"/>
      <c r="BM171" s="16">
        <v>0.68607594936708904</v>
      </c>
      <c r="BN171" s="16">
        <v>0.61948717948717902</v>
      </c>
      <c r="BO171" s="16"/>
      <c r="BP171" s="16">
        <v>0.69039735099337796</v>
      </c>
      <c r="BQ171" s="16">
        <v>0.61594513501928805</v>
      </c>
    </row>
    <row r="172" spans="2:69" x14ac:dyDescent="0.25">
      <c r="B172" t="s">
        <v>155</v>
      </c>
      <c r="C172" s="16">
        <v>0.233965844402277</v>
      </c>
      <c r="D172" s="16">
        <v>0.144345238095238</v>
      </c>
      <c r="E172" s="16">
        <v>0.17289073305670799</v>
      </c>
      <c r="F172" s="16">
        <v>0.25696594427244601</v>
      </c>
      <c r="G172" s="16">
        <v>0.15406976744185999</v>
      </c>
      <c r="H172" s="16">
        <v>0.32776934749620601</v>
      </c>
      <c r="I172" s="16">
        <v>0.28247162673392201</v>
      </c>
      <c r="J172" s="16">
        <v>0.20202020202020199</v>
      </c>
      <c r="K172" s="16">
        <v>0.159663865546218</v>
      </c>
      <c r="L172" s="16">
        <v>0.212389380530973</v>
      </c>
      <c r="M172" s="16"/>
      <c r="N172" s="16">
        <v>0.35180722891566302</v>
      </c>
      <c r="O172" s="16">
        <v>0.33650793650793698</v>
      </c>
      <c r="P172" s="16">
        <v>0.23644859813084099</v>
      </c>
      <c r="Q172" s="16">
        <v>0.17372262773722599</v>
      </c>
      <c r="R172" s="16"/>
      <c r="S172" s="16">
        <v>0.30988593155893501</v>
      </c>
      <c r="T172" s="16">
        <v>0.299043062200957</v>
      </c>
      <c r="U172" s="16">
        <v>0.22413793103448301</v>
      </c>
      <c r="V172" s="16">
        <v>0.29022704837117502</v>
      </c>
      <c r="W172" s="16">
        <v>0.196544276457883</v>
      </c>
      <c r="X172" s="16">
        <v>0.168932038834951</v>
      </c>
      <c r="Y172" s="16">
        <v>0.18208955223880599</v>
      </c>
      <c r="Z172" s="16"/>
      <c r="AA172" s="16">
        <v>0.135876042908224</v>
      </c>
      <c r="AB172" s="16">
        <v>0.279788418708241</v>
      </c>
      <c r="AC172" s="16"/>
      <c r="AD172" s="16">
        <v>0.27659574468085102</v>
      </c>
      <c r="AE172" s="16">
        <v>0.21839378238342</v>
      </c>
      <c r="AF172" s="16"/>
      <c r="AG172" s="16">
        <v>0.29920948616600801</v>
      </c>
      <c r="AH172" s="16">
        <v>0.17372262773722599</v>
      </c>
      <c r="AI172" s="16"/>
      <c r="AJ172" s="16">
        <v>0.20139173147769099</v>
      </c>
      <c r="AK172" s="16">
        <v>0.26211531659002502</v>
      </c>
      <c r="AL172" s="16"/>
      <c r="AM172" s="16">
        <v>0.45794392523364502</v>
      </c>
      <c r="AN172" s="16">
        <v>0.31070287539936098</v>
      </c>
      <c r="AO172" s="16">
        <v>0.20876910699919499</v>
      </c>
      <c r="AP172" s="16">
        <v>0.14644351464435101</v>
      </c>
      <c r="AQ172" s="16"/>
      <c r="AR172" s="16">
        <v>0.15723270440251599</v>
      </c>
      <c r="AS172" s="16">
        <v>0.267119565217391</v>
      </c>
      <c r="AT172" s="16"/>
      <c r="AU172" s="16">
        <v>0.26633785450061698</v>
      </c>
      <c r="AV172" s="16">
        <v>0.22807804440457499</v>
      </c>
      <c r="AW172" s="16"/>
      <c r="AX172" s="16">
        <v>0.16018845700824499</v>
      </c>
      <c r="AY172" s="16">
        <v>0.248133906356028</v>
      </c>
      <c r="AZ172" s="16"/>
      <c r="BA172" s="16">
        <v>0.22651933701657501</v>
      </c>
      <c r="BB172" s="16">
        <v>0.234515077424613</v>
      </c>
      <c r="BC172" s="16"/>
      <c r="BD172" s="16">
        <v>0.25445026178010499</v>
      </c>
      <c r="BE172" s="16">
        <v>0.229432213209734</v>
      </c>
      <c r="BF172" s="16"/>
      <c r="BG172" s="16">
        <v>0.18918918918918901</v>
      </c>
      <c r="BH172" s="16">
        <v>0.23663047848813801</v>
      </c>
      <c r="BI172" s="16"/>
      <c r="BJ172" s="16">
        <v>0.118589743589744</v>
      </c>
      <c r="BK172" s="16">
        <v>0.24946190271200999</v>
      </c>
      <c r="BL172" s="16"/>
      <c r="BM172" s="16">
        <v>0.19493670886075901</v>
      </c>
      <c r="BN172" s="16">
        <v>0.23712820512820501</v>
      </c>
      <c r="BO172" s="16"/>
      <c r="BP172" s="16">
        <v>0.165562913907285</v>
      </c>
      <c r="BQ172" s="16">
        <v>0.242820402914702</v>
      </c>
    </row>
    <row r="173" spans="2:69" x14ac:dyDescent="0.25">
      <c r="B173" t="s">
        <v>156</v>
      </c>
      <c r="C173" s="16">
        <v>0.39051233396584401</v>
      </c>
      <c r="D173" s="16">
        <v>0.60119047619047605</v>
      </c>
      <c r="E173" s="16">
        <v>0.499308437067773</v>
      </c>
      <c r="F173" s="16">
        <v>0.31733746130030999</v>
      </c>
      <c r="G173" s="16">
        <v>0.59738372093023195</v>
      </c>
      <c r="H173" s="16">
        <v>0.176024279210926</v>
      </c>
      <c r="I173" s="16">
        <v>0.31525851197982302</v>
      </c>
      <c r="J173" s="16">
        <v>0.42424242424242398</v>
      </c>
      <c r="K173" s="16">
        <v>0.61344537815126099</v>
      </c>
      <c r="L173" s="16">
        <v>0.33628318584070799</v>
      </c>
      <c r="M173" s="16"/>
      <c r="N173" s="16">
        <v>0.126506024096386</v>
      </c>
      <c r="O173" s="16">
        <v>0.16666666666666699</v>
      </c>
      <c r="P173" s="16">
        <v>0.37196261682242998</v>
      </c>
      <c r="Q173" s="16">
        <v>0.52919708029197099</v>
      </c>
      <c r="R173" s="16"/>
      <c r="S173" s="16">
        <v>0.21482889733840299</v>
      </c>
      <c r="T173" s="16">
        <v>0.28708133971291899</v>
      </c>
      <c r="U173" s="16">
        <v>0.40301724137931</v>
      </c>
      <c r="V173" s="16">
        <v>0.22902270483711801</v>
      </c>
      <c r="W173" s="16">
        <v>0.46760259179265701</v>
      </c>
      <c r="X173" s="16">
        <v>0.54660194174757304</v>
      </c>
      <c r="Y173" s="16">
        <v>0.52985074626865702</v>
      </c>
      <c r="Z173" s="16"/>
      <c r="AA173" s="16">
        <v>0.60429082240762799</v>
      </c>
      <c r="AB173" s="16">
        <v>0.29064587973273898</v>
      </c>
      <c r="AC173" s="16"/>
      <c r="AD173" s="16">
        <v>0.28368794326241098</v>
      </c>
      <c r="AE173" s="16">
        <v>0.42953367875647702</v>
      </c>
      <c r="AF173" s="16"/>
      <c r="AG173" s="16">
        <v>0.240316205533597</v>
      </c>
      <c r="AH173" s="16">
        <v>0.52919708029197099</v>
      </c>
      <c r="AI173" s="16"/>
      <c r="AJ173" s="16">
        <v>0.48178469095374499</v>
      </c>
      <c r="AK173" s="16">
        <v>0.311637778563849</v>
      </c>
      <c r="AL173" s="16"/>
      <c r="AM173" s="16">
        <v>-0.14953271028037399</v>
      </c>
      <c r="AN173" s="16">
        <v>0.21805111821086301</v>
      </c>
      <c r="AO173" s="16">
        <v>0.45575221238938002</v>
      </c>
      <c r="AP173" s="16">
        <v>0.57824267782426797</v>
      </c>
      <c r="AQ173" s="16"/>
      <c r="AR173" s="16">
        <v>0.55849056603773595</v>
      </c>
      <c r="AS173" s="16">
        <v>0.31793478260869601</v>
      </c>
      <c r="AT173" s="16"/>
      <c r="AU173" s="16">
        <v>0.323057953144266</v>
      </c>
      <c r="AV173" s="16">
        <v>0.40278089257681099</v>
      </c>
      <c r="AW173" s="16"/>
      <c r="AX173" s="16">
        <v>0.54063604240282703</v>
      </c>
      <c r="AY173" s="16">
        <v>0.36168287717710901</v>
      </c>
      <c r="AZ173" s="16"/>
      <c r="BA173" s="16">
        <v>0.44751381215469599</v>
      </c>
      <c r="BB173" s="16">
        <v>0.38630806845965798</v>
      </c>
      <c r="BC173" s="16"/>
      <c r="BD173" s="16">
        <v>0.33298429319371697</v>
      </c>
      <c r="BE173" s="16">
        <v>0.40324449594438</v>
      </c>
      <c r="BF173" s="16"/>
      <c r="BG173" s="16">
        <v>0.51013513513513498</v>
      </c>
      <c r="BH173" s="16">
        <v>0.38339364696421402</v>
      </c>
      <c r="BI173" s="16"/>
      <c r="BJ173" s="16">
        <v>0.64583333333333304</v>
      </c>
      <c r="BK173" s="16">
        <v>0.35622040464916099</v>
      </c>
      <c r="BL173" s="16"/>
      <c r="BM173" s="16">
        <v>0.49113924050632901</v>
      </c>
      <c r="BN173" s="16">
        <v>0.38235897435897398</v>
      </c>
      <c r="BO173" s="16"/>
      <c r="BP173" s="16">
        <v>0.52483443708609301</v>
      </c>
      <c r="BQ173" s="16">
        <v>0.37312473210458602</v>
      </c>
    </row>
    <row r="174" spans="2:69" x14ac:dyDescent="0.25">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row>
    <row r="175" spans="2:69" x14ac:dyDescent="0.25">
      <c r="B175" s="6" t="s">
        <v>168</v>
      </c>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row>
    <row r="176" spans="2:69" x14ac:dyDescent="0.25">
      <c r="B176" s="23" t="s">
        <v>70</v>
      </c>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row>
    <row r="177" spans="2:69" x14ac:dyDescent="0.25">
      <c r="B177" t="s">
        <v>164</v>
      </c>
      <c r="C177" s="16">
        <v>0.70474383301707799</v>
      </c>
      <c r="D177" s="16">
        <v>0.72172619047619002</v>
      </c>
      <c r="E177" s="16">
        <v>0.78838174273858896</v>
      </c>
      <c r="F177" s="16">
        <v>0.76934984520123795</v>
      </c>
      <c r="G177" s="16">
        <v>0.69040697674418605</v>
      </c>
      <c r="H177" s="16">
        <v>0.609256449165402</v>
      </c>
      <c r="I177" s="16">
        <v>0.73266078184111005</v>
      </c>
      <c r="J177" s="16">
        <v>0.77777777777777801</v>
      </c>
      <c r="K177" s="16">
        <v>0.67226890756302504</v>
      </c>
      <c r="L177" s="16">
        <v>0.61061946902654896</v>
      </c>
      <c r="M177" s="16"/>
      <c r="N177" s="16">
        <v>0.49879518072289197</v>
      </c>
      <c r="O177" s="16">
        <v>0.64444444444444404</v>
      </c>
      <c r="P177" s="16">
        <v>0.70747663551401896</v>
      </c>
      <c r="Q177" s="16">
        <v>0.77992700729927</v>
      </c>
      <c r="R177" s="16"/>
      <c r="S177" s="16">
        <v>0.58935361216729998</v>
      </c>
      <c r="T177" s="16">
        <v>0.68899521531100505</v>
      </c>
      <c r="U177" s="16">
        <v>0.70043103448275901</v>
      </c>
      <c r="V177" s="16">
        <v>0.618953603158934</v>
      </c>
      <c r="W177" s="16">
        <v>0.75377969762418995</v>
      </c>
      <c r="X177" s="16">
        <v>0.77864077669902898</v>
      </c>
      <c r="Y177" s="16">
        <v>0.79850746268656703</v>
      </c>
      <c r="Z177" s="16"/>
      <c r="AA177" s="16">
        <v>0.77234803337306301</v>
      </c>
      <c r="AB177" s="16">
        <v>0.67316258351893099</v>
      </c>
      <c r="AC177" s="16"/>
      <c r="AD177" s="16">
        <v>0.68723404255319198</v>
      </c>
      <c r="AE177" s="16">
        <v>0.71113989637305697</v>
      </c>
      <c r="AF177" s="16"/>
      <c r="AG177" s="16">
        <v>0.62332015810276697</v>
      </c>
      <c r="AH177" s="16">
        <v>0.77992700729927</v>
      </c>
      <c r="AI177" s="16"/>
      <c r="AJ177" s="16">
        <v>0.76422431436758098</v>
      </c>
      <c r="AK177" s="16">
        <v>0.65334276618323295</v>
      </c>
      <c r="AL177" s="16"/>
      <c r="AM177" s="16">
        <v>0.35825545171339601</v>
      </c>
      <c r="AN177" s="16">
        <v>0.57667731629393004</v>
      </c>
      <c r="AO177" s="16">
        <v>0.75181013676588904</v>
      </c>
      <c r="AP177" s="16">
        <v>0.83514644351464395</v>
      </c>
      <c r="AQ177" s="16"/>
      <c r="AR177" s="16">
        <v>0.718238993710692</v>
      </c>
      <c r="AS177" s="16">
        <v>0.698913043478261</v>
      </c>
      <c r="AT177" s="16"/>
      <c r="AU177" s="16">
        <v>0.70900123304562301</v>
      </c>
      <c r="AV177" s="16">
        <v>0.70396949988786695</v>
      </c>
      <c r="AW177" s="16"/>
      <c r="AX177" s="16">
        <v>0.75029446407538303</v>
      </c>
      <c r="AY177" s="16">
        <v>0.69599638090929605</v>
      </c>
      <c r="AZ177" s="16"/>
      <c r="BA177" s="16">
        <v>0.68232044198895003</v>
      </c>
      <c r="BB177" s="16">
        <v>0.70639771801141005</v>
      </c>
      <c r="BC177" s="16"/>
      <c r="BD177" s="16">
        <v>0.72356020942408406</v>
      </c>
      <c r="BE177" s="16">
        <v>0.70057937427578199</v>
      </c>
      <c r="BF177" s="16"/>
      <c r="BG177" s="16">
        <v>0.74662162162162204</v>
      </c>
      <c r="BH177" s="16">
        <v>0.70225170888620803</v>
      </c>
      <c r="BI177" s="16"/>
      <c r="BJ177" s="16">
        <v>0.73557692307692302</v>
      </c>
      <c r="BK177" s="16">
        <v>0.70060266896254797</v>
      </c>
      <c r="BL177" s="16"/>
      <c r="BM177" s="16">
        <v>0.71645569620253202</v>
      </c>
      <c r="BN177" s="16">
        <v>0.70379487179487199</v>
      </c>
      <c r="BO177" s="16"/>
      <c r="BP177" s="16">
        <v>0.72847682119205304</v>
      </c>
      <c r="BQ177" s="16">
        <v>0.70167166738105402</v>
      </c>
    </row>
    <row r="178" spans="2:69" x14ac:dyDescent="0.25">
      <c r="B178" t="s">
        <v>165</v>
      </c>
      <c r="C178" s="16">
        <v>0.24041745730550301</v>
      </c>
      <c r="D178" s="16">
        <v>0.23660714285714299</v>
      </c>
      <c r="E178" s="16">
        <v>0.19087136929460599</v>
      </c>
      <c r="F178" s="16">
        <v>0.20588235294117599</v>
      </c>
      <c r="G178" s="16">
        <v>0.274709302325581</v>
      </c>
      <c r="H178" s="16">
        <v>0.27845220030348999</v>
      </c>
      <c r="I178" s="16">
        <v>0.21815889029003799</v>
      </c>
      <c r="J178" s="16">
        <v>0.18181818181818199</v>
      </c>
      <c r="K178" s="16">
        <v>0.28571428571428598</v>
      </c>
      <c r="L178" s="16">
        <v>0.33628318584070799</v>
      </c>
      <c r="M178" s="16"/>
      <c r="N178" s="16">
        <v>0.320481927710843</v>
      </c>
      <c r="O178" s="16">
        <v>0.28888888888888897</v>
      </c>
      <c r="P178" s="16">
        <v>0.25981308411214998</v>
      </c>
      <c r="Q178" s="16">
        <v>0.19744525547445299</v>
      </c>
      <c r="R178" s="16"/>
      <c r="S178" s="16">
        <v>0.29847908745247098</v>
      </c>
      <c r="T178" s="16">
        <v>0.241626794258373</v>
      </c>
      <c r="U178" s="16">
        <v>0.25862068965517199</v>
      </c>
      <c r="V178" s="16">
        <v>0.30404738400789699</v>
      </c>
      <c r="W178" s="16">
        <v>0.220302375809935</v>
      </c>
      <c r="X178" s="16">
        <v>0.19708737864077699</v>
      </c>
      <c r="Y178" s="16">
        <v>0.17313432835820899</v>
      </c>
      <c r="Z178" s="16"/>
      <c r="AA178" s="16">
        <v>0.20858164481525601</v>
      </c>
      <c r="AB178" s="16">
        <v>0.25528953229398699</v>
      </c>
      <c r="AC178" s="16"/>
      <c r="AD178" s="16">
        <v>0.23546099290780101</v>
      </c>
      <c r="AE178" s="16">
        <v>0.24222797927461101</v>
      </c>
      <c r="AF178" s="16"/>
      <c r="AG178" s="16">
        <v>0.28695652173913</v>
      </c>
      <c r="AH178" s="16">
        <v>0.19744525547445299</v>
      </c>
      <c r="AI178" s="16"/>
      <c r="AJ178" s="16">
        <v>0.202210397052804</v>
      </c>
      <c r="AK178" s="16">
        <v>0.27343473646975602</v>
      </c>
      <c r="AL178" s="16"/>
      <c r="AM178" s="16">
        <v>0.29906542056074797</v>
      </c>
      <c r="AN178" s="16">
        <v>0.344249201277955</v>
      </c>
      <c r="AO178" s="16">
        <v>0.220836685438455</v>
      </c>
      <c r="AP178" s="16">
        <v>0.15481171548117201</v>
      </c>
      <c r="AQ178" s="16"/>
      <c r="AR178" s="16">
        <v>0.24339622641509401</v>
      </c>
      <c r="AS178" s="16">
        <v>0.23913043478260901</v>
      </c>
      <c r="AT178" s="16"/>
      <c r="AU178" s="16">
        <v>0.23181257706535099</v>
      </c>
      <c r="AV178" s="16">
        <v>0.24198250728862999</v>
      </c>
      <c r="AW178" s="16"/>
      <c r="AX178" s="16">
        <v>0.22261484098939899</v>
      </c>
      <c r="AY178" s="16">
        <v>0.24383623614566799</v>
      </c>
      <c r="AZ178" s="16"/>
      <c r="BA178" s="16">
        <v>0.25690607734806598</v>
      </c>
      <c r="BB178" s="16">
        <v>0.23920130399348</v>
      </c>
      <c r="BC178" s="16"/>
      <c r="BD178" s="16">
        <v>0.23141361256544499</v>
      </c>
      <c r="BE178" s="16">
        <v>0.242410196987254</v>
      </c>
      <c r="BF178" s="16"/>
      <c r="BG178" s="16">
        <v>0.206081081081081</v>
      </c>
      <c r="BH178" s="16">
        <v>0.24246079613992799</v>
      </c>
      <c r="BI178" s="16"/>
      <c r="BJ178" s="16">
        <v>0.23557692307692299</v>
      </c>
      <c r="BK178" s="16">
        <v>0.241067585019372</v>
      </c>
      <c r="BL178" s="16"/>
      <c r="BM178" s="16">
        <v>0.215189873417722</v>
      </c>
      <c r="BN178" s="16">
        <v>0.24246153846153801</v>
      </c>
      <c r="BO178" s="16"/>
      <c r="BP178" s="16">
        <v>0.24337748344370899</v>
      </c>
      <c r="BQ178" s="16">
        <v>0.24003429061294501</v>
      </c>
    </row>
    <row r="179" spans="2:69" x14ac:dyDescent="0.25">
      <c r="B179" t="s">
        <v>166</v>
      </c>
      <c r="C179" s="16">
        <v>4.68690702087287E-2</v>
      </c>
      <c r="D179" s="16">
        <v>2.9761904761904798E-2</v>
      </c>
      <c r="E179" s="16">
        <v>1.6597510373444001E-2</v>
      </c>
      <c r="F179" s="16">
        <v>2.4767801857585099E-2</v>
      </c>
      <c r="G179" s="16">
        <v>2.32558139534884E-2</v>
      </c>
      <c r="H179" s="16">
        <v>9.78755690440061E-2</v>
      </c>
      <c r="I179" s="16">
        <v>4.5397225725094602E-2</v>
      </c>
      <c r="J179" s="16">
        <v>4.0404040404040401E-2</v>
      </c>
      <c r="K179" s="16">
        <v>3.3613445378151301E-2</v>
      </c>
      <c r="L179" s="16">
        <v>5.3097345132743397E-2</v>
      </c>
      <c r="M179" s="16"/>
      <c r="N179" s="16">
        <v>0.16746987951807199</v>
      </c>
      <c r="O179" s="16">
        <v>5.0793650793650801E-2</v>
      </c>
      <c r="P179" s="16">
        <v>2.6168224299065401E-2</v>
      </c>
      <c r="Q179" s="16">
        <v>1.7518248175182501E-2</v>
      </c>
      <c r="R179" s="16"/>
      <c r="S179" s="16">
        <v>9.6958174904943004E-2</v>
      </c>
      <c r="T179" s="16">
        <v>5.9808612440191401E-2</v>
      </c>
      <c r="U179" s="16">
        <v>3.6637931034482797E-2</v>
      </c>
      <c r="V179" s="16">
        <v>7.1076011846001999E-2</v>
      </c>
      <c r="W179" s="16">
        <v>2.4838012958963301E-2</v>
      </c>
      <c r="X179" s="16">
        <v>2.2330097087378601E-2</v>
      </c>
      <c r="Y179" s="16">
        <v>2.53731343283582E-2</v>
      </c>
      <c r="Z179" s="16"/>
      <c r="AA179" s="16">
        <v>1.4898688915375401E-2</v>
      </c>
      <c r="AB179" s="16">
        <v>6.1804008908686002E-2</v>
      </c>
      <c r="AC179" s="16"/>
      <c r="AD179" s="16">
        <v>6.8794326241134796E-2</v>
      </c>
      <c r="AE179" s="16">
        <v>3.8860103626942998E-2</v>
      </c>
      <c r="AF179" s="16"/>
      <c r="AG179" s="16">
        <v>7.8656126482213401E-2</v>
      </c>
      <c r="AH179" s="16">
        <v>1.7518248175182501E-2</v>
      </c>
      <c r="AI179" s="16"/>
      <c r="AJ179" s="16">
        <v>3.0290626279165001E-2</v>
      </c>
      <c r="AK179" s="16">
        <v>6.1195613724796601E-2</v>
      </c>
      <c r="AL179" s="16"/>
      <c r="AM179" s="16">
        <v>0.289719626168224</v>
      </c>
      <c r="AN179" s="16">
        <v>6.7891373801916899E-2</v>
      </c>
      <c r="AO179" s="16">
        <v>2.4537409493161699E-2</v>
      </c>
      <c r="AP179" s="16">
        <v>6.69456066945607E-3</v>
      </c>
      <c r="AQ179" s="16"/>
      <c r="AR179" s="16">
        <v>3.1446540880503103E-2</v>
      </c>
      <c r="AS179" s="16">
        <v>5.3532608695652198E-2</v>
      </c>
      <c r="AT179" s="16"/>
      <c r="AU179" s="16">
        <v>4.8088779284833502E-2</v>
      </c>
      <c r="AV179" s="16">
        <v>4.6647230320699701E-2</v>
      </c>
      <c r="AW179" s="16"/>
      <c r="AX179" s="16">
        <v>2.1201413427561801E-2</v>
      </c>
      <c r="AY179" s="16">
        <v>5.1798235693282103E-2</v>
      </c>
      <c r="AZ179" s="16"/>
      <c r="BA179" s="16">
        <v>4.9723756906077297E-2</v>
      </c>
      <c r="BB179" s="16">
        <v>4.6658516707416497E-2</v>
      </c>
      <c r="BC179" s="16"/>
      <c r="BD179" s="16">
        <v>3.6649214659685903E-2</v>
      </c>
      <c r="BE179" s="16">
        <v>4.9130938586326799E-2</v>
      </c>
      <c r="BF179" s="16"/>
      <c r="BG179" s="16">
        <v>3.37837837837838E-2</v>
      </c>
      <c r="BH179" s="16">
        <v>4.7647768395657403E-2</v>
      </c>
      <c r="BI179" s="16"/>
      <c r="BJ179" s="16">
        <v>2.2435897435897401E-2</v>
      </c>
      <c r="BK179" s="16">
        <v>5.0150667240637103E-2</v>
      </c>
      <c r="BL179" s="16"/>
      <c r="BM179" s="16">
        <v>5.0632911392405097E-2</v>
      </c>
      <c r="BN179" s="16">
        <v>4.6564102564102601E-2</v>
      </c>
      <c r="BO179" s="16"/>
      <c r="BP179" s="16">
        <v>2.1523178807947001E-2</v>
      </c>
      <c r="BQ179" s="16">
        <v>5.01500214316331E-2</v>
      </c>
    </row>
    <row r="180" spans="2:69" x14ac:dyDescent="0.25">
      <c r="B180" t="s">
        <v>68</v>
      </c>
      <c r="C180" s="16">
        <v>7.9696394686906997E-3</v>
      </c>
      <c r="D180" s="16">
        <v>1.1904761904761901E-2</v>
      </c>
      <c r="E180" s="16">
        <v>4.1493775933610002E-3</v>
      </c>
      <c r="F180" s="16">
        <v>0</v>
      </c>
      <c r="G180" s="16">
        <v>1.16279069767442E-2</v>
      </c>
      <c r="H180" s="16">
        <v>1.44157814871017E-2</v>
      </c>
      <c r="I180" s="16">
        <v>3.7831021437578802E-3</v>
      </c>
      <c r="J180" s="16">
        <v>0</v>
      </c>
      <c r="K180" s="16">
        <v>8.4033613445378096E-3</v>
      </c>
      <c r="L180" s="16">
        <v>0</v>
      </c>
      <c r="M180" s="16"/>
      <c r="N180" s="16">
        <v>1.32530120481928E-2</v>
      </c>
      <c r="O180" s="16">
        <v>1.58730158730159E-2</v>
      </c>
      <c r="P180" s="16">
        <v>6.5420560747663599E-3</v>
      </c>
      <c r="Q180" s="16">
        <v>5.1094890510948896E-3</v>
      </c>
      <c r="R180" s="16"/>
      <c r="S180" s="16">
        <v>1.5209125475285201E-2</v>
      </c>
      <c r="T180" s="16">
        <v>9.5693779904306199E-3</v>
      </c>
      <c r="U180" s="16">
        <v>4.3103448275862103E-3</v>
      </c>
      <c r="V180" s="16">
        <v>5.9230009871668304E-3</v>
      </c>
      <c r="W180" s="16">
        <v>1.07991360691145E-3</v>
      </c>
      <c r="X180" s="16">
        <v>1.94174757281553E-3</v>
      </c>
      <c r="Y180" s="16">
        <v>2.9850746268656699E-3</v>
      </c>
      <c r="Z180" s="16"/>
      <c r="AA180" s="16">
        <v>4.1716328963051297E-3</v>
      </c>
      <c r="AB180" s="16">
        <v>9.7438752783964404E-3</v>
      </c>
      <c r="AC180" s="16"/>
      <c r="AD180" s="16">
        <v>8.5106382978723406E-3</v>
      </c>
      <c r="AE180" s="16">
        <v>7.7720207253886E-3</v>
      </c>
      <c r="AF180" s="16"/>
      <c r="AG180" s="16">
        <v>1.1067193675889301E-2</v>
      </c>
      <c r="AH180" s="16">
        <v>5.1094890510948896E-3</v>
      </c>
      <c r="AI180" s="16"/>
      <c r="AJ180" s="16">
        <v>3.2746623004502699E-3</v>
      </c>
      <c r="AK180" s="16">
        <v>1.20268836222144E-2</v>
      </c>
      <c r="AL180" s="16"/>
      <c r="AM180" s="16">
        <v>5.2959501557632398E-2</v>
      </c>
      <c r="AN180" s="16">
        <v>1.11821086261981E-2</v>
      </c>
      <c r="AO180" s="16">
        <v>2.8157683024939702E-3</v>
      </c>
      <c r="AP180" s="16">
        <v>3.3472803347280298E-3</v>
      </c>
      <c r="AQ180" s="16"/>
      <c r="AR180" s="16">
        <v>6.9182389937106903E-3</v>
      </c>
      <c r="AS180" s="16">
        <v>8.4239130434782608E-3</v>
      </c>
      <c r="AT180" s="16"/>
      <c r="AU180" s="16">
        <v>1.1097410604192399E-2</v>
      </c>
      <c r="AV180" s="16">
        <v>7.4007625028033198E-3</v>
      </c>
      <c r="AW180" s="16"/>
      <c r="AX180" s="16">
        <v>5.8892815076560696E-3</v>
      </c>
      <c r="AY180" s="16">
        <v>8.3691472517530008E-3</v>
      </c>
      <c r="AZ180" s="16"/>
      <c r="BA180" s="16">
        <v>1.1049723756906099E-2</v>
      </c>
      <c r="BB180" s="16">
        <v>7.7424612876935599E-3</v>
      </c>
      <c r="BC180" s="16"/>
      <c r="BD180" s="16">
        <v>8.3769633507853394E-3</v>
      </c>
      <c r="BE180" s="16">
        <v>7.8794901506373093E-3</v>
      </c>
      <c r="BF180" s="16"/>
      <c r="BG180" s="16">
        <v>1.35135135135135E-2</v>
      </c>
      <c r="BH180" s="16">
        <v>7.6397265782066704E-3</v>
      </c>
      <c r="BI180" s="16"/>
      <c r="BJ180" s="16">
        <v>6.41025641025641E-3</v>
      </c>
      <c r="BK180" s="16">
        <v>8.1790787774429601E-3</v>
      </c>
      <c r="BL180" s="16"/>
      <c r="BM180" s="16">
        <v>1.7721518987341801E-2</v>
      </c>
      <c r="BN180" s="16">
        <v>7.1794871794871803E-3</v>
      </c>
      <c r="BO180" s="16"/>
      <c r="BP180" s="16">
        <v>6.6225165562913899E-3</v>
      </c>
      <c r="BQ180" s="16">
        <v>8.1440205743677704E-3</v>
      </c>
    </row>
    <row r="181" spans="2:69" x14ac:dyDescent="0.25">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row>
    <row r="182" spans="2:69" x14ac:dyDescent="0.25">
      <c r="B182" s="6" t="s">
        <v>169</v>
      </c>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row>
    <row r="183" spans="2:69" x14ac:dyDescent="0.25">
      <c r="B183" s="23" t="s">
        <v>70</v>
      </c>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row>
    <row r="184" spans="2:69" x14ac:dyDescent="0.25">
      <c r="B184" t="s">
        <v>164</v>
      </c>
      <c r="C184" s="16">
        <v>0.48102466793168902</v>
      </c>
      <c r="D184" s="16">
        <v>0.48660714285714302</v>
      </c>
      <c r="E184" s="16">
        <v>0.39972337482710901</v>
      </c>
      <c r="F184" s="16">
        <v>0.63777089783281704</v>
      </c>
      <c r="G184" s="16">
        <v>0.49273255813953498</v>
      </c>
      <c r="H184" s="16">
        <v>0.408952959028832</v>
      </c>
      <c r="I184" s="16">
        <v>0.52837326607818402</v>
      </c>
      <c r="J184" s="16">
        <v>0.5</v>
      </c>
      <c r="K184" s="16">
        <v>0.56302521008403394</v>
      </c>
      <c r="L184" s="16">
        <v>0.38938053097345099</v>
      </c>
      <c r="M184" s="16"/>
      <c r="N184" s="16">
        <v>0.30240963855421699</v>
      </c>
      <c r="O184" s="16">
        <v>0.43809523809523798</v>
      </c>
      <c r="P184" s="16">
        <v>0.478504672897196</v>
      </c>
      <c r="Q184" s="16">
        <v>0.54598540145985397</v>
      </c>
      <c r="R184" s="16"/>
      <c r="S184" s="16">
        <v>0.41825095057034201</v>
      </c>
      <c r="T184" s="16">
        <v>0.495215311004785</v>
      </c>
      <c r="U184" s="16">
        <v>0.48706896551724099</v>
      </c>
      <c r="V184" s="16">
        <v>0.37907206317867698</v>
      </c>
      <c r="W184" s="16">
        <v>0.50539956803455699</v>
      </c>
      <c r="X184" s="16">
        <v>0.538834951456311</v>
      </c>
      <c r="Y184" s="16">
        <v>0.58805970149253695</v>
      </c>
      <c r="Z184" s="16"/>
      <c r="AA184" s="16">
        <v>0.57270560190703201</v>
      </c>
      <c r="AB184" s="16">
        <v>0.43819599109131402</v>
      </c>
      <c r="AC184" s="16"/>
      <c r="AD184" s="16">
        <v>0.49078014184397201</v>
      </c>
      <c r="AE184" s="16">
        <v>0.47746113989637301</v>
      </c>
      <c r="AF184" s="16"/>
      <c r="AG184" s="16">
        <v>0.41067193675889302</v>
      </c>
      <c r="AH184" s="16">
        <v>0.54598540145985397</v>
      </c>
      <c r="AI184" s="16"/>
      <c r="AJ184" s="16">
        <v>0.54645927138763795</v>
      </c>
      <c r="AK184" s="16">
        <v>0.42447824548991903</v>
      </c>
      <c r="AL184" s="16"/>
      <c r="AM184" s="16">
        <v>0.21495327102803699</v>
      </c>
      <c r="AN184" s="16">
        <v>0.35623003194888198</v>
      </c>
      <c r="AO184" s="16">
        <v>0.47707160096540602</v>
      </c>
      <c r="AP184" s="16">
        <v>0.68953974895397496</v>
      </c>
      <c r="AQ184" s="16"/>
      <c r="AR184" s="16">
        <v>0.53584905660377402</v>
      </c>
      <c r="AS184" s="16">
        <v>0.457336956521739</v>
      </c>
      <c r="AT184" s="16"/>
      <c r="AU184" s="16">
        <v>0.51294697903822395</v>
      </c>
      <c r="AV184" s="16">
        <v>0.475218658892128</v>
      </c>
      <c r="AW184" s="16"/>
      <c r="AX184" s="16">
        <v>0.55123674911660803</v>
      </c>
      <c r="AY184" s="16">
        <v>0.46754128025333602</v>
      </c>
      <c r="AZ184" s="16"/>
      <c r="BA184" s="16">
        <v>0.51104972375690605</v>
      </c>
      <c r="BB184" s="16">
        <v>0.47881010594946999</v>
      </c>
      <c r="BC184" s="16"/>
      <c r="BD184" s="16">
        <v>0.50890052356020898</v>
      </c>
      <c r="BE184" s="16">
        <v>0.47485515643105403</v>
      </c>
      <c r="BF184" s="16"/>
      <c r="BG184" s="16">
        <v>0.60135135135135098</v>
      </c>
      <c r="BH184" s="16">
        <v>0.473864093285082</v>
      </c>
      <c r="BI184" s="16"/>
      <c r="BJ184" s="16">
        <v>0.57051282051282004</v>
      </c>
      <c r="BK184" s="16">
        <v>0.469005596211795</v>
      </c>
      <c r="BL184" s="16"/>
      <c r="BM184" s="16">
        <v>0.53417721518987304</v>
      </c>
      <c r="BN184" s="16">
        <v>0.47671794871794898</v>
      </c>
      <c r="BO184" s="16"/>
      <c r="BP184" s="16">
        <v>0.51821192052980103</v>
      </c>
      <c r="BQ184" s="16">
        <v>0.47621088726960997</v>
      </c>
    </row>
    <row r="185" spans="2:69" x14ac:dyDescent="0.25">
      <c r="B185" t="s">
        <v>165</v>
      </c>
      <c r="C185" s="16">
        <v>0.38481973434535099</v>
      </c>
      <c r="D185" s="16">
        <v>0.41666666666666702</v>
      </c>
      <c r="E185" s="16">
        <v>0.46196403872752401</v>
      </c>
      <c r="F185" s="16">
        <v>0.29566563467492302</v>
      </c>
      <c r="G185" s="16">
        <v>0.37936046511627902</v>
      </c>
      <c r="H185" s="16">
        <v>0.39150227617602401</v>
      </c>
      <c r="I185" s="16">
        <v>0.33669609079445101</v>
      </c>
      <c r="J185" s="16">
        <v>0.39898989898989901</v>
      </c>
      <c r="K185" s="16">
        <v>0.378151260504202</v>
      </c>
      <c r="L185" s="16">
        <v>0.48672566371681403</v>
      </c>
      <c r="M185" s="16"/>
      <c r="N185" s="16">
        <v>0.33253012048192798</v>
      </c>
      <c r="O185" s="16">
        <v>0.38253968253968301</v>
      </c>
      <c r="P185" s="16">
        <v>0.41962616822429899</v>
      </c>
      <c r="Q185" s="16">
        <v>0.38759124087591201</v>
      </c>
      <c r="R185" s="16"/>
      <c r="S185" s="16">
        <v>0.35931558935361202</v>
      </c>
      <c r="T185" s="16">
        <v>0.36124401913875598</v>
      </c>
      <c r="U185" s="16">
        <v>0.4375</v>
      </c>
      <c r="V185" s="16">
        <v>0.40375123395853901</v>
      </c>
      <c r="W185" s="16">
        <v>0.40604751619870399</v>
      </c>
      <c r="X185" s="16">
        <v>0.37766990291262098</v>
      </c>
      <c r="Y185" s="16">
        <v>0.34029850746268703</v>
      </c>
      <c r="Z185" s="16"/>
      <c r="AA185" s="16">
        <v>0.36352800953516101</v>
      </c>
      <c r="AB185" s="16">
        <v>0.39476614699331802</v>
      </c>
      <c r="AC185" s="16"/>
      <c r="AD185" s="16">
        <v>0.33758865248226899</v>
      </c>
      <c r="AE185" s="16">
        <v>0.40207253886010402</v>
      </c>
      <c r="AF185" s="16"/>
      <c r="AG185" s="16">
        <v>0.381818181818182</v>
      </c>
      <c r="AH185" s="16">
        <v>0.38759124087591201</v>
      </c>
      <c r="AI185" s="16"/>
      <c r="AJ185" s="16">
        <v>0.35939418747441698</v>
      </c>
      <c r="AK185" s="16">
        <v>0.406791651927839</v>
      </c>
      <c r="AL185" s="16"/>
      <c r="AM185" s="16">
        <v>0.289719626168224</v>
      </c>
      <c r="AN185" s="16">
        <v>0.41134185303514398</v>
      </c>
      <c r="AO185" s="16">
        <v>0.430812550281577</v>
      </c>
      <c r="AP185" s="16">
        <v>0.28786610878661101</v>
      </c>
      <c r="AQ185" s="16"/>
      <c r="AR185" s="16">
        <v>0.37798742138364799</v>
      </c>
      <c r="AS185" s="16">
        <v>0.387771739130435</v>
      </c>
      <c r="AT185" s="16"/>
      <c r="AU185" s="16">
        <v>0.36004932182490801</v>
      </c>
      <c r="AV185" s="16">
        <v>0.38932496075353201</v>
      </c>
      <c r="AW185" s="16"/>
      <c r="AX185" s="16">
        <v>0.38162544169611301</v>
      </c>
      <c r="AY185" s="16">
        <v>0.38543315991857002</v>
      </c>
      <c r="AZ185" s="16"/>
      <c r="BA185" s="16">
        <v>0.375690607734807</v>
      </c>
      <c r="BB185" s="16">
        <v>0.38549307253463699</v>
      </c>
      <c r="BC185" s="16"/>
      <c r="BD185" s="16">
        <v>0.40418848167539301</v>
      </c>
      <c r="BE185" s="16">
        <v>0.38053302433371999</v>
      </c>
      <c r="BF185" s="16"/>
      <c r="BG185" s="16">
        <v>0.33108108108108097</v>
      </c>
      <c r="BH185" s="16">
        <v>0.38801769199839198</v>
      </c>
      <c r="BI185" s="16"/>
      <c r="BJ185" s="16">
        <v>0.375</v>
      </c>
      <c r="BK185" s="16">
        <v>0.38613861386138598</v>
      </c>
      <c r="BL185" s="16"/>
      <c r="BM185" s="16">
        <v>0.36202531645569602</v>
      </c>
      <c r="BN185" s="16">
        <v>0.38666666666666699</v>
      </c>
      <c r="BO185" s="16"/>
      <c r="BP185" s="16">
        <v>0.38079470198675502</v>
      </c>
      <c r="BQ185" s="16">
        <v>0.38534076296613801</v>
      </c>
    </row>
    <row r="186" spans="2:69" x14ac:dyDescent="0.25">
      <c r="B186" t="s">
        <v>166</v>
      </c>
      <c r="C186" s="16">
        <v>0.118975332068311</v>
      </c>
      <c r="D186" s="16">
        <v>7.7380952380952397E-2</v>
      </c>
      <c r="E186" s="16">
        <v>0.13139695712309801</v>
      </c>
      <c r="F186" s="16">
        <v>5.7275541795665602E-2</v>
      </c>
      <c r="G186" s="16">
        <v>0.107558139534884</v>
      </c>
      <c r="H186" s="16">
        <v>0.176024279210926</v>
      </c>
      <c r="I186" s="16">
        <v>0.12862547288776799</v>
      </c>
      <c r="J186" s="16">
        <v>7.5757575757575801E-2</v>
      </c>
      <c r="K186" s="16">
        <v>5.0420168067226899E-2</v>
      </c>
      <c r="L186" s="16">
        <v>0.123893805309735</v>
      </c>
      <c r="M186" s="16"/>
      <c r="N186" s="16">
        <v>0.33855421686747</v>
      </c>
      <c r="O186" s="16">
        <v>0.158730158730159</v>
      </c>
      <c r="P186" s="16">
        <v>8.2242990654205594E-2</v>
      </c>
      <c r="Q186" s="16">
        <v>5.7664233576642299E-2</v>
      </c>
      <c r="R186" s="16"/>
      <c r="S186" s="16">
        <v>0.20532319391635001</v>
      </c>
      <c r="T186" s="16">
        <v>0.13397129186602899</v>
      </c>
      <c r="U186" s="16">
        <v>6.6810344827586202E-2</v>
      </c>
      <c r="V186" s="16">
        <v>0.19151036525172799</v>
      </c>
      <c r="W186" s="16">
        <v>8.0993520518358494E-2</v>
      </c>
      <c r="X186" s="16">
        <v>7.9611650485436905E-2</v>
      </c>
      <c r="Y186" s="16">
        <v>6.1194029850746297E-2</v>
      </c>
      <c r="Z186" s="16"/>
      <c r="AA186" s="16">
        <v>5.6615017878426703E-2</v>
      </c>
      <c r="AB186" s="16">
        <v>0.14810690423162601</v>
      </c>
      <c r="AC186" s="16"/>
      <c r="AD186" s="16">
        <v>0.15390070921985799</v>
      </c>
      <c r="AE186" s="16">
        <v>0.10621761658031099</v>
      </c>
      <c r="AF186" s="16"/>
      <c r="AG186" s="16">
        <v>0.18537549407114601</v>
      </c>
      <c r="AH186" s="16">
        <v>5.7664233576642299E-2</v>
      </c>
      <c r="AI186" s="16"/>
      <c r="AJ186" s="16">
        <v>8.6369218174375803E-2</v>
      </c>
      <c r="AK186" s="16">
        <v>0.14715245843650501</v>
      </c>
      <c r="AL186" s="16"/>
      <c r="AM186" s="16">
        <v>0.44548286604361398</v>
      </c>
      <c r="AN186" s="16">
        <v>0.205271565495208</v>
      </c>
      <c r="AO186" s="16">
        <v>8.2059533386967004E-2</v>
      </c>
      <c r="AP186" s="16">
        <v>1.92468619246862E-2</v>
      </c>
      <c r="AQ186" s="16"/>
      <c r="AR186" s="16">
        <v>7.6100628930817593E-2</v>
      </c>
      <c r="AS186" s="16">
        <v>0.13750000000000001</v>
      </c>
      <c r="AT186" s="16"/>
      <c r="AU186" s="16">
        <v>0.11097410604192399</v>
      </c>
      <c r="AV186" s="16">
        <v>0.12043058981834499</v>
      </c>
      <c r="AW186" s="16"/>
      <c r="AX186" s="16">
        <v>6.0070671378091897E-2</v>
      </c>
      <c r="AY186" s="16">
        <v>0.13028726532458701</v>
      </c>
      <c r="AZ186" s="16"/>
      <c r="BA186" s="16">
        <v>0.10773480662983401</v>
      </c>
      <c r="BB186" s="16">
        <v>0.119804400977995</v>
      </c>
      <c r="BC186" s="16"/>
      <c r="BD186" s="16">
        <v>7.4345549738219899E-2</v>
      </c>
      <c r="BE186" s="16">
        <v>0.128852838933951</v>
      </c>
      <c r="BF186" s="16"/>
      <c r="BG186" s="16">
        <v>5.7432432432432401E-2</v>
      </c>
      <c r="BH186" s="16">
        <v>0.122637716123844</v>
      </c>
      <c r="BI186" s="16"/>
      <c r="BJ186" s="16">
        <v>4.9679487179487197E-2</v>
      </c>
      <c r="BK186" s="16">
        <v>0.128282393456737</v>
      </c>
      <c r="BL186" s="16"/>
      <c r="BM186" s="16">
        <v>9.3670886075949394E-2</v>
      </c>
      <c r="BN186" s="16">
        <v>0.12102564102564101</v>
      </c>
      <c r="BO186" s="16"/>
      <c r="BP186" s="16">
        <v>8.9403973509933801E-2</v>
      </c>
      <c r="BQ186" s="16">
        <v>0.12280325760822999</v>
      </c>
    </row>
    <row r="187" spans="2:69" x14ac:dyDescent="0.25">
      <c r="B187" t="s">
        <v>68</v>
      </c>
      <c r="C187" s="16">
        <v>1.5180265654649E-2</v>
      </c>
      <c r="D187" s="16">
        <v>1.9345238095238099E-2</v>
      </c>
      <c r="E187" s="16">
        <v>6.9156293222683296E-3</v>
      </c>
      <c r="F187" s="16">
        <v>9.2879256965944304E-3</v>
      </c>
      <c r="G187" s="16">
        <v>2.0348837209302299E-2</v>
      </c>
      <c r="H187" s="16">
        <v>2.3520485584218501E-2</v>
      </c>
      <c r="I187" s="16">
        <v>6.30517023959647E-3</v>
      </c>
      <c r="J187" s="16">
        <v>2.5252525252525301E-2</v>
      </c>
      <c r="K187" s="16">
        <v>8.4033613445378096E-3</v>
      </c>
      <c r="L187" s="16">
        <v>0</v>
      </c>
      <c r="M187" s="16"/>
      <c r="N187" s="16">
        <v>2.65060240963855E-2</v>
      </c>
      <c r="O187" s="16">
        <v>2.06349206349206E-2</v>
      </c>
      <c r="P187" s="16">
        <v>1.96261682242991E-2</v>
      </c>
      <c r="Q187" s="16">
        <v>8.7591240875912399E-3</v>
      </c>
      <c r="R187" s="16"/>
      <c r="S187" s="16">
        <v>1.7110266159695801E-2</v>
      </c>
      <c r="T187" s="16">
        <v>9.5693779904306199E-3</v>
      </c>
      <c r="U187" s="16">
        <v>8.6206896551724102E-3</v>
      </c>
      <c r="V187" s="16">
        <v>2.56663376110563E-2</v>
      </c>
      <c r="W187" s="16">
        <v>7.5593952483801298E-3</v>
      </c>
      <c r="X187" s="16">
        <v>3.88349514563107E-3</v>
      </c>
      <c r="Y187" s="16">
        <v>1.04477611940299E-2</v>
      </c>
      <c r="Z187" s="16"/>
      <c r="AA187" s="16">
        <v>7.1513706793802099E-3</v>
      </c>
      <c r="AB187" s="16">
        <v>1.89309576837416E-2</v>
      </c>
      <c r="AC187" s="16"/>
      <c r="AD187" s="16">
        <v>1.77304964539007E-2</v>
      </c>
      <c r="AE187" s="16">
        <v>1.4248704663212401E-2</v>
      </c>
      <c r="AF187" s="16"/>
      <c r="AG187" s="16">
        <v>2.2134387351778698E-2</v>
      </c>
      <c r="AH187" s="16">
        <v>8.7591240875912399E-3</v>
      </c>
      <c r="AI187" s="16"/>
      <c r="AJ187" s="16">
        <v>7.7773229635693802E-3</v>
      </c>
      <c r="AK187" s="16">
        <v>2.1577644145737498E-2</v>
      </c>
      <c r="AL187" s="16"/>
      <c r="AM187" s="16">
        <v>4.9844236760124602E-2</v>
      </c>
      <c r="AN187" s="16">
        <v>2.71565495207668E-2</v>
      </c>
      <c r="AO187" s="16">
        <v>1.00563153660499E-2</v>
      </c>
      <c r="AP187" s="16">
        <v>3.3472803347280298E-3</v>
      </c>
      <c r="AQ187" s="16"/>
      <c r="AR187" s="16">
        <v>1.0062893081761001E-2</v>
      </c>
      <c r="AS187" s="16">
        <v>1.7391304347826101E-2</v>
      </c>
      <c r="AT187" s="16"/>
      <c r="AU187" s="16">
        <v>1.6029593094944498E-2</v>
      </c>
      <c r="AV187" s="16">
        <v>1.50257905359946E-2</v>
      </c>
      <c r="AW187" s="16"/>
      <c r="AX187" s="16">
        <v>7.0671378091872799E-3</v>
      </c>
      <c r="AY187" s="16">
        <v>1.6738294503506002E-2</v>
      </c>
      <c r="AZ187" s="16"/>
      <c r="BA187" s="16">
        <v>5.5248618784530402E-3</v>
      </c>
      <c r="BB187" s="16">
        <v>1.58924205378973E-2</v>
      </c>
      <c r="BC187" s="16"/>
      <c r="BD187" s="16">
        <v>1.2565445026178E-2</v>
      </c>
      <c r="BE187" s="16">
        <v>1.5758980301274601E-2</v>
      </c>
      <c r="BF187" s="16"/>
      <c r="BG187" s="16">
        <v>1.0135135135135099E-2</v>
      </c>
      <c r="BH187" s="16">
        <v>1.5480498592681901E-2</v>
      </c>
      <c r="BI187" s="16"/>
      <c r="BJ187" s="16">
        <v>4.8076923076923097E-3</v>
      </c>
      <c r="BK187" s="16">
        <v>1.6573396470081801E-2</v>
      </c>
      <c r="BL187" s="16"/>
      <c r="BM187" s="16">
        <v>1.0126582278481001E-2</v>
      </c>
      <c r="BN187" s="16">
        <v>1.5589743589743601E-2</v>
      </c>
      <c r="BO187" s="16"/>
      <c r="BP187" s="16">
        <v>1.1589403973509899E-2</v>
      </c>
      <c r="BQ187" s="16">
        <v>1.5645092156022299E-2</v>
      </c>
    </row>
    <row r="188" spans="2:69" x14ac:dyDescent="0.25">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row>
    <row r="189" spans="2:69" x14ac:dyDescent="0.25">
      <c r="B189" s="6" t="s">
        <v>170</v>
      </c>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row>
    <row r="190" spans="2:69" x14ac:dyDescent="0.25">
      <c r="B190" s="23" t="s">
        <v>70</v>
      </c>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row>
    <row r="191" spans="2:69" x14ac:dyDescent="0.25">
      <c r="B191" t="s">
        <v>164</v>
      </c>
      <c r="C191" s="16">
        <v>0.50607210626186006</v>
      </c>
      <c r="D191" s="16">
        <v>0.50297619047619002</v>
      </c>
      <c r="E191" s="16">
        <v>0.51867219917012497</v>
      </c>
      <c r="F191" s="16">
        <v>0.57430340557275505</v>
      </c>
      <c r="G191" s="16">
        <v>0.49418604651162801</v>
      </c>
      <c r="H191" s="16">
        <v>0.47723823975720803</v>
      </c>
      <c r="I191" s="16">
        <v>0.50189155107187899</v>
      </c>
      <c r="J191" s="16">
        <v>0.52020202020202</v>
      </c>
      <c r="K191" s="16">
        <v>0.59663865546218497</v>
      </c>
      <c r="L191" s="16">
        <v>0.37168141592920401</v>
      </c>
      <c r="M191" s="16"/>
      <c r="N191" s="16">
        <v>0.34939759036144602</v>
      </c>
      <c r="O191" s="16">
        <v>0.43650793650793701</v>
      </c>
      <c r="P191" s="16">
        <v>0.51775700934579405</v>
      </c>
      <c r="Q191" s="16">
        <v>0.56496350364963499</v>
      </c>
      <c r="R191" s="16"/>
      <c r="S191" s="16">
        <v>0.420152091254753</v>
      </c>
      <c r="T191" s="16">
        <v>0.48803827751196199</v>
      </c>
      <c r="U191" s="16">
        <v>0.493534482758621</v>
      </c>
      <c r="V191" s="16">
        <v>0.39881539980256703</v>
      </c>
      <c r="W191" s="16">
        <v>0.53887688984881199</v>
      </c>
      <c r="X191" s="16">
        <v>0.59902912621359194</v>
      </c>
      <c r="Y191" s="16">
        <v>0.64626865671641798</v>
      </c>
      <c r="Z191" s="16"/>
      <c r="AA191" s="16">
        <v>0.61740166865315804</v>
      </c>
      <c r="AB191" s="16">
        <v>0.45406458797327398</v>
      </c>
      <c r="AC191" s="16"/>
      <c r="AD191" s="16">
        <v>0.49503546099290802</v>
      </c>
      <c r="AE191" s="16">
        <v>0.51010362694300504</v>
      </c>
      <c r="AF191" s="16"/>
      <c r="AG191" s="16">
        <v>0.44229249011857702</v>
      </c>
      <c r="AH191" s="16">
        <v>0.56496350364963499</v>
      </c>
      <c r="AI191" s="16"/>
      <c r="AJ191" s="16">
        <v>0.61113385182153102</v>
      </c>
      <c r="AK191" s="16">
        <v>0.41528121683763702</v>
      </c>
      <c r="AL191" s="16"/>
      <c r="AM191" s="16">
        <v>0.25233644859813098</v>
      </c>
      <c r="AN191" s="16">
        <v>0.39376996805111802</v>
      </c>
      <c r="AO191" s="16">
        <v>0.50844730490748202</v>
      </c>
      <c r="AP191" s="16">
        <v>0.68535564853556497</v>
      </c>
      <c r="AQ191" s="16"/>
      <c r="AR191" s="16">
        <v>0.55974842767295596</v>
      </c>
      <c r="AS191" s="16">
        <v>0.482880434782609</v>
      </c>
      <c r="AT191" s="16"/>
      <c r="AU191" s="16">
        <v>0.54623921085080196</v>
      </c>
      <c r="AV191" s="16">
        <v>0.49876653958286599</v>
      </c>
      <c r="AW191" s="16"/>
      <c r="AX191" s="16">
        <v>0.595995288574794</v>
      </c>
      <c r="AY191" s="16">
        <v>0.488803438136168</v>
      </c>
      <c r="AZ191" s="16"/>
      <c r="BA191" s="16">
        <v>0.50828729281768004</v>
      </c>
      <c r="BB191" s="16">
        <v>0.50590872045639801</v>
      </c>
      <c r="BC191" s="16"/>
      <c r="BD191" s="16">
        <v>0.54973821989528804</v>
      </c>
      <c r="BE191" s="16">
        <v>0.49640787949015103</v>
      </c>
      <c r="BF191" s="16"/>
      <c r="BG191" s="16">
        <v>0.63175675675675702</v>
      </c>
      <c r="BH191" s="16">
        <v>0.49859268194612</v>
      </c>
      <c r="BI191" s="16"/>
      <c r="BJ191" s="16">
        <v>0.59615384615384603</v>
      </c>
      <c r="BK191" s="16">
        <v>0.49397331037451597</v>
      </c>
      <c r="BL191" s="16"/>
      <c r="BM191" s="16">
        <v>0.58481012658227804</v>
      </c>
      <c r="BN191" s="16">
        <v>0.49969230769230799</v>
      </c>
      <c r="BO191" s="16"/>
      <c r="BP191" s="16">
        <v>0.56788079470198705</v>
      </c>
      <c r="BQ191" s="16">
        <v>0.49807115302186</v>
      </c>
    </row>
    <row r="192" spans="2:69" x14ac:dyDescent="0.25">
      <c r="B192" t="s">
        <v>165</v>
      </c>
      <c r="C192" s="16">
        <v>0.35180265654649001</v>
      </c>
      <c r="D192" s="16">
        <v>0.40029761904761901</v>
      </c>
      <c r="E192" s="16">
        <v>0.366528354080221</v>
      </c>
      <c r="F192" s="16">
        <v>0.30804953560371501</v>
      </c>
      <c r="G192" s="16">
        <v>0.36627906976744201</v>
      </c>
      <c r="H192" s="16">
        <v>0.36570561456752698</v>
      </c>
      <c r="I192" s="16">
        <v>0.29634300126103402</v>
      </c>
      <c r="J192" s="16">
        <v>0.32828282828282801</v>
      </c>
      <c r="K192" s="16">
        <v>0.310924369747899</v>
      </c>
      <c r="L192" s="16">
        <v>0.44247787610619499</v>
      </c>
      <c r="M192" s="16"/>
      <c r="N192" s="16">
        <v>0.28072289156626501</v>
      </c>
      <c r="O192" s="16">
        <v>0.395238095238095</v>
      </c>
      <c r="P192" s="16">
        <v>0.38130841121495301</v>
      </c>
      <c r="Q192" s="16">
        <v>0.35182481751824801</v>
      </c>
      <c r="R192" s="16"/>
      <c r="S192" s="16">
        <v>0.35171102661596998</v>
      </c>
      <c r="T192" s="16">
        <v>0.37320574162679399</v>
      </c>
      <c r="U192" s="16">
        <v>0.381465517241379</v>
      </c>
      <c r="V192" s="16">
        <v>0.38400789733465002</v>
      </c>
      <c r="W192" s="16">
        <v>0.37904967602591799</v>
      </c>
      <c r="X192" s="16">
        <v>0.32718446601941698</v>
      </c>
      <c r="Y192" s="16">
        <v>0.26716417910447798</v>
      </c>
      <c r="Z192" s="16"/>
      <c r="AA192" s="16">
        <v>0.32061978545887998</v>
      </c>
      <c r="AB192" s="16">
        <v>0.366369710467706</v>
      </c>
      <c r="AC192" s="16"/>
      <c r="AD192" s="16">
        <v>0.331205673758865</v>
      </c>
      <c r="AE192" s="16">
        <v>0.35932642487046601</v>
      </c>
      <c r="AF192" s="16"/>
      <c r="AG192" s="16">
        <v>0.35177865612648201</v>
      </c>
      <c r="AH192" s="16">
        <v>0.35182481751824801</v>
      </c>
      <c r="AI192" s="16"/>
      <c r="AJ192" s="16">
        <v>0.30331559557920601</v>
      </c>
      <c r="AK192" s="16">
        <v>0.39370357269189998</v>
      </c>
      <c r="AL192" s="16"/>
      <c r="AM192" s="16">
        <v>0.30218068535825499</v>
      </c>
      <c r="AN192" s="16">
        <v>0.36980830670926501</v>
      </c>
      <c r="AO192" s="16">
        <v>0.38576025744167303</v>
      </c>
      <c r="AP192" s="16">
        <v>0.27615062761506298</v>
      </c>
      <c r="AQ192" s="16"/>
      <c r="AR192" s="16">
        <v>0.34528301886792501</v>
      </c>
      <c r="AS192" s="16">
        <v>0.35461956521739102</v>
      </c>
      <c r="AT192" s="16"/>
      <c r="AU192" s="16">
        <v>0.331689272503083</v>
      </c>
      <c r="AV192" s="16">
        <v>0.355460865664947</v>
      </c>
      <c r="AW192" s="16"/>
      <c r="AX192" s="16">
        <v>0.33333333333333298</v>
      </c>
      <c r="AY192" s="16">
        <v>0.35534946844605297</v>
      </c>
      <c r="AZ192" s="16"/>
      <c r="BA192" s="16">
        <v>0.34530386740331498</v>
      </c>
      <c r="BB192" s="16">
        <v>0.35228198859005699</v>
      </c>
      <c r="BC192" s="16"/>
      <c r="BD192" s="16">
        <v>0.34869109947644</v>
      </c>
      <c r="BE192" s="16">
        <v>0.35249130938586298</v>
      </c>
      <c r="BF192" s="16"/>
      <c r="BG192" s="16">
        <v>0.30067567567567599</v>
      </c>
      <c r="BH192" s="16">
        <v>0.35484519501407302</v>
      </c>
      <c r="BI192" s="16"/>
      <c r="BJ192" s="16">
        <v>0.34615384615384598</v>
      </c>
      <c r="BK192" s="16">
        <v>0.35256134309083098</v>
      </c>
      <c r="BL192" s="16"/>
      <c r="BM192" s="16">
        <v>0.29620253164556998</v>
      </c>
      <c r="BN192" s="16">
        <v>0.35630769230769199</v>
      </c>
      <c r="BO192" s="16"/>
      <c r="BP192" s="16">
        <v>0.34602649006622499</v>
      </c>
      <c r="BQ192" s="16">
        <v>0.35255036433776299</v>
      </c>
    </row>
    <row r="193" spans="2:69" x14ac:dyDescent="0.25">
      <c r="B193" t="s">
        <v>166</v>
      </c>
      <c r="C193" s="16">
        <v>0.13187855787476299</v>
      </c>
      <c r="D193" s="16">
        <v>8.3333333333333301E-2</v>
      </c>
      <c r="E193" s="16">
        <v>0.106500691562932</v>
      </c>
      <c r="F193" s="16">
        <v>0.10990712074303401</v>
      </c>
      <c r="G193" s="16">
        <v>0.13226744186046499</v>
      </c>
      <c r="H193" s="16">
        <v>0.14567526555387</v>
      </c>
      <c r="I193" s="16">
        <v>0.18915510718789399</v>
      </c>
      <c r="J193" s="16">
        <v>0.14141414141414099</v>
      </c>
      <c r="K193" s="16">
        <v>7.5630252100840303E-2</v>
      </c>
      <c r="L193" s="16">
        <v>0.185840707964602</v>
      </c>
      <c r="M193" s="16"/>
      <c r="N193" s="16">
        <v>0.34578313253012</v>
      </c>
      <c r="O193" s="16">
        <v>0.16031746031746</v>
      </c>
      <c r="P193" s="16">
        <v>9.4392523364486003E-2</v>
      </c>
      <c r="Q193" s="16">
        <v>7.5182481751824806E-2</v>
      </c>
      <c r="R193" s="16"/>
      <c r="S193" s="16">
        <v>0.21482889733840299</v>
      </c>
      <c r="T193" s="16">
        <v>0.13157894736842099</v>
      </c>
      <c r="U193" s="16">
        <v>0.122844827586207</v>
      </c>
      <c r="V193" s="16">
        <v>0.20335636722606101</v>
      </c>
      <c r="W193" s="16">
        <v>7.8833693304535601E-2</v>
      </c>
      <c r="X193" s="16">
        <v>6.8932038834951498E-2</v>
      </c>
      <c r="Y193" s="16">
        <v>7.7611940298507501E-2</v>
      </c>
      <c r="Z193" s="16"/>
      <c r="AA193" s="16">
        <v>5.4827175208581602E-2</v>
      </c>
      <c r="AB193" s="16">
        <v>0.167873051224944</v>
      </c>
      <c r="AC193" s="16"/>
      <c r="AD193" s="16">
        <v>0.16453900709219901</v>
      </c>
      <c r="AE193" s="16">
        <v>0.11994818652849699</v>
      </c>
      <c r="AF193" s="16"/>
      <c r="AG193" s="16">
        <v>0.19328063241106699</v>
      </c>
      <c r="AH193" s="16">
        <v>7.5182481751824806E-2</v>
      </c>
      <c r="AI193" s="16"/>
      <c r="AJ193" s="16">
        <v>7.9410560785918904E-2</v>
      </c>
      <c r="AK193" s="16">
        <v>0.17721966749204099</v>
      </c>
      <c r="AL193" s="16"/>
      <c r="AM193" s="16">
        <v>0.386292834890966</v>
      </c>
      <c r="AN193" s="16">
        <v>0.22204472843450501</v>
      </c>
      <c r="AO193" s="16">
        <v>0.10176991150442501</v>
      </c>
      <c r="AP193" s="16">
        <v>3.2635983263598303E-2</v>
      </c>
      <c r="AQ193" s="16"/>
      <c r="AR193" s="16">
        <v>8.4905660377358499E-2</v>
      </c>
      <c r="AS193" s="16">
        <v>0.15217391304347799</v>
      </c>
      <c r="AT193" s="16"/>
      <c r="AU193" s="16">
        <v>0.10604192355117099</v>
      </c>
      <c r="AV193" s="16">
        <v>0.136577708006279</v>
      </c>
      <c r="AW193" s="16"/>
      <c r="AX193" s="16">
        <v>6.7137809187279199E-2</v>
      </c>
      <c r="AY193" s="16">
        <v>0.14431124180049801</v>
      </c>
      <c r="AZ193" s="16"/>
      <c r="BA193" s="16">
        <v>0.143646408839779</v>
      </c>
      <c r="BB193" s="16">
        <v>0.13101059494702499</v>
      </c>
      <c r="BC193" s="16"/>
      <c r="BD193" s="16">
        <v>9.4240837696335095E-2</v>
      </c>
      <c r="BE193" s="16">
        <v>0.140208574739282</v>
      </c>
      <c r="BF193" s="16"/>
      <c r="BG193" s="16">
        <v>6.08108108108108E-2</v>
      </c>
      <c r="BH193" s="16">
        <v>0.13610776035384001</v>
      </c>
      <c r="BI193" s="16"/>
      <c r="BJ193" s="16">
        <v>5.1282051282051301E-2</v>
      </c>
      <c r="BK193" s="16">
        <v>0.14270340077485999</v>
      </c>
      <c r="BL193" s="16"/>
      <c r="BM193" s="16">
        <v>0.116455696202532</v>
      </c>
      <c r="BN193" s="16">
        <v>0.133128205128205</v>
      </c>
      <c r="BO193" s="16"/>
      <c r="BP193" s="16">
        <v>8.2781456953642404E-2</v>
      </c>
      <c r="BQ193" s="16">
        <v>0.138234033433348</v>
      </c>
    </row>
    <row r="194" spans="2:69" x14ac:dyDescent="0.25">
      <c r="B194" t="s">
        <v>68</v>
      </c>
      <c r="C194" s="16">
        <v>1.0246679316888E-2</v>
      </c>
      <c r="D194" s="16">
        <v>1.33928571428571E-2</v>
      </c>
      <c r="E194" s="16">
        <v>8.29875518672199E-3</v>
      </c>
      <c r="F194" s="16">
        <v>7.7399380804953604E-3</v>
      </c>
      <c r="G194" s="16">
        <v>7.2674418604651196E-3</v>
      </c>
      <c r="H194" s="16">
        <v>1.1380880121396099E-2</v>
      </c>
      <c r="I194" s="16">
        <v>1.26103404791929E-2</v>
      </c>
      <c r="J194" s="16">
        <v>1.01010101010101E-2</v>
      </c>
      <c r="K194" s="16">
        <v>1.6806722689075598E-2</v>
      </c>
      <c r="L194" s="16">
        <v>0</v>
      </c>
      <c r="M194" s="16"/>
      <c r="N194" s="16">
        <v>2.40963855421687E-2</v>
      </c>
      <c r="O194" s="16">
        <v>7.9365079365079395E-3</v>
      </c>
      <c r="P194" s="16">
        <v>6.5420560747663599E-3</v>
      </c>
      <c r="Q194" s="16">
        <v>8.0291970802919693E-3</v>
      </c>
      <c r="R194" s="16"/>
      <c r="S194" s="16">
        <v>1.33079847908745E-2</v>
      </c>
      <c r="T194" s="16">
        <v>7.1770334928229701E-3</v>
      </c>
      <c r="U194" s="16">
        <v>2.1551724137930999E-3</v>
      </c>
      <c r="V194" s="16">
        <v>1.38203356367226E-2</v>
      </c>
      <c r="W194" s="16">
        <v>3.2397408207343399E-3</v>
      </c>
      <c r="X194" s="16">
        <v>4.8543689320388302E-3</v>
      </c>
      <c r="Y194" s="16">
        <v>8.9552238805970207E-3</v>
      </c>
      <c r="Z194" s="16"/>
      <c r="AA194" s="16">
        <v>7.1513706793802099E-3</v>
      </c>
      <c r="AB194" s="16">
        <v>1.16926503340757E-2</v>
      </c>
      <c r="AC194" s="16"/>
      <c r="AD194" s="16">
        <v>9.21985815602837E-3</v>
      </c>
      <c r="AE194" s="16">
        <v>1.06217616580311E-2</v>
      </c>
      <c r="AF194" s="16"/>
      <c r="AG194" s="16">
        <v>1.26482213438735E-2</v>
      </c>
      <c r="AH194" s="16">
        <v>8.0291970802919693E-3</v>
      </c>
      <c r="AI194" s="16"/>
      <c r="AJ194" s="16">
        <v>6.1399918133442496E-3</v>
      </c>
      <c r="AK194" s="16">
        <v>1.37955429784224E-2</v>
      </c>
      <c r="AL194" s="16"/>
      <c r="AM194" s="16">
        <v>5.9190031152648002E-2</v>
      </c>
      <c r="AN194" s="16">
        <v>1.43769968051118E-2</v>
      </c>
      <c r="AO194" s="16">
        <v>4.0225261464199502E-3</v>
      </c>
      <c r="AP194" s="16">
        <v>5.8577405857740596E-3</v>
      </c>
      <c r="AQ194" s="16"/>
      <c r="AR194" s="16">
        <v>1.0062893081761001E-2</v>
      </c>
      <c r="AS194" s="16">
        <v>1.03260869565217E-2</v>
      </c>
      <c r="AT194" s="16"/>
      <c r="AU194" s="16">
        <v>1.6029593094944498E-2</v>
      </c>
      <c r="AV194" s="16">
        <v>9.1948867459071496E-3</v>
      </c>
      <c r="AW194" s="16"/>
      <c r="AX194" s="16">
        <v>3.53356890459364E-3</v>
      </c>
      <c r="AY194" s="16">
        <v>1.15358516172812E-2</v>
      </c>
      <c r="AZ194" s="16"/>
      <c r="BA194" s="16">
        <v>2.7624309392265201E-3</v>
      </c>
      <c r="BB194" s="16">
        <v>1.079869600652E-2</v>
      </c>
      <c r="BC194" s="16"/>
      <c r="BD194" s="16">
        <v>7.3298429319371703E-3</v>
      </c>
      <c r="BE194" s="16">
        <v>1.08922363847045E-2</v>
      </c>
      <c r="BF194" s="16"/>
      <c r="BG194" s="16">
        <v>6.7567567567567597E-3</v>
      </c>
      <c r="BH194" s="16">
        <v>1.0454362685967E-2</v>
      </c>
      <c r="BI194" s="16"/>
      <c r="BJ194" s="16">
        <v>6.41025641025641E-3</v>
      </c>
      <c r="BK194" s="16">
        <v>1.07619457597934E-2</v>
      </c>
      <c r="BL194" s="16"/>
      <c r="BM194" s="16">
        <v>2.5316455696202502E-3</v>
      </c>
      <c r="BN194" s="16">
        <v>1.0871794871794901E-2</v>
      </c>
      <c r="BO194" s="16"/>
      <c r="BP194" s="16">
        <v>3.3112582781457001E-3</v>
      </c>
      <c r="BQ194" s="16">
        <v>1.1144449207029601E-2</v>
      </c>
    </row>
    <row r="195" spans="2:69" x14ac:dyDescent="0.25">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row>
    <row r="196" spans="2:69" x14ac:dyDescent="0.25">
      <c r="B196" s="6" t="s">
        <v>171</v>
      </c>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row>
    <row r="197" spans="2:69" x14ac:dyDescent="0.25">
      <c r="B197" s="23" t="s">
        <v>70</v>
      </c>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row>
    <row r="198" spans="2:69" x14ac:dyDescent="0.25">
      <c r="B198" t="s">
        <v>164</v>
      </c>
      <c r="C198" s="16">
        <v>0.451423149905123</v>
      </c>
      <c r="D198" s="16">
        <v>0.47023809523809501</v>
      </c>
      <c r="E198" s="16">
        <v>0.48962655601659699</v>
      </c>
      <c r="F198" s="16">
        <v>0.5</v>
      </c>
      <c r="G198" s="16">
        <v>0.47965116279069803</v>
      </c>
      <c r="H198" s="16">
        <v>0.34597875569044001</v>
      </c>
      <c r="I198" s="16">
        <v>0.50441361916771799</v>
      </c>
      <c r="J198" s="16">
        <v>0.47474747474747497</v>
      </c>
      <c r="K198" s="16">
        <v>0.48739495798319299</v>
      </c>
      <c r="L198" s="16">
        <v>0.42477876106194701</v>
      </c>
      <c r="M198" s="16"/>
      <c r="N198" s="16">
        <v>0.28674698795180698</v>
      </c>
      <c r="O198" s="16">
        <v>0.38253968253968301</v>
      </c>
      <c r="P198" s="16">
        <v>0.442056074766355</v>
      </c>
      <c r="Q198" s="16">
        <v>0.52080291970802906</v>
      </c>
      <c r="R198" s="16"/>
      <c r="S198" s="16">
        <v>0.40114068441064599</v>
      </c>
      <c r="T198" s="16">
        <v>0.404306220095694</v>
      </c>
      <c r="U198" s="16">
        <v>0.43534482758620702</v>
      </c>
      <c r="V198" s="16">
        <v>0.38203356367226099</v>
      </c>
      <c r="W198" s="16">
        <v>0.48164146868250501</v>
      </c>
      <c r="X198" s="16">
        <v>0.52233009708737899</v>
      </c>
      <c r="Y198" s="16">
        <v>0.54925373134328404</v>
      </c>
      <c r="Z198" s="16"/>
      <c r="AA198" s="16">
        <v>0.54707985697258599</v>
      </c>
      <c r="AB198" s="16">
        <v>0.40673719376391998</v>
      </c>
      <c r="AC198" s="16"/>
      <c r="AD198" s="16">
        <v>0.44326241134751798</v>
      </c>
      <c r="AE198" s="16">
        <v>0.45440414507771998</v>
      </c>
      <c r="AF198" s="16"/>
      <c r="AG198" s="16">
        <v>0.37628458498023698</v>
      </c>
      <c r="AH198" s="16">
        <v>0.52080291970802906</v>
      </c>
      <c r="AI198" s="16"/>
      <c r="AJ198" s="16">
        <v>0.54400327466230003</v>
      </c>
      <c r="AK198" s="16">
        <v>0.37141846480367902</v>
      </c>
      <c r="AL198" s="16"/>
      <c r="AM198" s="16">
        <v>0.22741433021806901</v>
      </c>
      <c r="AN198" s="16">
        <v>0.32827476038338699</v>
      </c>
      <c r="AO198" s="16">
        <v>0.44931617055510897</v>
      </c>
      <c r="AP198" s="16">
        <v>0.64518828451882804</v>
      </c>
      <c r="AQ198" s="16"/>
      <c r="AR198" s="16">
        <v>0.51257861635220103</v>
      </c>
      <c r="AS198" s="16">
        <v>0.42499999999999999</v>
      </c>
      <c r="AT198" s="16"/>
      <c r="AU198" s="16">
        <v>0.491985203452528</v>
      </c>
      <c r="AV198" s="16">
        <v>0.44404575016819903</v>
      </c>
      <c r="AW198" s="16"/>
      <c r="AX198" s="16">
        <v>0.54534746760895203</v>
      </c>
      <c r="AY198" s="16">
        <v>0.43338611173942498</v>
      </c>
      <c r="AZ198" s="16"/>
      <c r="BA198" s="16">
        <v>0.48618784530386699</v>
      </c>
      <c r="BB198" s="16">
        <v>0.448859005704971</v>
      </c>
      <c r="BC198" s="16"/>
      <c r="BD198" s="16">
        <v>0.463874345549738</v>
      </c>
      <c r="BE198" s="16">
        <v>0.44866743916570101</v>
      </c>
      <c r="BF198" s="16"/>
      <c r="BG198" s="16">
        <v>0.54729729729729704</v>
      </c>
      <c r="BH198" s="16">
        <v>0.44571773220747901</v>
      </c>
      <c r="BI198" s="16"/>
      <c r="BJ198" s="16">
        <v>0.56570512820512797</v>
      </c>
      <c r="BK198" s="16">
        <v>0.43607404218682699</v>
      </c>
      <c r="BL198" s="16"/>
      <c r="BM198" s="16">
        <v>0.518987341772152</v>
      </c>
      <c r="BN198" s="16">
        <v>0.44594871794871799</v>
      </c>
      <c r="BO198" s="16"/>
      <c r="BP198" s="16">
        <v>0.48178807947019903</v>
      </c>
      <c r="BQ198" s="16">
        <v>0.44749249892841803</v>
      </c>
    </row>
    <row r="199" spans="2:69" x14ac:dyDescent="0.25">
      <c r="B199" t="s">
        <v>165</v>
      </c>
      <c r="C199" s="16">
        <v>0.37969639468690702</v>
      </c>
      <c r="D199" s="16">
        <v>0.41666666666666702</v>
      </c>
      <c r="E199" s="16">
        <v>0.402489626556017</v>
      </c>
      <c r="F199" s="16">
        <v>0.36068111455108398</v>
      </c>
      <c r="G199" s="16">
        <v>0.393895348837209</v>
      </c>
      <c r="H199" s="16">
        <v>0.37329286798179101</v>
      </c>
      <c r="I199" s="16">
        <v>0.34930643127364402</v>
      </c>
      <c r="J199" s="16">
        <v>0.34848484848484901</v>
      </c>
      <c r="K199" s="16">
        <v>0.41176470588235298</v>
      </c>
      <c r="L199" s="16">
        <v>0.34513274336283201</v>
      </c>
      <c r="M199" s="16"/>
      <c r="N199" s="16">
        <v>0.26385542168674703</v>
      </c>
      <c r="O199" s="16">
        <v>0.40634920634920602</v>
      </c>
      <c r="P199" s="16">
        <v>0.44018691588785003</v>
      </c>
      <c r="Q199" s="16">
        <v>0.38503649635036502</v>
      </c>
      <c r="R199" s="16"/>
      <c r="S199" s="16">
        <v>0.33650190114068401</v>
      </c>
      <c r="T199" s="16">
        <v>0.43062200956937802</v>
      </c>
      <c r="U199" s="16">
        <v>0.42887931034482801</v>
      </c>
      <c r="V199" s="16">
        <v>0.38005923000987202</v>
      </c>
      <c r="W199" s="16">
        <v>0.40064794816414701</v>
      </c>
      <c r="X199" s="16">
        <v>0.371844660194175</v>
      </c>
      <c r="Y199" s="16">
        <v>0.33134328358208998</v>
      </c>
      <c r="Z199" s="16"/>
      <c r="AA199" s="16">
        <v>0.37127532777115602</v>
      </c>
      <c r="AB199" s="16">
        <v>0.383630289532294</v>
      </c>
      <c r="AC199" s="16"/>
      <c r="AD199" s="16">
        <v>0.35602836879432598</v>
      </c>
      <c r="AE199" s="16">
        <v>0.38834196891191702</v>
      </c>
      <c r="AF199" s="16"/>
      <c r="AG199" s="16">
        <v>0.37391304347826099</v>
      </c>
      <c r="AH199" s="16">
        <v>0.38503649635036502</v>
      </c>
      <c r="AI199" s="16"/>
      <c r="AJ199" s="16">
        <v>0.34343020875972202</v>
      </c>
      <c r="AK199" s="16">
        <v>0.41103643438273801</v>
      </c>
      <c r="AL199" s="16"/>
      <c r="AM199" s="16">
        <v>0.23676012461059201</v>
      </c>
      <c r="AN199" s="16">
        <v>0.405750798722045</v>
      </c>
      <c r="AO199" s="16">
        <v>0.41552695092518099</v>
      </c>
      <c r="AP199" s="16">
        <v>0.315481171548117</v>
      </c>
      <c r="AQ199" s="16"/>
      <c r="AR199" s="16">
        <v>0.388679245283019</v>
      </c>
      <c r="AS199" s="16">
        <v>0.37581521739130402</v>
      </c>
      <c r="AT199" s="16"/>
      <c r="AU199" s="16">
        <v>0.345252774352651</v>
      </c>
      <c r="AV199" s="16">
        <v>0.38596097779771199</v>
      </c>
      <c r="AW199" s="16"/>
      <c r="AX199" s="16">
        <v>0.34275618374558298</v>
      </c>
      <c r="AY199" s="16">
        <v>0.38679031893236798</v>
      </c>
      <c r="AZ199" s="16"/>
      <c r="BA199" s="16">
        <v>0.386740331491713</v>
      </c>
      <c r="BB199" s="16">
        <v>0.37917685411572899</v>
      </c>
      <c r="BC199" s="16"/>
      <c r="BD199" s="16">
        <v>0.40732984293193703</v>
      </c>
      <c r="BE199" s="16">
        <v>0.37358053302433403</v>
      </c>
      <c r="BF199" s="16"/>
      <c r="BG199" s="16">
        <v>0.36824324324324298</v>
      </c>
      <c r="BH199" s="16">
        <v>0.38037796542018498</v>
      </c>
      <c r="BI199" s="16"/>
      <c r="BJ199" s="16">
        <v>0.36698717948717902</v>
      </c>
      <c r="BK199" s="16">
        <v>0.38140335772707701</v>
      </c>
      <c r="BL199" s="16"/>
      <c r="BM199" s="16">
        <v>0.36962025316455699</v>
      </c>
      <c r="BN199" s="16">
        <v>0.38051282051282098</v>
      </c>
      <c r="BO199" s="16"/>
      <c r="BP199" s="16">
        <v>0.39072847682119199</v>
      </c>
      <c r="BQ199" s="16">
        <v>0.37826832404629201</v>
      </c>
    </row>
    <row r="200" spans="2:69" x14ac:dyDescent="0.25">
      <c r="B200" t="s">
        <v>166</v>
      </c>
      <c r="C200" s="16">
        <v>0.155787476280835</v>
      </c>
      <c r="D200" s="16">
        <v>9.6726190476190493E-2</v>
      </c>
      <c r="E200" s="16">
        <v>0.100968188105118</v>
      </c>
      <c r="F200" s="16">
        <v>0.134674922600619</v>
      </c>
      <c r="G200" s="16">
        <v>0.113372093023256</v>
      </c>
      <c r="H200" s="16">
        <v>0.25872534142640402</v>
      </c>
      <c r="I200" s="16">
        <v>0.13871374527112201</v>
      </c>
      <c r="J200" s="16">
        <v>0.16161616161616199</v>
      </c>
      <c r="K200" s="16">
        <v>9.2436974789915999E-2</v>
      </c>
      <c r="L200" s="16">
        <v>0.212389380530973</v>
      </c>
      <c r="M200" s="16"/>
      <c r="N200" s="16">
        <v>0.42891566265060199</v>
      </c>
      <c r="O200" s="16">
        <v>0.19841269841269801</v>
      </c>
      <c r="P200" s="16">
        <v>0.10373831775700899</v>
      </c>
      <c r="Q200" s="16">
        <v>8.3576642335766393E-2</v>
      </c>
      <c r="R200" s="16"/>
      <c r="S200" s="16">
        <v>0.25095057034220503</v>
      </c>
      <c r="T200" s="16">
        <v>0.155502392344498</v>
      </c>
      <c r="U200" s="16">
        <v>0.13362068965517199</v>
      </c>
      <c r="V200" s="16">
        <v>0.22606120434353399</v>
      </c>
      <c r="W200" s="16">
        <v>0.11231101511879001</v>
      </c>
      <c r="X200" s="16">
        <v>0.1</v>
      </c>
      <c r="Y200" s="16">
        <v>0.10597014925373099</v>
      </c>
      <c r="Z200" s="16"/>
      <c r="AA200" s="16">
        <v>7.6877234803337302E-2</v>
      </c>
      <c r="AB200" s="16">
        <v>0.19265033407572399</v>
      </c>
      <c r="AC200" s="16"/>
      <c r="AD200" s="16">
        <v>0.18936170212765999</v>
      </c>
      <c r="AE200" s="16">
        <v>0.143523316062176</v>
      </c>
      <c r="AF200" s="16"/>
      <c r="AG200" s="16">
        <v>0.23399209486166</v>
      </c>
      <c r="AH200" s="16">
        <v>8.3576642335766393E-2</v>
      </c>
      <c r="AI200" s="16"/>
      <c r="AJ200" s="16">
        <v>0.102333196889071</v>
      </c>
      <c r="AK200" s="16">
        <v>0.20198089847895301</v>
      </c>
      <c r="AL200" s="16"/>
      <c r="AM200" s="16">
        <v>0.48598130841121501</v>
      </c>
      <c r="AN200" s="16">
        <v>0.249201277955272</v>
      </c>
      <c r="AO200" s="16">
        <v>0.125502815768302</v>
      </c>
      <c r="AP200" s="16">
        <v>3.2635983263598303E-2</v>
      </c>
      <c r="AQ200" s="16"/>
      <c r="AR200" s="16">
        <v>8.9308176100628897E-2</v>
      </c>
      <c r="AS200" s="16">
        <v>0.18451086956521701</v>
      </c>
      <c r="AT200" s="16"/>
      <c r="AU200" s="16">
        <v>0.14919852034525299</v>
      </c>
      <c r="AV200" s="16">
        <v>0.156985871271586</v>
      </c>
      <c r="AW200" s="16"/>
      <c r="AX200" s="16">
        <v>9.42285041224971E-2</v>
      </c>
      <c r="AY200" s="16">
        <v>0.16760913820402601</v>
      </c>
      <c r="AZ200" s="16"/>
      <c r="BA200" s="16">
        <v>0.116022099447514</v>
      </c>
      <c r="BB200" s="16">
        <v>0.15872045639771801</v>
      </c>
      <c r="BC200" s="16"/>
      <c r="BD200" s="16">
        <v>0.118324607329843</v>
      </c>
      <c r="BE200" s="16">
        <v>0.16407879490150601</v>
      </c>
      <c r="BF200" s="16"/>
      <c r="BG200" s="16">
        <v>6.7567567567567599E-2</v>
      </c>
      <c r="BH200" s="16">
        <v>0.16103739445114601</v>
      </c>
      <c r="BI200" s="16"/>
      <c r="BJ200" s="16">
        <v>6.0897435897435903E-2</v>
      </c>
      <c r="BK200" s="16">
        <v>0.168532070598364</v>
      </c>
      <c r="BL200" s="16"/>
      <c r="BM200" s="16">
        <v>9.87341772151899E-2</v>
      </c>
      <c r="BN200" s="16">
        <v>0.160410256410256</v>
      </c>
      <c r="BO200" s="16"/>
      <c r="BP200" s="16">
        <v>0.124172185430464</v>
      </c>
      <c r="BQ200" s="16">
        <v>0.15987998285469401</v>
      </c>
    </row>
    <row r="201" spans="2:69" x14ac:dyDescent="0.25">
      <c r="B201" t="s">
        <v>68</v>
      </c>
      <c r="C201" s="16">
        <v>1.30929791271347E-2</v>
      </c>
      <c r="D201" s="16">
        <v>1.6369047619047599E-2</v>
      </c>
      <c r="E201" s="16">
        <v>6.9156293222683296E-3</v>
      </c>
      <c r="F201" s="16">
        <v>4.64396284829721E-3</v>
      </c>
      <c r="G201" s="16">
        <v>1.30813953488372E-2</v>
      </c>
      <c r="H201" s="16">
        <v>2.2003034901365699E-2</v>
      </c>
      <c r="I201" s="16">
        <v>7.5662042875157603E-3</v>
      </c>
      <c r="J201" s="16">
        <v>1.5151515151515201E-2</v>
      </c>
      <c r="K201" s="16">
        <v>8.4033613445378096E-3</v>
      </c>
      <c r="L201" s="16">
        <v>1.7699115044247801E-2</v>
      </c>
      <c r="M201" s="16"/>
      <c r="N201" s="16">
        <v>2.0481927710843398E-2</v>
      </c>
      <c r="O201" s="16">
        <v>1.26984126984127E-2</v>
      </c>
      <c r="P201" s="16">
        <v>1.4018691588785E-2</v>
      </c>
      <c r="Q201" s="16">
        <v>1.0583941605839401E-2</v>
      </c>
      <c r="R201" s="16"/>
      <c r="S201" s="16">
        <v>1.14068441064639E-2</v>
      </c>
      <c r="T201" s="16">
        <v>9.5693779904306199E-3</v>
      </c>
      <c r="U201" s="16">
        <v>2.1551724137930999E-3</v>
      </c>
      <c r="V201" s="16">
        <v>1.1846001974333701E-2</v>
      </c>
      <c r="W201" s="16">
        <v>5.3995680345572403E-3</v>
      </c>
      <c r="X201" s="16">
        <v>5.8252427184466004E-3</v>
      </c>
      <c r="Y201" s="16">
        <v>1.34328358208955E-2</v>
      </c>
      <c r="Z201" s="16"/>
      <c r="AA201" s="16">
        <v>4.7675804529201402E-3</v>
      </c>
      <c r="AB201" s="16">
        <v>1.6982182628062399E-2</v>
      </c>
      <c r="AC201" s="16"/>
      <c r="AD201" s="16">
        <v>1.13475177304965E-2</v>
      </c>
      <c r="AE201" s="16">
        <v>1.37305699481865E-2</v>
      </c>
      <c r="AF201" s="16"/>
      <c r="AG201" s="16">
        <v>1.58102766798419E-2</v>
      </c>
      <c r="AH201" s="16">
        <v>1.0583941605839401E-2</v>
      </c>
      <c r="AI201" s="16"/>
      <c r="AJ201" s="16">
        <v>1.0233319688907099E-2</v>
      </c>
      <c r="AK201" s="16">
        <v>1.5564202334630401E-2</v>
      </c>
      <c r="AL201" s="16"/>
      <c r="AM201" s="16">
        <v>4.9844236760124602E-2</v>
      </c>
      <c r="AN201" s="16">
        <v>1.67731629392971E-2</v>
      </c>
      <c r="AO201" s="16">
        <v>9.6540627514078801E-3</v>
      </c>
      <c r="AP201" s="16">
        <v>6.69456066945607E-3</v>
      </c>
      <c r="AQ201" s="16"/>
      <c r="AR201" s="16">
        <v>9.4339622641509396E-3</v>
      </c>
      <c r="AS201" s="16">
        <v>1.4673913043478299E-2</v>
      </c>
      <c r="AT201" s="16"/>
      <c r="AU201" s="16">
        <v>1.35635018495684E-2</v>
      </c>
      <c r="AV201" s="16">
        <v>1.3007400762502799E-2</v>
      </c>
      <c r="AW201" s="16"/>
      <c r="AX201" s="16">
        <v>1.7667844522968199E-2</v>
      </c>
      <c r="AY201" s="16">
        <v>1.2214431124179999E-2</v>
      </c>
      <c r="AZ201" s="16"/>
      <c r="BA201" s="16">
        <v>1.1049723756906099E-2</v>
      </c>
      <c r="BB201" s="16">
        <v>1.3243683781581099E-2</v>
      </c>
      <c r="BC201" s="16"/>
      <c r="BD201" s="16">
        <v>1.04712041884817E-2</v>
      </c>
      <c r="BE201" s="16">
        <v>1.3673232908458901E-2</v>
      </c>
      <c r="BF201" s="16"/>
      <c r="BG201" s="16">
        <v>1.68918918918919E-2</v>
      </c>
      <c r="BH201" s="16">
        <v>1.2866907921190201E-2</v>
      </c>
      <c r="BI201" s="16"/>
      <c r="BJ201" s="16">
        <v>6.41025641025641E-3</v>
      </c>
      <c r="BK201" s="16">
        <v>1.39905294877314E-2</v>
      </c>
      <c r="BL201" s="16"/>
      <c r="BM201" s="16">
        <v>1.26582278481013E-2</v>
      </c>
      <c r="BN201" s="16">
        <v>1.31282051282051E-2</v>
      </c>
      <c r="BO201" s="16"/>
      <c r="BP201" s="16">
        <v>3.3112582781457001E-3</v>
      </c>
      <c r="BQ201" s="16">
        <v>1.43591941705958E-2</v>
      </c>
    </row>
    <row r="202" spans="2:69" x14ac:dyDescent="0.25">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row>
    <row r="203" spans="2:69" x14ac:dyDescent="0.25">
      <c r="B203" s="6" t="s">
        <v>172</v>
      </c>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row>
    <row r="204" spans="2:69" x14ac:dyDescent="0.25">
      <c r="B204" s="23" t="s">
        <v>70</v>
      </c>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row>
    <row r="205" spans="2:69" x14ac:dyDescent="0.25">
      <c r="B205" t="s">
        <v>164</v>
      </c>
      <c r="C205" s="16">
        <v>0.55009487666034196</v>
      </c>
      <c r="D205" s="16">
        <v>0.58184523809523803</v>
      </c>
      <c r="E205" s="16">
        <v>0.57952973720608603</v>
      </c>
      <c r="F205" s="16">
        <v>0.66563467492260098</v>
      </c>
      <c r="G205" s="16">
        <v>0.56831395348837199</v>
      </c>
      <c r="H205" s="16">
        <v>0.44385432473444603</v>
      </c>
      <c r="I205" s="16">
        <v>0.55107187894073095</v>
      </c>
      <c r="J205" s="16">
        <v>0.57070707070707105</v>
      </c>
      <c r="K205" s="16">
        <v>0.69747899159663895</v>
      </c>
      <c r="L205" s="16">
        <v>0.44247787610619499</v>
      </c>
      <c r="M205" s="16"/>
      <c r="N205" s="16">
        <v>0.287951807228916</v>
      </c>
      <c r="O205" s="16">
        <v>0.47142857142857097</v>
      </c>
      <c r="P205" s="16">
        <v>0.54299065420560699</v>
      </c>
      <c r="Q205" s="16">
        <v>0.65036496350365003</v>
      </c>
      <c r="R205" s="16"/>
      <c r="S205" s="16">
        <v>0.45247148288973399</v>
      </c>
      <c r="T205" s="16">
        <v>0.504784688995215</v>
      </c>
      <c r="U205" s="16">
        <v>0.54310344827586199</v>
      </c>
      <c r="V205" s="16">
        <v>0.45014807502467902</v>
      </c>
      <c r="W205" s="16">
        <v>0.60583153347732199</v>
      </c>
      <c r="X205" s="16">
        <v>0.65339805825242703</v>
      </c>
      <c r="Y205" s="16">
        <v>0.64179104477611904</v>
      </c>
      <c r="Z205" s="16"/>
      <c r="AA205" s="16">
        <v>0.66984505363528002</v>
      </c>
      <c r="AB205" s="16">
        <v>0.49415367483296202</v>
      </c>
      <c r="AC205" s="16"/>
      <c r="AD205" s="16">
        <v>0.53120567375886496</v>
      </c>
      <c r="AE205" s="16">
        <v>0.55699481865285005</v>
      </c>
      <c r="AF205" s="16"/>
      <c r="AG205" s="16">
        <v>0.44150197628458498</v>
      </c>
      <c r="AH205" s="16">
        <v>0.65036496350365003</v>
      </c>
      <c r="AI205" s="16"/>
      <c r="AJ205" s="16">
        <v>0.63487515349979495</v>
      </c>
      <c r="AK205" s="16">
        <v>0.476830562433675</v>
      </c>
      <c r="AL205" s="16"/>
      <c r="AM205" s="16">
        <v>0.23052959501557599</v>
      </c>
      <c r="AN205" s="16">
        <v>0.37859424920127799</v>
      </c>
      <c r="AO205" s="16">
        <v>0.56878519710378095</v>
      </c>
      <c r="AP205" s="16">
        <v>0.77489539748953995</v>
      </c>
      <c r="AQ205" s="16"/>
      <c r="AR205" s="16">
        <v>0.59496855345911903</v>
      </c>
      <c r="AS205" s="16">
        <v>0.53070652173913002</v>
      </c>
      <c r="AT205" s="16"/>
      <c r="AU205" s="16">
        <v>0.59186189889025898</v>
      </c>
      <c r="AV205" s="16">
        <v>0.542498318008522</v>
      </c>
      <c r="AW205" s="16"/>
      <c r="AX205" s="16">
        <v>0.64428739693757398</v>
      </c>
      <c r="AY205" s="16">
        <v>0.53200633340873105</v>
      </c>
      <c r="AZ205" s="16"/>
      <c r="BA205" s="16">
        <v>0.59392265193370197</v>
      </c>
      <c r="BB205" s="16">
        <v>0.54686226568867202</v>
      </c>
      <c r="BC205" s="16"/>
      <c r="BD205" s="16">
        <v>0.60942408376963397</v>
      </c>
      <c r="BE205" s="16">
        <v>0.53696407879490105</v>
      </c>
      <c r="BF205" s="16"/>
      <c r="BG205" s="16">
        <v>0.66554054054054101</v>
      </c>
      <c r="BH205" s="16">
        <v>0.54322476879774795</v>
      </c>
      <c r="BI205" s="16"/>
      <c r="BJ205" s="16">
        <v>0.65064102564102599</v>
      </c>
      <c r="BK205" s="16">
        <v>0.53659061558329701</v>
      </c>
      <c r="BL205" s="16"/>
      <c r="BM205" s="16">
        <v>0.60506329113924096</v>
      </c>
      <c r="BN205" s="16">
        <v>0.54564102564102601</v>
      </c>
      <c r="BO205" s="16"/>
      <c r="BP205" s="16">
        <v>0.59933774834437104</v>
      </c>
      <c r="BQ205" s="16">
        <v>0.54372053150450095</v>
      </c>
    </row>
    <row r="206" spans="2:69" x14ac:dyDescent="0.25">
      <c r="B206" t="s">
        <v>165</v>
      </c>
      <c r="C206" s="16">
        <v>0.32277039848197298</v>
      </c>
      <c r="D206" s="16">
        <v>0.33482142857142899</v>
      </c>
      <c r="E206" s="16">
        <v>0.33748271092669402</v>
      </c>
      <c r="F206" s="16">
        <v>0.25541795665634698</v>
      </c>
      <c r="G206" s="16">
        <v>0.31686046511627902</v>
      </c>
      <c r="H206" s="16">
        <v>0.35584218512898302</v>
      </c>
      <c r="I206" s="16">
        <v>0.31021437578814598</v>
      </c>
      <c r="J206" s="16">
        <v>0.31818181818181801</v>
      </c>
      <c r="K206" s="16">
        <v>0.24369747899159699</v>
      </c>
      <c r="L206" s="16">
        <v>0.37168141592920401</v>
      </c>
      <c r="M206" s="16"/>
      <c r="N206" s="16">
        <v>0.32771084337349399</v>
      </c>
      <c r="O206" s="16">
        <v>0.36031746031745998</v>
      </c>
      <c r="P206" s="16">
        <v>0.37476635514018702</v>
      </c>
      <c r="Q206" s="16">
        <v>0.29233576642335801</v>
      </c>
      <c r="R206" s="16"/>
      <c r="S206" s="16">
        <v>0.33079847908745202</v>
      </c>
      <c r="T206" s="16">
        <v>0.37559808612440199</v>
      </c>
      <c r="U206" s="16">
        <v>0.35775862068965503</v>
      </c>
      <c r="V206" s="16">
        <v>0.338598223099704</v>
      </c>
      <c r="W206" s="16">
        <v>0.327213822894168</v>
      </c>
      <c r="X206" s="16">
        <v>0.28932038834951501</v>
      </c>
      <c r="Y206" s="16">
        <v>0.273134328358209</v>
      </c>
      <c r="Z206" s="16"/>
      <c r="AA206" s="16">
        <v>0.28307508939213299</v>
      </c>
      <c r="AB206" s="16">
        <v>0.34131403118040099</v>
      </c>
      <c r="AC206" s="16"/>
      <c r="AD206" s="16">
        <v>0.32340425531914901</v>
      </c>
      <c r="AE206" s="16">
        <v>0.32253886010362698</v>
      </c>
      <c r="AF206" s="16"/>
      <c r="AG206" s="16">
        <v>0.35573122529644302</v>
      </c>
      <c r="AH206" s="16">
        <v>0.29233576642335801</v>
      </c>
      <c r="AI206" s="16"/>
      <c r="AJ206" s="16">
        <v>0.28448628735161702</v>
      </c>
      <c r="AK206" s="16">
        <v>0.355854262469048</v>
      </c>
      <c r="AL206" s="16"/>
      <c r="AM206" s="16">
        <v>0.26479750778816202</v>
      </c>
      <c r="AN206" s="16">
        <v>0.39217252396166102</v>
      </c>
      <c r="AO206" s="16">
        <v>0.35398230088495602</v>
      </c>
      <c r="AP206" s="16">
        <v>0.20251046025104599</v>
      </c>
      <c r="AQ206" s="16"/>
      <c r="AR206" s="16">
        <v>0.31446540880503099</v>
      </c>
      <c r="AS206" s="16">
        <v>0.32635869565217401</v>
      </c>
      <c r="AT206" s="16"/>
      <c r="AU206" s="16">
        <v>0.29963008631319399</v>
      </c>
      <c r="AV206" s="16">
        <v>0.32697914330567401</v>
      </c>
      <c r="AW206" s="16"/>
      <c r="AX206" s="16">
        <v>0.28739693757361601</v>
      </c>
      <c r="AY206" s="16">
        <v>0.32956344718389502</v>
      </c>
      <c r="AZ206" s="16"/>
      <c r="BA206" s="16">
        <v>0.337016574585635</v>
      </c>
      <c r="BB206" s="16">
        <v>0.32171964140179299</v>
      </c>
      <c r="BC206" s="16"/>
      <c r="BD206" s="16">
        <v>0.30366492146596902</v>
      </c>
      <c r="BE206" s="16">
        <v>0.32699884125144801</v>
      </c>
      <c r="BF206" s="16"/>
      <c r="BG206" s="16">
        <v>0.27364864864864902</v>
      </c>
      <c r="BH206" s="16">
        <v>0.32569360675512699</v>
      </c>
      <c r="BI206" s="16"/>
      <c r="BJ206" s="16">
        <v>0.31410256410256399</v>
      </c>
      <c r="BK206" s="16">
        <v>0.32393456736977999</v>
      </c>
      <c r="BL206" s="16"/>
      <c r="BM206" s="16">
        <v>0.31898734177215199</v>
      </c>
      <c r="BN206" s="16">
        <v>0.32307692307692298</v>
      </c>
      <c r="BO206" s="16"/>
      <c r="BP206" s="16">
        <v>0.32781456953642402</v>
      </c>
      <c r="BQ206" s="16">
        <v>0.32211744534933601</v>
      </c>
    </row>
    <row r="207" spans="2:69" x14ac:dyDescent="0.25">
      <c r="B207" t="s">
        <v>166</v>
      </c>
      <c r="C207" s="16">
        <v>0.11100569259962</v>
      </c>
      <c r="D207" s="16">
        <v>6.3988095238095205E-2</v>
      </c>
      <c r="E207" s="16">
        <v>7.4688796680497896E-2</v>
      </c>
      <c r="F207" s="16">
        <v>6.8111455108359101E-2</v>
      </c>
      <c r="G207" s="16">
        <v>0.104651162790698</v>
      </c>
      <c r="H207" s="16">
        <v>0.17298937784522</v>
      </c>
      <c r="I207" s="16">
        <v>0.12736443883984899</v>
      </c>
      <c r="J207" s="16">
        <v>9.5959595959595995E-2</v>
      </c>
      <c r="K207" s="16">
        <v>5.0420168067226899E-2</v>
      </c>
      <c r="L207" s="16">
        <v>0.15929203539823</v>
      </c>
      <c r="M207" s="16"/>
      <c r="N207" s="16">
        <v>0.35783132530120498</v>
      </c>
      <c r="O207" s="16">
        <v>0.14444444444444399</v>
      </c>
      <c r="P207" s="16">
        <v>6.4485981308411197E-2</v>
      </c>
      <c r="Q207" s="16">
        <v>4.6715328467153303E-2</v>
      </c>
      <c r="R207" s="16"/>
      <c r="S207" s="16">
        <v>0.20152091254752899</v>
      </c>
      <c r="T207" s="16">
        <v>0.117224880382775</v>
      </c>
      <c r="U207" s="16">
        <v>9.2672413793103495E-2</v>
      </c>
      <c r="V207" s="16">
        <v>0.18953603158933899</v>
      </c>
      <c r="W207" s="16">
        <v>5.7235421166306699E-2</v>
      </c>
      <c r="X207" s="16">
        <v>5.1456310679611601E-2</v>
      </c>
      <c r="Y207" s="16">
        <v>7.01492537313433E-2</v>
      </c>
      <c r="Z207" s="16"/>
      <c r="AA207" s="16">
        <v>4.1120381406436202E-2</v>
      </c>
      <c r="AB207" s="16">
        <v>0.14365256124721601</v>
      </c>
      <c r="AC207" s="16"/>
      <c r="AD207" s="16">
        <v>0.12978723404255299</v>
      </c>
      <c r="AE207" s="16">
        <v>0.10414507772020699</v>
      </c>
      <c r="AF207" s="16"/>
      <c r="AG207" s="16">
        <v>0.18063241106719399</v>
      </c>
      <c r="AH207" s="16">
        <v>4.6715328467153303E-2</v>
      </c>
      <c r="AI207" s="16"/>
      <c r="AJ207" s="16">
        <v>6.9177241097011899E-2</v>
      </c>
      <c r="AK207" s="16">
        <v>0.14715245843650501</v>
      </c>
      <c r="AL207" s="16"/>
      <c r="AM207" s="16">
        <v>0.43925233644859801</v>
      </c>
      <c r="AN207" s="16">
        <v>0.202076677316294</v>
      </c>
      <c r="AO207" s="16">
        <v>6.7578439259855197E-2</v>
      </c>
      <c r="AP207" s="16">
        <v>1.8410041841004199E-2</v>
      </c>
      <c r="AQ207" s="16"/>
      <c r="AR207" s="16">
        <v>7.6100628930817593E-2</v>
      </c>
      <c r="AS207" s="16">
        <v>0.12608695652173901</v>
      </c>
      <c r="AT207" s="16"/>
      <c r="AU207" s="16">
        <v>9.2478421701603003E-2</v>
      </c>
      <c r="AV207" s="16">
        <v>0.114375420497869</v>
      </c>
      <c r="AW207" s="16"/>
      <c r="AX207" s="16">
        <v>5.0647820965842201E-2</v>
      </c>
      <c r="AY207" s="16">
        <v>0.122596697579733</v>
      </c>
      <c r="AZ207" s="16"/>
      <c r="BA207" s="16">
        <v>5.8011049723756897E-2</v>
      </c>
      <c r="BB207" s="16">
        <v>0.114914425427873</v>
      </c>
      <c r="BC207" s="16"/>
      <c r="BD207" s="16">
        <v>7.4345549738219899E-2</v>
      </c>
      <c r="BE207" s="16">
        <v>0.119119351100811</v>
      </c>
      <c r="BF207" s="16"/>
      <c r="BG207" s="16">
        <v>4.72972972972973E-2</v>
      </c>
      <c r="BH207" s="16">
        <v>0.114796944109369</v>
      </c>
      <c r="BI207" s="16"/>
      <c r="BJ207" s="16">
        <v>2.7243589743589699E-2</v>
      </c>
      <c r="BK207" s="16">
        <v>0.122255703831253</v>
      </c>
      <c r="BL207" s="16"/>
      <c r="BM207" s="16">
        <v>6.3291139240506306E-2</v>
      </c>
      <c r="BN207" s="16">
        <v>0.114871794871795</v>
      </c>
      <c r="BO207" s="16"/>
      <c r="BP207" s="16">
        <v>6.7880794701986796E-2</v>
      </c>
      <c r="BQ207" s="16">
        <v>0.11658808401200201</v>
      </c>
    </row>
    <row r="208" spans="2:69" x14ac:dyDescent="0.25">
      <c r="B208" t="s">
        <v>68</v>
      </c>
      <c r="C208" s="16">
        <v>1.6129032258064498E-2</v>
      </c>
      <c r="D208" s="16">
        <v>1.9345238095238099E-2</v>
      </c>
      <c r="E208" s="16">
        <v>8.29875518672199E-3</v>
      </c>
      <c r="F208" s="16">
        <v>1.08359133126935E-2</v>
      </c>
      <c r="G208" s="16">
        <v>1.01744186046512E-2</v>
      </c>
      <c r="H208" s="16">
        <v>2.7314112291350501E-2</v>
      </c>
      <c r="I208" s="16">
        <v>1.13493064312736E-2</v>
      </c>
      <c r="J208" s="16">
        <v>1.5151515151515201E-2</v>
      </c>
      <c r="K208" s="16">
        <v>8.4033613445378096E-3</v>
      </c>
      <c r="L208" s="16">
        <v>2.6548672566371698E-2</v>
      </c>
      <c r="M208" s="16"/>
      <c r="N208" s="16">
        <v>2.65060240963855E-2</v>
      </c>
      <c r="O208" s="16">
        <v>2.3809523809523801E-2</v>
      </c>
      <c r="P208" s="16">
        <v>1.7757009345794401E-2</v>
      </c>
      <c r="Q208" s="16">
        <v>1.0583941605839401E-2</v>
      </c>
      <c r="R208" s="16"/>
      <c r="S208" s="16">
        <v>1.5209125475285201E-2</v>
      </c>
      <c r="T208" s="16">
        <v>2.3923444976076602E-3</v>
      </c>
      <c r="U208" s="16">
        <v>6.4655172413793103E-3</v>
      </c>
      <c r="V208" s="16">
        <v>2.1717670286278402E-2</v>
      </c>
      <c r="W208" s="16">
        <v>9.7192224622030202E-3</v>
      </c>
      <c r="X208" s="16">
        <v>5.8252427184466004E-3</v>
      </c>
      <c r="Y208" s="16">
        <v>1.49253731343284E-2</v>
      </c>
      <c r="Z208" s="16"/>
      <c r="AA208" s="16">
        <v>5.9594755661501802E-3</v>
      </c>
      <c r="AB208" s="16">
        <v>2.0879732739420901E-2</v>
      </c>
      <c r="AC208" s="16"/>
      <c r="AD208" s="16">
        <v>1.56028368794326E-2</v>
      </c>
      <c r="AE208" s="16">
        <v>1.6321243523316101E-2</v>
      </c>
      <c r="AF208" s="16"/>
      <c r="AG208" s="16">
        <v>2.2134387351778698E-2</v>
      </c>
      <c r="AH208" s="16">
        <v>1.0583941605839401E-2</v>
      </c>
      <c r="AI208" s="16"/>
      <c r="AJ208" s="16">
        <v>1.14613180515759E-2</v>
      </c>
      <c r="AK208" s="16">
        <v>2.0162716660771102E-2</v>
      </c>
      <c r="AL208" s="16"/>
      <c r="AM208" s="16">
        <v>6.5420560747663503E-2</v>
      </c>
      <c r="AN208" s="16">
        <v>2.71565495207668E-2</v>
      </c>
      <c r="AO208" s="16">
        <v>9.6540627514078801E-3</v>
      </c>
      <c r="AP208" s="16">
        <v>4.1841004184100397E-3</v>
      </c>
      <c r="AQ208" s="16"/>
      <c r="AR208" s="16">
        <v>1.44654088050314E-2</v>
      </c>
      <c r="AS208" s="16">
        <v>1.6847826086956501E-2</v>
      </c>
      <c r="AT208" s="16"/>
      <c r="AU208" s="16">
        <v>1.6029593094944498E-2</v>
      </c>
      <c r="AV208" s="16">
        <v>1.61471181879345E-2</v>
      </c>
      <c r="AW208" s="16"/>
      <c r="AX208" s="16">
        <v>1.7667844522968199E-2</v>
      </c>
      <c r="AY208" s="16">
        <v>1.5833521827640799E-2</v>
      </c>
      <c r="AZ208" s="16"/>
      <c r="BA208" s="16">
        <v>1.1049723756906099E-2</v>
      </c>
      <c r="BB208" s="16">
        <v>1.6503667481662598E-2</v>
      </c>
      <c r="BC208" s="16"/>
      <c r="BD208" s="16">
        <v>1.2565445026178E-2</v>
      </c>
      <c r="BE208" s="16">
        <v>1.69177288528389E-2</v>
      </c>
      <c r="BF208" s="16"/>
      <c r="BG208" s="16">
        <v>1.35135135135135E-2</v>
      </c>
      <c r="BH208" s="16">
        <v>1.6284680337756301E-2</v>
      </c>
      <c r="BI208" s="16"/>
      <c r="BJ208" s="16">
        <v>8.0128205128205104E-3</v>
      </c>
      <c r="BK208" s="16">
        <v>1.72191132156694E-2</v>
      </c>
      <c r="BL208" s="16"/>
      <c r="BM208" s="16">
        <v>1.26582278481013E-2</v>
      </c>
      <c r="BN208" s="16">
        <v>1.64102564102564E-2</v>
      </c>
      <c r="BO208" s="16"/>
      <c r="BP208" s="16">
        <v>4.9668874172185398E-3</v>
      </c>
      <c r="BQ208" s="16">
        <v>1.7573939134162001E-2</v>
      </c>
    </row>
    <row r="209" spans="2:69" x14ac:dyDescent="0.25">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row>
    <row r="210" spans="2:69" x14ac:dyDescent="0.25">
      <c r="B210" s="6" t="s">
        <v>173</v>
      </c>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row>
    <row r="211" spans="2:69" x14ac:dyDescent="0.25">
      <c r="B211" s="23" t="s">
        <v>70</v>
      </c>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row>
    <row r="212" spans="2:69" x14ac:dyDescent="0.25">
      <c r="B212" t="s">
        <v>164</v>
      </c>
      <c r="C212" s="16">
        <v>0.55521821631878598</v>
      </c>
      <c r="D212" s="16">
        <v>0.56994047619047605</v>
      </c>
      <c r="E212" s="16">
        <v>0.61549100968188097</v>
      </c>
      <c r="F212" s="16">
        <v>0.65015479876160998</v>
      </c>
      <c r="G212" s="16">
        <v>0.59883720930232598</v>
      </c>
      <c r="H212" s="16">
        <v>0.43171471927162403</v>
      </c>
      <c r="I212" s="16">
        <v>0.56746532156368201</v>
      </c>
      <c r="J212" s="16">
        <v>0.55555555555555602</v>
      </c>
      <c r="K212" s="16">
        <v>0.64705882352941202</v>
      </c>
      <c r="L212" s="16">
        <v>0.53097345132743401</v>
      </c>
      <c r="M212" s="16"/>
      <c r="N212" s="16">
        <v>0.28915662650602397</v>
      </c>
      <c r="O212" s="16">
        <v>0.45555555555555599</v>
      </c>
      <c r="P212" s="16">
        <v>0.56448598130841099</v>
      </c>
      <c r="Q212" s="16">
        <v>0.65510948905109501</v>
      </c>
      <c r="R212" s="16"/>
      <c r="S212" s="16">
        <v>0.42965779467680598</v>
      </c>
      <c r="T212" s="16">
        <v>0.53588516746411496</v>
      </c>
      <c r="U212" s="16">
        <v>0.57758620689655205</v>
      </c>
      <c r="V212" s="16">
        <v>0.46989141164856901</v>
      </c>
      <c r="W212" s="16">
        <v>0.60799136069114501</v>
      </c>
      <c r="X212" s="16">
        <v>0.65339805825242703</v>
      </c>
      <c r="Y212" s="16">
        <v>0.63134328358209002</v>
      </c>
      <c r="Z212" s="16"/>
      <c r="AA212" s="16">
        <v>0.66746126340881995</v>
      </c>
      <c r="AB212" s="16">
        <v>0.50278396436525596</v>
      </c>
      <c r="AC212" s="16"/>
      <c r="AD212" s="16">
        <v>0.54113475177305004</v>
      </c>
      <c r="AE212" s="16">
        <v>0.56036269430051799</v>
      </c>
      <c r="AF212" s="16"/>
      <c r="AG212" s="16">
        <v>0.44703557312253001</v>
      </c>
      <c r="AH212" s="16">
        <v>0.65510948905109501</v>
      </c>
      <c r="AI212" s="16"/>
      <c r="AJ212" s="16">
        <v>0.64756446991404004</v>
      </c>
      <c r="AK212" s="16">
        <v>0.47541563494870898</v>
      </c>
      <c r="AL212" s="16"/>
      <c r="AM212" s="16">
        <v>0.22429906542056099</v>
      </c>
      <c r="AN212" s="16">
        <v>0.37699680511182099</v>
      </c>
      <c r="AO212" s="16">
        <v>0.59211584875301704</v>
      </c>
      <c r="AP212" s="16">
        <v>0.75481171548117199</v>
      </c>
      <c r="AQ212" s="16"/>
      <c r="AR212" s="16">
        <v>0.60377358490566002</v>
      </c>
      <c r="AS212" s="16">
        <v>0.53423913043478299</v>
      </c>
      <c r="AT212" s="16"/>
      <c r="AU212" s="16">
        <v>0.58446362515413097</v>
      </c>
      <c r="AV212" s="16">
        <v>0.54989908051132497</v>
      </c>
      <c r="AW212" s="16"/>
      <c r="AX212" s="16">
        <v>0.65371024734982297</v>
      </c>
      <c r="AY212" s="16">
        <v>0.53630400361909103</v>
      </c>
      <c r="AZ212" s="16"/>
      <c r="BA212" s="16">
        <v>0.53867403314917095</v>
      </c>
      <c r="BB212" s="16">
        <v>0.55643846780766104</v>
      </c>
      <c r="BC212" s="16"/>
      <c r="BD212" s="16">
        <v>0.60314136125654405</v>
      </c>
      <c r="BE212" s="16">
        <v>0.54461181923522595</v>
      </c>
      <c r="BF212" s="16"/>
      <c r="BG212" s="16">
        <v>0.63175675675675702</v>
      </c>
      <c r="BH212" s="16">
        <v>0.55066344993968597</v>
      </c>
      <c r="BI212" s="16"/>
      <c r="BJ212" s="16">
        <v>0.67628205128205099</v>
      </c>
      <c r="BK212" s="16">
        <v>0.53895824365045197</v>
      </c>
      <c r="BL212" s="16"/>
      <c r="BM212" s="16">
        <v>0.62278481012658204</v>
      </c>
      <c r="BN212" s="16">
        <v>0.54974358974359006</v>
      </c>
      <c r="BO212" s="16"/>
      <c r="BP212" s="16">
        <v>0.59437086092715197</v>
      </c>
      <c r="BQ212" s="16">
        <v>0.55015002143163305</v>
      </c>
    </row>
    <row r="213" spans="2:69" x14ac:dyDescent="0.25">
      <c r="B213" t="s">
        <v>165</v>
      </c>
      <c r="C213" s="16">
        <v>0.32049335863377598</v>
      </c>
      <c r="D213" s="16">
        <v>0.36904761904761901</v>
      </c>
      <c r="E213" s="16">
        <v>0.30152143845089902</v>
      </c>
      <c r="F213" s="16">
        <v>0.28328173374613003</v>
      </c>
      <c r="G213" s="16">
        <v>0.29505813953488402</v>
      </c>
      <c r="H213" s="16">
        <v>0.35660091047040998</v>
      </c>
      <c r="I213" s="16">
        <v>0.305170239596469</v>
      </c>
      <c r="J213" s="16">
        <v>0.31313131313131298</v>
      </c>
      <c r="K213" s="16">
        <v>0.26890756302521002</v>
      </c>
      <c r="L213" s="16">
        <v>0.27433628318584102</v>
      </c>
      <c r="M213" s="16"/>
      <c r="N213" s="16">
        <v>0.32289156626505999</v>
      </c>
      <c r="O213" s="16">
        <v>0.37619047619047602</v>
      </c>
      <c r="P213" s="16">
        <v>0.351401869158878</v>
      </c>
      <c r="Q213" s="16">
        <v>0.294890510948905</v>
      </c>
      <c r="R213" s="16"/>
      <c r="S213" s="16">
        <v>0.33460076045627402</v>
      </c>
      <c r="T213" s="16">
        <v>0.33014354066985602</v>
      </c>
      <c r="U213" s="16">
        <v>0.34482758620689702</v>
      </c>
      <c r="V213" s="16">
        <v>0.33662388943731503</v>
      </c>
      <c r="W213" s="16">
        <v>0.333693304535637</v>
      </c>
      <c r="X213" s="16">
        <v>0.28932038834951501</v>
      </c>
      <c r="Y213" s="16">
        <v>0.27014925373134302</v>
      </c>
      <c r="Z213" s="16"/>
      <c r="AA213" s="16">
        <v>0.29022646007151398</v>
      </c>
      <c r="AB213" s="16">
        <v>0.33463251670378602</v>
      </c>
      <c r="AC213" s="16"/>
      <c r="AD213" s="16">
        <v>0.30780141843971598</v>
      </c>
      <c r="AE213" s="16">
        <v>0.32512953367875602</v>
      </c>
      <c r="AF213" s="16"/>
      <c r="AG213" s="16">
        <v>0.348221343873518</v>
      </c>
      <c r="AH213" s="16">
        <v>0.294890510948905</v>
      </c>
      <c r="AI213" s="16"/>
      <c r="AJ213" s="16">
        <v>0.273024969300041</v>
      </c>
      <c r="AK213" s="16">
        <v>0.36151397240891397</v>
      </c>
      <c r="AL213" s="16"/>
      <c r="AM213" s="16">
        <v>0.233644859813084</v>
      </c>
      <c r="AN213" s="16">
        <v>0.399361022364217</v>
      </c>
      <c r="AO213" s="16">
        <v>0.33628318584070799</v>
      </c>
      <c r="AP213" s="16">
        <v>0.227615062761506</v>
      </c>
      <c r="AQ213" s="16"/>
      <c r="AR213" s="16">
        <v>0.31383647798742098</v>
      </c>
      <c r="AS213" s="16">
        <v>0.32336956521739102</v>
      </c>
      <c r="AT213" s="16"/>
      <c r="AU213" s="16">
        <v>0.319358816276202</v>
      </c>
      <c r="AV213" s="16">
        <v>0.32069970845481</v>
      </c>
      <c r="AW213" s="16"/>
      <c r="AX213" s="16">
        <v>0.28386336866902201</v>
      </c>
      <c r="AY213" s="16">
        <v>0.32752770866319803</v>
      </c>
      <c r="AZ213" s="16"/>
      <c r="BA213" s="16">
        <v>0.35635359116022097</v>
      </c>
      <c r="BB213" s="16">
        <v>0.31784841075794601</v>
      </c>
      <c r="BC213" s="16"/>
      <c r="BD213" s="16">
        <v>0.31518324607329801</v>
      </c>
      <c r="BE213" s="16">
        <v>0.32166859791425301</v>
      </c>
      <c r="BF213" s="16"/>
      <c r="BG213" s="16">
        <v>0.31418918918918898</v>
      </c>
      <c r="BH213" s="16">
        <v>0.32086851628467999</v>
      </c>
      <c r="BI213" s="16"/>
      <c r="BJ213" s="16">
        <v>0.28846153846153799</v>
      </c>
      <c r="BK213" s="16">
        <v>0.32479552303056403</v>
      </c>
      <c r="BL213" s="16"/>
      <c r="BM213" s="16">
        <v>0.29367088607594899</v>
      </c>
      <c r="BN213" s="16">
        <v>0.32266666666666699</v>
      </c>
      <c r="BO213" s="16"/>
      <c r="BP213" s="16">
        <v>0.34105960264900698</v>
      </c>
      <c r="BQ213" s="16">
        <v>0.31783111873124698</v>
      </c>
    </row>
    <row r="214" spans="2:69" x14ac:dyDescent="0.25">
      <c r="B214" t="s">
        <v>166</v>
      </c>
      <c r="C214" s="16">
        <v>0.10948766603415599</v>
      </c>
      <c r="D214" s="16">
        <v>4.4642857142857102E-2</v>
      </c>
      <c r="E214" s="16">
        <v>7.4688796680497896E-2</v>
      </c>
      <c r="F214" s="16">
        <v>6.0371517027863801E-2</v>
      </c>
      <c r="G214" s="16">
        <v>9.7383720930232606E-2</v>
      </c>
      <c r="H214" s="16">
        <v>0.18361153262519</v>
      </c>
      <c r="I214" s="16">
        <v>0.11853720050441401</v>
      </c>
      <c r="J214" s="16">
        <v>0.10606060606060599</v>
      </c>
      <c r="K214" s="16">
        <v>7.5630252100840303E-2</v>
      </c>
      <c r="L214" s="16">
        <v>0.185840707964602</v>
      </c>
      <c r="M214" s="16"/>
      <c r="N214" s="16">
        <v>0.36265060240963898</v>
      </c>
      <c r="O214" s="16">
        <v>0.14761904761904801</v>
      </c>
      <c r="P214" s="16">
        <v>6.7289719626168198E-2</v>
      </c>
      <c r="Q214" s="16">
        <v>4.0510948905109499E-2</v>
      </c>
      <c r="R214" s="16"/>
      <c r="S214" s="16">
        <v>0.21863117870722401</v>
      </c>
      <c r="T214" s="16">
        <v>0.13157894736842099</v>
      </c>
      <c r="U214" s="16">
        <v>7.1120689655172403E-2</v>
      </c>
      <c r="V214" s="16">
        <v>0.17670286278381001</v>
      </c>
      <c r="W214" s="16">
        <v>5.3995680345572401E-2</v>
      </c>
      <c r="X214" s="16">
        <v>4.9514563106796097E-2</v>
      </c>
      <c r="Y214" s="16">
        <v>8.0597014925373106E-2</v>
      </c>
      <c r="Z214" s="16"/>
      <c r="AA214" s="16">
        <v>3.6948748510131101E-2</v>
      </c>
      <c r="AB214" s="16">
        <v>0.14337416481069001</v>
      </c>
      <c r="AC214" s="16"/>
      <c r="AD214" s="16">
        <v>0.132624113475177</v>
      </c>
      <c r="AE214" s="16">
        <v>0.10103626943005201</v>
      </c>
      <c r="AF214" s="16"/>
      <c r="AG214" s="16">
        <v>0.18418972332015801</v>
      </c>
      <c r="AH214" s="16">
        <v>4.0510948905109499E-2</v>
      </c>
      <c r="AI214" s="16"/>
      <c r="AJ214" s="16">
        <v>7.0814572247237001E-2</v>
      </c>
      <c r="AK214" s="16">
        <v>0.142907675981606</v>
      </c>
      <c r="AL214" s="16"/>
      <c r="AM214" s="16">
        <v>0.467289719626168</v>
      </c>
      <c r="AN214" s="16">
        <v>0.204472843450479</v>
      </c>
      <c r="AO214" s="16">
        <v>6.1946902654867297E-2</v>
      </c>
      <c r="AP214" s="16">
        <v>1.33891213389121E-2</v>
      </c>
      <c r="AQ214" s="16"/>
      <c r="AR214" s="16">
        <v>7.1698113207547196E-2</v>
      </c>
      <c r="AS214" s="16">
        <v>0.125815217391304</v>
      </c>
      <c r="AT214" s="16"/>
      <c r="AU214" s="16">
        <v>8.0147965474722596E-2</v>
      </c>
      <c r="AV214" s="16">
        <v>0.114823951558645</v>
      </c>
      <c r="AW214" s="16"/>
      <c r="AX214" s="16">
        <v>5.3003533568904602E-2</v>
      </c>
      <c r="AY214" s="16">
        <v>0.12033476589007</v>
      </c>
      <c r="AZ214" s="16"/>
      <c r="BA214" s="16">
        <v>9.11602209944751E-2</v>
      </c>
      <c r="BB214" s="16">
        <v>0.110839445802771</v>
      </c>
      <c r="BC214" s="16"/>
      <c r="BD214" s="16">
        <v>7.1204188481675396E-2</v>
      </c>
      <c r="BE214" s="16">
        <v>0.11796060254924701</v>
      </c>
      <c r="BF214" s="16"/>
      <c r="BG214" s="16">
        <v>4.3918918918918901E-2</v>
      </c>
      <c r="BH214" s="16">
        <v>0.113389626055489</v>
      </c>
      <c r="BI214" s="16"/>
      <c r="BJ214" s="16">
        <v>2.8846153846153799E-2</v>
      </c>
      <c r="BK214" s="16">
        <v>0.12031855359448999</v>
      </c>
      <c r="BL214" s="16"/>
      <c r="BM214" s="16">
        <v>7.3417721518987303E-2</v>
      </c>
      <c r="BN214" s="16">
        <v>0.112410256410256</v>
      </c>
      <c r="BO214" s="16"/>
      <c r="BP214" s="16">
        <v>6.29139072847682E-2</v>
      </c>
      <c r="BQ214" s="16">
        <v>0.11551650235748</v>
      </c>
    </row>
    <row r="215" spans="2:69" x14ac:dyDescent="0.25">
      <c r="B215" t="s">
        <v>68</v>
      </c>
      <c r="C215" s="16">
        <v>1.48007590132827E-2</v>
      </c>
      <c r="D215" s="16">
        <v>1.6369047619047599E-2</v>
      </c>
      <c r="E215" s="16">
        <v>8.29875518672199E-3</v>
      </c>
      <c r="F215" s="16">
        <v>6.1919504643962904E-3</v>
      </c>
      <c r="G215" s="16">
        <v>8.7209302325581394E-3</v>
      </c>
      <c r="H215" s="16">
        <v>2.80728376327769E-2</v>
      </c>
      <c r="I215" s="16">
        <v>8.8272383354350593E-3</v>
      </c>
      <c r="J215" s="16">
        <v>2.5252525252525301E-2</v>
      </c>
      <c r="K215" s="16">
        <v>8.4033613445378096E-3</v>
      </c>
      <c r="L215" s="16">
        <v>8.8495575221238902E-3</v>
      </c>
      <c r="M215" s="16"/>
      <c r="N215" s="16">
        <v>2.5301204819277098E-2</v>
      </c>
      <c r="O215" s="16">
        <v>2.06349206349206E-2</v>
      </c>
      <c r="P215" s="16">
        <v>1.6822429906542102E-2</v>
      </c>
      <c r="Q215" s="16">
        <v>9.4890510948905105E-3</v>
      </c>
      <c r="R215" s="16"/>
      <c r="S215" s="16">
        <v>1.7110266159695801E-2</v>
      </c>
      <c r="T215" s="16">
        <v>2.3923444976076602E-3</v>
      </c>
      <c r="U215" s="16">
        <v>6.4655172413793103E-3</v>
      </c>
      <c r="V215" s="16">
        <v>1.6781836130306E-2</v>
      </c>
      <c r="W215" s="16">
        <v>4.3196544276457903E-3</v>
      </c>
      <c r="X215" s="16">
        <v>7.7669902912621399E-3</v>
      </c>
      <c r="Y215" s="16">
        <v>1.7910447761194E-2</v>
      </c>
      <c r="Z215" s="16"/>
      <c r="AA215" s="16">
        <v>5.3635280095351602E-3</v>
      </c>
      <c r="AB215" s="16">
        <v>1.9209354120267301E-2</v>
      </c>
      <c r="AC215" s="16"/>
      <c r="AD215" s="16">
        <v>1.8439716312056698E-2</v>
      </c>
      <c r="AE215" s="16">
        <v>1.34715025906736E-2</v>
      </c>
      <c r="AF215" s="16"/>
      <c r="AG215" s="16">
        <v>2.05533596837945E-2</v>
      </c>
      <c r="AH215" s="16">
        <v>9.4890510948905105E-3</v>
      </c>
      <c r="AI215" s="16"/>
      <c r="AJ215" s="16">
        <v>8.5959885386819503E-3</v>
      </c>
      <c r="AK215" s="16">
        <v>2.0162716660771102E-2</v>
      </c>
      <c r="AL215" s="16"/>
      <c r="AM215" s="16">
        <v>7.4766355140186896E-2</v>
      </c>
      <c r="AN215" s="16">
        <v>1.91693290734824E-2</v>
      </c>
      <c r="AO215" s="16">
        <v>9.6540627514078801E-3</v>
      </c>
      <c r="AP215" s="16">
        <v>4.1841004184100397E-3</v>
      </c>
      <c r="AQ215" s="16"/>
      <c r="AR215" s="16">
        <v>1.06918238993711E-2</v>
      </c>
      <c r="AS215" s="16">
        <v>1.6576086956521699E-2</v>
      </c>
      <c r="AT215" s="16"/>
      <c r="AU215" s="16">
        <v>1.6029593094944498E-2</v>
      </c>
      <c r="AV215" s="16">
        <v>1.45772594752187E-2</v>
      </c>
      <c r="AW215" s="16"/>
      <c r="AX215" s="16">
        <v>9.4228504122496996E-3</v>
      </c>
      <c r="AY215" s="16">
        <v>1.5833521827640799E-2</v>
      </c>
      <c r="AZ215" s="16"/>
      <c r="BA215" s="16">
        <v>1.38121546961326E-2</v>
      </c>
      <c r="BB215" s="16">
        <v>1.4873675631621799E-2</v>
      </c>
      <c r="BC215" s="16"/>
      <c r="BD215" s="16">
        <v>1.04712041884817E-2</v>
      </c>
      <c r="BE215" s="16">
        <v>1.5758980301274601E-2</v>
      </c>
      <c r="BF215" s="16"/>
      <c r="BG215" s="16">
        <v>1.0135135135135099E-2</v>
      </c>
      <c r="BH215" s="16">
        <v>1.50784077201448E-2</v>
      </c>
      <c r="BI215" s="16"/>
      <c r="BJ215" s="16">
        <v>6.41025641025641E-3</v>
      </c>
      <c r="BK215" s="16">
        <v>1.5927679724494201E-2</v>
      </c>
      <c r="BL215" s="16"/>
      <c r="BM215" s="16">
        <v>1.0126582278481001E-2</v>
      </c>
      <c r="BN215" s="16">
        <v>1.51794871794872E-2</v>
      </c>
      <c r="BO215" s="16"/>
      <c r="BP215" s="16">
        <v>1.6556291390728501E-3</v>
      </c>
      <c r="BQ215" s="16">
        <v>1.6502357479639899E-2</v>
      </c>
    </row>
    <row r="216" spans="2:69" x14ac:dyDescent="0.25">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row>
    <row r="217" spans="2:69" x14ac:dyDescent="0.25">
      <c r="B217" s="6" t="s">
        <v>180</v>
      </c>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row>
    <row r="218" spans="2:69" x14ac:dyDescent="0.25">
      <c r="B218" s="23" t="s">
        <v>70</v>
      </c>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row>
    <row r="219" spans="2:69" x14ac:dyDescent="0.25">
      <c r="B219" t="s">
        <v>174</v>
      </c>
      <c r="C219" s="16">
        <v>0.63415559772296004</v>
      </c>
      <c r="D219" s="16">
        <v>0.70833333333333304</v>
      </c>
      <c r="E219" s="16">
        <v>0.73858921161825697</v>
      </c>
      <c r="F219" s="16">
        <v>0.74922600619195001</v>
      </c>
      <c r="G219" s="16">
        <v>0.51598837209302295</v>
      </c>
      <c r="H219" s="16">
        <v>0.59863429438543203</v>
      </c>
      <c r="I219" s="16">
        <v>0.60655737704918</v>
      </c>
      <c r="J219" s="16">
        <v>0.47474747474747497</v>
      </c>
      <c r="K219" s="16">
        <v>0.56302521008403394</v>
      </c>
      <c r="L219" s="16">
        <v>0.54867256637168105</v>
      </c>
      <c r="M219" s="16"/>
      <c r="N219" s="16">
        <v>0.60361445783132495</v>
      </c>
      <c r="O219" s="16">
        <v>0.59047619047619004</v>
      </c>
      <c r="P219" s="16">
        <v>0.62429906542056102</v>
      </c>
      <c r="Q219" s="16">
        <v>0.65729927007299305</v>
      </c>
      <c r="R219" s="16"/>
      <c r="S219" s="16">
        <v>0.61406844106463898</v>
      </c>
      <c r="T219" s="16">
        <v>0.59569377990430605</v>
      </c>
      <c r="U219" s="16">
        <v>0.65732758620689702</v>
      </c>
      <c r="V219" s="16">
        <v>0.61204343534057304</v>
      </c>
      <c r="W219" s="16">
        <v>0.67818574514038898</v>
      </c>
      <c r="X219" s="16">
        <v>0.66699029126213605</v>
      </c>
      <c r="Y219" s="16">
        <v>0.64179104477611904</v>
      </c>
      <c r="Z219" s="16"/>
      <c r="AA219" s="16">
        <v>0.69427890345649601</v>
      </c>
      <c r="AB219" s="16">
        <v>0.60606904231625802</v>
      </c>
      <c r="AC219" s="16"/>
      <c r="AD219" s="16">
        <v>0.60212765957446801</v>
      </c>
      <c r="AE219" s="16">
        <v>0.64585492227979302</v>
      </c>
      <c r="AF219" s="16"/>
      <c r="AG219" s="16">
        <v>0.60909090909090902</v>
      </c>
      <c r="AH219" s="16">
        <v>0.65729927007299305</v>
      </c>
      <c r="AI219" s="16"/>
      <c r="AJ219" s="16">
        <v>0.66393778141629101</v>
      </c>
      <c r="AK219" s="16">
        <v>0.60841881853555002</v>
      </c>
      <c r="AL219" s="16"/>
      <c r="AM219" s="16">
        <v>0.48598130841121501</v>
      </c>
      <c r="AN219" s="16">
        <v>0.55990415335463295</v>
      </c>
      <c r="AO219" s="16">
        <v>0.65607401448109404</v>
      </c>
      <c r="AP219" s="16">
        <v>0.70460251046025102</v>
      </c>
      <c r="AQ219" s="16"/>
      <c r="AR219" s="16">
        <v>0.67861635220125804</v>
      </c>
      <c r="AS219" s="16">
        <v>0.61494565217391295</v>
      </c>
      <c r="AT219" s="16"/>
      <c r="AU219" s="16">
        <v>0.62268803945745999</v>
      </c>
      <c r="AV219" s="16">
        <v>0.63624130971069703</v>
      </c>
      <c r="AW219" s="16"/>
      <c r="AX219" s="16">
        <v>0.67491166077738496</v>
      </c>
      <c r="AY219" s="16">
        <v>0.62632888486767702</v>
      </c>
      <c r="AZ219" s="16"/>
      <c r="BA219" s="16">
        <v>0.60773480662983403</v>
      </c>
      <c r="BB219" s="16">
        <v>0.63610431947840296</v>
      </c>
      <c r="BC219" s="16"/>
      <c r="BD219" s="16">
        <v>0.61884816753926697</v>
      </c>
      <c r="BE219" s="16">
        <v>0.63754345307068405</v>
      </c>
      <c r="BF219" s="16"/>
      <c r="BG219" s="16">
        <v>0.61486486486486502</v>
      </c>
      <c r="BH219" s="16">
        <v>0.63530357860876596</v>
      </c>
      <c r="BI219" s="16"/>
      <c r="BJ219" s="16">
        <v>0.66666666666666696</v>
      </c>
      <c r="BK219" s="16">
        <v>0.62978906586310801</v>
      </c>
      <c r="BL219" s="16"/>
      <c r="BM219" s="16">
        <v>0.66329113924050598</v>
      </c>
      <c r="BN219" s="16">
        <v>0.63179487179487204</v>
      </c>
      <c r="BO219" s="16"/>
      <c r="BP219" s="16">
        <v>0.66887417218542999</v>
      </c>
      <c r="BQ219" s="16">
        <v>0.62966138019717099</v>
      </c>
    </row>
    <row r="220" spans="2:69" x14ac:dyDescent="0.25">
      <c r="B220" t="s">
        <v>175</v>
      </c>
      <c r="C220" s="16">
        <v>0.47001897533206799</v>
      </c>
      <c r="D220" s="16">
        <v>0.49851190476190499</v>
      </c>
      <c r="E220" s="16">
        <v>0.66666666666666696</v>
      </c>
      <c r="F220" s="16">
        <v>0.50154798761609898</v>
      </c>
      <c r="G220" s="16">
        <v>0.43168604651162801</v>
      </c>
      <c r="H220" s="16">
        <v>0.372534142640364</v>
      </c>
      <c r="I220" s="16">
        <v>0.49810844892812101</v>
      </c>
      <c r="J220" s="16">
        <v>0.27272727272727298</v>
      </c>
      <c r="K220" s="16">
        <v>0.44537815126050401</v>
      </c>
      <c r="L220" s="16">
        <v>0.40707964601769903</v>
      </c>
      <c r="M220" s="16"/>
      <c r="N220" s="16">
        <v>0.38433734939759001</v>
      </c>
      <c r="O220" s="16">
        <v>0.43492063492063499</v>
      </c>
      <c r="P220" s="16">
        <v>0.42616822429906498</v>
      </c>
      <c r="Q220" s="16">
        <v>0.52116788321167895</v>
      </c>
      <c r="R220" s="16"/>
      <c r="S220" s="16">
        <v>0.40304182509505698</v>
      </c>
      <c r="T220" s="16">
        <v>0.44258373205741602</v>
      </c>
      <c r="U220" s="16">
        <v>0.49137931034482801</v>
      </c>
      <c r="V220" s="16">
        <v>0.42941757156959498</v>
      </c>
      <c r="W220" s="16">
        <v>0.50647948164146905</v>
      </c>
      <c r="X220" s="16">
        <v>0.53398058252427205</v>
      </c>
      <c r="Y220" s="16">
        <v>0.50149253731343302</v>
      </c>
      <c r="Z220" s="16"/>
      <c r="AA220" s="16">
        <v>0.54648390941597103</v>
      </c>
      <c r="AB220" s="16">
        <v>0.43429844097995501</v>
      </c>
      <c r="AC220" s="16"/>
      <c r="AD220" s="16">
        <v>0.44397163120567401</v>
      </c>
      <c r="AE220" s="16">
        <v>0.47953367875647701</v>
      </c>
      <c r="AF220" s="16"/>
      <c r="AG220" s="16">
        <v>0.41462450592885403</v>
      </c>
      <c r="AH220" s="16">
        <v>0.52116788321167895</v>
      </c>
      <c r="AI220" s="16"/>
      <c r="AJ220" s="16">
        <v>0.51002865329512903</v>
      </c>
      <c r="AK220" s="16">
        <v>0.43544393349840799</v>
      </c>
      <c r="AL220" s="16"/>
      <c r="AM220" s="16">
        <v>0.31775700934579398</v>
      </c>
      <c r="AN220" s="16">
        <v>0.400958466453674</v>
      </c>
      <c r="AO220" s="16">
        <v>0.47948511665325799</v>
      </c>
      <c r="AP220" s="16">
        <v>0.55983263598326405</v>
      </c>
      <c r="AQ220" s="16"/>
      <c r="AR220" s="16">
        <v>0.52075471698113196</v>
      </c>
      <c r="AS220" s="16">
        <v>0.44809782608695697</v>
      </c>
      <c r="AT220" s="16"/>
      <c r="AU220" s="16">
        <v>0.47842170160295899</v>
      </c>
      <c r="AV220" s="16">
        <v>0.46849069298048901</v>
      </c>
      <c r="AW220" s="16"/>
      <c r="AX220" s="16">
        <v>0.53592461719670204</v>
      </c>
      <c r="AY220" s="16">
        <v>0.45736258764985299</v>
      </c>
      <c r="AZ220" s="16"/>
      <c r="BA220" s="16">
        <v>0.48342541436464098</v>
      </c>
      <c r="BB220" s="16">
        <v>0.469030154849226</v>
      </c>
      <c r="BC220" s="16"/>
      <c r="BD220" s="16">
        <v>0.43664921465968598</v>
      </c>
      <c r="BE220" s="16">
        <v>0.47740440324449601</v>
      </c>
      <c r="BF220" s="16"/>
      <c r="BG220" s="16">
        <v>0.47635135135135098</v>
      </c>
      <c r="BH220" s="16">
        <v>0.46964213912344199</v>
      </c>
      <c r="BI220" s="16"/>
      <c r="BJ220" s="16">
        <v>0.53525641025641002</v>
      </c>
      <c r="BK220" s="16">
        <v>0.46125699526474401</v>
      </c>
      <c r="BL220" s="16"/>
      <c r="BM220" s="16">
        <v>0.52405063291139198</v>
      </c>
      <c r="BN220" s="16">
        <v>0.465641025641026</v>
      </c>
      <c r="BO220" s="16"/>
      <c r="BP220" s="16">
        <v>0.47516556291390699</v>
      </c>
      <c r="BQ220" s="16">
        <v>0.469352764680669</v>
      </c>
    </row>
    <row r="221" spans="2:69" x14ac:dyDescent="0.25">
      <c r="B221" t="s">
        <v>176</v>
      </c>
      <c r="C221" s="16">
        <v>0.42618595825426903</v>
      </c>
      <c r="D221" s="16">
        <v>0.27529761904761901</v>
      </c>
      <c r="E221" s="16">
        <v>0.32641770401106501</v>
      </c>
      <c r="F221" s="16">
        <v>0.359133126934985</v>
      </c>
      <c r="G221" s="16">
        <v>0.331395348837209</v>
      </c>
      <c r="H221" s="16">
        <v>0.67526555386949905</v>
      </c>
      <c r="I221" s="16">
        <v>0.36696090794451502</v>
      </c>
      <c r="J221" s="16">
        <v>0.45959595959596</v>
      </c>
      <c r="K221" s="16">
        <v>0.42016806722689098</v>
      </c>
      <c r="L221" s="16">
        <v>0.38053097345132703</v>
      </c>
      <c r="M221" s="16"/>
      <c r="N221" s="16">
        <v>0.46265060240963901</v>
      </c>
      <c r="O221" s="16">
        <v>0.42698412698412702</v>
      </c>
      <c r="P221" s="16">
        <v>0.45700934579439301</v>
      </c>
      <c r="Q221" s="16">
        <v>0.40291970802919702</v>
      </c>
      <c r="R221" s="16"/>
      <c r="S221" s="16">
        <v>0.43916349809885902</v>
      </c>
      <c r="T221" s="16">
        <v>0.44976076555023897</v>
      </c>
      <c r="U221" s="16">
        <v>0.43534482758620702</v>
      </c>
      <c r="V221" s="16">
        <v>0.43336623889437298</v>
      </c>
      <c r="W221" s="16">
        <v>0.40172786177105801</v>
      </c>
      <c r="X221" s="16">
        <v>0.42621359223300997</v>
      </c>
      <c r="Y221" s="16">
        <v>0.43283582089552203</v>
      </c>
      <c r="Z221" s="16"/>
      <c r="AA221" s="16">
        <v>0.38438617401668701</v>
      </c>
      <c r="AB221" s="16">
        <v>0.44571269487750598</v>
      </c>
      <c r="AC221" s="16"/>
      <c r="AD221" s="16">
        <v>0.44539007092198601</v>
      </c>
      <c r="AE221" s="16">
        <v>0.41917098445595902</v>
      </c>
      <c r="AF221" s="16"/>
      <c r="AG221" s="16">
        <v>0.451383399209486</v>
      </c>
      <c r="AH221" s="16">
        <v>0.40291970802919702</v>
      </c>
      <c r="AI221" s="16"/>
      <c r="AJ221" s="16">
        <v>0.43839541547277899</v>
      </c>
      <c r="AK221" s="16">
        <v>0.41563494870887902</v>
      </c>
      <c r="AL221" s="16"/>
      <c r="AM221" s="16">
        <v>0.451713395638629</v>
      </c>
      <c r="AN221" s="16">
        <v>0.42012779552715701</v>
      </c>
      <c r="AO221" s="16">
        <v>0.425583266291231</v>
      </c>
      <c r="AP221" s="16">
        <v>0.42761506276150602</v>
      </c>
      <c r="AQ221" s="16"/>
      <c r="AR221" s="16">
        <v>0.40062893081760997</v>
      </c>
      <c r="AS221" s="16">
        <v>0.43722826086956501</v>
      </c>
      <c r="AT221" s="16"/>
      <c r="AU221" s="16">
        <v>0.45129469790382198</v>
      </c>
      <c r="AV221" s="16">
        <v>0.42161919712940099</v>
      </c>
      <c r="AW221" s="16"/>
      <c r="AX221" s="16">
        <v>0.399293286219081</v>
      </c>
      <c r="AY221" s="16">
        <v>0.43135037321872899</v>
      </c>
      <c r="AZ221" s="16"/>
      <c r="BA221" s="16">
        <v>0.37845303867403302</v>
      </c>
      <c r="BB221" s="16">
        <v>0.42970660146699302</v>
      </c>
      <c r="BC221" s="16"/>
      <c r="BD221" s="16">
        <v>0.48272251308900499</v>
      </c>
      <c r="BE221" s="16">
        <v>0.41367323290845898</v>
      </c>
      <c r="BF221" s="16"/>
      <c r="BG221" s="16">
        <v>0.50675675675675702</v>
      </c>
      <c r="BH221" s="16">
        <v>0.42139123441897902</v>
      </c>
      <c r="BI221" s="16"/>
      <c r="BJ221" s="16">
        <v>0.41185897435897401</v>
      </c>
      <c r="BK221" s="16">
        <v>0.42811020232458002</v>
      </c>
      <c r="BL221" s="16"/>
      <c r="BM221" s="16">
        <v>0.40506329113924</v>
      </c>
      <c r="BN221" s="16">
        <v>0.42789743589743601</v>
      </c>
      <c r="BO221" s="16"/>
      <c r="BP221" s="16">
        <v>0.37582781456953601</v>
      </c>
      <c r="BQ221" s="16">
        <v>0.43270467209601399</v>
      </c>
    </row>
    <row r="222" spans="2:69" x14ac:dyDescent="0.25">
      <c r="B222" t="s">
        <v>177</v>
      </c>
      <c r="C222" s="16">
        <v>0.28671726755218202</v>
      </c>
      <c r="D222" s="16">
        <v>0.25148809523809501</v>
      </c>
      <c r="E222" s="16">
        <v>0.25864453665283499</v>
      </c>
      <c r="F222" s="16">
        <v>0.26470588235294101</v>
      </c>
      <c r="G222" s="16">
        <v>0.30377906976744201</v>
      </c>
      <c r="H222" s="16">
        <v>0.31411229135053098</v>
      </c>
      <c r="I222" s="16">
        <v>0.28121059268600301</v>
      </c>
      <c r="J222" s="16">
        <v>0.33333333333333298</v>
      </c>
      <c r="K222" s="16">
        <v>0.38655462184874001</v>
      </c>
      <c r="L222" s="16">
        <v>0.23008849557522101</v>
      </c>
      <c r="M222" s="16"/>
      <c r="N222" s="16">
        <v>0.260240963855422</v>
      </c>
      <c r="O222" s="16">
        <v>0.266666666666667</v>
      </c>
      <c r="P222" s="16">
        <v>0.27289719626168202</v>
      </c>
      <c r="Q222" s="16">
        <v>0.30474452554744502</v>
      </c>
      <c r="R222" s="16"/>
      <c r="S222" s="16">
        <v>0.288973384030418</v>
      </c>
      <c r="T222" s="16">
        <v>0.28947368421052599</v>
      </c>
      <c r="U222" s="16">
        <v>0.28448275862069</v>
      </c>
      <c r="V222" s="16">
        <v>0.26357354392892401</v>
      </c>
      <c r="W222" s="16">
        <v>0.279697624190065</v>
      </c>
      <c r="X222" s="16">
        <v>0.29417475728155301</v>
      </c>
      <c r="Y222" s="16">
        <v>0.33731343283582099</v>
      </c>
      <c r="Z222" s="16"/>
      <c r="AA222" s="16">
        <v>0.29678188319427901</v>
      </c>
      <c r="AB222" s="16">
        <v>0.28201559020044498</v>
      </c>
      <c r="AC222" s="16"/>
      <c r="AD222" s="16">
        <v>0.28936170212765999</v>
      </c>
      <c r="AE222" s="16">
        <v>0.285751295336788</v>
      </c>
      <c r="AF222" s="16"/>
      <c r="AG222" s="16">
        <v>0.26719367588932802</v>
      </c>
      <c r="AH222" s="16">
        <v>0.30474452554744502</v>
      </c>
      <c r="AI222" s="16"/>
      <c r="AJ222" s="16">
        <v>0.28243962341383499</v>
      </c>
      <c r="AK222" s="16">
        <v>0.29041386628935301</v>
      </c>
      <c r="AL222" s="16"/>
      <c r="AM222" s="16">
        <v>0.22429906542056099</v>
      </c>
      <c r="AN222" s="16">
        <v>0.28115015974440899</v>
      </c>
      <c r="AO222" s="16">
        <v>0.29485116653258198</v>
      </c>
      <c r="AP222" s="16">
        <v>0.29372384937238499</v>
      </c>
      <c r="AQ222" s="16"/>
      <c r="AR222" s="16">
        <v>0.28364779874213802</v>
      </c>
      <c r="AS222" s="16">
        <v>0.28804347826087001</v>
      </c>
      <c r="AT222" s="16"/>
      <c r="AU222" s="16">
        <v>0.318125770653514</v>
      </c>
      <c r="AV222" s="16">
        <v>0.28100470957613799</v>
      </c>
      <c r="AW222" s="16"/>
      <c r="AX222" s="16">
        <v>0.296819787985866</v>
      </c>
      <c r="AY222" s="16">
        <v>0.28477719972856802</v>
      </c>
      <c r="AZ222" s="16"/>
      <c r="BA222" s="16">
        <v>0.33425414364640899</v>
      </c>
      <c r="BB222" s="16">
        <v>0.28321108394458</v>
      </c>
      <c r="BC222" s="16"/>
      <c r="BD222" s="16">
        <v>0.31204188481675399</v>
      </c>
      <c r="BE222" s="16">
        <v>0.28111239860950199</v>
      </c>
      <c r="BF222" s="16"/>
      <c r="BG222" s="16">
        <v>0.38851351351351299</v>
      </c>
      <c r="BH222" s="16">
        <v>0.28065942903096103</v>
      </c>
      <c r="BI222" s="16"/>
      <c r="BJ222" s="16">
        <v>0.32852564102564102</v>
      </c>
      <c r="BK222" s="16">
        <v>0.28110202324580302</v>
      </c>
      <c r="BL222" s="16"/>
      <c r="BM222" s="16">
        <v>0.33164556962025299</v>
      </c>
      <c r="BN222" s="16">
        <v>0.283076923076923</v>
      </c>
      <c r="BO222" s="16"/>
      <c r="BP222" s="16">
        <v>0.278145695364238</v>
      </c>
      <c r="BQ222" s="16">
        <v>0.28782683240462897</v>
      </c>
    </row>
    <row r="223" spans="2:69" x14ac:dyDescent="0.25">
      <c r="B223" t="s">
        <v>178</v>
      </c>
      <c r="C223" s="16">
        <v>0.28235294117647097</v>
      </c>
      <c r="D223" s="16">
        <v>0.31696428571428598</v>
      </c>
      <c r="E223" s="16">
        <v>0.29460580912863099</v>
      </c>
      <c r="F223" s="16">
        <v>0.30650154798761597</v>
      </c>
      <c r="G223" s="16">
        <v>0.248546511627907</v>
      </c>
      <c r="H223" s="16">
        <v>0.27693474962063702</v>
      </c>
      <c r="I223" s="16">
        <v>0.23581336696090799</v>
      </c>
      <c r="J223" s="16">
        <v>0.36868686868686901</v>
      </c>
      <c r="K223" s="16">
        <v>0.28571428571428598</v>
      </c>
      <c r="L223" s="16">
        <v>0.30088495575221202</v>
      </c>
      <c r="M223" s="16"/>
      <c r="N223" s="16">
        <v>0.30120481927710802</v>
      </c>
      <c r="O223" s="16">
        <v>0.28253968253968298</v>
      </c>
      <c r="P223" s="16">
        <v>0.27663551401869202</v>
      </c>
      <c r="Q223" s="16">
        <v>0.27883211678832098</v>
      </c>
      <c r="R223" s="16"/>
      <c r="S223" s="16">
        <v>0.317490494296578</v>
      </c>
      <c r="T223" s="16">
        <v>0.25598086124401898</v>
      </c>
      <c r="U223" s="16">
        <v>0.26508620689655199</v>
      </c>
      <c r="V223" s="16">
        <v>0.25962487660414602</v>
      </c>
      <c r="W223" s="16">
        <v>0.28077753779697601</v>
      </c>
      <c r="X223" s="16">
        <v>0.29902912621359201</v>
      </c>
      <c r="Y223" s="16">
        <v>0.29402985074626897</v>
      </c>
      <c r="Z223" s="16"/>
      <c r="AA223" s="16">
        <v>0.30333730631704398</v>
      </c>
      <c r="AB223" s="16">
        <v>0.27255011135857499</v>
      </c>
      <c r="AC223" s="16"/>
      <c r="AD223" s="16">
        <v>0.33333333333333298</v>
      </c>
      <c r="AE223" s="16">
        <v>0.263730569948187</v>
      </c>
      <c r="AF223" s="16"/>
      <c r="AG223" s="16">
        <v>0.28616600790513802</v>
      </c>
      <c r="AH223" s="16">
        <v>0.27883211678832098</v>
      </c>
      <c r="AI223" s="16"/>
      <c r="AJ223" s="16">
        <v>0.273024969300041</v>
      </c>
      <c r="AK223" s="16">
        <v>0.29041386628935301</v>
      </c>
      <c r="AL223" s="16"/>
      <c r="AM223" s="16">
        <v>0.27725856697819301</v>
      </c>
      <c r="AN223" s="16">
        <v>0.30910543130990398</v>
      </c>
      <c r="AO223" s="16">
        <v>0.27916331456154497</v>
      </c>
      <c r="AP223" s="16">
        <v>0.26359832635983299</v>
      </c>
      <c r="AQ223" s="16"/>
      <c r="AR223" s="16">
        <v>0.286792452830189</v>
      </c>
      <c r="AS223" s="16">
        <v>0.28043478260869598</v>
      </c>
      <c r="AT223" s="16"/>
      <c r="AU223" s="16">
        <v>0.342786683107275</v>
      </c>
      <c r="AV223" s="16">
        <v>0.271361291769455</v>
      </c>
      <c r="AW223" s="16"/>
      <c r="AX223" s="16">
        <v>0.28739693757361601</v>
      </c>
      <c r="AY223" s="16">
        <v>0.28138430219407401</v>
      </c>
      <c r="AZ223" s="16"/>
      <c r="BA223" s="16">
        <v>0.33425414364640899</v>
      </c>
      <c r="BB223" s="16">
        <v>0.27852485737571298</v>
      </c>
      <c r="BC223" s="16"/>
      <c r="BD223" s="16">
        <v>0.269109947643979</v>
      </c>
      <c r="BE223" s="16">
        <v>0.28528389339513299</v>
      </c>
      <c r="BF223" s="16"/>
      <c r="BG223" s="16">
        <v>0.28378378378378399</v>
      </c>
      <c r="BH223" s="16">
        <v>0.28226779252111001</v>
      </c>
      <c r="BI223" s="16"/>
      <c r="BJ223" s="16">
        <v>0.29166666666666702</v>
      </c>
      <c r="BK223" s="16">
        <v>0.28110202324580302</v>
      </c>
      <c r="BL223" s="16"/>
      <c r="BM223" s="16">
        <v>0.35189873417721501</v>
      </c>
      <c r="BN223" s="16">
        <v>0.27671794871794902</v>
      </c>
      <c r="BO223" s="16"/>
      <c r="BP223" s="16">
        <v>0.306291390728477</v>
      </c>
      <c r="BQ223" s="16">
        <v>0.27925417916845302</v>
      </c>
    </row>
    <row r="224" spans="2:69" x14ac:dyDescent="0.25">
      <c r="B224" t="s">
        <v>179</v>
      </c>
      <c r="C224" s="16">
        <v>0.166034155597723</v>
      </c>
      <c r="D224" s="16">
        <v>0.14285714285714299</v>
      </c>
      <c r="E224" s="16">
        <v>0.14799446749654199</v>
      </c>
      <c r="F224" s="16">
        <v>0.19659442724458201</v>
      </c>
      <c r="G224" s="16">
        <v>0.24273255813953501</v>
      </c>
      <c r="H224" s="16">
        <v>0.1350531107739</v>
      </c>
      <c r="I224" s="16">
        <v>0.151324085750315</v>
      </c>
      <c r="J224" s="16">
        <v>0.23232323232323199</v>
      </c>
      <c r="K224" s="16">
        <v>0.22689075630252101</v>
      </c>
      <c r="L224" s="16">
        <v>6.1946902654867297E-2</v>
      </c>
      <c r="M224" s="16"/>
      <c r="N224" s="16">
        <v>8.1927710843373497E-2</v>
      </c>
      <c r="O224" s="16">
        <v>0.13015873015873</v>
      </c>
      <c r="P224" s="16">
        <v>0.17102803738317801</v>
      </c>
      <c r="Q224" s="16">
        <v>0.197810218978102</v>
      </c>
      <c r="R224" s="16"/>
      <c r="S224" s="16">
        <v>0.12547528517110301</v>
      </c>
      <c r="T224" s="16">
        <v>0.191387559808612</v>
      </c>
      <c r="U224" s="16">
        <v>0.21336206896551699</v>
      </c>
      <c r="V224" s="16">
        <v>0.126357354392892</v>
      </c>
      <c r="W224" s="16">
        <v>0.180345572354212</v>
      </c>
      <c r="X224" s="16">
        <v>0.187378640776699</v>
      </c>
      <c r="Y224" s="16">
        <v>0.192537313432836</v>
      </c>
      <c r="Z224" s="16"/>
      <c r="AA224" s="16">
        <v>0.215733015494636</v>
      </c>
      <c r="AB224" s="16">
        <v>0.14281737193763899</v>
      </c>
      <c r="AC224" s="16"/>
      <c r="AD224" s="16">
        <v>0.15106382978723401</v>
      </c>
      <c r="AE224" s="16">
        <v>0.17150259067357501</v>
      </c>
      <c r="AF224" s="16"/>
      <c r="AG224" s="16">
        <v>0.13162055335968401</v>
      </c>
      <c r="AH224" s="16">
        <v>0.197810218978102</v>
      </c>
      <c r="AI224" s="16"/>
      <c r="AJ224" s="16">
        <v>0.18870241506344701</v>
      </c>
      <c r="AK224" s="16">
        <v>0.146444994694022</v>
      </c>
      <c r="AL224" s="16"/>
      <c r="AM224" s="16">
        <v>7.7881619937694699E-2</v>
      </c>
      <c r="AN224" s="16">
        <v>0.146166134185304</v>
      </c>
      <c r="AO224" s="16">
        <v>0.164521319388576</v>
      </c>
      <c r="AP224" s="16">
        <v>0.213389121338912</v>
      </c>
      <c r="AQ224" s="16"/>
      <c r="AR224" s="16">
        <v>0.19308176100628899</v>
      </c>
      <c r="AS224" s="16">
        <v>0.15434782608695699</v>
      </c>
      <c r="AT224" s="16"/>
      <c r="AU224" s="16">
        <v>0.18495684340320601</v>
      </c>
      <c r="AV224" s="16">
        <v>0.16259250953128501</v>
      </c>
      <c r="AW224" s="16"/>
      <c r="AX224" s="16">
        <v>0.207302709069494</v>
      </c>
      <c r="AY224" s="16">
        <v>0.15810902510744199</v>
      </c>
      <c r="AZ224" s="16"/>
      <c r="BA224" s="16">
        <v>0.207182320441989</v>
      </c>
      <c r="BB224" s="16">
        <v>0.16299918500407501</v>
      </c>
      <c r="BC224" s="16"/>
      <c r="BD224" s="16">
        <v>0.203141361256545</v>
      </c>
      <c r="BE224" s="16">
        <v>0.15782155272305901</v>
      </c>
      <c r="BF224" s="16"/>
      <c r="BG224" s="16">
        <v>0.24662162162162199</v>
      </c>
      <c r="BH224" s="16">
        <v>0.16123843988741501</v>
      </c>
      <c r="BI224" s="16"/>
      <c r="BJ224" s="16">
        <v>0.24519230769230799</v>
      </c>
      <c r="BK224" s="16">
        <v>0.15540249677141599</v>
      </c>
      <c r="BL224" s="16"/>
      <c r="BM224" s="16">
        <v>0.24303797468354399</v>
      </c>
      <c r="BN224" s="16">
        <v>0.15979487179487201</v>
      </c>
      <c r="BO224" s="16"/>
      <c r="BP224" s="16">
        <v>0.175496688741722</v>
      </c>
      <c r="BQ224" s="16">
        <v>0.16480925846549499</v>
      </c>
    </row>
    <row r="225" spans="2:69" x14ac:dyDescent="0.25">
      <c r="B225" t="s">
        <v>105</v>
      </c>
      <c r="C225" s="16">
        <v>5.1423149905123297E-2</v>
      </c>
      <c r="D225" s="16">
        <v>3.5714285714285698E-2</v>
      </c>
      <c r="E225" s="16">
        <v>2.0746887966804999E-2</v>
      </c>
      <c r="F225" s="16">
        <v>3.2507739938080503E-2</v>
      </c>
      <c r="G225" s="16">
        <v>9.3023255813953501E-2</v>
      </c>
      <c r="H225" s="16">
        <v>4.5523520485584203E-2</v>
      </c>
      <c r="I225" s="16">
        <v>6.9356872635561201E-2</v>
      </c>
      <c r="J225" s="16">
        <v>5.5555555555555601E-2</v>
      </c>
      <c r="K225" s="16">
        <v>4.20168067226891E-2</v>
      </c>
      <c r="L225" s="16">
        <v>0.14159292035398199</v>
      </c>
      <c r="M225" s="16"/>
      <c r="N225" s="16">
        <v>8.1927710843373497E-2</v>
      </c>
      <c r="O225" s="16">
        <v>7.3015873015873006E-2</v>
      </c>
      <c r="P225" s="16">
        <v>5.1401869158878503E-2</v>
      </c>
      <c r="Q225" s="16">
        <v>3.7226277372262799E-2</v>
      </c>
      <c r="R225" s="16"/>
      <c r="S225" s="16">
        <v>7.0342205323193893E-2</v>
      </c>
      <c r="T225" s="16">
        <v>6.6985645933014398E-2</v>
      </c>
      <c r="U225" s="16">
        <v>3.4482758620689703E-2</v>
      </c>
      <c r="V225" s="16">
        <v>6.3178677196446195E-2</v>
      </c>
      <c r="W225" s="16">
        <v>3.77969762419006E-2</v>
      </c>
      <c r="X225" s="16">
        <v>2.6213592233009699E-2</v>
      </c>
      <c r="Y225" s="16">
        <v>3.5820895522388103E-2</v>
      </c>
      <c r="Z225" s="16"/>
      <c r="AA225" s="16">
        <v>2.9797377830750899E-2</v>
      </c>
      <c r="AB225" s="16">
        <v>6.1525612472160401E-2</v>
      </c>
      <c r="AC225" s="16"/>
      <c r="AD225" s="16">
        <v>4.9645390070922002E-2</v>
      </c>
      <c r="AE225" s="16">
        <v>5.2072538860103601E-2</v>
      </c>
      <c r="AF225" s="16"/>
      <c r="AG225" s="16">
        <v>6.6798418972332005E-2</v>
      </c>
      <c r="AH225" s="16">
        <v>3.7226277372262799E-2</v>
      </c>
      <c r="AI225" s="16"/>
      <c r="AJ225" s="16">
        <v>3.8067949242734302E-2</v>
      </c>
      <c r="AK225" s="16">
        <v>6.2964273081004593E-2</v>
      </c>
      <c r="AL225" s="16"/>
      <c r="AM225" s="16">
        <v>0.14018691588785001</v>
      </c>
      <c r="AN225" s="16">
        <v>6.7092651757188496E-2</v>
      </c>
      <c r="AO225" s="16">
        <v>4.6661303298471402E-2</v>
      </c>
      <c r="AP225" s="16">
        <v>2.1757322175732199E-2</v>
      </c>
      <c r="AQ225" s="16"/>
      <c r="AR225" s="16">
        <v>4.15094339622641E-2</v>
      </c>
      <c r="AS225" s="16">
        <v>5.5706521739130398E-2</v>
      </c>
      <c r="AT225" s="16"/>
      <c r="AU225" s="16">
        <v>4.5622688039457501E-2</v>
      </c>
      <c r="AV225" s="16">
        <v>5.2478134110787202E-2</v>
      </c>
      <c r="AW225" s="16"/>
      <c r="AX225" s="16">
        <v>3.06242638398115E-2</v>
      </c>
      <c r="AY225" s="16">
        <v>5.5417326396742801E-2</v>
      </c>
      <c r="AZ225" s="16"/>
      <c r="BA225" s="16">
        <v>6.3535911602209894E-2</v>
      </c>
      <c r="BB225" s="16">
        <v>5.0529747351263199E-2</v>
      </c>
      <c r="BC225" s="16"/>
      <c r="BD225" s="16">
        <v>3.8743455497382201E-2</v>
      </c>
      <c r="BE225" s="16">
        <v>5.4229432213209701E-2</v>
      </c>
      <c r="BF225" s="16"/>
      <c r="BG225" s="16">
        <v>1.68918918918919E-2</v>
      </c>
      <c r="BH225" s="16">
        <v>5.34780860474467E-2</v>
      </c>
      <c r="BI225" s="16"/>
      <c r="BJ225" s="16">
        <v>1.6025641025641E-2</v>
      </c>
      <c r="BK225" s="16">
        <v>5.6177356866121402E-2</v>
      </c>
      <c r="BL225" s="16"/>
      <c r="BM225" s="16">
        <v>2.53164556962025E-2</v>
      </c>
      <c r="BN225" s="16">
        <v>5.35384615384615E-2</v>
      </c>
      <c r="BO225" s="16"/>
      <c r="BP225" s="16">
        <v>5.7947019867549701E-2</v>
      </c>
      <c r="BQ225" s="16">
        <v>5.0578654093441901E-2</v>
      </c>
    </row>
    <row r="226" spans="2:69" x14ac:dyDescent="0.25">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row>
    <row r="227" spans="2:69" x14ac:dyDescent="0.25">
      <c r="B227" s="6" t="s">
        <v>192</v>
      </c>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row>
    <row r="228" spans="2:69" x14ac:dyDescent="0.25">
      <c r="B228" s="23" t="s">
        <v>70</v>
      </c>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row>
    <row r="229" spans="2:69" x14ac:dyDescent="0.25">
      <c r="B229" t="s">
        <v>184</v>
      </c>
      <c r="C229" s="16">
        <v>0.41574952561669798</v>
      </c>
      <c r="D229" s="16">
        <v>0.375</v>
      </c>
      <c r="E229" s="16">
        <v>0.35961272475795297</v>
      </c>
      <c r="F229" s="16">
        <v>0.335913312693498</v>
      </c>
      <c r="G229" s="16">
        <v>0.51744186046511598</v>
      </c>
      <c r="H229" s="16">
        <v>0.39605462822458298</v>
      </c>
      <c r="I229" s="16">
        <v>0.47793190416141201</v>
      </c>
      <c r="J229" s="16">
        <v>0.49494949494949497</v>
      </c>
      <c r="K229" s="16">
        <v>0.47899159663865498</v>
      </c>
      <c r="L229" s="16">
        <v>0.44247787610619499</v>
      </c>
      <c r="M229" s="16"/>
      <c r="N229" s="16">
        <v>0.340963855421687</v>
      </c>
      <c r="O229" s="16">
        <v>0.37936507936507902</v>
      </c>
      <c r="P229" s="16">
        <v>0.409345794392523</v>
      </c>
      <c r="Q229" s="16">
        <v>0.449270072992701</v>
      </c>
      <c r="R229" s="16"/>
      <c r="S229" s="16">
        <v>0.344106463878327</v>
      </c>
      <c r="T229" s="16">
        <v>0.37799043062200999</v>
      </c>
      <c r="U229" s="16">
        <v>0.41379310344827602</v>
      </c>
      <c r="V229" s="16">
        <v>0.38696939782823297</v>
      </c>
      <c r="W229" s="16">
        <v>0.407127429805616</v>
      </c>
      <c r="X229" s="16">
        <v>0.45533980582524303</v>
      </c>
      <c r="Y229" s="16">
        <v>0.508955223880597</v>
      </c>
      <c r="Z229" s="16"/>
      <c r="AA229" s="16">
        <v>0.44576877234803303</v>
      </c>
      <c r="AB229" s="16">
        <v>0.40172605790645899</v>
      </c>
      <c r="AC229" s="16"/>
      <c r="AD229" s="16">
        <v>0.37588652482269502</v>
      </c>
      <c r="AE229" s="16">
        <v>0.43031088082901597</v>
      </c>
      <c r="AF229" s="16"/>
      <c r="AG229" s="16">
        <v>0.37944664031620601</v>
      </c>
      <c r="AH229" s="16">
        <v>0.449270072992701</v>
      </c>
      <c r="AI229" s="16"/>
      <c r="AJ229" s="16">
        <v>0.48546868604175197</v>
      </c>
      <c r="AK229" s="16">
        <v>0.35550053059780701</v>
      </c>
      <c r="AL229" s="16"/>
      <c r="AM229" s="16">
        <v>0.29283489096573201</v>
      </c>
      <c r="AN229" s="16">
        <v>0.37300319488817901</v>
      </c>
      <c r="AO229" s="16">
        <v>0.41673370876910698</v>
      </c>
      <c r="AP229" s="16">
        <v>0.48953974895397501</v>
      </c>
      <c r="AQ229" s="16"/>
      <c r="AR229" s="16">
        <v>0.43333333333333302</v>
      </c>
      <c r="AS229" s="16">
        <v>0.40815217391304298</v>
      </c>
      <c r="AT229" s="16"/>
      <c r="AU229" s="16">
        <v>0.45006165228113398</v>
      </c>
      <c r="AV229" s="16">
        <v>0.40950885848844998</v>
      </c>
      <c r="AW229" s="16"/>
      <c r="AX229" s="16">
        <v>0.46407538280329802</v>
      </c>
      <c r="AY229" s="16">
        <v>0.40646912463243601</v>
      </c>
      <c r="AZ229" s="16"/>
      <c r="BA229" s="16">
        <v>0.39779005524861899</v>
      </c>
      <c r="BB229" s="16">
        <v>0.41707416462917701</v>
      </c>
      <c r="BC229" s="16"/>
      <c r="BD229" s="16">
        <v>0.41884816753926701</v>
      </c>
      <c r="BE229" s="16">
        <v>0.41506373117033601</v>
      </c>
      <c r="BF229" s="16"/>
      <c r="BG229" s="16">
        <v>0.40878378378378399</v>
      </c>
      <c r="BH229" s="16">
        <v>0.41616405307599502</v>
      </c>
      <c r="BI229" s="16"/>
      <c r="BJ229" s="16">
        <v>0.456730769230769</v>
      </c>
      <c r="BK229" s="16">
        <v>0.41024537236332298</v>
      </c>
      <c r="BL229" s="16"/>
      <c r="BM229" s="16">
        <v>0.43797468354430402</v>
      </c>
      <c r="BN229" s="16">
        <v>0.41394871794871801</v>
      </c>
      <c r="BO229" s="16"/>
      <c r="BP229" s="16">
        <v>0.39569536423841101</v>
      </c>
      <c r="BQ229" s="16">
        <v>0.41834547792541799</v>
      </c>
    </row>
    <row r="230" spans="2:69" x14ac:dyDescent="0.25">
      <c r="B230" t="s">
        <v>185</v>
      </c>
      <c r="C230" s="16">
        <v>0.42599620493358598</v>
      </c>
      <c r="D230" s="16">
        <v>0.44940476190476197</v>
      </c>
      <c r="E230" s="16">
        <v>0.439834024896266</v>
      </c>
      <c r="F230" s="16">
        <v>0.46594427244581998</v>
      </c>
      <c r="G230" s="16">
        <v>0.38081395348837199</v>
      </c>
      <c r="H230" s="16">
        <v>0.43171471927162403</v>
      </c>
      <c r="I230" s="16">
        <v>0.41235813366960899</v>
      </c>
      <c r="J230" s="16">
        <v>0.37878787878787901</v>
      </c>
      <c r="K230" s="16">
        <v>0.42016806722689098</v>
      </c>
      <c r="L230" s="16">
        <v>0.36283185840707999</v>
      </c>
      <c r="M230" s="16"/>
      <c r="N230" s="16">
        <v>0.43132530120481899</v>
      </c>
      <c r="O230" s="16">
        <v>0.43333333333333302</v>
      </c>
      <c r="P230" s="16">
        <v>0.42897196261682202</v>
      </c>
      <c r="Q230" s="16">
        <v>0.42153284671532798</v>
      </c>
      <c r="R230" s="16"/>
      <c r="S230" s="16">
        <v>0.44296577946768101</v>
      </c>
      <c r="T230" s="16">
        <v>0.43779904306220102</v>
      </c>
      <c r="U230" s="16">
        <v>0.443965517241379</v>
      </c>
      <c r="V230" s="16">
        <v>0.43731490621915098</v>
      </c>
      <c r="W230" s="16">
        <v>0.43196544276457899</v>
      </c>
      <c r="X230" s="16">
        <v>0.42135922330097098</v>
      </c>
      <c r="Y230" s="16">
        <v>0.35970149253731298</v>
      </c>
      <c r="Z230" s="16"/>
      <c r="AA230" s="16">
        <v>0.420143027413588</v>
      </c>
      <c r="AB230" s="16">
        <v>0.42873051224944297</v>
      </c>
      <c r="AC230" s="16"/>
      <c r="AD230" s="16">
        <v>0.45106382978723403</v>
      </c>
      <c r="AE230" s="16">
        <v>0.416839378238342</v>
      </c>
      <c r="AF230" s="16"/>
      <c r="AG230" s="16">
        <v>0.43083003952569199</v>
      </c>
      <c r="AH230" s="16">
        <v>0.42153284671532798</v>
      </c>
      <c r="AI230" s="16"/>
      <c r="AJ230" s="16">
        <v>0.38763814981580003</v>
      </c>
      <c r="AK230" s="16">
        <v>0.45914396887159498</v>
      </c>
      <c r="AL230" s="16"/>
      <c r="AM230" s="16">
        <v>0.451713395638629</v>
      </c>
      <c r="AN230" s="16">
        <v>0.446485623003195</v>
      </c>
      <c r="AO230" s="16">
        <v>0.42075623491552699</v>
      </c>
      <c r="AP230" s="16">
        <v>0.410041841004184</v>
      </c>
      <c r="AQ230" s="16"/>
      <c r="AR230" s="16">
        <v>0.41698113207547199</v>
      </c>
      <c r="AS230" s="16">
        <v>0.42989130434782602</v>
      </c>
      <c r="AT230" s="16"/>
      <c r="AU230" s="16">
        <v>0.39950678175092502</v>
      </c>
      <c r="AV230" s="16">
        <v>0.43081408387530801</v>
      </c>
      <c r="AW230" s="16"/>
      <c r="AX230" s="16">
        <v>0.38751472320376901</v>
      </c>
      <c r="AY230" s="16">
        <v>0.43338611173942498</v>
      </c>
      <c r="AZ230" s="16"/>
      <c r="BA230" s="16">
        <v>0.425414364640884</v>
      </c>
      <c r="BB230" s="16">
        <v>0.42603911980440101</v>
      </c>
      <c r="BC230" s="16"/>
      <c r="BD230" s="16">
        <v>0.415706806282722</v>
      </c>
      <c r="BE230" s="16">
        <v>0.42827346465816901</v>
      </c>
      <c r="BF230" s="16"/>
      <c r="BG230" s="16">
        <v>0.43243243243243201</v>
      </c>
      <c r="BH230" s="16">
        <v>0.42561318858061897</v>
      </c>
      <c r="BI230" s="16"/>
      <c r="BJ230" s="16">
        <v>0.40384615384615402</v>
      </c>
      <c r="BK230" s="16">
        <v>0.428971157985364</v>
      </c>
      <c r="BL230" s="16"/>
      <c r="BM230" s="16">
        <v>0.40759493670886099</v>
      </c>
      <c r="BN230" s="16">
        <v>0.42748717948718001</v>
      </c>
      <c r="BO230" s="16"/>
      <c r="BP230" s="16">
        <v>0.42218543046357598</v>
      </c>
      <c r="BQ230" s="16">
        <v>0.42648949849978601</v>
      </c>
    </row>
    <row r="231" spans="2:69" x14ac:dyDescent="0.25">
      <c r="B231" t="s">
        <v>186</v>
      </c>
      <c r="C231" s="16">
        <v>8.6337760910815894E-2</v>
      </c>
      <c r="D231" s="16">
        <v>9.375E-2</v>
      </c>
      <c r="E231" s="16">
        <v>0.10511756569847901</v>
      </c>
      <c r="F231" s="16">
        <v>0.120743034055728</v>
      </c>
      <c r="G231" s="16">
        <v>6.3953488372092998E-2</v>
      </c>
      <c r="H231" s="16">
        <v>9.2564491654021197E-2</v>
      </c>
      <c r="I231" s="16">
        <v>5.1702395964690999E-2</v>
      </c>
      <c r="J231" s="16">
        <v>7.0707070707070704E-2</v>
      </c>
      <c r="K231" s="16">
        <v>6.7226890756302504E-2</v>
      </c>
      <c r="L231" s="16">
        <v>7.9646017699115002E-2</v>
      </c>
      <c r="M231" s="16"/>
      <c r="N231" s="16">
        <v>0.11325301204819301</v>
      </c>
      <c r="O231" s="16">
        <v>0.104761904761905</v>
      </c>
      <c r="P231" s="16">
        <v>9.34579439252336E-2</v>
      </c>
      <c r="Q231" s="16">
        <v>7.1167883211678801E-2</v>
      </c>
      <c r="R231" s="16"/>
      <c r="S231" s="16">
        <v>9.6958174904943004E-2</v>
      </c>
      <c r="T231" s="16">
        <v>0.11244019138756001</v>
      </c>
      <c r="U231" s="16">
        <v>7.9741379310344807E-2</v>
      </c>
      <c r="V231" s="16">
        <v>0.10167818361303101</v>
      </c>
      <c r="W231" s="16">
        <v>8.2073434125270003E-2</v>
      </c>
      <c r="X231" s="16">
        <v>6.7961165048543701E-2</v>
      </c>
      <c r="Y231" s="16">
        <v>7.01492537313433E-2</v>
      </c>
      <c r="Z231" s="16"/>
      <c r="AA231" s="16">
        <v>8.0452920143027407E-2</v>
      </c>
      <c r="AB231" s="16">
        <v>8.9086859688196005E-2</v>
      </c>
      <c r="AC231" s="16"/>
      <c r="AD231" s="16">
        <v>0.102836879432624</v>
      </c>
      <c r="AE231" s="16">
        <v>8.0310880829015496E-2</v>
      </c>
      <c r="AF231" s="16"/>
      <c r="AG231" s="16">
        <v>0.102766798418972</v>
      </c>
      <c r="AH231" s="16">
        <v>7.1167883211678801E-2</v>
      </c>
      <c r="AI231" s="16"/>
      <c r="AJ231" s="16">
        <v>6.8767908309455603E-2</v>
      </c>
      <c r="AK231" s="16">
        <v>0.10152104704633901</v>
      </c>
      <c r="AL231" s="16"/>
      <c r="AM231" s="16">
        <v>0.121495327102804</v>
      </c>
      <c r="AN231" s="16">
        <v>9.0255591054313106E-2</v>
      </c>
      <c r="AO231" s="16">
        <v>9.5333869670152893E-2</v>
      </c>
      <c r="AP231" s="16">
        <v>5.4393305439330498E-2</v>
      </c>
      <c r="AQ231" s="16"/>
      <c r="AR231" s="16">
        <v>8.6792452830188702E-2</v>
      </c>
      <c r="AS231" s="16">
        <v>8.6141304347826103E-2</v>
      </c>
      <c r="AT231" s="16"/>
      <c r="AU231" s="16">
        <v>8.6313193588162807E-2</v>
      </c>
      <c r="AV231" s="16">
        <v>8.6342229199372095E-2</v>
      </c>
      <c r="AW231" s="16"/>
      <c r="AX231" s="16">
        <v>9.7762073027090696E-2</v>
      </c>
      <c r="AY231" s="16">
        <v>8.4143858855462605E-2</v>
      </c>
      <c r="AZ231" s="16"/>
      <c r="BA231" s="16">
        <v>8.5635359116022103E-2</v>
      </c>
      <c r="BB231" s="16">
        <v>8.6389568052159693E-2</v>
      </c>
      <c r="BC231" s="16"/>
      <c r="BD231" s="16">
        <v>8.7958115183246102E-2</v>
      </c>
      <c r="BE231" s="16">
        <v>8.5979142526071806E-2</v>
      </c>
      <c r="BF231" s="16"/>
      <c r="BG231" s="16">
        <v>0.10472972972973001</v>
      </c>
      <c r="BH231" s="16">
        <v>8.5243264977884994E-2</v>
      </c>
      <c r="BI231" s="16"/>
      <c r="BJ231" s="16">
        <v>8.6538461538461495E-2</v>
      </c>
      <c r="BK231" s="16">
        <v>8.6310804993542795E-2</v>
      </c>
      <c r="BL231" s="16"/>
      <c r="BM231" s="16">
        <v>9.87341772151899E-2</v>
      </c>
      <c r="BN231" s="16">
        <v>8.5333333333333303E-2</v>
      </c>
      <c r="BO231" s="16"/>
      <c r="BP231" s="16">
        <v>0.10430463576158901</v>
      </c>
      <c r="BQ231" s="16">
        <v>8.4012001714530604E-2</v>
      </c>
    </row>
    <row r="232" spans="2:69" x14ac:dyDescent="0.25">
      <c r="B232" t="s">
        <v>187</v>
      </c>
      <c r="C232" s="16">
        <v>5.57874762808349E-2</v>
      </c>
      <c r="D232" s="16">
        <v>6.5476190476190493E-2</v>
      </c>
      <c r="E232" s="16">
        <v>7.3305670816044305E-2</v>
      </c>
      <c r="F232" s="16">
        <v>6.0371517027863801E-2</v>
      </c>
      <c r="G232" s="16">
        <v>2.6162790697674399E-2</v>
      </c>
      <c r="H232" s="16">
        <v>6.2215477996965099E-2</v>
      </c>
      <c r="I232" s="16">
        <v>4.5397225725094602E-2</v>
      </c>
      <c r="J232" s="16">
        <v>5.0505050505050497E-2</v>
      </c>
      <c r="K232" s="16">
        <v>2.5210084033613401E-2</v>
      </c>
      <c r="L232" s="16">
        <v>7.9646017699115002E-2</v>
      </c>
      <c r="M232" s="16"/>
      <c r="N232" s="16">
        <v>8.1927710843373497E-2</v>
      </c>
      <c r="O232" s="16">
        <v>5.8730158730158702E-2</v>
      </c>
      <c r="P232" s="16">
        <v>5.7943925233644902E-2</v>
      </c>
      <c r="Q232" s="16">
        <v>4.6350364963503601E-2</v>
      </c>
      <c r="R232" s="16"/>
      <c r="S232" s="16">
        <v>7.7946768060836502E-2</v>
      </c>
      <c r="T232" s="16">
        <v>5.9808612440191401E-2</v>
      </c>
      <c r="U232" s="16">
        <v>5.1724137931034503E-2</v>
      </c>
      <c r="V232" s="16">
        <v>5.92300098716683E-2</v>
      </c>
      <c r="W232" s="16">
        <v>6.5874730021598299E-2</v>
      </c>
      <c r="X232" s="16">
        <v>4.4660194174757299E-2</v>
      </c>
      <c r="Y232" s="16">
        <v>4.1791044776119397E-2</v>
      </c>
      <c r="Z232" s="16"/>
      <c r="AA232" s="16">
        <v>4.1716328963051302E-2</v>
      </c>
      <c r="AB232" s="16">
        <v>6.2360801781737203E-2</v>
      </c>
      <c r="AC232" s="16"/>
      <c r="AD232" s="16">
        <v>5.3900709219858199E-2</v>
      </c>
      <c r="AE232" s="16">
        <v>5.6476683937823798E-2</v>
      </c>
      <c r="AF232" s="16"/>
      <c r="AG232" s="16">
        <v>6.6007905138339901E-2</v>
      </c>
      <c r="AH232" s="16">
        <v>4.6350364963503601E-2</v>
      </c>
      <c r="AI232" s="16"/>
      <c r="AJ232" s="16">
        <v>4.3798608268522297E-2</v>
      </c>
      <c r="AK232" s="16">
        <v>6.6147859922179003E-2</v>
      </c>
      <c r="AL232" s="16"/>
      <c r="AM232" s="16">
        <v>8.4112149532710304E-2</v>
      </c>
      <c r="AN232" s="16">
        <v>6.8690095846645399E-2</v>
      </c>
      <c r="AO232" s="16">
        <v>5.5108608205953299E-2</v>
      </c>
      <c r="AP232" s="16">
        <v>3.5983263598326397E-2</v>
      </c>
      <c r="AQ232" s="16"/>
      <c r="AR232" s="16">
        <v>5.2201257861635202E-2</v>
      </c>
      <c r="AS232" s="16">
        <v>5.7336956521739098E-2</v>
      </c>
      <c r="AT232" s="16"/>
      <c r="AU232" s="16">
        <v>4.8088779284833502E-2</v>
      </c>
      <c r="AV232" s="16">
        <v>5.7187710248934702E-2</v>
      </c>
      <c r="AW232" s="16"/>
      <c r="AX232" s="16">
        <v>4.1224970553592498E-2</v>
      </c>
      <c r="AY232" s="16">
        <v>5.8584030762270999E-2</v>
      </c>
      <c r="AZ232" s="16"/>
      <c r="BA232" s="16">
        <v>5.8011049723756897E-2</v>
      </c>
      <c r="BB232" s="16">
        <v>5.56234718826406E-2</v>
      </c>
      <c r="BC232" s="16"/>
      <c r="BD232" s="16">
        <v>5.8638743455497397E-2</v>
      </c>
      <c r="BE232" s="16">
        <v>5.5156431054461198E-2</v>
      </c>
      <c r="BF232" s="16"/>
      <c r="BG232" s="16">
        <v>4.0540540540540501E-2</v>
      </c>
      <c r="BH232" s="16">
        <v>5.6694813027744297E-2</v>
      </c>
      <c r="BI232" s="16"/>
      <c r="BJ232" s="16">
        <v>4.1666666666666699E-2</v>
      </c>
      <c r="BK232" s="16">
        <v>5.7684029272492499E-2</v>
      </c>
      <c r="BL232" s="16"/>
      <c r="BM232" s="16">
        <v>4.5569620253164599E-2</v>
      </c>
      <c r="BN232" s="16">
        <v>5.6615384615384602E-2</v>
      </c>
      <c r="BO232" s="16"/>
      <c r="BP232" s="16">
        <v>6.12582781456954E-2</v>
      </c>
      <c r="BQ232" s="16">
        <v>5.5079297042434597E-2</v>
      </c>
    </row>
    <row r="233" spans="2:69" x14ac:dyDescent="0.25">
      <c r="B233" t="s">
        <v>188</v>
      </c>
      <c r="C233" s="16">
        <v>1.5939278937381399E-2</v>
      </c>
      <c r="D233" s="16">
        <v>1.6369047619047599E-2</v>
      </c>
      <c r="E233" s="16">
        <v>2.2130013831258601E-2</v>
      </c>
      <c r="F233" s="16">
        <v>1.7027863777089799E-2</v>
      </c>
      <c r="G233" s="16">
        <v>1.01744186046512E-2</v>
      </c>
      <c r="H233" s="16">
        <v>1.7450682852807299E-2</v>
      </c>
      <c r="I233" s="16">
        <v>1.26103404791929E-2</v>
      </c>
      <c r="J233" s="16">
        <v>5.0505050505050501E-3</v>
      </c>
      <c r="K233" s="16">
        <v>8.4033613445378096E-3</v>
      </c>
      <c r="L233" s="16">
        <v>3.5398230088495602E-2</v>
      </c>
      <c r="M233" s="16"/>
      <c r="N233" s="16">
        <v>3.13253012048193E-2</v>
      </c>
      <c r="O233" s="16">
        <v>2.3809523809523801E-2</v>
      </c>
      <c r="P233" s="16">
        <v>1.0280373831775699E-2</v>
      </c>
      <c r="Q233" s="16">
        <v>1.16788321167883E-2</v>
      </c>
      <c r="R233" s="16"/>
      <c r="S233" s="16">
        <v>3.8022813688212899E-2</v>
      </c>
      <c r="T233" s="16">
        <v>1.19617224880383E-2</v>
      </c>
      <c r="U233" s="16">
        <v>1.0775862068965501E-2</v>
      </c>
      <c r="V233" s="16">
        <v>1.4807502467917099E-2</v>
      </c>
      <c r="W233" s="16">
        <v>1.29589632829374E-2</v>
      </c>
      <c r="X233" s="16">
        <v>1.06796116504854E-2</v>
      </c>
      <c r="Y233" s="16">
        <v>1.9402985074626899E-2</v>
      </c>
      <c r="Z233" s="16"/>
      <c r="AA233" s="16">
        <v>1.19189511323004E-2</v>
      </c>
      <c r="AB233" s="16">
        <v>1.7817371937639201E-2</v>
      </c>
      <c r="AC233" s="16"/>
      <c r="AD233" s="16">
        <v>1.63120567375887E-2</v>
      </c>
      <c r="AE233" s="16">
        <v>1.5803108808290198E-2</v>
      </c>
      <c r="AF233" s="16"/>
      <c r="AG233" s="16">
        <v>2.05533596837945E-2</v>
      </c>
      <c r="AH233" s="16">
        <v>1.16788321167883E-2</v>
      </c>
      <c r="AI233" s="16"/>
      <c r="AJ233" s="16">
        <v>1.4326647564469899E-2</v>
      </c>
      <c r="AK233" s="16">
        <v>1.7332861690838301E-2</v>
      </c>
      <c r="AL233" s="16"/>
      <c r="AM233" s="16">
        <v>4.67289719626168E-2</v>
      </c>
      <c r="AN233" s="16">
        <v>2.15654952076677E-2</v>
      </c>
      <c r="AO233" s="16">
        <v>1.20675784392599E-2</v>
      </c>
      <c r="AP233" s="16">
        <v>1.00418410041841E-2</v>
      </c>
      <c r="AQ233" s="16"/>
      <c r="AR233" s="16">
        <v>1.06918238993711E-2</v>
      </c>
      <c r="AS233" s="16">
        <v>1.8206521739130399E-2</v>
      </c>
      <c r="AT233" s="16"/>
      <c r="AU233" s="16">
        <v>1.6029593094944498E-2</v>
      </c>
      <c r="AV233" s="16">
        <v>1.5922852657546501E-2</v>
      </c>
      <c r="AW233" s="16"/>
      <c r="AX233" s="16">
        <v>9.4228504122496996E-3</v>
      </c>
      <c r="AY233" s="16">
        <v>1.7190680841438599E-2</v>
      </c>
      <c r="AZ233" s="16"/>
      <c r="BA233" s="16">
        <v>3.0386740331491701E-2</v>
      </c>
      <c r="BB233" s="16">
        <v>1.4873675631621799E-2</v>
      </c>
      <c r="BC233" s="16"/>
      <c r="BD233" s="16">
        <v>1.8848167539267002E-2</v>
      </c>
      <c r="BE233" s="16">
        <v>1.5295480880648899E-2</v>
      </c>
      <c r="BF233" s="16"/>
      <c r="BG233" s="16">
        <v>1.35135135135135E-2</v>
      </c>
      <c r="BH233" s="16">
        <v>1.60836349014877E-2</v>
      </c>
      <c r="BI233" s="16"/>
      <c r="BJ233" s="16">
        <v>1.1217948717948701E-2</v>
      </c>
      <c r="BK233" s="16">
        <v>1.6573396470081801E-2</v>
      </c>
      <c r="BL233" s="16"/>
      <c r="BM233" s="16">
        <v>1.0126582278481001E-2</v>
      </c>
      <c r="BN233" s="16">
        <v>1.64102564102564E-2</v>
      </c>
      <c r="BO233" s="16"/>
      <c r="BP233" s="16">
        <v>1.6556291390728499E-2</v>
      </c>
      <c r="BQ233" s="16">
        <v>1.5859408486926699E-2</v>
      </c>
    </row>
    <row r="234" spans="2:69" x14ac:dyDescent="0.25">
      <c r="B234" t="s">
        <v>68</v>
      </c>
      <c r="C234" s="16">
        <v>1.8975332068311201E-4</v>
      </c>
      <c r="D234" s="16">
        <v>0</v>
      </c>
      <c r="E234" s="16">
        <v>0</v>
      </c>
      <c r="F234" s="16">
        <v>0</v>
      </c>
      <c r="G234" s="16">
        <v>1.45348837209302E-3</v>
      </c>
      <c r="H234" s="16">
        <v>0</v>
      </c>
      <c r="I234" s="16">
        <v>0</v>
      </c>
      <c r="J234" s="16">
        <v>0</v>
      </c>
      <c r="K234" s="16">
        <v>0</v>
      </c>
      <c r="L234" s="16">
        <v>0</v>
      </c>
      <c r="M234" s="16"/>
      <c r="N234" s="16">
        <v>1.2048192771084299E-3</v>
      </c>
      <c r="O234" s="16">
        <v>0</v>
      </c>
      <c r="P234" s="16">
        <v>0</v>
      </c>
      <c r="Q234" s="16">
        <v>0</v>
      </c>
      <c r="R234" s="16"/>
      <c r="S234" s="16">
        <v>0</v>
      </c>
      <c r="T234" s="16">
        <v>0</v>
      </c>
      <c r="U234" s="16">
        <v>0</v>
      </c>
      <c r="V234" s="16">
        <v>0</v>
      </c>
      <c r="W234" s="16">
        <v>0</v>
      </c>
      <c r="X234" s="16">
        <v>0</v>
      </c>
      <c r="Y234" s="16">
        <v>0</v>
      </c>
      <c r="Z234" s="16"/>
      <c r="AA234" s="16">
        <v>0</v>
      </c>
      <c r="AB234" s="16">
        <v>2.7839643652561203E-4</v>
      </c>
      <c r="AC234" s="16"/>
      <c r="AD234" s="16">
        <v>0</v>
      </c>
      <c r="AE234" s="16">
        <v>2.5906735751295298E-4</v>
      </c>
      <c r="AF234" s="16"/>
      <c r="AG234" s="16">
        <v>3.9525691699604699E-4</v>
      </c>
      <c r="AH234" s="16">
        <v>0</v>
      </c>
      <c r="AI234" s="16"/>
      <c r="AJ234" s="16">
        <v>0</v>
      </c>
      <c r="AK234" s="16">
        <v>3.5373187124159903E-4</v>
      </c>
      <c r="AL234" s="16"/>
      <c r="AM234" s="16">
        <v>3.1152647975077898E-3</v>
      </c>
      <c r="AN234" s="16">
        <v>0</v>
      </c>
      <c r="AO234" s="16">
        <v>0</v>
      </c>
      <c r="AP234" s="16">
        <v>0</v>
      </c>
      <c r="AQ234" s="16"/>
      <c r="AR234" s="16">
        <v>0</v>
      </c>
      <c r="AS234" s="16">
        <v>2.7173913043478299E-4</v>
      </c>
      <c r="AT234" s="16"/>
      <c r="AU234" s="16">
        <v>0</v>
      </c>
      <c r="AV234" s="16">
        <v>2.24265530387979E-4</v>
      </c>
      <c r="AW234" s="16"/>
      <c r="AX234" s="16">
        <v>0</v>
      </c>
      <c r="AY234" s="16">
        <v>2.26193168966297E-4</v>
      </c>
      <c r="AZ234" s="16"/>
      <c r="BA234" s="16">
        <v>2.7624309392265201E-3</v>
      </c>
      <c r="BB234" s="16">
        <v>0</v>
      </c>
      <c r="BC234" s="16"/>
      <c r="BD234" s="16">
        <v>0</v>
      </c>
      <c r="BE234" s="16">
        <v>2.31749710312862E-4</v>
      </c>
      <c r="BF234" s="16"/>
      <c r="BG234" s="16">
        <v>0</v>
      </c>
      <c r="BH234" s="16">
        <v>2.01045436268597E-4</v>
      </c>
      <c r="BI234" s="16"/>
      <c r="BJ234" s="16">
        <v>0</v>
      </c>
      <c r="BK234" s="16">
        <v>2.1523891519586701E-4</v>
      </c>
      <c r="BL234" s="16"/>
      <c r="BM234" s="16">
        <v>0</v>
      </c>
      <c r="BN234" s="16">
        <v>2.0512820512820501E-4</v>
      </c>
      <c r="BO234" s="16"/>
      <c r="BP234" s="16">
        <v>0</v>
      </c>
      <c r="BQ234" s="16">
        <v>2.1431633090441499E-4</v>
      </c>
    </row>
    <row r="235" spans="2:69" x14ac:dyDescent="0.25">
      <c r="B235" t="s">
        <v>189</v>
      </c>
      <c r="C235" s="16">
        <v>0.84174573055028501</v>
      </c>
      <c r="D235" s="16">
        <v>0.82440476190476197</v>
      </c>
      <c r="E235" s="16">
        <v>0.79944674965421902</v>
      </c>
      <c r="F235" s="16">
        <v>0.80185758513931904</v>
      </c>
      <c r="G235" s="16">
        <v>0.89825581395348797</v>
      </c>
      <c r="H235" s="16">
        <v>0.82776934749620601</v>
      </c>
      <c r="I235" s="16">
        <v>0.89029003783102101</v>
      </c>
      <c r="J235" s="16">
        <v>0.87373737373737403</v>
      </c>
      <c r="K235" s="16">
        <v>0.89915966386554602</v>
      </c>
      <c r="L235" s="16">
        <v>0.80530973451327403</v>
      </c>
      <c r="M235" s="16"/>
      <c r="N235" s="16">
        <v>0.77228915662650599</v>
      </c>
      <c r="O235" s="16">
        <v>0.81269841269841303</v>
      </c>
      <c r="P235" s="16">
        <v>0.83831775700934597</v>
      </c>
      <c r="Q235" s="16">
        <v>0.87080291970802903</v>
      </c>
      <c r="R235" s="16"/>
      <c r="S235" s="16">
        <v>0.787072243346008</v>
      </c>
      <c r="T235" s="16">
        <v>0.81578947368421095</v>
      </c>
      <c r="U235" s="16">
        <v>0.85775862068965503</v>
      </c>
      <c r="V235" s="16">
        <v>0.82428430404738395</v>
      </c>
      <c r="W235" s="16">
        <v>0.83909287257019405</v>
      </c>
      <c r="X235" s="16">
        <v>0.876699029126214</v>
      </c>
      <c r="Y235" s="16">
        <v>0.86865671641790998</v>
      </c>
      <c r="Z235" s="16"/>
      <c r="AA235" s="16">
        <v>0.86591179976162103</v>
      </c>
      <c r="AB235" s="16">
        <v>0.83045657015590202</v>
      </c>
      <c r="AC235" s="16"/>
      <c r="AD235" s="16">
        <v>0.82695035460992905</v>
      </c>
      <c r="AE235" s="16">
        <v>0.84715025906735797</v>
      </c>
      <c r="AF235" s="16"/>
      <c r="AG235" s="16">
        <v>0.810276679841897</v>
      </c>
      <c r="AH235" s="16">
        <v>0.87080291970802903</v>
      </c>
      <c r="AI235" s="16"/>
      <c r="AJ235" s="16">
        <v>0.873106835857552</v>
      </c>
      <c r="AK235" s="16">
        <v>0.81464449946940198</v>
      </c>
      <c r="AL235" s="16"/>
      <c r="AM235" s="16">
        <v>0.74454828660436101</v>
      </c>
      <c r="AN235" s="16">
        <v>0.81948881789137396</v>
      </c>
      <c r="AO235" s="16">
        <v>0.83748994368463403</v>
      </c>
      <c r="AP235" s="16">
        <v>0.89958158995815896</v>
      </c>
      <c r="AQ235" s="16"/>
      <c r="AR235" s="16">
        <v>0.85031446540880495</v>
      </c>
      <c r="AS235" s="16">
        <v>0.83804347826087</v>
      </c>
      <c r="AT235" s="16"/>
      <c r="AU235" s="16">
        <v>0.84956843403205895</v>
      </c>
      <c r="AV235" s="16">
        <v>0.84032294236375904</v>
      </c>
      <c r="AW235" s="16"/>
      <c r="AX235" s="16">
        <v>0.85159010600706697</v>
      </c>
      <c r="AY235" s="16">
        <v>0.83985523637186199</v>
      </c>
      <c r="AZ235" s="16"/>
      <c r="BA235" s="16">
        <v>0.82320441988950299</v>
      </c>
      <c r="BB235" s="16">
        <v>0.84311328443357803</v>
      </c>
      <c r="BC235" s="16"/>
      <c r="BD235" s="16">
        <v>0.83455497382198995</v>
      </c>
      <c r="BE235" s="16">
        <v>0.84333719582850497</v>
      </c>
      <c r="BF235" s="16"/>
      <c r="BG235" s="16">
        <v>0.84121621621621601</v>
      </c>
      <c r="BH235" s="16">
        <v>0.84177724165661405</v>
      </c>
      <c r="BI235" s="16"/>
      <c r="BJ235" s="16">
        <v>0.86057692307692302</v>
      </c>
      <c r="BK235" s="16">
        <v>0.83921653034868704</v>
      </c>
      <c r="BL235" s="16"/>
      <c r="BM235" s="16">
        <v>0.84556962025316496</v>
      </c>
      <c r="BN235" s="16">
        <v>0.84143589743589797</v>
      </c>
      <c r="BO235" s="16"/>
      <c r="BP235" s="16">
        <v>0.81788079470198705</v>
      </c>
      <c r="BQ235" s="16">
        <v>0.844834976425204</v>
      </c>
    </row>
    <row r="236" spans="2:69" x14ac:dyDescent="0.25">
      <c r="B236" t="s">
        <v>190</v>
      </c>
      <c r="C236" s="16">
        <v>7.1726755218216295E-2</v>
      </c>
      <c r="D236" s="16">
        <v>8.1845238095238096E-2</v>
      </c>
      <c r="E236" s="16">
        <v>9.5435684647302899E-2</v>
      </c>
      <c r="F236" s="16">
        <v>7.7399380804953594E-2</v>
      </c>
      <c r="G236" s="16">
        <v>3.6337209302325597E-2</v>
      </c>
      <c r="H236" s="16">
        <v>7.9666160849772405E-2</v>
      </c>
      <c r="I236" s="16">
        <v>5.80075662042875E-2</v>
      </c>
      <c r="J236" s="16">
        <v>5.5555555555555601E-2</v>
      </c>
      <c r="K236" s="16">
        <v>3.3613445378151301E-2</v>
      </c>
      <c r="L236" s="16">
        <v>0.11504424778761101</v>
      </c>
      <c r="M236" s="16"/>
      <c r="N236" s="16">
        <v>0.11325301204819301</v>
      </c>
      <c r="O236" s="16">
        <v>8.2539682539682496E-2</v>
      </c>
      <c r="P236" s="16">
        <v>6.8224299065420602E-2</v>
      </c>
      <c r="Q236" s="16">
        <v>5.8029197080292E-2</v>
      </c>
      <c r="R236" s="16"/>
      <c r="S236" s="16">
        <v>0.11596958174904901</v>
      </c>
      <c r="T236" s="16">
        <v>7.1770334928229707E-2</v>
      </c>
      <c r="U236" s="16">
        <v>6.25E-2</v>
      </c>
      <c r="V236" s="16">
        <v>7.4037512339585401E-2</v>
      </c>
      <c r="W236" s="16">
        <v>7.8833693304535601E-2</v>
      </c>
      <c r="X236" s="16">
        <v>5.5339805825242699E-2</v>
      </c>
      <c r="Y236" s="16">
        <v>6.1194029850746297E-2</v>
      </c>
      <c r="Z236" s="16"/>
      <c r="AA236" s="16">
        <v>5.3635280095351602E-2</v>
      </c>
      <c r="AB236" s="16">
        <v>8.0178173719376397E-2</v>
      </c>
      <c r="AC236" s="16"/>
      <c r="AD236" s="16">
        <v>7.0212765957446799E-2</v>
      </c>
      <c r="AE236" s="16">
        <v>7.2279792746113999E-2</v>
      </c>
      <c r="AF236" s="16"/>
      <c r="AG236" s="16">
        <v>8.6561264822134401E-2</v>
      </c>
      <c r="AH236" s="16">
        <v>5.8029197080292E-2</v>
      </c>
      <c r="AI236" s="16"/>
      <c r="AJ236" s="16">
        <v>5.8125255832992197E-2</v>
      </c>
      <c r="AK236" s="16">
        <v>8.3480721613017297E-2</v>
      </c>
      <c r="AL236" s="16"/>
      <c r="AM236" s="16">
        <v>0.13084112149532701</v>
      </c>
      <c r="AN236" s="16">
        <v>9.0255591054313106E-2</v>
      </c>
      <c r="AO236" s="16">
        <v>6.7176186645213201E-2</v>
      </c>
      <c r="AP236" s="16">
        <v>4.6025104602510497E-2</v>
      </c>
      <c r="AQ236" s="16"/>
      <c r="AR236" s="16">
        <v>6.2893081761006303E-2</v>
      </c>
      <c r="AS236" s="16">
        <v>7.5543478260869601E-2</v>
      </c>
      <c r="AT236" s="16"/>
      <c r="AU236" s="16">
        <v>6.4118372379777994E-2</v>
      </c>
      <c r="AV236" s="16">
        <v>7.3110562906481297E-2</v>
      </c>
      <c r="AW236" s="16"/>
      <c r="AX236" s="16">
        <v>5.0647820965842201E-2</v>
      </c>
      <c r="AY236" s="16">
        <v>7.5774711603709605E-2</v>
      </c>
      <c r="AZ236" s="16"/>
      <c r="BA236" s="16">
        <v>8.8397790055248601E-2</v>
      </c>
      <c r="BB236" s="16">
        <v>7.0497147514262407E-2</v>
      </c>
      <c r="BC236" s="16"/>
      <c r="BD236" s="16">
        <v>7.7486910994764402E-2</v>
      </c>
      <c r="BE236" s="16">
        <v>7.0451911935110106E-2</v>
      </c>
      <c r="BF236" s="16"/>
      <c r="BG236" s="16">
        <v>5.4054054054054099E-2</v>
      </c>
      <c r="BH236" s="16">
        <v>7.2778447929232007E-2</v>
      </c>
      <c r="BI236" s="16"/>
      <c r="BJ236" s="16">
        <v>5.2884615384615398E-2</v>
      </c>
      <c r="BK236" s="16">
        <v>7.4257425742574296E-2</v>
      </c>
      <c r="BL236" s="16"/>
      <c r="BM236" s="16">
        <v>5.5696202531645603E-2</v>
      </c>
      <c r="BN236" s="16">
        <v>7.3025641025641005E-2</v>
      </c>
      <c r="BO236" s="16"/>
      <c r="BP236" s="16">
        <v>7.7814569536423794E-2</v>
      </c>
      <c r="BQ236" s="16">
        <v>7.0938705529361296E-2</v>
      </c>
    </row>
    <row r="237" spans="2:69" x14ac:dyDescent="0.25">
      <c r="B237" t="s">
        <v>156</v>
      </c>
      <c r="C237" s="16">
        <v>0.77001897533206798</v>
      </c>
      <c r="D237" s="16">
        <v>0.74255952380952395</v>
      </c>
      <c r="E237" s="16">
        <v>0.70401106500691601</v>
      </c>
      <c r="F237" s="16">
        <v>0.72445820433436503</v>
      </c>
      <c r="G237" s="16">
        <v>0.86191860465116299</v>
      </c>
      <c r="H237" s="16">
        <v>0.74810318664643405</v>
      </c>
      <c r="I237" s="16">
        <v>0.83228247162673397</v>
      </c>
      <c r="J237" s="16">
        <v>0.81818181818181801</v>
      </c>
      <c r="K237" s="16">
        <v>0.86554621848739499</v>
      </c>
      <c r="L237" s="16">
        <v>0.69026548672566401</v>
      </c>
      <c r="M237" s="16"/>
      <c r="N237" s="16">
        <v>0.65903614457831305</v>
      </c>
      <c r="O237" s="16">
        <v>0.73015873015873001</v>
      </c>
      <c r="P237" s="16">
        <v>0.77009345794392503</v>
      </c>
      <c r="Q237" s="16">
        <v>0.81277372262773695</v>
      </c>
      <c r="R237" s="16"/>
      <c r="S237" s="16">
        <v>0.67110266159695797</v>
      </c>
      <c r="T237" s="16">
        <v>0.74401913875598102</v>
      </c>
      <c r="U237" s="16">
        <v>0.79525862068965503</v>
      </c>
      <c r="V237" s="16">
        <v>0.75024679170779895</v>
      </c>
      <c r="W237" s="16">
        <v>0.760259179265659</v>
      </c>
      <c r="X237" s="16">
        <v>0.821359223300971</v>
      </c>
      <c r="Y237" s="16">
        <v>0.80746268656716402</v>
      </c>
      <c r="Z237" s="16"/>
      <c r="AA237" s="16">
        <v>0.81227651966626901</v>
      </c>
      <c r="AB237" s="16">
        <v>0.75027839643652605</v>
      </c>
      <c r="AC237" s="16"/>
      <c r="AD237" s="16">
        <v>0.75673758865248197</v>
      </c>
      <c r="AE237" s="16">
        <v>0.77487046632124401</v>
      </c>
      <c r="AF237" s="16"/>
      <c r="AG237" s="16">
        <v>0.723715415019763</v>
      </c>
      <c r="AH237" s="16">
        <v>0.81277372262773695</v>
      </c>
      <c r="AI237" s="16"/>
      <c r="AJ237" s="16">
        <v>0.81498158002456</v>
      </c>
      <c r="AK237" s="16">
        <v>0.73116377785638498</v>
      </c>
      <c r="AL237" s="16"/>
      <c r="AM237" s="16">
        <v>0.613707165109034</v>
      </c>
      <c r="AN237" s="16">
        <v>0.72923322683706104</v>
      </c>
      <c r="AO237" s="16">
        <v>0.77031375703942095</v>
      </c>
      <c r="AP237" s="16">
        <v>0.85355648535564899</v>
      </c>
      <c r="AQ237" s="16"/>
      <c r="AR237" s="16">
        <v>0.78742138364779901</v>
      </c>
      <c r="AS237" s="16">
        <v>0.76249999999999996</v>
      </c>
      <c r="AT237" s="16"/>
      <c r="AU237" s="16">
        <v>0.78545006165228104</v>
      </c>
      <c r="AV237" s="16">
        <v>0.76721237945727705</v>
      </c>
      <c r="AW237" s="16"/>
      <c r="AX237" s="16">
        <v>0.800942285041225</v>
      </c>
      <c r="AY237" s="16">
        <v>0.76408052476815203</v>
      </c>
      <c r="AZ237" s="16"/>
      <c r="BA237" s="16">
        <v>0.73480662983425404</v>
      </c>
      <c r="BB237" s="16">
        <v>0.77261613691931497</v>
      </c>
      <c r="BC237" s="16"/>
      <c r="BD237" s="16">
        <v>0.75706806282722505</v>
      </c>
      <c r="BE237" s="16">
        <v>0.77288528389339495</v>
      </c>
      <c r="BF237" s="16"/>
      <c r="BG237" s="16">
        <v>0.78716216216216195</v>
      </c>
      <c r="BH237" s="16">
        <v>0.768998793727382</v>
      </c>
      <c r="BI237" s="16"/>
      <c r="BJ237" s="16">
        <v>0.80769230769230804</v>
      </c>
      <c r="BK237" s="16">
        <v>0.76495910460611305</v>
      </c>
      <c r="BL237" s="16"/>
      <c r="BM237" s="16">
        <v>0.78987341772151898</v>
      </c>
      <c r="BN237" s="16">
        <v>0.76841025641025695</v>
      </c>
      <c r="BO237" s="16"/>
      <c r="BP237" s="16">
        <v>0.74006622516556297</v>
      </c>
      <c r="BQ237" s="16">
        <v>0.77389627089584201</v>
      </c>
    </row>
    <row r="238" spans="2:69" x14ac:dyDescent="0.25">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row>
    <row r="239" spans="2:69" x14ac:dyDescent="0.25">
      <c r="B239" s="6" t="s">
        <v>193</v>
      </c>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row>
    <row r="240" spans="2:69" x14ac:dyDescent="0.25">
      <c r="B240" s="23" t="s">
        <v>70</v>
      </c>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row>
    <row r="241" spans="2:69" x14ac:dyDescent="0.25">
      <c r="B241" t="s">
        <v>184</v>
      </c>
      <c r="C241" s="16">
        <v>0.43111954459203</v>
      </c>
      <c r="D241" s="16">
        <v>0.41517857142857101</v>
      </c>
      <c r="E241" s="16">
        <v>0.40802213001383097</v>
      </c>
      <c r="F241" s="16">
        <v>0.386996904024768</v>
      </c>
      <c r="G241" s="16">
        <v>0.52906976744186096</v>
      </c>
      <c r="H241" s="16">
        <v>0.36191198786039502</v>
      </c>
      <c r="I241" s="16">
        <v>0.48423707440100899</v>
      </c>
      <c r="J241" s="16">
        <v>0.50505050505050497</v>
      </c>
      <c r="K241" s="16">
        <v>0.55462184873949605</v>
      </c>
      <c r="L241" s="16">
        <v>0.50442477876106195</v>
      </c>
      <c r="M241" s="16"/>
      <c r="N241" s="16">
        <v>0.29397590361445802</v>
      </c>
      <c r="O241" s="16">
        <v>0.39682539682539703</v>
      </c>
      <c r="P241" s="16">
        <v>0.42897196261682202</v>
      </c>
      <c r="Q241" s="16">
        <v>0.48138686131386899</v>
      </c>
      <c r="R241" s="16"/>
      <c r="S241" s="16">
        <v>0.33269961977186302</v>
      </c>
      <c r="T241" s="16">
        <v>0.32775119617224902</v>
      </c>
      <c r="U241" s="16">
        <v>0.37715517241379298</v>
      </c>
      <c r="V241" s="16">
        <v>0.39782823297137199</v>
      </c>
      <c r="W241" s="16">
        <v>0.46112311015118801</v>
      </c>
      <c r="X241" s="16">
        <v>0.490291262135922</v>
      </c>
      <c r="Y241" s="16">
        <v>0.54029850746268704</v>
      </c>
      <c r="Z241" s="16"/>
      <c r="AA241" s="16">
        <v>0.47973778307508902</v>
      </c>
      <c r="AB241" s="16">
        <v>0.40840757238307401</v>
      </c>
      <c r="AC241" s="16"/>
      <c r="AD241" s="16">
        <v>0.39432624113475201</v>
      </c>
      <c r="AE241" s="16">
        <v>0.44455958549222802</v>
      </c>
      <c r="AF241" s="16"/>
      <c r="AG241" s="16">
        <v>0.37667984189723303</v>
      </c>
      <c r="AH241" s="16">
        <v>0.48138686131386899</v>
      </c>
      <c r="AI241" s="16"/>
      <c r="AJ241" s="16">
        <v>0.51248465002046695</v>
      </c>
      <c r="AK241" s="16">
        <v>0.36080650866643099</v>
      </c>
      <c r="AL241" s="16"/>
      <c r="AM241" s="16">
        <v>0.258566978193146</v>
      </c>
      <c r="AN241" s="16">
        <v>0.36421725239616598</v>
      </c>
      <c r="AO241" s="16">
        <v>0.44730490748189899</v>
      </c>
      <c r="AP241" s="16">
        <v>0.51213389121338904</v>
      </c>
      <c r="AQ241" s="16"/>
      <c r="AR241" s="16">
        <v>0.47735849056603802</v>
      </c>
      <c r="AS241" s="16">
        <v>0.41114130434782598</v>
      </c>
      <c r="AT241" s="16"/>
      <c r="AU241" s="16">
        <v>0.42293464858199797</v>
      </c>
      <c r="AV241" s="16">
        <v>0.432608208118412</v>
      </c>
      <c r="AW241" s="16"/>
      <c r="AX241" s="16">
        <v>0.47232037691401701</v>
      </c>
      <c r="AY241" s="16">
        <v>0.42320741913594201</v>
      </c>
      <c r="AZ241" s="16"/>
      <c r="BA241" s="16">
        <v>0.40331491712707201</v>
      </c>
      <c r="BB241" s="16">
        <v>0.43317033414832901</v>
      </c>
      <c r="BC241" s="16"/>
      <c r="BD241" s="16">
        <v>0.41780104712041899</v>
      </c>
      <c r="BE241" s="16">
        <v>0.43406720741599097</v>
      </c>
      <c r="BF241" s="16"/>
      <c r="BG241" s="16">
        <v>0.43581081081081102</v>
      </c>
      <c r="BH241" s="16">
        <v>0.43084036992360297</v>
      </c>
      <c r="BI241" s="16"/>
      <c r="BJ241" s="16">
        <v>0.52884615384615397</v>
      </c>
      <c r="BK241" s="16">
        <v>0.41799397331037502</v>
      </c>
      <c r="BL241" s="16"/>
      <c r="BM241" s="16">
        <v>0.47088607594936699</v>
      </c>
      <c r="BN241" s="16">
        <v>0.42789743589743601</v>
      </c>
      <c r="BO241" s="16"/>
      <c r="BP241" s="16">
        <v>0.40231788079470199</v>
      </c>
      <c r="BQ241" s="16">
        <v>0.434847835405058</v>
      </c>
    </row>
    <row r="242" spans="2:69" x14ac:dyDescent="0.25">
      <c r="B242" t="s">
        <v>185</v>
      </c>
      <c r="C242" s="16">
        <v>0.43624288425047397</v>
      </c>
      <c r="D242" s="16">
        <v>0.46726190476190499</v>
      </c>
      <c r="E242" s="16">
        <v>0.44536652835408003</v>
      </c>
      <c r="F242" s="16">
        <v>0.46594427244581998</v>
      </c>
      <c r="G242" s="16">
        <v>0.36482558139534899</v>
      </c>
      <c r="H242" s="16">
        <v>0.47496206373292899</v>
      </c>
      <c r="I242" s="16">
        <v>0.39974779319041598</v>
      </c>
      <c r="J242" s="16">
        <v>0.38383838383838398</v>
      </c>
      <c r="K242" s="16">
        <v>0.378151260504202</v>
      </c>
      <c r="L242" s="16">
        <v>0.41592920353982299</v>
      </c>
      <c r="M242" s="16"/>
      <c r="N242" s="16">
        <v>0.48554216867469902</v>
      </c>
      <c r="O242" s="16">
        <v>0.46666666666666701</v>
      </c>
      <c r="P242" s="16">
        <v>0.44018691588785003</v>
      </c>
      <c r="Q242" s="16">
        <v>0.41277372262773698</v>
      </c>
      <c r="R242" s="16"/>
      <c r="S242" s="16">
        <v>0.47718631178707199</v>
      </c>
      <c r="T242" s="16">
        <v>0.51674641148325395</v>
      </c>
      <c r="U242" s="16">
        <v>0.48706896551724099</v>
      </c>
      <c r="V242" s="16">
        <v>0.45310957551826297</v>
      </c>
      <c r="W242" s="16">
        <v>0.42440604751619898</v>
      </c>
      <c r="X242" s="16">
        <v>0.425242718446602</v>
      </c>
      <c r="Y242" s="16">
        <v>0.34626865671641799</v>
      </c>
      <c r="Z242" s="16"/>
      <c r="AA242" s="16">
        <v>0.42848629320619802</v>
      </c>
      <c r="AB242" s="16">
        <v>0.439866369710468</v>
      </c>
      <c r="AC242" s="16"/>
      <c r="AD242" s="16">
        <v>0.45106382978723403</v>
      </c>
      <c r="AE242" s="16">
        <v>0.43082901554404102</v>
      </c>
      <c r="AF242" s="16"/>
      <c r="AG242" s="16">
        <v>0.46166007905138301</v>
      </c>
      <c r="AH242" s="16">
        <v>0.41277372262773698</v>
      </c>
      <c r="AI242" s="16"/>
      <c r="AJ242" s="16">
        <v>0.39214081047891902</v>
      </c>
      <c r="AK242" s="16">
        <v>0.474354439334984</v>
      </c>
      <c r="AL242" s="16"/>
      <c r="AM242" s="16">
        <v>0.46105919003115298</v>
      </c>
      <c r="AN242" s="16">
        <v>0.45047923322683697</v>
      </c>
      <c r="AO242" s="16">
        <v>0.43563958165728101</v>
      </c>
      <c r="AP242" s="16">
        <v>0.41757322175732198</v>
      </c>
      <c r="AQ242" s="16"/>
      <c r="AR242" s="16">
        <v>0.41509433962264197</v>
      </c>
      <c r="AS242" s="16">
        <v>0.44538043478260902</v>
      </c>
      <c r="AT242" s="16"/>
      <c r="AU242" s="16">
        <v>0.43896424167694198</v>
      </c>
      <c r="AV242" s="16">
        <v>0.43574792554384401</v>
      </c>
      <c r="AW242" s="16"/>
      <c r="AX242" s="16">
        <v>0.41813898704358099</v>
      </c>
      <c r="AY242" s="16">
        <v>0.43971952047048202</v>
      </c>
      <c r="AZ242" s="16"/>
      <c r="BA242" s="16">
        <v>0.41988950276243098</v>
      </c>
      <c r="BB242" s="16">
        <v>0.43744906275468598</v>
      </c>
      <c r="BC242" s="16"/>
      <c r="BD242" s="16">
        <v>0.44188481675392699</v>
      </c>
      <c r="BE242" s="16">
        <v>0.434994206257242</v>
      </c>
      <c r="BF242" s="16"/>
      <c r="BG242" s="16">
        <v>0.43918918918918898</v>
      </c>
      <c r="BH242" s="16">
        <v>0.43606755126658597</v>
      </c>
      <c r="BI242" s="16"/>
      <c r="BJ242" s="16">
        <v>0.38301282051282098</v>
      </c>
      <c r="BK242" s="16">
        <v>0.44339216530348702</v>
      </c>
      <c r="BL242" s="16"/>
      <c r="BM242" s="16">
        <v>0.42784810126582301</v>
      </c>
      <c r="BN242" s="16">
        <v>0.43692307692307703</v>
      </c>
      <c r="BO242" s="16"/>
      <c r="BP242" s="16">
        <v>0.480132450331126</v>
      </c>
      <c r="BQ242" s="16">
        <v>0.43056150878697003</v>
      </c>
    </row>
    <row r="243" spans="2:69" x14ac:dyDescent="0.25">
      <c r="B243" t="s">
        <v>186</v>
      </c>
      <c r="C243" s="16">
        <v>7.7609108159392801E-2</v>
      </c>
      <c r="D243" s="16">
        <v>6.5476190476190493E-2</v>
      </c>
      <c r="E243" s="16">
        <v>8.29875518672199E-2</v>
      </c>
      <c r="F243" s="16">
        <v>0.10061919504644</v>
      </c>
      <c r="G243" s="16">
        <v>6.8313953488372103E-2</v>
      </c>
      <c r="H243" s="16">
        <v>8.6494688922610002E-2</v>
      </c>
      <c r="I243" s="16">
        <v>6.9356872635561201E-2</v>
      </c>
      <c r="J243" s="16">
        <v>8.0808080808080801E-2</v>
      </c>
      <c r="K243" s="16">
        <v>4.20168067226891E-2</v>
      </c>
      <c r="L243" s="16">
        <v>2.6548672566371698E-2</v>
      </c>
      <c r="M243" s="16"/>
      <c r="N243" s="16">
        <v>0.118072289156627</v>
      </c>
      <c r="O243" s="16">
        <v>8.2539682539682496E-2</v>
      </c>
      <c r="P243" s="16">
        <v>8.1308411214953302E-2</v>
      </c>
      <c r="Q243" s="16">
        <v>6.27737226277372E-2</v>
      </c>
      <c r="R243" s="16"/>
      <c r="S243" s="16">
        <v>9.8859315589353597E-2</v>
      </c>
      <c r="T243" s="16">
        <v>9.3301435406698593E-2</v>
      </c>
      <c r="U243" s="16">
        <v>7.7586206896551699E-2</v>
      </c>
      <c r="V243" s="16">
        <v>9.37808489634748E-2</v>
      </c>
      <c r="W243" s="16">
        <v>8.3153347732181401E-2</v>
      </c>
      <c r="X243" s="16">
        <v>4.75728155339806E-2</v>
      </c>
      <c r="Y243" s="16">
        <v>4.7761194029850698E-2</v>
      </c>
      <c r="Z243" s="16"/>
      <c r="AA243" s="16">
        <v>5.9594755661501797E-2</v>
      </c>
      <c r="AB243" s="16">
        <v>8.6024498886414294E-2</v>
      </c>
      <c r="AC243" s="16"/>
      <c r="AD243" s="16">
        <v>9.0780141843971596E-2</v>
      </c>
      <c r="AE243" s="16">
        <v>7.2797927461139902E-2</v>
      </c>
      <c r="AF243" s="16"/>
      <c r="AG243" s="16">
        <v>9.36758893280632E-2</v>
      </c>
      <c r="AH243" s="16">
        <v>6.27737226277372E-2</v>
      </c>
      <c r="AI243" s="16"/>
      <c r="AJ243" s="16">
        <v>5.2394596807204298E-2</v>
      </c>
      <c r="AK243" s="16">
        <v>9.9398655818889306E-2</v>
      </c>
      <c r="AL243" s="16"/>
      <c r="AM243" s="16">
        <v>0.152647975077882</v>
      </c>
      <c r="AN243" s="16">
        <v>0.101437699680511</v>
      </c>
      <c r="AO243" s="16">
        <v>7.3612228479485106E-2</v>
      </c>
      <c r="AP243" s="16">
        <v>4.1841004184100403E-2</v>
      </c>
      <c r="AQ243" s="16"/>
      <c r="AR243" s="16">
        <v>6.6037735849056603E-2</v>
      </c>
      <c r="AS243" s="16">
        <v>8.2608695652173894E-2</v>
      </c>
      <c r="AT243" s="16"/>
      <c r="AU243" s="16">
        <v>8.2614056720098597E-2</v>
      </c>
      <c r="AV243" s="16">
        <v>7.6698811392688901E-2</v>
      </c>
      <c r="AW243" s="16"/>
      <c r="AX243" s="16">
        <v>7.5382803297997597E-2</v>
      </c>
      <c r="AY243" s="16">
        <v>7.8036643293372496E-2</v>
      </c>
      <c r="AZ243" s="16"/>
      <c r="BA243" s="16">
        <v>8.0110497237569106E-2</v>
      </c>
      <c r="BB243" s="16">
        <v>7.7424612876935597E-2</v>
      </c>
      <c r="BC243" s="16"/>
      <c r="BD243" s="16">
        <v>7.5392670157068103E-2</v>
      </c>
      <c r="BE243" s="16">
        <v>7.8099652375434495E-2</v>
      </c>
      <c r="BF243" s="16"/>
      <c r="BG243" s="16">
        <v>7.4324324324324301E-2</v>
      </c>
      <c r="BH243" s="16">
        <v>7.7804583835946906E-2</v>
      </c>
      <c r="BI243" s="16"/>
      <c r="BJ243" s="16">
        <v>5.4487179487179502E-2</v>
      </c>
      <c r="BK243" s="16">
        <v>8.0714593198450299E-2</v>
      </c>
      <c r="BL243" s="16"/>
      <c r="BM243" s="16">
        <v>6.8354430379746797E-2</v>
      </c>
      <c r="BN243" s="16">
        <v>7.8358974358974404E-2</v>
      </c>
      <c r="BO243" s="16"/>
      <c r="BP243" s="16">
        <v>7.4503311258278193E-2</v>
      </c>
      <c r="BQ243" s="16">
        <v>7.8011144449206996E-2</v>
      </c>
    </row>
    <row r="244" spans="2:69" x14ac:dyDescent="0.25">
      <c r="B244" t="s">
        <v>187</v>
      </c>
      <c r="C244" s="16">
        <v>4.3643263757115698E-2</v>
      </c>
      <c r="D244" s="16">
        <v>4.1666666666666699E-2</v>
      </c>
      <c r="E244" s="16">
        <v>5.11756569847856E-2</v>
      </c>
      <c r="F244" s="16">
        <v>3.7151702786377701E-2</v>
      </c>
      <c r="G244" s="16">
        <v>2.4709302325581401E-2</v>
      </c>
      <c r="H244" s="16">
        <v>6.2215477996965099E-2</v>
      </c>
      <c r="I244" s="16">
        <v>3.6569987389659497E-2</v>
      </c>
      <c r="J244" s="16">
        <v>3.03030303030303E-2</v>
      </c>
      <c r="K244" s="16">
        <v>1.6806722689075598E-2</v>
      </c>
      <c r="L244" s="16">
        <v>4.4247787610619503E-2</v>
      </c>
      <c r="M244" s="16"/>
      <c r="N244" s="16">
        <v>7.9518072289156597E-2</v>
      </c>
      <c r="O244" s="16">
        <v>4.1269841269841297E-2</v>
      </c>
      <c r="P244" s="16">
        <v>3.8317757009345803E-2</v>
      </c>
      <c r="Q244" s="16">
        <v>3.5401459854014598E-2</v>
      </c>
      <c r="R244" s="16"/>
      <c r="S244" s="16">
        <v>7.7946768060836502E-2</v>
      </c>
      <c r="T244" s="16">
        <v>4.5454545454545497E-2</v>
      </c>
      <c r="U244" s="16">
        <v>4.31034482758621E-2</v>
      </c>
      <c r="V244" s="16">
        <v>4.2448173741362297E-2</v>
      </c>
      <c r="W244" s="16">
        <v>2.5917926565874699E-2</v>
      </c>
      <c r="X244" s="16">
        <v>3.3009708737864102E-2</v>
      </c>
      <c r="Y244" s="16">
        <v>4.7761194029850698E-2</v>
      </c>
      <c r="Z244" s="16"/>
      <c r="AA244" s="16">
        <v>2.26460071513707E-2</v>
      </c>
      <c r="AB244" s="16">
        <v>5.3452115812917603E-2</v>
      </c>
      <c r="AC244" s="16"/>
      <c r="AD244" s="16">
        <v>5.1773049645390097E-2</v>
      </c>
      <c r="AE244" s="16">
        <v>4.06735751295337E-2</v>
      </c>
      <c r="AF244" s="16"/>
      <c r="AG244" s="16">
        <v>5.2569169960474303E-2</v>
      </c>
      <c r="AH244" s="16">
        <v>3.5401459854014598E-2</v>
      </c>
      <c r="AI244" s="16"/>
      <c r="AJ244" s="16">
        <v>3.4383954154727801E-2</v>
      </c>
      <c r="AK244" s="16">
        <v>5.1644853201273398E-2</v>
      </c>
      <c r="AL244" s="16"/>
      <c r="AM244" s="16">
        <v>8.4112149532710304E-2</v>
      </c>
      <c r="AN244" s="16">
        <v>7.1086261980830706E-2</v>
      </c>
      <c r="AO244" s="16">
        <v>3.4191472244569601E-2</v>
      </c>
      <c r="AP244" s="16">
        <v>2.34309623430962E-2</v>
      </c>
      <c r="AQ244" s="16"/>
      <c r="AR244" s="16">
        <v>3.0817610062893099E-2</v>
      </c>
      <c r="AS244" s="16">
        <v>4.9184782608695701E-2</v>
      </c>
      <c r="AT244" s="16"/>
      <c r="AU244" s="16">
        <v>4.4389642416769397E-2</v>
      </c>
      <c r="AV244" s="16">
        <v>4.3507512895267997E-2</v>
      </c>
      <c r="AW244" s="16"/>
      <c r="AX244" s="16">
        <v>2.5912838633686701E-2</v>
      </c>
      <c r="AY244" s="16">
        <v>4.70481791449898E-2</v>
      </c>
      <c r="AZ244" s="16"/>
      <c r="BA244" s="16">
        <v>5.8011049723756897E-2</v>
      </c>
      <c r="BB244" s="16">
        <v>4.2583537082314597E-2</v>
      </c>
      <c r="BC244" s="16"/>
      <c r="BD244" s="16">
        <v>5.13089005235602E-2</v>
      </c>
      <c r="BE244" s="16">
        <v>4.1946697566628E-2</v>
      </c>
      <c r="BF244" s="16"/>
      <c r="BG244" s="16">
        <v>3.37837837837838E-2</v>
      </c>
      <c r="BH244" s="16">
        <v>4.4229995979091302E-2</v>
      </c>
      <c r="BI244" s="16"/>
      <c r="BJ244" s="16">
        <v>1.9230769230769201E-2</v>
      </c>
      <c r="BK244" s="16">
        <v>4.6922083512699102E-2</v>
      </c>
      <c r="BL244" s="16"/>
      <c r="BM244" s="16">
        <v>2.53164556962025E-2</v>
      </c>
      <c r="BN244" s="16">
        <v>4.5128205128205097E-2</v>
      </c>
      <c r="BO244" s="16"/>
      <c r="BP244" s="16">
        <v>3.14569536423841E-2</v>
      </c>
      <c r="BQ244" s="16">
        <v>4.52207458208315E-2</v>
      </c>
    </row>
    <row r="245" spans="2:69" x14ac:dyDescent="0.25">
      <c r="B245" t="s">
        <v>188</v>
      </c>
      <c r="C245" s="16">
        <v>1.0056925996204899E-2</v>
      </c>
      <c r="D245" s="16">
        <v>1.0416666666666701E-2</v>
      </c>
      <c r="E245" s="16">
        <v>1.10650069156293E-2</v>
      </c>
      <c r="F245" s="16">
        <v>9.2879256965944304E-3</v>
      </c>
      <c r="G245" s="16">
        <v>1.16279069767442E-2</v>
      </c>
      <c r="H245" s="16">
        <v>1.1380880121396099E-2</v>
      </c>
      <c r="I245" s="16">
        <v>8.8272383354350593E-3</v>
      </c>
      <c r="J245" s="16">
        <v>0</v>
      </c>
      <c r="K245" s="16">
        <v>8.4033613445378096E-3</v>
      </c>
      <c r="L245" s="16">
        <v>8.8495575221238902E-3</v>
      </c>
      <c r="M245" s="16"/>
      <c r="N245" s="16">
        <v>1.68674698795181E-2</v>
      </c>
      <c r="O245" s="16">
        <v>1.26984126984127E-2</v>
      </c>
      <c r="P245" s="16">
        <v>1.1214953271028E-2</v>
      </c>
      <c r="Q245" s="16">
        <v>6.9343065693430704E-3</v>
      </c>
      <c r="R245" s="16"/>
      <c r="S245" s="16">
        <v>1.33079847908745E-2</v>
      </c>
      <c r="T245" s="16">
        <v>1.43540669856459E-2</v>
      </c>
      <c r="U245" s="16">
        <v>1.29310344827586E-2</v>
      </c>
      <c r="V245" s="16">
        <v>1.1846001974333701E-2</v>
      </c>
      <c r="W245" s="16">
        <v>4.3196544276457903E-3</v>
      </c>
      <c r="X245" s="16">
        <v>3.88349514563107E-3</v>
      </c>
      <c r="Y245" s="16">
        <v>1.49253731343284E-2</v>
      </c>
      <c r="Z245" s="16"/>
      <c r="AA245" s="16">
        <v>8.9392133492252699E-3</v>
      </c>
      <c r="AB245" s="16">
        <v>1.0579064587973299E-2</v>
      </c>
      <c r="AC245" s="16"/>
      <c r="AD245" s="16">
        <v>1.13475177304965E-2</v>
      </c>
      <c r="AE245" s="16">
        <v>9.5854922279792806E-3</v>
      </c>
      <c r="AF245" s="16"/>
      <c r="AG245" s="16">
        <v>1.3438735177865599E-2</v>
      </c>
      <c r="AH245" s="16">
        <v>6.9343065693430704E-3</v>
      </c>
      <c r="AI245" s="16"/>
      <c r="AJ245" s="16">
        <v>8.1866557511256592E-3</v>
      </c>
      <c r="AK245" s="16">
        <v>1.1673151750972799E-2</v>
      </c>
      <c r="AL245" s="16"/>
      <c r="AM245" s="16">
        <v>2.80373831775701E-2</v>
      </c>
      <c r="AN245" s="16">
        <v>1.19808306709265E-2</v>
      </c>
      <c r="AO245" s="16">
        <v>8.8495575221238902E-3</v>
      </c>
      <c r="AP245" s="16">
        <v>5.0209205020920501E-3</v>
      </c>
      <c r="AQ245" s="16"/>
      <c r="AR245" s="16">
        <v>9.4339622641509396E-3</v>
      </c>
      <c r="AS245" s="16">
        <v>1.03260869565217E-2</v>
      </c>
      <c r="AT245" s="16"/>
      <c r="AU245" s="16">
        <v>1.1097410604192399E-2</v>
      </c>
      <c r="AV245" s="16">
        <v>9.8676833370710901E-3</v>
      </c>
      <c r="AW245" s="16"/>
      <c r="AX245" s="16">
        <v>8.2449941107184902E-3</v>
      </c>
      <c r="AY245" s="16">
        <v>1.0404885772449701E-2</v>
      </c>
      <c r="AZ245" s="16"/>
      <c r="BA245" s="16">
        <v>3.5911602209944701E-2</v>
      </c>
      <c r="BB245" s="16">
        <v>8.1499592502037501E-3</v>
      </c>
      <c r="BC245" s="16"/>
      <c r="BD245" s="16">
        <v>1.2565445026178E-2</v>
      </c>
      <c r="BE245" s="16">
        <v>9.5017381228273499E-3</v>
      </c>
      <c r="BF245" s="16"/>
      <c r="BG245" s="16">
        <v>1.68918918918919E-2</v>
      </c>
      <c r="BH245" s="16">
        <v>9.6501809408926394E-3</v>
      </c>
      <c r="BI245" s="16"/>
      <c r="BJ245" s="16">
        <v>1.44230769230769E-2</v>
      </c>
      <c r="BK245" s="16">
        <v>9.4705122686181697E-3</v>
      </c>
      <c r="BL245" s="16"/>
      <c r="BM245" s="16">
        <v>7.5949367088607601E-3</v>
      </c>
      <c r="BN245" s="16">
        <v>1.02564102564103E-2</v>
      </c>
      <c r="BO245" s="16"/>
      <c r="BP245" s="16">
        <v>1.1589403973509899E-2</v>
      </c>
      <c r="BQ245" s="16">
        <v>9.8585512216030902E-3</v>
      </c>
    </row>
    <row r="246" spans="2:69" x14ac:dyDescent="0.25">
      <c r="B246" t="s">
        <v>68</v>
      </c>
      <c r="C246" s="16">
        <v>1.32827324478178E-3</v>
      </c>
      <c r="D246" s="16">
        <v>0</v>
      </c>
      <c r="E246" s="16">
        <v>1.3831258644536699E-3</v>
      </c>
      <c r="F246" s="16">
        <v>0</v>
      </c>
      <c r="G246" s="16">
        <v>1.45348837209302E-3</v>
      </c>
      <c r="H246" s="16">
        <v>3.0349013657056099E-3</v>
      </c>
      <c r="I246" s="16">
        <v>1.2610340479192899E-3</v>
      </c>
      <c r="J246" s="16">
        <v>0</v>
      </c>
      <c r="K246" s="16">
        <v>0</v>
      </c>
      <c r="L246" s="16">
        <v>0</v>
      </c>
      <c r="M246" s="16"/>
      <c r="N246" s="16">
        <v>6.0240963855421699E-3</v>
      </c>
      <c r="O246" s="16">
        <v>0</v>
      </c>
      <c r="P246" s="16">
        <v>0</v>
      </c>
      <c r="Q246" s="16">
        <v>7.2992700729927003E-4</v>
      </c>
      <c r="R246" s="16"/>
      <c r="S246" s="16">
        <v>0</v>
      </c>
      <c r="T246" s="16">
        <v>2.3923444976076602E-3</v>
      </c>
      <c r="U246" s="16">
        <v>2.1551724137930999E-3</v>
      </c>
      <c r="V246" s="16">
        <v>9.8716683119447202E-4</v>
      </c>
      <c r="W246" s="16">
        <v>1.07991360691145E-3</v>
      </c>
      <c r="X246" s="16">
        <v>0</v>
      </c>
      <c r="Y246" s="16">
        <v>2.9850746268656699E-3</v>
      </c>
      <c r="Z246" s="16"/>
      <c r="AA246" s="16">
        <v>5.9594755661501796E-4</v>
      </c>
      <c r="AB246" s="16">
        <v>1.6703786191536701E-3</v>
      </c>
      <c r="AC246" s="16"/>
      <c r="AD246" s="16">
        <v>7.0921985815602798E-4</v>
      </c>
      <c r="AE246" s="16">
        <v>1.5544041450777199E-3</v>
      </c>
      <c r="AF246" s="16"/>
      <c r="AG246" s="16">
        <v>1.9762845849802401E-3</v>
      </c>
      <c r="AH246" s="16">
        <v>7.2992700729927003E-4</v>
      </c>
      <c r="AI246" s="16"/>
      <c r="AJ246" s="16">
        <v>4.0933278755628298E-4</v>
      </c>
      <c r="AK246" s="16">
        <v>2.1223912274495899E-3</v>
      </c>
      <c r="AL246" s="16"/>
      <c r="AM246" s="16">
        <v>1.5576323987538899E-2</v>
      </c>
      <c r="AN246" s="16">
        <v>7.9872204472843404E-4</v>
      </c>
      <c r="AO246" s="16">
        <v>4.0225261464199499E-4</v>
      </c>
      <c r="AP246" s="16">
        <v>0</v>
      </c>
      <c r="AQ246" s="16"/>
      <c r="AR246" s="16">
        <v>1.2578616352201301E-3</v>
      </c>
      <c r="AS246" s="16">
        <v>1.35869565217391E-3</v>
      </c>
      <c r="AT246" s="16"/>
      <c r="AU246" s="16">
        <v>0</v>
      </c>
      <c r="AV246" s="16">
        <v>1.56985871271586E-3</v>
      </c>
      <c r="AW246" s="16"/>
      <c r="AX246" s="16">
        <v>0</v>
      </c>
      <c r="AY246" s="16">
        <v>1.58335218276408E-3</v>
      </c>
      <c r="AZ246" s="16"/>
      <c r="BA246" s="16">
        <v>2.7624309392265201E-3</v>
      </c>
      <c r="BB246" s="16">
        <v>1.22249388753056E-3</v>
      </c>
      <c r="BC246" s="16"/>
      <c r="BD246" s="16">
        <v>1.04712041884817E-3</v>
      </c>
      <c r="BE246" s="16">
        <v>1.3904982618771699E-3</v>
      </c>
      <c r="BF246" s="16"/>
      <c r="BG246" s="16">
        <v>0</v>
      </c>
      <c r="BH246" s="16">
        <v>1.4073180538801799E-3</v>
      </c>
      <c r="BI246" s="16"/>
      <c r="BJ246" s="16">
        <v>0</v>
      </c>
      <c r="BK246" s="16">
        <v>1.50667240637107E-3</v>
      </c>
      <c r="BL246" s="16"/>
      <c r="BM246" s="16">
        <v>0</v>
      </c>
      <c r="BN246" s="16">
        <v>1.4358974358974401E-3</v>
      </c>
      <c r="BO246" s="16"/>
      <c r="BP246" s="16">
        <v>0</v>
      </c>
      <c r="BQ246" s="16">
        <v>1.5002143163309E-3</v>
      </c>
    </row>
    <row r="247" spans="2:69" x14ac:dyDescent="0.25">
      <c r="B247" t="s">
        <v>189</v>
      </c>
      <c r="C247" s="16">
        <v>0.86736242884250503</v>
      </c>
      <c r="D247" s="16">
        <v>0.88244047619047605</v>
      </c>
      <c r="E247" s="16">
        <v>0.853388658367912</v>
      </c>
      <c r="F247" s="16">
        <v>0.85294117647058798</v>
      </c>
      <c r="G247" s="16">
        <v>0.893895348837209</v>
      </c>
      <c r="H247" s="16">
        <v>0.83687405159332295</v>
      </c>
      <c r="I247" s="16">
        <v>0.88398486759142503</v>
      </c>
      <c r="J247" s="16">
        <v>0.88888888888888895</v>
      </c>
      <c r="K247" s="16">
        <v>0.93277310924369705</v>
      </c>
      <c r="L247" s="16">
        <v>0.92035398230088505</v>
      </c>
      <c r="M247" s="16"/>
      <c r="N247" s="16">
        <v>0.77951807228915704</v>
      </c>
      <c r="O247" s="16">
        <v>0.86349206349206398</v>
      </c>
      <c r="P247" s="16">
        <v>0.86915887850467299</v>
      </c>
      <c r="Q247" s="16">
        <v>0.89416058394160602</v>
      </c>
      <c r="R247" s="16"/>
      <c r="S247" s="16">
        <v>0.80988593155893496</v>
      </c>
      <c r="T247" s="16">
        <v>0.84449760765550197</v>
      </c>
      <c r="U247" s="16">
        <v>0.86422413793103403</v>
      </c>
      <c r="V247" s="16">
        <v>0.85093780848963496</v>
      </c>
      <c r="W247" s="16">
        <v>0.88552915766738705</v>
      </c>
      <c r="X247" s="16">
        <v>0.915533980582524</v>
      </c>
      <c r="Y247" s="16">
        <v>0.88656716417910497</v>
      </c>
      <c r="Z247" s="16"/>
      <c r="AA247" s="16">
        <v>0.90822407628128698</v>
      </c>
      <c r="AB247" s="16">
        <v>0.84827394209354101</v>
      </c>
      <c r="AC247" s="16"/>
      <c r="AD247" s="16">
        <v>0.84539007092198604</v>
      </c>
      <c r="AE247" s="16">
        <v>0.87538860103626903</v>
      </c>
      <c r="AF247" s="16"/>
      <c r="AG247" s="16">
        <v>0.83833992094861698</v>
      </c>
      <c r="AH247" s="16">
        <v>0.89416058394160602</v>
      </c>
      <c r="AI247" s="16"/>
      <c r="AJ247" s="16">
        <v>0.90462546049938597</v>
      </c>
      <c r="AK247" s="16">
        <v>0.83516094800141505</v>
      </c>
      <c r="AL247" s="16"/>
      <c r="AM247" s="16">
        <v>0.71962616822429903</v>
      </c>
      <c r="AN247" s="16">
        <v>0.81469648562300301</v>
      </c>
      <c r="AO247" s="16">
        <v>0.882944489139179</v>
      </c>
      <c r="AP247" s="16">
        <v>0.92970711297071096</v>
      </c>
      <c r="AQ247" s="16"/>
      <c r="AR247" s="16">
        <v>0.89245283018867905</v>
      </c>
      <c r="AS247" s="16">
        <v>0.85652173913043494</v>
      </c>
      <c r="AT247" s="16"/>
      <c r="AU247" s="16">
        <v>0.86189889025893995</v>
      </c>
      <c r="AV247" s="16">
        <v>0.86835613366225595</v>
      </c>
      <c r="AW247" s="16"/>
      <c r="AX247" s="16">
        <v>0.89045936395759695</v>
      </c>
      <c r="AY247" s="16">
        <v>0.86292693960642397</v>
      </c>
      <c r="AZ247" s="16"/>
      <c r="BA247" s="16">
        <v>0.82320441988950299</v>
      </c>
      <c r="BB247" s="16">
        <v>0.87061939690301504</v>
      </c>
      <c r="BC247" s="16"/>
      <c r="BD247" s="16">
        <v>0.85968586387434598</v>
      </c>
      <c r="BE247" s="16">
        <v>0.86906141367323297</v>
      </c>
      <c r="BF247" s="16"/>
      <c r="BG247" s="16">
        <v>0.875</v>
      </c>
      <c r="BH247" s="16">
        <v>0.866907921190189</v>
      </c>
      <c r="BI247" s="16"/>
      <c r="BJ247" s="16">
        <v>0.91185897435897401</v>
      </c>
      <c r="BK247" s="16">
        <v>0.86138613861386104</v>
      </c>
      <c r="BL247" s="16"/>
      <c r="BM247" s="16">
        <v>0.89873417721519</v>
      </c>
      <c r="BN247" s="16">
        <v>0.86482051282051298</v>
      </c>
      <c r="BO247" s="16"/>
      <c r="BP247" s="16">
        <v>0.88245033112582805</v>
      </c>
      <c r="BQ247" s="16">
        <v>0.86540934419202697</v>
      </c>
    </row>
    <row r="248" spans="2:69" x14ac:dyDescent="0.25">
      <c r="B248" t="s">
        <v>190</v>
      </c>
      <c r="C248" s="16">
        <v>5.37001897533207E-2</v>
      </c>
      <c r="D248" s="16">
        <v>5.2083333333333301E-2</v>
      </c>
      <c r="E248" s="16">
        <v>6.2240663900414897E-2</v>
      </c>
      <c r="F248" s="16">
        <v>4.6439628482972103E-2</v>
      </c>
      <c r="G248" s="16">
        <v>3.6337209302325597E-2</v>
      </c>
      <c r="H248" s="16">
        <v>7.3596358118361196E-2</v>
      </c>
      <c r="I248" s="16">
        <v>4.5397225725094602E-2</v>
      </c>
      <c r="J248" s="16">
        <v>3.03030303030303E-2</v>
      </c>
      <c r="K248" s="16">
        <v>2.5210084033613401E-2</v>
      </c>
      <c r="L248" s="16">
        <v>5.3097345132743397E-2</v>
      </c>
      <c r="M248" s="16"/>
      <c r="N248" s="16">
        <v>9.6385542168674704E-2</v>
      </c>
      <c r="O248" s="16">
        <v>5.3968253968253999E-2</v>
      </c>
      <c r="P248" s="16">
        <v>4.9532710280373801E-2</v>
      </c>
      <c r="Q248" s="16">
        <v>4.23357664233577E-2</v>
      </c>
      <c r="R248" s="16"/>
      <c r="S248" s="16">
        <v>9.1254752851711002E-2</v>
      </c>
      <c r="T248" s="16">
        <v>5.9808612440191401E-2</v>
      </c>
      <c r="U248" s="16">
        <v>5.6034482758620698E-2</v>
      </c>
      <c r="V248" s="16">
        <v>5.4294175715696003E-2</v>
      </c>
      <c r="W248" s="16">
        <v>3.0237580993520499E-2</v>
      </c>
      <c r="X248" s="16">
        <v>3.68932038834952E-2</v>
      </c>
      <c r="Y248" s="16">
        <v>6.2686567164179099E-2</v>
      </c>
      <c r="Z248" s="16"/>
      <c r="AA248" s="16">
        <v>3.1585220500595999E-2</v>
      </c>
      <c r="AB248" s="16">
        <v>6.4031180400890897E-2</v>
      </c>
      <c r="AC248" s="16"/>
      <c r="AD248" s="16">
        <v>6.3120567375886505E-2</v>
      </c>
      <c r="AE248" s="16">
        <v>5.0259067357513003E-2</v>
      </c>
      <c r="AF248" s="16"/>
      <c r="AG248" s="16">
        <v>6.6007905138339901E-2</v>
      </c>
      <c r="AH248" s="16">
        <v>4.23357664233577E-2</v>
      </c>
      <c r="AI248" s="16"/>
      <c r="AJ248" s="16">
        <v>4.2570609905853499E-2</v>
      </c>
      <c r="AK248" s="16">
        <v>6.3318004952246196E-2</v>
      </c>
      <c r="AL248" s="16"/>
      <c r="AM248" s="16">
        <v>0.11214953271028</v>
      </c>
      <c r="AN248" s="16">
        <v>8.3067092651757199E-2</v>
      </c>
      <c r="AO248" s="16">
        <v>4.3041029766693502E-2</v>
      </c>
      <c r="AP248" s="16">
        <v>2.8451882845188299E-2</v>
      </c>
      <c r="AQ248" s="16"/>
      <c r="AR248" s="16">
        <v>4.0251572327044002E-2</v>
      </c>
      <c r="AS248" s="16">
        <v>5.9510869565217402E-2</v>
      </c>
      <c r="AT248" s="16"/>
      <c r="AU248" s="16">
        <v>5.5487053020961803E-2</v>
      </c>
      <c r="AV248" s="16">
        <v>5.3375196232339099E-2</v>
      </c>
      <c r="AW248" s="16"/>
      <c r="AX248" s="16">
        <v>3.4157832744405203E-2</v>
      </c>
      <c r="AY248" s="16">
        <v>5.7453064917439498E-2</v>
      </c>
      <c r="AZ248" s="16"/>
      <c r="BA248" s="16">
        <v>9.3922651933701695E-2</v>
      </c>
      <c r="BB248" s="16">
        <v>5.0733496332518301E-2</v>
      </c>
      <c r="BC248" s="16"/>
      <c r="BD248" s="16">
        <v>6.3874345549738198E-2</v>
      </c>
      <c r="BE248" s="16">
        <v>5.1448435689455403E-2</v>
      </c>
      <c r="BF248" s="16"/>
      <c r="BG248" s="16">
        <v>5.0675675675675699E-2</v>
      </c>
      <c r="BH248" s="16">
        <v>5.3880176919983903E-2</v>
      </c>
      <c r="BI248" s="16"/>
      <c r="BJ248" s="16">
        <v>3.3653846153846201E-2</v>
      </c>
      <c r="BK248" s="16">
        <v>5.6392595781317299E-2</v>
      </c>
      <c r="BL248" s="16"/>
      <c r="BM248" s="16">
        <v>3.29113924050633E-2</v>
      </c>
      <c r="BN248" s="16">
        <v>5.53846153846154E-2</v>
      </c>
      <c r="BO248" s="16"/>
      <c r="BP248" s="16">
        <v>4.3046357615894003E-2</v>
      </c>
      <c r="BQ248" s="16">
        <v>5.5079297042434597E-2</v>
      </c>
    </row>
    <row r="249" spans="2:69" x14ac:dyDescent="0.25">
      <c r="B249" t="s">
        <v>156</v>
      </c>
      <c r="C249" s="16">
        <v>0.813662239089184</v>
      </c>
      <c r="D249" s="16">
        <v>0.83035714285714302</v>
      </c>
      <c r="E249" s="16">
        <v>0.79114799446749695</v>
      </c>
      <c r="F249" s="16">
        <v>0.80650154798761597</v>
      </c>
      <c r="G249" s="16">
        <v>0.85755813953488402</v>
      </c>
      <c r="H249" s="16">
        <v>0.76327769347496199</v>
      </c>
      <c r="I249" s="16">
        <v>0.83858764186633095</v>
      </c>
      <c r="J249" s="16">
        <v>0.85858585858585901</v>
      </c>
      <c r="K249" s="16">
        <v>0.90756302521008403</v>
      </c>
      <c r="L249" s="16">
        <v>0.86725663716814205</v>
      </c>
      <c r="M249" s="16"/>
      <c r="N249" s="16">
        <v>0.68313253012048203</v>
      </c>
      <c r="O249" s="16">
        <v>0.80952380952380998</v>
      </c>
      <c r="P249" s="16">
        <v>0.81962616822429901</v>
      </c>
      <c r="Q249" s="16">
        <v>0.85182481751824801</v>
      </c>
      <c r="R249" s="16"/>
      <c r="S249" s="16">
        <v>0.71863117870722404</v>
      </c>
      <c r="T249" s="16">
        <v>0.78468899521531099</v>
      </c>
      <c r="U249" s="16">
        <v>0.80818965517241403</v>
      </c>
      <c r="V249" s="16">
        <v>0.79664363277393901</v>
      </c>
      <c r="W249" s="16">
        <v>0.85529157667386602</v>
      </c>
      <c r="X249" s="16">
        <v>0.87864077669902896</v>
      </c>
      <c r="Y249" s="16">
        <v>0.823880597014925</v>
      </c>
      <c r="Z249" s="16"/>
      <c r="AA249" s="16">
        <v>0.87663885578069101</v>
      </c>
      <c r="AB249" s="16">
        <v>0.78424276169264995</v>
      </c>
      <c r="AC249" s="16"/>
      <c r="AD249" s="16">
        <v>0.78226950354609903</v>
      </c>
      <c r="AE249" s="16">
        <v>0.82512953367875697</v>
      </c>
      <c r="AF249" s="16"/>
      <c r="AG249" s="16">
        <v>0.772332015810277</v>
      </c>
      <c r="AH249" s="16">
        <v>0.85182481751824801</v>
      </c>
      <c r="AI249" s="16"/>
      <c r="AJ249" s="16">
        <v>0.86205485059353204</v>
      </c>
      <c r="AK249" s="16">
        <v>0.77184294304916901</v>
      </c>
      <c r="AL249" s="16"/>
      <c r="AM249" s="16">
        <v>0.60747663551401898</v>
      </c>
      <c r="AN249" s="16">
        <v>0.73162939297124596</v>
      </c>
      <c r="AO249" s="16">
        <v>0.83990345937248601</v>
      </c>
      <c r="AP249" s="16">
        <v>0.901255230125523</v>
      </c>
      <c r="AQ249" s="16"/>
      <c r="AR249" s="16">
        <v>0.85220125786163503</v>
      </c>
      <c r="AS249" s="16">
        <v>0.79701086956521705</v>
      </c>
      <c r="AT249" s="16"/>
      <c r="AU249" s="16">
        <v>0.80641183723797805</v>
      </c>
      <c r="AV249" s="16">
        <v>0.81498093742991695</v>
      </c>
      <c r="AW249" s="16"/>
      <c r="AX249" s="16">
        <v>0.85630153121319197</v>
      </c>
      <c r="AY249" s="16">
        <v>0.80547387468898402</v>
      </c>
      <c r="AZ249" s="16"/>
      <c r="BA249" s="16">
        <v>0.72928176795580102</v>
      </c>
      <c r="BB249" s="16">
        <v>0.81988590057049704</v>
      </c>
      <c r="BC249" s="16"/>
      <c r="BD249" s="16">
        <v>0.79581151832460695</v>
      </c>
      <c r="BE249" s="16">
        <v>0.81761297798377797</v>
      </c>
      <c r="BF249" s="16"/>
      <c r="BG249" s="16">
        <v>0.82432432432432401</v>
      </c>
      <c r="BH249" s="16">
        <v>0.81302774427020497</v>
      </c>
      <c r="BI249" s="16"/>
      <c r="BJ249" s="16">
        <v>0.87820512820512797</v>
      </c>
      <c r="BK249" s="16">
        <v>0.80499354283254398</v>
      </c>
      <c r="BL249" s="16"/>
      <c r="BM249" s="16">
        <v>0.86582278481012698</v>
      </c>
      <c r="BN249" s="16">
        <v>0.80943589743589806</v>
      </c>
      <c r="BO249" s="16"/>
      <c r="BP249" s="16">
        <v>0.83940397350993401</v>
      </c>
      <c r="BQ249" s="16">
        <v>0.810330047149593</v>
      </c>
    </row>
    <row r="250" spans="2:69" x14ac:dyDescent="0.25">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row>
    <row r="251" spans="2:69" x14ac:dyDescent="0.25">
      <c r="B251" s="6" t="s">
        <v>194</v>
      </c>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row>
    <row r="252" spans="2:69" x14ac:dyDescent="0.25">
      <c r="B252" s="23" t="s">
        <v>70</v>
      </c>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row>
    <row r="253" spans="2:69" x14ac:dyDescent="0.25">
      <c r="B253" t="s">
        <v>184</v>
      </c>
      <c r="C253" s="16">
        <v>0.17779886148007601</v>
      </c>
      <c r="D253" s="16">
        <v>0.15625</v>
      </c>
      <c r="E253" s="16">
        <v>0.16735822959889299</v>
      </c>
      <c r="F253" s="16">
        <v>0.15015479876161</v>
      </c>
      <c r="G253" s="16">
        <v>0.35901162790697699</v>
      </c>
      <c r="H253" s="16">
        <v>0.114567526555387</v>
      </c>
      <c r="I253" s="16">
        <v>0.13871374527112201</v>
      </c>
      <c r="J253" s="16">
        <v>0.23737373737373699</v>
      </c>
      <c r="K253" s="16">
        <v>0.33613445378151302</v>
      </c>
      <c r="L253" s="16">
        <v>0.16814159292035399</v>
      </c>
      <c r="M253" s="16"/>
      <c r="N253" s="16">
        <v>0.12289156626506</v>
      </c>
      <c r="O253" s="16">
        <v>0.13015873015873</v>
      </c>
      <c r="P253" s="16">
        <v>0.177570093457944</v>
      </c>
      <c r="Q253" s="16">
        <v>0.205474452554745</v>
      </c>
      <c r="R253" s="16"/>
      <c r="S253" s="16">
        <v>0.142585551330798</v>
      </c>
      <c r="T253" s="16">
        <v>0.148325358851675</v>
      </c>
      <c r="U253" s="16">
        <v>0.16594827586206901</v>
      </c>
      <c r="V253" s="16">
        <v>0.148075024679171</v>
      </c>
      <c r="W253" s="16">
        <v>0.15442764578833701</v>
      </c>
      <c r="X253" s="16">
        <v>0.20970873786407801</v>
      </c>
      <c r="Y253" s="16">
        <v>0.277611940298507</v>
      </c>
      <c r="Z253" s="16"/>
      <c r="AA253" s="16">
        <v>0.225268176400477</v>
      </c>
      <c r="AB253" s="16">
        <v>0.15562360801781699</v>
      </c>
      <c r="AC253" s="16"/>
      <c r="AD253" s="16">
        <v>0.17801418439716299</v>
      </c>
      <c r="AE253" s="16">
        <v>0.17772020725388599</v>
      </c>
      <c r="AF253" s="16"/>
      <c r="AG253" s="16">
        <v>0.147826086956522</v>
      </c>
      <c r="AH253" s="16">
        <v>0.205474452554745</v>
      </c>
      <c r="AI253" s="16"/>
      <c r="AJ253" s="16">
        <v>0.229635693819075</v>
      </c>
      <c r="AK253" s="16">
        <v>0.13300318358684099</v>
      </c>
      <c r="AL253" s="16"/>
      <c r="AM253" s="16">
        <v>0.11214953271028</v>
      </c>
      <c r="AN253" s="16">
        <v>0.155750798722045</v>
      </c>
      <c r="AO253" s="16">
        <v>0.16170555108608201</v>
      </c>
      <c r="AP253" s="16">
        <v>0.25188284518828502</v>
      </c>
      <c r="AQ253" s="16"/>
      <c r="AR253" s="16">
        <v>0.20188679245283001</v>
      </c>
      <c r="AS253" s="16">
        <v>0.16739130434782601</v>
      </c>
      <c r="AT253" s="16"/>
      <c r="AU253" s="16">
        <v>0.22071516646115899</v>
      </c>
      <c r="AV253" s="16">
        <v>0.16999327203408801</v>
      </c>
      <c r="AW253" s="16"/>
      <c r="AX253" s="16">
        <v>0.23321554770318001</v>
      </c>
      <c r="AY253" s="16">
        <v>0.16715675186609399</v>
      </c>
      <c r="AZ253" s="16"/>
      <c r="BA253" s="16">
        <v>0.25966850828729299</v>
      </c>
      <c r="BB253" s="16">
        <v>0.17176039119804401</v>
      </c>
      <c r="BC253" s="16"/>
      <c r="BD253" s="16">
        <v>0.193717277486911</v>
      </c>
      <c r="BE253" s="16">
        <v>0.17427578215527201</v>
      </c>
      <c r="BF253" s="16"/>
      <c r="BG253" s="16">
        <v>0.24324324324324301</v>
      </c>
      <c r="BH253" s="16">
        <v>0.17390430237233601</v>
      </c>
      <c r="BI253" s="16"/>
      <c r="BJ253" s="16">
        <v>0.30128205128205099</v>
      </c>
      <c r="BK253" s="16">
        <v>0.16121394748170501</v>
      </c>
      <c r="BL253" s="16"/>
      <c r="BM253" s="16">
        <v>0.265822784810127</v>
      </c>
      <c r="BN253" s="16">
        <v>0.17066666666666699</v>
      </c>
      <c r="BO253" s="16"/>
      <c r="BP253" s="16">
        <v>0.17880794701986799</v>
      </c>
      <c r="BQ253" s="16">
        <v>0.17766823831976</v>
      </c>
    </row>
    <row r="254" spans="2:69" x14ac:dyDescent="0.25">
      <c r="B254" t="s">
        <v>185</v>
      </c>
      <c r="C254" s="16">
        <v>0.44781783681214399</v>
      </c>
      <c r="D254" s="16">
        <v>0.50446428571428603</v>
      </c>
      <c r="E254" s="16">
        <v>0.38312586445366498</v>
      </c>
      <c r="F254" s="16">
        <v>0.43498452012383898</v>
      </c>
      <c r="G254" s="16">
        <v>0.43895348837209303</v>
      </c>
      <c r="H254" s="16">
        <v>0.45295902883156303</v>
      </c>
      <c r="I254" s="16">
        <v>0.46784363177805799</v>
      </c>
      <c r="J254" s="16">
        <v>0.45454545454545497</v>
      </c>
      <c r="K254" s="16">
        <v>0.40336134453781503</v>
      </c>
      <c r="L254" s="16">
        <v>0.48672566371681403</v>
      </c>
      <c r="M254" s="16"/>
      <c r="N254" s="16">
        <v>0.40240963855421702</v>
      </c>
      <c r="O254" s="16">
        <v>0.45873015873015899</v>
      </c>
      <c r="P254" s="16">
        <v>0.46542056074766402</v>
      </c>
      <c r="Q254" s="16">
        <v>0.452189781021898</v>
      </c>
      <c r="R254" s="16"/>
      <c r="S254" s="16">
        <v>0.40874524714828903</v>
      </c>
      <c r="T254" s="16">
        <v>0.44736842105263203</v>
      </c>
      <c r="U254" s="16">
        <v>0.4375</v>
      </c>
      <c r="V254" s="16">
        <v>0.45409674234945702</v>
      </c>
      <c r="W254" s="16">
        <v>0.45464362850971901</v>
      </c>
      <c r="X254" s="16">
        <v>0.47475728155339803</v>
      </c>
      <c r="Y254" s="16">
        <v>0.43134328358209001</v>
      </c>
      <c r="Z254" s="16"/>
      <c r="AA254" s="16">
        <v>0.45292014302741401</v>
      </c>
      <c r="AB254" s="16">
        <v>0.44543429844097998</v>
      </c>
      <c r="AC254" s="16"/>
      <c r="AD254" s="16">
        <v>0.44326241134751798</v>
      </c>
      <c r="AE254" s="16">
        <v>0.44948186528497402</v>
      </c>
      <c r="AF254" s="16"/>
      <c r="AG254" s="16">
        <v>0.443083003952569</v>
      </c>
      <c r="AH254" s="16">
        <v>0.452189781021898</v>
      </c>
      <c r="AI254" s="16"/>
      <c r="AJ254" s="16">
        <v>0.45231273024969298</v>
      </c>
      <c r="AK254" s="16">
        <v>0.44393349840820701</v>
      </c>
      <c r="AL254" s="16"/>
      <c r="AM254" s="16">
        <v>0.39563862928348897</v>
      </c>
      <c r="AN254" s="16">
        <v>0.42492012779552701</v>
      </c>
      <c r="AO254" s="16">
        <v>0.45937248592115798</v>
      </c>
      <c r="AP254" s="16">
        <v>0.46276150627615098</v>
      </c>
      <c r="AQ254" s="16"/>
      <c r="AR254" s="16">
        <v>0.44528301886792498</v>
      </c>
      <c r="AS254" s="16">
        <v>0.448913043478261</v>
      </c>
      <c r="AT254" s="16"/>
      <c r="AU254" s="16">
        <v>0.44882860665844598</v>
      </c>
      <c r="AV254" s="16">
        <v>0.44763399865440701</v>
      </c>
      <c r="AW254" s="16"/>
      <c r="AX254" s="16">
        <v>0.44051825677267398</v>
      </c>
      <c r="AY254" s="16">
        <v>0.44921963356706601</v>
      </c>
      <c r="AZ254" s="16"/>
      <c r="BA254" s="16">
        <v>0.400552486187845</v>
      </c>
      <c r="BB254" s="16">
        <v>0.45130399348003303</v>
      </c>
      <c r="BC254" s="16"/>
      <c r="BD254" s="16">
        <v>0.44083769633507902</v>
      </c>
      <c r="BE254" s="16">
        <v>0.44936268829664</v>
      </c>
      <c r="BF254" s="16"/>
      <c r="BG254" s="16">
        <v>0.462837837837838</v>
      </c>
      <c r="BH254" s="16">
        <v>0.44692400482508998</v>
      </c>
      <c r="BI254" s="16"/>
      <c r="BJ254" s="16">
        <v>0.42147435897435898</v>
      </c>
      <c r="BK254" s="16">
        <v>0.45135600516573399</v>
      </c>
      <c r="BL254" s="16"/>
      <c r="BM254" s="16">
        <v>0.43797468354430402</v>
      </c>
      <c r="BN254" s="16">
        <v>0.44861538461538503</v>
      </c>
      <c r="BO254" s="16"/>
      <c r="BP254" s="16">
        <v>0.463576158940397</v>
      </c>
      <c r="BQ254" s="16">
        <v>0.44577796828118299</v>
      </c>
    </row>
    <row r="255" spans="2:69" x14ac:dyDescent="0.25">
      <c r="B255" t="s">
        <v>186</v>
      </c>
      <c r="C255" s="16">
        <v>0.22523719165085401</v>
      </c>
      <c r="D255" s="16">
        <v>0.194940476190476</v>
      </c>
      <c r="E255" s="16">
        <v>0.26141078838174298</v>
      </c>
      <c r="F255" s="16">
        <v>0.29411764705882398</v>
      </c>
      <c r="G255" s="16">
        <v>0.116279069767442</v>
      </c>
      <c r="H255" s="16">
        <v>0.25720789074355099</v>
      </c>
      <c r="I255" s="16">
        <v>0.22698612862547299</v>
      </c>
      <c r="J255" s="16">
        <v>0.20202020202020199</v>
      </c>
      <c r="K255" s="16">
        <v>0.16806722689075601</v>
      </c>
      <c r="L255" s="16">
        <v>0.15929203539823</v>
      </c>
      <c r="M255" s="16"/>
      <c r="N255" s="16">
        <v>0.28192771084337298</v>
      </c>
      <c r="O255" s="16">
        <v>0.238095238095238</v>
      </c>
      <c r="P255" s="16">
        <v>0.22336448598130801</v>
      </c>
      <c r="Q255" s="16">
        <v>0.20583941605839401</v>
      </c>
      <c r="R255" s="16"/>
      <c r="S255" s="16">
        <v>0.249049429657795</v>
      </c>
      <c r="T255" s="16">
        <v>0.248803827751196</v>
      </c>
      <c r="U255" s="16">
        <v>0.22198275862069</v>
      </c>
      <c r="V255" s="16">
        <v>0.268509378084896</v>
      </c>
      <c r="W255" s="16">
        <v>0.242980561555076</v>
      </c>
      <c r="X255" s="16">
        <v>0.177669902912621</v>
      </c>
      <c r="Y255" s="16">
        <v>0.164179104477612</v>
      </c>
      <c r="Z255" s="16"/>
      <c r="AA255" s="16">
        <v>0.194874851013111</v>
      </c>
      <c r="AB255" s="16">
        <v>0.239420935412027</v>
      </c>
      <c r="AC255" s="16"/>
      <c r="AD255" s="16">
        <v>0.22198581560283701</v>
      </c>
      <c r="AE255" s="16">
        <v>0.22642487046632101</v>
      </c>
      <c r="AF255" s="16"/>
      <c r="AG255" s="16">
        <v>0.24624505928853799</v>
      </c>
      <c r="AH255" s="16">
        <v>0.20583941605839401</v>
      </c>
      <c r="AI255" s="16"/>
      <c r="AJ255" s="16">
        <v>0.19320507572656601</v>
      </c>
      <c r="AK255" s="16">
        <v>0.25291828793774301</v>
      </c>
      <c r="AL255" s="16"/>
      <c r="AM255" s="16">
        <v>0.29283489096573201</v>
      </c>
      <c r="AN255" s="16">
        <v>0.244408945686901</v>
      </c>
      <c r="AO255" s="16">
        <v>0.226065969428801</v>
      </c>
      <c r="AP255" s="16">
        <v>0.18493723849372401</v>
      </c>
      <c r="AQ255" s="16"/>
      <c r="AR255" s="16">
        <v>0.21006289308176099</v>
      </c>
      <c r="AS255" s="16">
        <v>0.23179347826086999</v>
      </c>
      <c r="AT255" s="16"/>
      <c r="AU255" s="16">
        <v>0.18618988902589401</v>
      </c>
      <c r="AV255" s="16">
        <v>0.23233908948194701</v>
      </c>
      <c r="AW255" s="16"/>
      <c r="AX255" s="16">
        <v>0.202591283863369</v>
      </c>
      <c r="AY255" s="16">
        <v>0.229586066500792</v>
      </c>
      <c r="AZ255" s="16"/>
      <c r="BA255" s="16">
        <v>0.17955801104972399</v>
      </c>
      <c r="BB255" s="16">
        <v>0.22860635696821499</v>
      </c>
      <c r="BC255" s="16"/>
      <c r="BD255" s="16">
        <v>0.22303664921465999</v>
      </c>
      <c r="BE255" s="16">
        <v>0.22572421784472799</v>
      </c>
      <c r="BF255" s="16"/>
      <c r="BG255" s="16">
        <v>0.195945945945946</v>
      </c>
      <c r="BH255" s="16">
        <v>0.226980297547246</v>
      </c>
      <c r="BI255" s="16"/>
      <c r="BJ255" s="16">
        <v>0.168269230769231</v>
      </c>
      <c r="BK255" s="16">
        <v>0.232888506241929</v>
      </c>
      <c r="BL255" s="16"/>
      <c r="BM255" s="16">
        <v>0.16708860759493699</v>
      </c>
      <c r="BN255" s="16">
        <v>0.22994871794871799</v>
      </c>
      <c r="BO255" s="16"/>
      <c r="BP255" s="16">
        <v>0.22516556291390699</v>
      </c>
      <c r="BQ255" s="16">
        <v>0.22524646378054</v>
      </c>
    </row>
    <row r="256" spans="2:69" x14ac:dyDescent="0.25">
      <c r="B256" t="s">
        <v>187</v>
      </c>
      <c r="C256" s="16">
        <v>0.119544592030361</v>
      </c>
      <c r="D256" s="16">
        <v>0.12648809523809501</v>
      </c>
      <c r="E256" s="16">
        <v>0.16182572614107901</v>
      </c>
      <c r="F256" s="16">
        <v>0.105263157894737</v>
      </c>
      <c r="G256" s="16">
        <v>5.8139534883720902E-2</v>
      </c>
      <c r="H256" s="16">
        <v>0.13429438543247299</v>
      </c>
      <c r="I256" s="16">
        <v>0.12736443883984899</v>
      </c>
      <c r="J256" s="16">
        <v>8.0808080808080801E-2</v>
      </c>
      <c r="K256" s="16">
        <v>5.8823529411764698E-2</v>
      </c>
      <c r="L256" s="16">
        <v>0.16814159292035399</v>
      </c>
      <c r="M256" s="16"/>
      <c r="N256" s="16">
        <v>0.126506024096386</v>
      </c>
      <c r="O256" s="16">
        <v>0.14603174603174601</v>
      </c>
      <c r="P256" s="16">
        <v>0.108411214953271</v>
      </c>
      <c r="Q256" s="16">
        <v>0.11569343065693399</v>
      </c>
      <c r="R256" s="16"/>
      <c r="S256" s="16">
        <v>0.129277566539924</v>
      </c>
      <c r="T256" s="16">
        <v>0.12918660287081299</v>
      </c>
      <c r="U256" s="16">
        <v>0.15517241379310301</v>
      </c>
      <c r="V256" s="16">
        <v>9.8716683119447202E-2</v>
      </c>
      <c r="W256" s="16">
        <v>0.12850971922246199</v>
      </c>
      <c r="X256" s="16">
        <v>0.115533980582524</v>
      </c>
      <c r="Y256" s="16">
        <v>0.102985074626866</v>
      </c>
      <c r="Z256" s="16"/>
      <c r="AA256" s="16">
        <v>0.108462455303933</v>
      </c>
      <c r="AB256" s="16">
        <v>0.124721603563474</v>
      </c>
      <c r="AC256" s="16"/>
      <c r="AD256" s="16">
        <v>0.12482269503546101</v>
      </c>
      <c r="AE256" s="16">
        <v>0.117616580310881</v>
      </c>
      <c r="AF256" s="16"/>
      <c r="AG256" s="16">
        <v>0.12371541501976301</v>
      </c>
      <c r="AH256" s="16">
        <v>0.11569343065693399</v>
      </c>
      <c r="AI256" s="16"/>
      <c r="AJ256" s="16">
        <v>9.7830536225951698E-2</v>
      </c>
      <c r="AK256" s="16">
        <v>0.138309161655465</v>
      </c>
      <c r="AL256" s="16"/>
      <c r="AM256" s="16">
        <v>0.121495327102804</v>
      </c>
      <c r="AN256" s="16">
        <v>0.13738019169329099</v>
      </c>
      <c r="AO256" s="16">
        <v>0.130732099758648</v>
      </c>
      <c r="AP256" s="16">
        <v>7.6987447698744799E-2</v>
      </c>
      <c r="AQ256" s="16"/>
      <c r="AR256" s="16">
        <v>0.115094339622642</v>
      </c>
      <c r="AS256" s="16">
        <v>0.121467391304348</v>
      </c>
      <c r="AT256" s="16"/>
      <c r="AU256" s="16">
        <v>0.117139334155364</v>
      </c>
      <c r="AV256" s="16">
        <v>0.119982058757569</v>
      </c>
      <c r="AW256" s="16"/>
      <c r="AX256" s="16">
        <v>9.6584216725559502E-2</v>
      </c>
      <c r="AY256" s="16">
        <v>0.123953856593531</v>
      </c>
      <c r="AZ256" s="16"/>
      <c r="BA256" s="16">
        <v>0.13259668508287301</v>
      </c>
      <c r="BB256" s="16">
        <v>0.118581907090465</v>
      </c>
      <c r="BC256" s="16"/>
      <c r="BD256" s="16">
        <v>0.109947643979058</v>
      </c>
      <c r="BE256" s="16">
        <v>0.121668597914253</v>
      </c>
      <c r="BF256" s="16"/>
      <c r="BG256" s="16">
        <v>6.7567567567567599E-2</v>
      </c>
      <c r="BH256" s="16">
        <v>0.122637716123844</v>
      </c>
      <c r="BI256" s="16"/>
      <c r="BJ256" s="16">
        <v>8.3333333333333301E-2</v>
      </c>
      <c r="BK256" s="16">
        <v>0.124408092983211</v>
      </c>
      <c r="BL256" s="16"/>
      <c r="BM256" s="16">
        <v>8.3544303797468397E-2</v>
      </c>
      <c r="BN256" s="16">
        <v>0.122461538461538</v>
      </c>
      <c r="BO256" s="16"/>
      <c r="BP256" s="16">
        <v>0.112582781456954</v>
      </c>
      <c r="BQ256" s="16">
        <v>0.120445777968281</v>
      </c>
    </row>
    <row r="257" spans="2:69" x14ac:dyDescent="0.25">
      <c r="B257" t="s">
        <v>188</v>
      </c>
      <c r="C257" s="16">
        <v>2.2770398481973399E-2</v>
      </c>
      <c r="D257" s="16">
        <v>1.33928571428571E-2</v>
      </c>
      <c r="E257" s="16">
        <v>2.3513139695712299E-2</v>
      </c>
      <c r="F257" s="16">
        <v>1.3931888544891601E-2</v>
      </c>
      <c r="G257" s="16">
        <v>1.30813953488372E-2</v>
      </c>
      <c r="H257" s="16">
        <v>3.0349013657056102E-2</v>
      </c>
      <c r="I257" s="16">
        <v>3.6569987389659497E-2</v>
      </c>
      <c r="J257" s="16">
        <v>5.0505050505050501E-3</v>
      </c>
      <c r="K257" s="16">
        <v>3.3613445378151301E-2</v>
      </c>
      <c r="L257" s="16">
        <v>1.7699115044247801E-2</v>
      </c>
      <c r="M257" s="16"/>
      <c r="N257" s="16">
        <v>4.4578313253012099E-2</v>
      </c>
      <c r="O257" s="16">
        <v>2.3809523809523801E-2</v>
      </c>
      <c r="P257" s="16">
        <v>1.7757009345794401E-2</v>
      </c>
      <c r="Q257" s="16">
        <v>1.7883211678832101E-2</v>
      </c>
      <c r="R257" s="16"/>
      <c r="S257" s="16">
        <v>5.5133079847908703E-2</v>
      </c>
      <c r="T257" s="16">
        <v>1.9138755980861202E-2</v>
      </c>
      <c r="U257" s="16">
        <v>1.93965517241379E-2</v>
      </c>
      <c r="V257" s="16">
        <v>1.9743336623889399E-2</v>
      </c>
      <c r="W257" s="16">
        <v>1.6198704103671701E-2</v>
      </c>
      <c r="X257" s="16">
        <v>1.94174757281553E-2</v>
      </c>
      <c r="Y257" s="16">
        <v>1.9402985074626899E-2</v>
      </c>
      <c r="Z257" s="16"/>
      <c r="AA257" s="16">
        <v>1.6090584028605501E-2</v>
      </c>
      <c r="AB257" s="16">
        <v>2.5890868596882E-2</v>
      </c>
      <c r="AC257" s="16"/>
      <c r="AD257" s="16">
        <v>2.2695035460992899E-2</v>
      </c>
      <c r="AE257" s="16">
        <v>2.27979274611399E-2</v>
      </c>
      <c r="AF257" s="16"/>
      <c r="AG257" s="16">
        <v>2.80632411067194E-2</v>
      </c>
      <c r="AH257" s="16">
        <v>1.7883211678832101E-2</v>
      </c>
      <c r="AI257" s="16"/>
      <c r="AJ257" s="16">
        <v>2.3741301678264399E-2</v>
      </c>
      <c r="AK257" s="16">
        <v>2.1931376016979101E-2</v>
      </c>
      <c r="AL257" s="16"/>
      <c r="AM257" s="16">
        <v>4.0498442367601202E-2</v>
      </c>
      <c r="AN257" s="16">
        <v>2.55591054313099E-2</v>
      </c>
      <c r="AO257" s="16">
        <v>1.9710378117457801E-2</v>
      </c>
      <c r="AP257" s="16">
        <v>2.0920502092050201E-2</v>
      </c>
      <c r="AQ257" s="16"/>
      <c r="AR257" s="16">
        <v>2.1383647798742099E-2</v>
      </c>
      <c r="AS257" s="16">
        <v>2.3369565217391301E-2</v>
      </c>
      <c r="AT257" s="16"/>
      <c r="AU257" s="16">
        <v>2.46609124537608E-2</v>
      </c>
      <c r="AV257" s="16">
        <v>2.2426553038797901E-2</v>
      </c>
      <c r="AW257" s="16"/>
      <c r="AX257" s="16">
        <v>2.1201413427561801E-2</v>
      </c>
      <c r="AY257" s="16">
        <v>2.3071703234562299E-2</v>
      </c>
      <c r="AZ257" s="16"/>
      <c r="BA257" s="16">
        <v>2.2099447513812199E-2</v>
      </c>
      <c r="BB257" s="16">
        <v>2.2819885900570502E-2</v>
      </c>
      <c r="BC257" s="16"/>
      <c r="BD257" s="16">
        <v>2.1989528795811501E-2</v>
      </c>
      <c r="BE257" s="16">
        <v>2.29432213209733E-2</v>
      </c>
      <c r="BF257" s="16"/>
      <c r="BG257" s="16">
        <v>2.3648648648648601E-2</v>
      </c>
      <c r="BH257" s="16">
        <v>2.27181342983514E-2</v>
      </c>
      <c r="BI257" s="16"/>
      <c r="BJ257" s="16">
        <v>2.2435897435897401E-2</v>
      </c>
      <c r="BK257" s="16">
        <v>2.2815325010761899E-2</v>
      </c>
      <c r="BL257" s="16"/>
      <c r="BM257" s="16">
        <v>4.05063291139241E-2</v>
      </c>
      <c r="BN257" s="16">
        <v>2.1333333333333301E-2</v>
      </c>
      <c r="BO257" s="16"/>
      <c r="BP257" s="16">
        <v>1.6556291390728499E-2</v>
      </c>
      <c r="BQ257" s="16">
        <v>2.3574796399485599E-2</v>
      </c>
    </row>
    <row r="258" spans="2:69" x14ac:dyDescent="0.25">
      <c r="B258" t="s">
        <v>68</v>
      </c>
      <c r="C258" s="16">
        <v>6.8311195445920304E-3</v>
      </c>
      <c r="D258" s="16">
        <v>4.4642857142857097E-3</v>
      </c>
      <c r="E258" s="16">
        <v>2.7662517289073298E-3</v>
      </c>
      <c r="F258" s="16">
        <v>1.54798761609907E-3</v>
      </c>
      <c r="G258" s="16">
        <v>1.4534883720930199E-2</v>
      </c>
      <c r="H258" s="16">
        <v>1.06221547799697E-2</v>
      </c>
      <c r="I258" s="16">
        <v>2.5220680958385898E-3</v>
      </c>
      <c r="J258" s="16">
        <v>2.02020202020202E-2</v>
      </c>
      <c r="K258" s="16">
        <v>0</v>
      </c>
      <c r="L258" s="16">
        <v>0</v>
      </c>
      <c r="M258" s="16"/>
      <c r="N258" s="16">
        <v>2.16867469879518E-2</v>
      </c>
      <c r="O258" s="16">
        <v>3.1746031746031698E-3</v>
      </c>
      <c r="P258" s="16">
        <v>7.4766355140186902E-3</v>
      </c>
      <c r="Q258" s="16">
        <v>2.9197080291970801E-3</v>
      </c>
      <c r="R258" s="16"/>
      <c r="S258" s="16">
        <v>1.5209125475285201E-2</v>
      </c>
      <c r="T258" s="16">
        <v>7.1770334928229701E-3</v>
      </c>
      <c r="U258" s="16">
        <v>0</v>
      </c>
      <c r="V258" s="16">
        <v>1.0858835143139201E-2</v>
      </c>
      <c r="W258" s="16">
        <v>3.2397408207343399E-3</v>
      </c>
      <c r="X258" s="16">
        <v>2.9126213592233002E-3</v>
      </c>
      <c r="Y258" s="16">
        <v>4.4776119402985103E-3</v>
      </c>
      <c r="Z258" s="16"/>
      <c r="AA258" s="16">
        <v>2.3837902264600701E-3</v>
      </c>
      <c r="AB258" s="16">
        <v>8.9086859688196005E-3</v>
      </c>
      <c r="AC258" s="16"/>
      <c r="AD258" s="16">
        <v>9.21985815602837E-3</v>
      </c>
      <c r="AE258" s="16">
        <v>5.9585492227979299E-3</v>
      </c>
      <c r="AF258" s="16"/>
      <c r="AG258" s="16">
        <v>1.1067193675889301E-2</v>
      </c>
      <c r="AH258" s="16">
        <v>2.9197080291970801E-3</v>
      </c>
      <c r="AI258" s="16"/>
      <c r="AJ258" s="16">
        <v>3.2746623004502699E-3</v>
      </c>
      <c r="AK258" s="16">
        <v>9.9044923947647703E-3</v>
      </c>
      <c r="AL258" s="16"/>
      <c r="AM258" s="16">
        <v>3.7383177570093497E-2</v>
      </c>
      <c r="AN258" s="16">
        <v>1.19808306709265E-2</v>
      </c>
      <c r="AO258" s="16">
        <v>2.41351568785197E-3</v>
      </c>
      <c r="AP258" s="16">
        <v>2.5104602510460298E-3</v>
      </c>
      <c r="AQ258" s="16"/>
      <c r="AR258" s="16">
        <v>6.2893081761006301E-3</v>
      </c>
      <c r="AS258" s="16">
        <v>7.0652173913043504E-3</v>
      </c>
      <c r="AT258" s="16"/>
      <c r="AU258" s="16">
        <v>2.4660912453760798E-3</v>
      </c>
      <c r="AV258" s="16">
        <v>7.6250280331913002E-3</v>
      </c>
      <c r="AW258" s="16"/>
      <c r="AX258" s="16">
        <v>5.8892815076560696E-3</v>
      </c>
      <c r="AY258" s="16">
        <v>7.0119882379552096E-3</v>
      </c>
      <c r="AZ258" s="16"/>
      <c r="BA258" s="16">
        <v>5.5248618784530402E-3</v>
      </c>
      <c r="BB258" s="16">
        <v>6.9274653626731899E-3</v>
      </c>
      <c r="BC258" s="16"/>
      <c r="BD258" s="16">
        <v>1.04712041884817E-2</v>
      </c>
      <c r="BE258" s="16">
        <v>6.0254924681344196E-3</v>
      </c>
      <c r="BF258" s="16"/>
      <c r="BG258" s="16">
        <v>6.7567567567567597E-3</v>
      </c>
      <c r="BH258" s="16">
        <v>6.8355448331322904E-3</v>
      </c>
      <c r="BI258" s="16"/>
      <c r="BJ258" s="16">
        <v>3.2051282051282098E-3</v>
      </c>
      <c r="BK258" s="16">
        <v>7.3181231166594904E-3</v>
      </c>
      <c r="BL258" s="16"/>
      <c r="BM258" s="16">
        <v>5.0632911392405099E-3</v>
      </c>
      <c r="BN258" s="16">
        <v>6.9743589743589702E-3</v>
      </c>
      <c r="BO258" s="16"/>
      <c r="BP258" s="16">
        <v>3.3112582781457001E-3</v>
      </c>
      <c r="BQ258" s="16">
        <v>7.2867552507501097E-3</v>
      </c>
    </row>
    <row r="259" spans="2:69" x14ac:dyDescent="0.25">
      <c r="B259" t="s">
        <v>189</v>
      </c>
      <c r="C259" s="16">
        <v>0.62561669829222</v>
      </c>
      <c r="D259" s="16">
        <v>0.66071428571428603</v>
      </c>
      <c r="E259" s="16">
        <v>0.55048409405255905</v>
      </c>
      <c r="F259" s="16">
        <v>0.58513931888544901</v>
      </c>
      <c r="G259" s="16">
        <v>0.79796511627906996</v>
      </c>
      <c r="H259" s="16">
        <v>0.56752655538694996</v>
      </c>
      <c r="I259" s="16">
        <v>0.60655737704918</v>
      </c>
      <c r="J259" s="16">
        <v>0.69191919191919204</v>
      </c>
      <c r="K259" s="16">
        <v>0.73949579831932799</v>
      </c>
      <c r="L259" s="16">
        <v>0.65486725663716805</v>
      </c>
      <c r="M259" s="16"/>
      <c r="N259" s="16">
        <v>0.525301204819277</v>
      </c>
      <c r="O259" s="16">
        <v>0.58888888888888902</v>
      </c>
      <c r="P259" s="16">
        <v>0.64299065420560697</v>
      </c>
      <c r="Q259" s="16">
        <v>0.65766423357664205</v>
      </c>
      <c r="R259" s="16"/>
      <c r="S259" s="16">
        <v>0.55133079847908695</v>
      </c>
      <c r="T259" s="16">
        <v>0.59569377990430605</v>
      </c>
      <c r="U259" s="16">
        <v>0.60344827586206895</v>
      </c>
      <c r="V259" s="16">
        <v>0.60217176702862796</v>
      </c>
      <c r="W259" s="16">
        <v>0.60907127429805596</v>
      </c>
      <c r="X259" s="16">
        <v>0.68446601941747598</v>
      </c>
      <c r="Y259" s="16">
        <v>0.70895522388059695</v>
      </c>
      <c r="Z259" s="16"/>
      <c r="AA259" s="16">
        <v>0.67818831942789004</v>
      </c>
      <c r="AB259" s="16">
        <v>0.60105790645879698</v>
      </c>
      <c r="AC259" s="16"/>
      <c r="AD259" s="16">
        <v>0.62127659574468097</v>
      </c>
      <c r="AE259" s="16">
        <v>0.62720207253885996</v>
      </c>
      <c r="AF259" s="16"/>
      <c r="AG259" s="16">
        <v>0.59090909090909105</v>
      </c>
      <c r="AH259" s="16">
        <v>0.65766423357664205</v>
      </c>
      <c r="AI259" s="16"/>
      <c r="AJ259" s="16">
        <v>0.68194842406876799</v>
      </c>
      <c r="AK259" s="16">
        <v>0.576936681995048</v>
      </c>
      <c r="AL259" s="16"/>
      <c r="AM259" s="16">
        <v>0.50778816199376897</v>
      </c>
      <c r="AN259" s="16">
        <v>0.58067092651757202</v>
      </c>
      <c r="AO259" s="16">
        <v>0.62107803700724096</v>
      </c>
      <c r="AP259" s="16">
        <v>0.71464435146443495</v>
      </c>
      <c r="AQ259" s="16"/>
      <c r="AR259" s="16">
        <v>0.64716981132075502</v>
      </c>
      <c r="AS259" s="16">
        <v>0.61630434782608701</v>
      </c>
      <c r="AT259" s="16"/>
      <c r="AU259" s="16">
        <v>0.669543773119605</v>
      </c>
      <c r="AV259" s="16">
        <v>0.61762727068849499</v>
      </c>
      <c r="AW259" s="16"/>
      <c r="AX259" s="16">
        <v>0.67373380447585396</v>
      </c>
      <c r="AY259" s="16">
        <v>0.61637638543315998</v>
      </c>
      <c r="AZ259" s="16"/>
      <c r="BA259" s="16">
        <v>0.66022099447513805</v>
      </c>
      <c r="BB259" s="16">
        <v>0.62306438467807701</v>
      </c>
      <c r="BC259" s="16"/>
      <c r="BD259" s="16">
        <v>0.63455497382199</v>
      </c>
      <c r="BE259" s="16">
        <v>0.62363847045191201</v>
      </c>
      <c r="BF259" s="16"/>
      <c r="BG259" s="16">
        <v>0.70608108108108103</v>
      </c>
      <c r="BH259" s="16">
        <v>0.62082830719742699</v>
      </c>
      <c r="BI259" s="16"/>
      <c r="BJ259" s="16">
        <v>0.72275641025641002</v>
      </c>
      <c r="BK259" s="16">
        <v>0.61256995264743896</v>
      </c>
      <c r="BL259" s="16"/>
      <c r="BM259" s="16">
        <v>0.70379746835443002</v>
      </c>
      <c r="BN259" s="16">
        <v>0.61928205128205105</v>
      </c>
      <c r="BO259" s="16"/>
      <c r="BP259" s="16">
        <v>0.64238410596026496</v>
      </c>
      <c r="BQ259" s="16">
        <v>0.62344620660094296</v>
      </c>
    </row>
    <row r="260" spans="2:69" x14ac:dyDescent="0.25">
      <c r="B260" t="s">
        <v>190</v>
      </c>
      <c r="C260" s="16">
        <v>0.14231499051233401</v>
      </c>
      <c r="D260" s="16">
        <v>0.139880952380952</v>
      </c>
      <c r="E260" s="16">
        <v>0.18533886583679099</v>
      </c>
      <c r="F260" s="16">
        <v>0.119195046439628</v>
      </c>
      <c r="G260" s="16">
        <v>7.12209302325581E-2</v>
      </c>
      <c r="H260" s="16">
        <v>0.16464339908952999</v>
      </c>
      <c r="I260" s="16">
        <v>0.16393442622950799</v>
      </c>
      <c r="J260" s="16">
        <v>8.5858585858585898E-2</v>
      </c>
      <c r="K260" s="16">
        <v>9.2436974789915999E-2</v>
      </c>
      <c r="L260" s="16">
        <v>0.185840707964602</v>
      </c>
      <c r="M260" s="16"/>
      <c r="N260" s="16">
        <v>0.17108433734939801</v>
      </c>
      <c r="O260" s="16">
        <v>0.16984126984126999</v>
      </c>
      <c r="P260" s="16">
        <v>0.12616822429906499</v>
      </c>
      <c r="Q260" s="16">
        <v>0.13357664233576599</v>
      </c>
      <c r="R260" s="16"/>
      <c r="S260" s="16">
        <v>0.184410646387833</v>
      </c>
      <c r="T260" s="16">
        <v>0.148325358851675</v>
      </c>
      <c r="U260" s="16">
        <v>0.17456896551724099</v>
      </c>
      <c r="V260" s="16">
        <v>0.118460019743337</v>
      </c>
      <c r="W260" s="16">
        <v>0.14470842332613401</v>
      </c>
      <c r="X260" s="16">
        <v>0.13495145631068001</v>
      </c>
      <c r="Y260" s="16">
        <v>0.122388059701493</v>
      </c>
      <c r="Z260" s="16"/>
      <c r="AA260" s="16">
        <v>0.124553039332539</v>
      </c>
      <c r="AB260" s="16">
        <v>0.150612472160356</v>
      </c>
      <c r="AC260" s="16"/>
      <c r="AD260" s="16">
        <v>0.147517730496454</v>
      </c>
      <c r="AE260" s="16">
        <v>0.140414507772021</v>
      </c>
      <c r="AF260" s="16"/>
      <c r="AG260" s="16">
        <v>0.151778656126482</v>
      </c>
      <c r="AH260" s="16">
        <v>0.13357664233576599</v>
      </c>
      <c r="AI260" s="16"/>
      <c r="AJ260" s="16">
        <v>0.121571837904216</v>
      </c>
      <c r="AK260" s="16">
        <v>0.16024053767244401</v>
      </c>
      <c r="AL260" s="16"/>
      <c r="AM260" s="16">
        <v>0.161993769470405</v>
      </c>
      <c r="AN260" s="16">
        <v>0.16293929712460101</v>
      </c>
      <c r="AO260" s="16">
        <v>0.15044247787610601</v>
      </c>
      <c r="AP260" s="16">
        <v>9.7907949790795007E-2</v>
      </c>
      <c r="AQ260" s="16"/>
      <c r="AR260" s="16">
        <v>0.13647798742138401</v>
      </c>
      <c r="AS260" s="16">
        <v>0.144836956521739</v>
      </c>
      <c r="AT260" s="16"/>
      <c r="AU260" s="16">
        <v>0.14180024660912499</v>
      </c>
      <c r="AV260" s="16">
        <v>0.14240861179636699</v>
      </c>
      <c r="AW260" s="16"/>
      <c r="AX260" s="16">
        <v>0.117785630153121</v>
      </c>
      <c r="AY260" s="16">
        <v>0.14702555982809301</v>
      </c>
      <c r="AZ260" s="16"/>
      <c r="BA260" s="16">
        <v>0.15469613259668499</v>
      </c>
      <c r="BB260" s="16">
        <v>0.141401792991035</v>
      </c>
      <c r="BC260" s="16"/>
      <c r="BD260" s="16">
        <v>0.13193717277486899</v>
      </c>
      <c r="BE260" s="16">
        <v>0.14461181923522601</v>
      </c>
      <c r="BF260" s="16"/>
      <c r="BG260" s="16">
        <v>9.12162162162162E-2</v>
      </c>
      <c r="BH260" s="16">
        <v>0.14535585042219501</v>
      </c>
      <c r="BI260" s="16"/>
      <c r="BJ260" s="16">
        <v>0.105769230769231</v>
      </c>
      <c r="BK260" s="16">
        <v>0.14722341799397301</v>
      </c>
      <c r="BL260" s="16"/>
      <c r="BM260" s="16">
        <v>0.124050632911392</v>
      </c>
      <c r="BN260" s="16">
        <v>0.14379487179487199</v>
      </c>
      <c r="BO260" s="16"/>
      <c r="BP260" s="16">
        <v>0.129139072847682</v>
      </c>
      <c r="BQ260" s="16">
        <v>0.144020574367767</v>
      </c>
    </row>
    <row r="261" spans="2:69" x14ac:dyDescent="0.25">
      <c r="B261" t="s">
        <v>156</v>
      </c>
      <c r="C261" s="16">
        <v>0.48330170777988601</v>
      </c>
      <c r="D261" s="16">
        <v>0.52083333333333304</v>
      </c>
      <c r="E261" s="16">
        <v>0.365145228215768</v>
      </c>
      <c r="F261" s="16">
        <v>0.46594427244582098</v>
      </c>
      <c r="G261" s="16">
        <v>0.72674418604651203</v>
      </c>
      <c r="H261" s="16">
        <v>0.40288315629742</v>
      </c>
      <c r="I261" s="16">
        <v>0.44262295081967201</v>
      </c>
      <c r="J261" s="16">
        <v>0.60606060606060597</v>
      </c>
      <c r="K261" s="16">
        <v>0.64705882352941202</v>
      </c>
      <c r="L261" s="16">
        <v>0.46902654867256599</v>
      </c>
      <c r="M261" s="16"/>
      <c r="N261" s="16">
        <v>0.35421686746988001</v>
      </c>
      <c r="O261" s="16">
        <v>0.419047619047619</v>
      </c>
      <c r="P261" s="16">
        <v>0.51682242990654204</v>
      </c>
      <c r="Q261" s="16">
        <v>0.52408759124087601</v>
      </c>
      <c r="R261" s="16"/>
      <c r="S261" s="16">
        <v>0.366920152091255</v>
      </c>
      <c r="T261" s="16">
        <v>0.44736842105263203</v>
      </c>
      <c r="U261" s="16">
        <v>0.42887931034482801</v>
      </c>
      <c r="V261" s="16">
        <v>0.48371174728529098</v>
      </c>
      <c r="W261" s="16">
        <v>0.46436285097192198</v>
      </c>
      <c r="X261" s="16">
        <v>0.54951456310679603</v>
      </c>
      <c r="Y261" s="16">
        <v>0.58656716417910404</v>
      </c>
      <c r="Z261" s="16"/>
      <c r="AA261" s="16">
        <v>0.55363528009535201</v>
      </c>
      <c r="AB261" s="16">
        <v>0.45044543429844103</v>
      </c>
      <c r="AC261" s="16"/>
      <c r="AD261" s="16">
        <v>0.47375886524822702</v>
      </c>
      <c r="AE261" s="16">
        <v>0.48678756476683899</v>
      </c>
      <c r="AF261" s="16"/>
      <c r="AG261" s="16">
        <v>0.43913043478260899</v>
      </c>
      <c r="AH261" s="16">
        <v>0.52408759124087601</v>
      </c>
      <c r="AI261" s="16"/>
      <c r="AJ261" s="16">
        <v>0.56037658616455199</v>
      </c>
      <c r="AK261" s="16">
        <v>0.41669614432260299</v>
      </c>
      <c r="AL261" s="16"/>
      <c r="AM261" s="16">
        <v>0.34579439252336402</v>
      </c>
      <c r="AN261" s="16">
        <v>0.41773162939297098</v>
      </c>
      <c r="AO261" s="16">
        <v>0.47063555913113397</v>
      </c>
      <c r="AP261" s="16">
        <v>0.61673640167363997</v>
      </c>
      <c r="AQ261" s="16"/>
      <c r="AR261" s="16">
        <v>0.51069182389937096</v>
      </c>
      <c r="AS261" s="16">
        <v>0.471467391304348</v>
      </c>
      <c r="AT261" s="16"/>
      <c r="AU261" s="16">
        <v>0.52774352651048095</v>
      </c>
      <c r="AV261" s="16">
        <v>0.475218658892128</v>
      </c>
      <c r="AW261" s="16"/>
      <c r="AX261" s="16">
        <v>0.55594817432273302</v>
      </c>
      <c r="AY261" s="16">
        <v>0.46935082560506702</v>
      </c>
      <c r="AZ261" s="16"/>
      <c r="BA261" s="16">
        <v>0.50552486187845302</v>
      </c>
      <c r="BB261" s="16">
        <v>0.48166259168704201</v>
      </c>
      <c r="BC261" s="16"/>
      <c r="BD261" s="16">
        <v>0.50261780104712095</v>
      </c>
      <c r="BE261" s="16">
        <v>0.47902665121668597</v>
      </c>
      <c r="BF261" s="16"/>
      <c r="BG261" s="16">
        <v>0.61486486486486502</v>
      </c>
      <c r="BH261" s="16">
        <v>0.47547245677523098</v>
      </c>
      <c r="BI261" s="16"/>
      <c r="BJ261" s="16">
        <v>0.61698717948717996</v>
      </c>
      <c r="BK261" s="16">
        <v>0.46534653465346498</v>
      </c>
      <c r="BL261" s="16"/>
      <c r="BM261" s="16">
        <v>0.57974683544303796</v>
      </c>
      <c r="BN261" s="16">
        <v>0.475487179487179</v>
      </c>
      <c r="BO261" s="16"/>
      <c r="BP261" s="16">
        <v>0.51324503311258296</v>
      </c>
      <c r="BQ261" s="16">
        <v>0.47942563223317602</v>
      </c>
    </row>
    <row r="262" spans="2:69" x14ac:dyDescent="0.25">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row>
    <row r="263" spans="2:69" x14ac:dyDescent="0.25">
      <c r="B263" s="6" t="s">
        <v>215</v>
      </c>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row>
    <row r="264" spans="2:69" x14ac:dyDescent="0.25">
      <c r="B264" s="23" t="s">
        <v>70</v>
      </c>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row>
    <row r="265" spans="2:69" x14ac:dyDescent="0.25">
      <c r="B265" t="s">
        <v>207</v>
      </c>
      <c r="C265" s="16">
        <v>0.74990512333965798</v>
      </c>
      <c r="D265" s="16">
        <v>0.69345238095238104</v>
      </c>
      <c r="E265" s="16">
        <v>0.68879668049792497</v>
      </c>
      <c r="F265" s="16">
        <v>0.87306501547987603</v>
      </c>
      <c r="G265" s="16">
        <v>0.643895348837209</v>
      </c>
      <c r="H265" s="16">
        <v>0.80804248861911998</v>
      </c>
      <c r="I265" s="16">
        <v>0.76040353089533397</v>
      </c>
      <c r="J265" s="16">
        <v>0.71717171717171702</v>
      </c>
      <c r="K265" s="16">
        <v>0.61344537815126099</v>
      </c>
      <c r="L265" s="16">
        <v>0.86725663716814205</v>
      </c>
      <c r="M265" s="16"/>
      <c r="N265" s="16">
        <v>0.82530120481927705</v>
      </c>
      <c r="O265" s="16">
        <v>0.76190476190476197</v>
      </c>
      <c r="P265" s="16">
        <v>0.72149532710280395</v>
      </c>
      <c r="Q265" s="16">
        <v>0.73540145985401495</v>
      </c>
      <c r="R265" s="16"/>
      <c r="S265" s="16">
        <v>0.74524714828897298</v>
      </c>
      <c r="T265" s="16">
        <v>0.71291866028708095</v>
      </c>
      <c r="U265" s="16">
        <v>0.72844827586206895</v>
      </c>
      <c r="V265" s="16">
        <v>0.751233958538993</v>
      </c>
      <c r="W265" s="16">
        <v>0.73758099352051798</v>
      </c>
      <c r="X265" s="16">
        <v>0.74854368932038795</v>
      </c>
      <c r="Y265" s="16">
        <v>0.78208955223880605</v>
      </c>
      <c r="Z265" s="16"/>
      <c r="AA265" s="16">
        <v>0.71275327771156105</v>
      </c>
      <c r="AB265" s="16">
        <v>0.767260579064588</v>
      </c>
      <c r="AC265" s="16"/>
      <c r="AD265" s="16">
        <v>0.74609929078014203</v>
      </c>
      <c r="AE265" s="16">
        <v>0.75129533678756499</v>
      </c>
      <c r="AF265" s="16"/>
      <c r="AG265" s="16">
        <v>0.76561264822134401</v>
      </c>
      <c r="AH265" s="16">
        <v>0.73540145985401495</v>
      </c>
      <c r="AI265" s="16"/>
      <c r="AJ265" s="16">
        <v>0.77609496520671295</v>
      </c>
      <c r="AK265" s="16">
        <v>0.72727272727272696</v>
      </c>
      <c r="AL265" s="16"/>
      <c r="AM265" s="16">
        <v>0.71339563862928301</v>
      </c>
      <c r="AN265" s="16">
        <v>0.71884984025559095</v>
      </c>
      <c r="AO265" s="16">
        <v>0.76106194690265505</v>
      </c>
      <c r="AP265" s="16">
        <v>0.77154811715481197</v>
      </c>
      <c r="AQ265" s="16"/>
      <c r="AR265" s="16">
        <v>0.73459119496855296</v>
      </c>
      <c r="AS265" s="16">
        <v>0.75652173913043497</v>
      </c>
      <c r="AT265" s="16"/>
      <c r="AU265" s="16">
        <v>0.72379778051787902</v>
      </c>
      <c r="AV265" s="16">
        <v>0.75465350975555101</v>
      </c>
      <c r="AW265" s="16"/>
      <c r="AX265" s="16">
        <v>0.71849234393404005</v>
      </c>
      <c r="AY265" s="16">
        <v>0.75593757068536505</v>
      </c>
      <c r="AZ265" s="16"/>
      <c r="BA265" s="16">
        <v>0.66298342541436495</v>
      </c>
      <c r="BB265" s="16">
        <v>0.75631621841890795</v>
      </c>
      <c r="BC265" s="16"/>
      <c r="BD265" s="16">
        <v>0.71204188481675401</v>
      </c>
      <c r="BE265" s="16">
        <v>0.75828505214368502</v>
      </c>
      <c r="BF265" s="16"/>
      <c r="BG265" s="16">
        <v>0.70945945945945899</v>
      </c>
      <c r="BH265" s="16">
        <v>0.75231202251708895</v>
      </c>
      <c r="BI265" s="16"/>
      <c r="BJ265" s="16">
        <v>0.65544871794871795</v>
      </c>
      <c r="BK265" s="16">
        <v>0.76259147653895798</v>
      </c>
      <c r="BL265" s="16"/>
      <c r="BM265" s="16">
        <v>0.683544303797468</v>
      </c>
      <c r="BN265" s="16">
        <v>0.75528205128205095</v>
      </c>
      <c r="BO265" s="16"/>
      <c r="BP265" s="16">
        <v>0.71523178807946997</v>
      </c>
      <c r="BQ265" s="16">
        <v>0.75439348478354096</v>
      </c>
    </row>
    <row r="266" spans="2:69" x14ac:dyDescent="0.25">
      <c r="B266" t="s">
        <v>208</v>
      </c>
      <c r="C266" s="16">
        <v>0.19165085388994299</v>
      </c>
      <c r="D266" s="16">
        <v>0.25297619047619002</v>
      </c>
      <c r="E266" s="16">
        <v>0.22268326417704001</v>
      </c>
      <c r="F266" s="16">
        <v>9.2879256965944304E-2</v>
      </c>
      <c r="G266" s="16">
        <v>0.29215116279069803</v>
      </c>
      <c r="H266" s="16">
        <v>0.14946889226100199</v>
      </c>
      <c r="I266" s="16">
        <v>0.186633039092055</v>
      </c>
      <c r="J266" s="16">
        <v>0.19696969696969699</v>
      </c>
      <c r="K266" s="16">
        <v>0.19327731092437</v>
      </c>
      <c r="L266" s="16">
        <v>9.7345132743362803E-2</v>
      </c>
      <c r="M266" s="16"/>
      <c r="N266" s="16">
        <v>0.133734939759036</v>
      </c>
      <c r="O266" s="16">
        <v>0.16666666666666699</v>
      </c>
      <c r="P266" s="16">
        <v>0.19439252336448601</v>
      </c>
      <c r="Q266" s="16">
        <v>0.21386861313868599</v>
      </c>
      <c r="R266" s="16"/>
      <c r="S266" s="16">
        <v>0.184410646387833</v>
      </c>
      <c r="T266" s="16">
        <v>0.21531100478468901</v>
      </c>
      <c r="U266" s="16">
        <v>0.198275862068966</v>
      </c>
      <c r="V266" s="16">
        <v>0.184600197433366</v>
      </c>
      <c r="W266" s="16">
        <v>0.196544276457883</v>
      </c>
      <c r="X266" s="16">
        <v>0.20485436893203901</v>
      </c>
      <c r="Y266" s="16">
        <v>0.18208955223880599</v>
      </c>
      <c r="Z266" s="16"/>
      <c r="AA266" s="16">
        <v>0.21215733015494601</v>
      </c>
      <c r="AB266" s="16">
        <v>0.18207126948775099</v>
      </c>
      <c r="AC266" s="16"/>
      <c r="AD266" s="16">
        <v>0.193617021276596</v>
      </c>
      <c r="AE266" s="16">
        <v>0.190932642487047</v>
      </c>
      <c r="AF266" s="16"/>
      <c r="AG266" s="16">
        <v>0.167588932806324</v>
      </c>
      <c r="AH266" s="16">
        <v>0.21386861313868599</v>
      </c>
      <c r="AI266" s="16"/>
      <c r="AJ266" s="16">
        <v>0.182562423250102</v>
      </c>
      <c r="AK266" s="16">
        <v>0.19950477538026201</v>
      </c>
      <c r="AL266" s="16"/>
      <c r="AM266" s="16">
        <v>0.18691588785046701</v>
      </c>
      <c r="AN266" s="16">
        <v>0.204472843450479</v>
      </c>
      <c r="AO266" s="16">
        <v>0.18342719227675</v>
      </c>
      <c r="AP266" s="16">
        <v>0.194142259414226</v>
      </c>
      <c r="AQ266" s="16"/>
      <c r="AR266" s="16">
        <v>0.20754716981132099</v>
      </c>
      <c r="AS266" s="16">
        <v>0.184782608695652</v>
      </c>
      <c r="AT266" s="16"/>
      <c r="AU266" s="16">
        <v>0.21208384710234299</v>
      </c>
      <c r="AV266" s="16">
        <v>0.18793451446512699</v>
      </c>
      <c r="AW266" s="16"/>
      <c r="AX266" s="16">
        <v>0.21672555948174299</v>
      </c>
      <c r="AY266" s="16">
        <v>0.18683555756616099</v>
      </c>
      <c r="AZ266" s="16"/>
      <c r="BA266" s="16">
        <v>0.25138121546961301</v>
      </c>
      <c r="BB266" s="16">
        <v>0.18724531377343101</v>
      </c>
      <c r="BC266" s="16"/>
      <c r="BD266" s="16">
        <v>0.22198952879581199</v>
      </c>
      <c r="BE266" s="16">
        <v>0.18493626882966399</v>
      </c>
      <c r="BF266" s="16"/>
      <c r="BG266" s="16">
        <v>0.22972972972972999</v>
      </c>
      <c r="BH266" s="16">
        <v>0.189384800965018</v>
      </c>
      <c r="BI266" s="16"/>
      <c r="BJ266" s="16">
        <v>0.27724358974358998</v>
      </c>
      <c r="BK266" s="16">
        <v>0.18015497201894101</v>
      </c>
      <c r="BL266" s="16"/>
      <c r="BM266" s="16">
        <v>0.24303797468354399</v>
      </c>
      <c r="BN266" s="16">
        <v>0.187487179487179</v>
      </c>
      <c r="BO266" s="16"/>
      <c r="BP266" s="16">
        <v>0.19701986754966899</v>
      </c>
      <c r="BQ266" s="16">
        <v>0.190955850835834</v>
      </c>
    </row>
    <row r="267" spans="2:69" x14ac:dyDescent="0.25">
      <c r="B267" t="s">
        <v>209</v>
      </c>
      <c r="C267" s="16">
        <v>4.7438330170777997E-2</v>
      </c>
      <c r="D267" s="16">
        <v>4.6130952380952397E-2</v>
      </c>
      <c r="E267" s="16">
        <v>6.9156293222683296E-2</v>
      </c>
      <c r="F267" s="16">
        <v>2.6315789473684199E-2</v>
      </c>
      <c r="G267" s="16">
        <v>5.5232558139534899E-2</v>
      </c>
      <c r="H267" s="16">
        <v>3.33839150227618E-2</v>
      </c>
      <c r="I267" s="16">
        <v>4.5397225725094602E-2</v>
      </c>
      <c r="J267" s="16">
        <v>7.0707070707070704E-2</v>
      </c>
      <c r="K267" s="16">
        <v>0.159663865546218</v>
      </c>
      <c r="L267" s="16">
        <v>8.8495575221238902E-3</v>
      </c>
      <c r="M267" s="16"/>
      <c r="N267" s="16">
        <v>3.3734939759036103E-2</v>
      </c>
      <c r="O267" s="16">
        <v>5.3968253968253999E-2</v>
      </c>
      <c r="P267" s="16">
        <v>7.1028037383177603E-2</v>
      </c>
      <c r="Q267" s="16">
        <v>4.0875912408759103E-2</v>
      </c>
      <c r="R267" s="16"/>
      <c r="S267" s="16">
        <v>5.3231939163498103E-2</v>
      </c>
      <c r="T267" s="16">
        <v>5.7416267942583699E-2</v>
      </c>
      <c r="U267" s="16">
        <v>5.6034482758620698E-2</v>
      </c>
      <c r="V267" s="16">
        <v>4.9358341559723601E-2</v>
      </c>
      <c r="W267" s="16">
        <v>5.3995680345572401E-2</v>
      </c>
      <c r="X267" s="16">
        <v>4.1747572815533998E-2</v>
      </c>
      <c r="Y267" s="16">
        <v>3.1343283582089501E-2</v>
      </c>
      <c r="Z267" s="16"/>
      <c r="AA267" s="16">
        <v>6.0786650774731797E-2</v>
      </c>
      <c r="AB267" s="16">
        <v>4.1202672605790601E-2</v>
      </c>
      <c r="AC267" s="16"/>
      <c r="AD267" s="16">
        <v>4.6099290780141799E-2</v>
      </c>
      <c r="AE267" s="16">
        <v>4.7927461139896398E-2</v>
      </c>
      <c r="AF267" s="16"/>
      <c r="AG267" s="16">
        <v>5.4545454545454501E-2</v>
      </c>
      <c r="AH267" s="16">
        <v>4.0875912408759103E-2</v>
      </c>
      <c r="AI267" s="16"/>
      <c r="AJ267" s="16">
        <v>3.3155955792058898E-2</v>
      </c>
      <c r="AK267" s="16">
        <v>5.9780686239830197E-2</v>
      </c>
      <c r="AL267" s="16"/>
      <c r="AM267" s="16">
        <v>7.4766355140186896E-2</v>
      </c>
      <c r="AN267" s="16">
        <v>5.5910543130990399E-2</v>
      </c>
      <c r="AO267" s="16">
        <v>4.74658085277554E-2</v>
      </c>
      <c r="AP267" s="16">
        <v>3.0962343096234302E-2</v>
      </c>
      <c r="AQ267" s="16"/>
      <c r="AR267" s="16">
        <v>4.5283018867924497E-2</v>
      </c>
      <c r="AS267" s="16">
        <v>4.8369565217391303E-2</v>
      </c>
      <c r="AT267" s="16"/>
      <c r="AU267" s="16">
        <v>5.1787916152897698E-2</v>
      </c>
      <c r="AV267" s="16">
        <v>4.6647230320699701E-2</v>
      </c>
      <c r="AW267" s="16"/>
      <c r="AX267" s="16">
        <v>5.5359246171966997E-2</v>
      </c>
      <c r="AY267" s="16">
        <v>4.5917213300158299E-2</v>
      </c>
      <c r="AZ267" s="16"/>
      <c r="BA267" s="16">
        <v>5.5248618784530398E-2</v>
      </c>
      <c r="BB267" s="16">
        <v>4.6862265688671599E-2</v>
      </c>
      <c r="BC267" s="16"/>
      <c r="BD267" s="16">
        <v>5.3403141361256498E-2</v>
      </c>
      <c r="BE267" s="16">
        <v>4.6118192352259599E-2</v>
      </c>
      <c r="BF267" s="16"/>
      <c r="BG267" s="16">
        <v>5.4054054054054099E-2</v>
      </c>
      <c r="BH267" s="16">
        <v>4.7044632086851598E-2</v>
      </c>
      <c r="BI267" s="16"/>
      <c r="BJ267" s="16">
        <v>5.2884615384615398E-2</v>
      </c>
      <c r="BK267" s="16">
        <v>4.6706844597503197E-2</v>
      </c>
      <c r="BL267" s="16"/>
      <c r="BM267" s="16">
        <v>6.3291139240506306E-2</v>
      </c>
      <c r="BN267" s="16">
        <v>4.6153846153846198E-2</v>
      </c>
      <c r="BO267" s="16"/>
      <c r="BP267" s="16">
        <v>7.6158940397350994E-2</v>
      </c>
      <c r="BQ267" s="16">
        <v>4.3720531504500601E-2</v>
      </c>
    </row>
    <row r="268" spans="2:69" x14ac:dyDescent="0.25">
      <c r="B268" t="s">
        <v>210</v>
      </c>
      <c r="C268" s="16">
        <v>7.7798861480075903E-3</v>
      </c>
      <c r="D268" s="16">
        <v>5.9523809523809503E-3</v>
      </c>
      <c r="E268" s="16">
        <v>1.52143845089903E-2</v>
      </c>
      <c r="F268" s="16">
        <v>6.1919504643962904E-3</v>
      </c>
      <c r="G268" s="16">
        <v>4.3604651162790697E-3</v>
      </c>
      <c r="H268" s="16">
        <v>6.0698027314112302E-3</v>
      </c>
      <c r="I268" s="16">
        <v>5.0441361916771796E-3</v>
      </c>
      <c r="J268" s="16">
        <v>1.01010101010101E-2</v>
      </c>
      <c r="K268" s="16">
        <v>1.6806722689075598E-2</v>
      </c>
      <c r="L268" s="16">
        <v>2.6548672566371698E-2</v>
      </c>
      <c r="M268" s="16"/>
      <c r="N268" s="16">
        <v>3.6144578313253E-3</v>
      </c>
      <c r="O268" s="16">
        <v>1.26984126984127E-2</v>
      </c>
      <c r="P268" s="16">
        <v>8.41121495327103E-3</v>
      </c>
      <c r="Q268" s="16">
        <v>7.6642335766423401E-3</v>
      </c>
      <c r="R268" s="16"/>
      <c r="S268" s="16">
        <v>1.33079847908745E-2</v>
      </c>
      <c r="T268" s="16">
        <v>1.43540669856459E-2</v>
      </c>
      <c r="U268" s="16">
        <v>1.29310344827586E-2</v>
      </c>
      <c r="V268" s="16">
        <v>8.8845014807502499E-3</v>
      </c>
      <c r="W268" s="16">
        <v>7.5593952483801298E-3</v>
      </c>
      <c r="X268" s="16">
        <v>3.88349514563107E-3</v>
      </c>
      <c r="Y268" s="16">
        <v>2.9850746268656699E-3</v>
      </c>
      <c r="Z268" s="16"/>
      <c r="AA268" s="16">
        <v>1.07270560190703E-2</v>
      </c>
      <c r="AB268" s="16">
        <v>6.4031180400890902E-3</v>
      </c>
      <c r="AC268" s="16"/>
      <c r="AD268" s="16">
        <v>1.0638297872340399E-2</v>
      </c>
      <c r="AE268" s="16">
        <v>6.7357512953367896E-3</v>
      </c>
      <c r="AF268" s="16"/>
      <c r="AG268" s="16">
        <v>7.9051383399209498E-3</v>
      </c>
      <c r="AH268" s="16">
        <v>7.6642335766423401E-3</v>
      </c>
      <c r="AI268" s="16"/>
      <c r="AJ268" s="16">
        <v>6.1399918133442496E-3</v>
      </c>
      <c r="AK268" s="16">
        <v>9.1970286522815702E-3</v>
      </c>
      <c r="AL268" s="16"/>
      <c r="AM268" s="16">
        <v>9.3457943925233603E-3</v>
      </c>
      <c r="AN268" s="16">
        <v>1.67731629392971E-2</v>
      </c>
      <c r="AO268" s="16">
        <v>6.4360418342719198E-3</v>
      </c>
      <c r="AP268" s="16">
        <v>8.3682008368200799E-4</v>
      </c>
      <c r="AQ268" s="16"/>
      <c r="AR268" s="16">
        <v>8.1761006289308193E-3</v>
      </c>
      <c r="AS268" s="16">
        <v>7.6086956521739099E-3</v>
      </c>
      <c r="AT268" s="16"/>
      <c r="AU268" s="16">
        <v>1.23304562268804E-2</v>
      </c>
      <c r="AV268" s="16">
        <v>6.9522314420273597E-3</v>
      </c>
      <c r="AW268" s="16"/>
      <c r="AX268" s="16">
        <v>8.2449941107184902E-3</v>
      </c>
      <c r="AY268" s="16">
        <v>7.6905677448541104E-3</v>
      </c>
      <c r="AZ268" s="16"/>
      <c r="BA268" s="16">
        <v>1.93370165745856E-2</v>
      </c>
      <c r="BB268" s="16">
        <v>6.9274653626731899E-3</v>
      </c>
      <c r="BC268" s="16"/>
      <c r="BD268" s="16">
        <v>1.04712041884817E-2</v>
      </c>
      <c r="BE268" s="16">
        <v>7.1842410196987297E-3</v>
      </c>
      <c r="BF268" s="16"/>
      <c r="BG268" s="16">
        <v>3.3783783783783799E-3</v>
      </c>
      <c r="BH268" s="16">
        <v>8.0418174507438708E-3</v>
      </c>
      <c r="BI268" s="16"/>
      <c r="BJ268" s="16">
        <v>1.1217948717948701E-2</v>
      </c>
      <c r="BK268" s="16">
        <v>7.3181231166594904E-3</v>
      </c>
      <c r="BL268" s="16"/>
      <c r="BM268" s="16">
        <v>2.5316455696202502E-3</v>
      </c>
      <c r="BN268" s="16">
        <v>8.2051282051282103E-3</v>
      </c>
      <c r="BO268" s="16"/>
      <c r="BP268" s="16">
        <v>8.2781456953642408E-3</v>
      </c>
      <c r="BQ268" s="16">
        <v>7.7153879125589396E-3</v>
      </c>
    </row>
    <row r="269" spans="2:69" x14ac:dyDescent="0.25">
      <c r="B269" t="s">
        <v>211</v>
      </c>
      <c r="C269" s="16">
        <v>1.89753320683112E-3</v>
      </c>
      <c r="D269" s="16">
        <v>0</v>
      </c>
      <c r="E269" s="16">
        <v>4.1493775933610002E-3</v>
      </c>
      <c r="F269" s="16">
        <v>0</v>
      </c>
      <c r="G269" s="16">
        <v>2.9069767441860499E-3</v>
      </c>
      <c r="H269" s="16">
        <v>2.2761760242792101E-3</v>
      </c>
      <c r="I269" s="16">
        <v>1.2610340479192899E-3</v>
      </c>
      <c r="J269" s="16">
        <v>0</v>
      </c>
      <c r="K269" s="16">
        <v>8.4033613445378096E-3</v>
      </c>
      <c r="L269" s="16">
        <v>0</v>
      </c>
      <c r="M269" s="16"/>
      <c r="N269" s="16">
        <v>2.4096385542168699E-3</v>
      </c>
      <c r="O269" s="16">
        <v>3.1746031746031698E-3</v>
      </c>
      <c r="P269" s="16">
        <v>1.8691588785046699E-3</v>
      </c>
      <c r="Q269" s="16">
        <v>1.4598540145985401E-3</v>
      </c>
      <c r="R269" s="16"/>
      <c r="S269" s="16">
        <v>3.8022813688212902E-3</v>
      </c>
      <c r="T269" s="16">
        <v>0</v>
      </c>
      <c r="U269" s="16">
        <v>4.3103448275862103E-3</v>
      </c>
      <c r="V269" s="16">
        <v>2.96150049358342E-3</v>
      </c>
      <c r="W269" s="16">
        <v>2.15982721382289E-3</v>
      </c>
      <c r="X269" s="16">
        <v>9.7087378640776695E-4</v>
      </c>
      <c r="Y269" s="16">
        <v>0</v>
      </c>
      <c r="Z269" s="16"/>
      <c r="AA269" s="16">
        <v>2.3837902264600701E-3</v>
      </c>
      <c r="AB269" s="16">
        <v>1.6703786191536701E-3</v>
      </c>
      <c r="AC269" s="16"/>
      <c r="AD269" s="16">
        <v>2.1276595744680899E-3</v>
      </c>
      <c r="AE269" s="16">
        <v>1.8134715025906699E-3</v>
      </c>
      <c r="AF269" s="16"/>
      <c r="AG269" s="16">
        <v>2.37154150197628E-3</v>
      </c>
      <c r="AH269" s="16">
        <v>1.4598540145985401E-3</v>
      </c>
      <c r="AI269" s="16"/>
      <c r="AJ269" s="16">
        <v>1.2279983626688499E-3</v>
      </c>
      <c r="AK269" s="16">
        <v>2.47612309869119E-3</v>
      </c>
      <c r="AL269" s="16"/>
      <c r="AM269" s="16">
        <v>6.2305295950155796E-3</v>
      </c>
      <c r="AN269" s="16">
        <v>3.1948881789137401E-3</v>
      </c>
      <c r="AO269" s="16">
        <v>1.20675784392599E-3</v>
      </c>
      <c r="AP269" s="16">
        <v>8.3682008368200799E-4</v>
      </c>
      <c r="AQ269" s="16"/>
      <c r="AR269" s="16">
        <v>3.1446540880503099E-3</v>
      </c>
      <c r="AS269" s="16">
        <v>1.35869565217391E-3</v>
      </c>
      <c r="AT269" s="16"/>
      <c r="AU269" s="16">
        <v>0</v>
      </c>
      <c r="AV269" s="16">
        <v>2.2426553038797899E-3</v>
      </c>
      <c r="AW269" s="16"/>
      <c r="AX269" s="16">
        <v>1.1778563015312101E-3</v>
      </c>
      <c r="AY269" s="16">
        <v>2.0357385206966798E-3</v>
      </c>
      <c r="AZ269" s="16"/>
      <c r="BA269" s="16">
        <v>8.2872928176795594E-3</v>
      </c>
      <c r="BB269" s="16">
        <v>1.42624286878566E-3</v>
      </c>
      <c r="BC269" s="16"/>
      <c r="BD269" s="16">
        <v>2.0942408376963401E-3</v>
      </c>
      <c r="BE269" s="16">
        <v>1.8539976825028999E-3</v>
      </c>
      <c r="BF269" s="16"/>
      <c r="BG269" s="16">
        <v>3.3783783783783799E-3</v>
      </c>
      <c r="BH269" s="16">
        <v>1.8094089264173701E-3</v>
      </c>
      <c r="BI269" s="16"/>
      <c r="BJ269" s="16">
        <v>3.2051282051282098E-3</v>
      </c>
      <c r="BK269" s="16">
        <v>1.72191132156694E-3</v>
      </c>
      <c r="BL269" s="16"/>
      <c r="BM269" s="16">
        <v>5.0632911392405099E-3</v>
      </c>
      <c r="BN269" s="16">
        <v>1.6410256410256401E-3</v>
      </c>
      <c r="BO269" s="16"/>
      <c r="BP269" s="16">
        <v>1.6556291390728501E-3</v>
      </c>
      <c r="BQ269" s="16">
        <v>1.9288469781397299E-3</v>
      </c>
    </row>
    <row r="270" spans="2:69" x14ac:dyDescent="0.25">
      <c r="B270" t="s">
        <v>68</v>
      </c>
      <c r="C270" s="16">
        <v>1.32827324478178E-3</v>
      </c>
      <c r="D270" s="16">
        <v>1.48809523809524E-3</v>
      </c>
      <c r="E270" s="16">
        <v>0</v>
      </c>
      <c r="F270" s="16">
        <v>1.54798761609907E-3</v>
      </c>
      <c r="G270" s="16">
        <v>1.45348837209302E-3</v>
      </c>
      <c r="H270" s="16">
        <v>7.5872534142640399E-4</v>
      </c>
      <c r="I270" s="16">
        <v>1.2610340479192899E-3</v>
      </c>
      <c r="J270" s="16">
        <v>5.0505050505050501E-3</v>
      </c>
      <c r="K270" s="16">
        <v>8.4033613445378096E-3</v>
      </c>
      <c r="L270" s="16">
        <v>0</v>
      </c>
      <c r="M270" s="16"/>
      <c r="N270" s="16">
        <v>1.2048192771084299E-3</v>
      </c>
      <c r="O270" s="16">
        <v>1.5873015873015899E-3</v>
      </c>
      <c r="P270" s="16">
        <v>2.80373831775701E-3</v>
      </c>
      <c r="Q270" s="16">
        <v>7.2992700729927003E-4</v>
      </c>
      <c r="R270" s="16"/>
      <c r="S270" s="16">
        <v>0</v>
      </c>
      <c r="T270" s="16">
        <v>0</v>
      </c>
      <c r="U270" s="16">
        <v>0</v>
      </c>
      <c r="V270" s="16">
        <v>2.96150049358342E-3</v>
      </c>
      <c r="W270" s="16">
        <v>2.15982721382289E-3</v>
      </c>
      <c r="X270" s="16">
        <v>0</v>
      </c>
      <c r="Y270" s="16">
        <v>1.49253731343284E-3</v>
      </c>
      <c r="Z270" s="16"/>
      <c r="AA270" s="16">
        <v>1.19189511323004E-3</v>
      </c>
      <c r="AB270" s="16">
        <v>1.39198218262806E-3</v>
      </c>
      <c r="AC270" s="16"/>
      <c r="AD270" s="16">
        <v>1.4184397163120601E-3</v>
      </c>
      <c r="AE270" s="16">
        <v>1.2953367875647699E-3</v>
      </c>
      <c r="AF270" s="16"/>
      <c r="AG270" s="16">
        <v>1.9762845849802401E-3</v>
      </c>
      <c r="AH270" s="16">
        <v>7.2992700729927003E-4</v>
      </c>
      <c r="AI270" s="16"/>
      <c r="AJ270" s="16">
        <v>8.1866557511256705E-4</v>
      </c>
      <c r="AK270" s="16">
        <v>1.7686593562079901E-3</v>
      </c>
      <c r="AL270" s="16"/>
      <c r="AM270" s="16">
        <v>9.3457943925233603E-3</v>
      </c>
      <c r="AN270" s="16">
        <v>7.9872204472843404E-4</v>
      </c>
      <c r="AO270" s="16">
        <v>4.0225261464199499E-4</v>
      </c>
      <c r="AP270" s="16">
        <v>1.6736401673640201E-3</v>
      </c>
      <c r="AQ270" s="16"/>
      <c r="AR270" s="16">
        <v>1.2578616352201301E-3</v>
      </c>
      <c r="AS270" s="16">
        <v>1.35869565217391E-3</v>
      </c>
      <c r="AT270" s="16"/>
      <c r="AU270" s="16">
        <v>0</v>
      </c>
      <c r="AV270" s="16">
        <v>1.56985871271586E-3</v>
      </c>
      <c r="AW270" s="16"/>
      <c r="AX270" s="16">
        <v>0</v>
      </c>
      <c r="AY270" s="16">
        <v>1.58335218276408E-3</v>
      </c>
      <c r="AZ270" s="16"/>
      <c r="BA270" s="16">
        <v>2.7624309392265201E-3</v>
      </c>
      <c r="BB270" s="16">
        <v>1.22249388753056E-3</v>
      </c>
      <c r="BC270" s="16"/>
      <c r="BD270" s="16">
        <v>0</v>
      </c>
      <c r="BE270" s="16">
        <v>1.6222479721900299E-3</v>
      </c>
      <c r="BF270" s="16"/>
      <c r="BG270" s="16">
        <v>0</v>
      </c>
      <c r="BH270" s="16">
        <v>1.4073180538801799E-3</v>
      </c>
      <c r="BI270" s="16"/>
      <c r="BJ270" s="16">
        <v>0</v>
      </c>
      <c r="BK270" s="16">
        <v>1.50667240637107E-3</v>
      </c>
      <c r="BL270" s="16"/>
      <c r="BM270" s="16">
        <v>2.5316455696202502E-3</v>
      </c>
      <c r="BN270" s="16">
        <v>1.2307692307692299E-3</v>
      </c>
      <c r="BO270" s="16"/>
      <c r="BP270" s="16">
        <v>1.6556291390728501E-3</v>
      </c>
      <c r="BQ270" s="16">
        <v>1.28589798542649E-3</v>
      </c>
    </row>
    <row r="271" spans="2:69" x14ac:dyDescent="0.25">
      <c r="B271" t="s">
        <v>212</v>
      </c>
      <c r="C271" s="16">
        <v>0.94155597722960105</v>
      </c>
      <c r="D271" s="16">
        <v>0.94642857142857095</v>
      </c>
      <c r="E271" s="16">
        <v>0.91147994467496496</v>
      </c>
      <c r="F271" s="16">
        <v>0.96594427244582004</v>
      </c>
      <c r="G271" s="16">
        <v>0.93604651162790697</v>
      </c>
      <c r="H271" s="16">
        <v>0.957511380880121</v>
      </c>
      <c r="I271" s="16">
        <v>0.94703656998739005</v>
      </c>
      <c r="J271" s="16">
        <v>0.91414141414141403</v>
      </c>
      <c r="K271" s="16">
        <v>0.80672268907563005</v>
      </c>
      <c r="L271" s="16">
        <v>0.96460176991150404</v>
      </c>
      <c r="M271" s="16"/>
      <c r="N271" s="16">
        <v>0.95903614457831299</v>
      </c>
      <c r="O271" s="16">
        <v>0.92857142857142805</v>
      </c>
      <c r="P271" s="16">
        <v>0.91588785046729004</v>
      </c>
      <c r="Q271" s="16">
        <v>0.94927007299270105</v>
      </c>
      <c r="R271" s="16"/>
      <c r="S271" s="16">
        <v>0.92965779467680598</v>
      </c>
      <c r="T271" s="16">
        <v>0.92822966507176996</v>
      </c>
      <c r="U271" s="16">
        <v>0.92672413793103403</v>
      </c>
      <c r="V271" s="16">
        <v>0.93583415597235897</v>
      </c>
      <c r="W271" s="16">
        <v>0.93412526997840195</v>
      </c>
      <c r="X271" s="16">
        <v>0.95339805825242696</v>
      </c>
      <c r="Y271" s="16">
        <v>0.96417910447761201</v>
      </c>
      <c r="Z271" s="16"/>
      <c r="AA271" s="16">
        <v>0.92491060786650803</v>
      </c>
      <c r="AB271" s="16">
        <v>0.94933184855233899</v>
      </c>
      <c r="AC271" s="16"/>
      <c r="AD271" s="16">
        <v>0.939716312056738</v>
      </c>
      <c r="AE271" s="16">
        <v>0.94222797927461099</v>
      </c>
      <c r="AF271" s="16"/>
      <c r="AG271" s="16">
        <v>0.93320158102766804</v>
      </c>
      <c r="AH271" s="16">
        <v>0.94927007299270105</v>
      </c>
      <c r="AI271" s="16"/>
      <c r="AJ271" s="16">
        <v>0.95865738845681503</v>
      </c>
      <c r="AK271" s="16">
        <v>0.92677750265298897</v>
      </c>
      <c r="AL271" s="16"/>
      <c r="AM271" s="16">
        <v>0.90031152647975099</v>
      </c>
      <c r="AN271" s="16">
        <v>0.92332268370606996</v>
      </c>
      <c r="AO271" s="16">
        <v>0.94448913917940502</v>
      </c>
      <c r="AP271" s="16">
        <v>0.965690376569038</v>
      </c>
      <c r="AQ271" s="16"/>
      <c r="AR271" s="16">
        <v>0.942138364779874</v>
      </c>
      <c r="AS271" s="16">
        <v>0.94130434782608696</v>
      </c>
      <c r="AT271" s="16"/>
      <c r="AU271" s="16">
        <v>0.93588162762022198</v>
      </c>
      <c r="AV271" s="16">
        <v>0.942588024220677</v>
      </c>
      <c r="AW271" s="16"/>
      <c r="AX271" s="16">
        <v>0.93521790341578304</v>
      </c>
      <c r="AY271" s="16">
        <v>0.94277312825152704</v>
      </c>
      <c r="AZ271" s="16"/>
      <c r="BA271" s="16">
        <v>0.91436464088397795</v>
      </c>
      <c r="BB271" s="16">
        <v>0.94356153219233896</v>
      </c>
      <c r="BC271" s="16"/>
      <c r="BD271" s="16">
        <v>0.93403141361256503</v>
      </c>
      <c r="BE271" s="16">
        <v>0.94322132097334899</v>
      </c>
      <c r="BF271" s="16"/>
      <c r="BG271" s="16">
        <v>0.93918918918918903</v>
      </c>
      <c r="BH271" s="16">
        <v>0.94169682348210704</v>
      </c>
      <c r="BI271" s="16"/>
      <c r="BJ271" s="16">
        <v>0.93269230769230804</v>
      </c>
      <c r="BK271" s="16">
        <v>0.94274644855789902</v>
      </c>
      <c r="BL271" s="16"/>
      <c r="BM271" s="16">
        <v>0.92658227848101304</v>
      </c>
      <c r="BN271" s="16">
        <v>0.94276923076923103</v>
      </c>
      <c r="BO271" s="16"/>
      <c r="BP271" s="16">
        <v>0.91225165562913901</v>
      </c>
      <c r="BQ271" s="16">
        <v>0.94534933561937395</v>
      </c>
    </row>
    <row r="272" spans="2:69" x14ac:dyDescent="0.25">
      <c r="B272" t="s">
        <v>213</v>
      </c>
      <c r="C272" s="16">
        <v>9.6774193548387101E-3</v>
      </c>
      <c r="D272" s="16">
        <v>5.9523809523809503E-3</v>
      </c>
      <c r="E272" s="16">
        <v>1.9363762102351301E-2</v>
      </c>
      <c r="F272" s="16">
        <v>6.1919504643962904E-3</v>
      </c>
      <c r="G272" s="16">
        <v>7.2674418604651196E-3</v>
      </c>
      <c r="H272" s="16">
        <v>8.3459787556904395E-3</v>
      </c>
      <c r="I272" s="16">
        <v>6.30517023959647E-3</v>
      </c>
      <c r="J272" s="16">
        <v>1.01010101010101E-2</v>
      </c>
      <c r="K272" s="16">
        <v>2.5210084033613401E-2</v>
      </c>
      <c r="L272" s="16">
        <v>2.6548672566371698E-2</v>
      </c>
      <c r="M272" s="16"/>
      <c r="N272" s="16">
        <v>6.0240963855421699E-3</v>
      </c>
      <c r="O272" s="16">
        <v>1.58730158730159E-2</v>
      </c>
      <c r="P272" s="16">
        <v>1.0280373831775699E-2</v>
      </c>
      <c r="Q272" s="16">
        <v>9.1240875912408804E-3</v>
      </c>
      <c r="R272" s="16"/>
      <c r="S272" s="16">
        <v>1.7110266159695801E-2</v>
      </c>
      <c r="T272" s="16">
        <v>1.43540669856459E-2</v>
      </c>
      <c r="U272" s="16">
        <v>1.72413793103448E-2</v>
      </c>
      <c r="V272" s="16">
        <v>1.1846001974333701E-2</v>
      </c>
      <c r="W272" s="16">
        <v>9.7192224622030202E-3</v>
      </c>
      <c r="X272" s="16">
        <v>4.8543689320388302E-3</v>
      </c>
      <c r="Y272" s="16">
        <v>2.9850746268656699E-3</v>
      </c>
      <c r="Z272" s="16"/>
      <c r="AA272" s="16">
        <v>1.31108462455304E-2</v>
      </c>
      <c r="AB272" s="16">
        <v>8.0734966592427605E-3</v>
      </c>
      <c r="AC272" s="16"/>
      <c r="AD272" s="16">
        <v>1.27659574468085E-2</v>
      </c>
      <c r="AE272" s="16">
        <v>8.5492227979274606E-3</v>
      </c>
      <c r="AF272" s="16"/>
      <c r="AG272" s="16">
        <v>1.02766798418972E-2</v>
      </c>
      <c r="AH272" s="16">
        <v>9.1240875912408804E-3</v>
      </c>
      <c r="AI272" s="16"/>
      <c r="AJ272" s="16">
        <v>7.3679901760131004E-3</v>
      </c>
      <c r="AK272" s="16">
        <v>1.1673151750972799E-2</v>
      </c>
      <c r="AL272" s="16"/>
      <c r="AM272" s="16">
        <v>1.5576323987538899E-2</v>
      </c>
      <c r="AN272" s="16">
        <v>1.99680511182109E-2</v>
      </c>
      <c r="AO272" s="16">
        <v>7.6427996781979098E-3</v>
      </c>
      <c r="AP272" s="16">
        <v>1.6736401673640201E-3</v>
      </c>
      <c r="AQ272" s="16"/>
      <c r="AR272" s="16">
        <v>1.13207547169811E-2</v>
      </c>
      <c r="AS272" s="16">
        <v>8.9673913043478298E-3</v>
      </c>
      <c r="AT272" s="16"/>
      <c r="AU272" s="16">
        <v>1.23304562268804E-2</v>
      </c>
      <c r="AV272" s="16">
        <v>9.1948867459071496E-3</v>
      </c>
      <c r="AW272" s="16"/>
      <c r="AX272" s="16">
        <v>9.4228504122496996E-3</v>
      </c>
      <c r="AY272" s="16">
        <v>9.7263062655507798E-3</v>
      </c>
      <c r="AZ272" s="16"/>
      <c r="BA272" s="16">
        <v>2.7624309392265199E-2</v>
      </c>
      <c r="BB272" s="16">
        <v>8.3537082314588396E-3</v>
      </c>
      <c r="BC272" s="16"/>
      <c r="BD272" s="16">
        <v>1.2565445026178E-2</v>
      </c>
      <c r="BE272" s="16">
        <v>9.0382387022016203E-3</v>
      </c>
      <c r="BF272" s="16"/>
      <c r="BG272" s="16">
        <v>6.7567567567567597E-3</v>
      </c>
      <c r="BH272" s="16">
        <v>9.8512263771612409E-3</v>
      </c>
      <c r="BI272" s="16"/>
      <c r="BJ272" s="16">
        <v>1.44230769230769E-2</v>
      </c>
      <c r="BK272" s="16">
        <v>9.0400344382264297E-3</v>
      </c>
      <c r="BL272" s="16"/>
      <c r="BM272" s="16">
        <v>7.5949367088607601E-3</v>
      </c>
      <c r="BN272" s="16">
        <v>9.84615384615385E-3</v>
      </c>
      <c r="BO272" s="16"/>
      <c r="BP272" s="16">
        <v>9.93377483443709E-3</v>
      </c>
      <c r="BQ272" s="16">
        <v>9.6442348906986709E-3</v>
      </c>
    </row>
    <row r="273" spans="2:69" x14ac:dyDescent="0.25">
      <c r="B273" t="s">
        <v>156</v>
      </c>
      <c r="C273" s="16">
        <v>0.93187855787476304</v>
      </c>
      <c r="D273" s="16">
        <v>0.94047619047619002</v>
      </c>
      <c r="E273" s="16">
        <v>0.89211618257261405</v>
      </c>
      <c r="F273" s="16">
        <v>0.95975232198142402</v>
      </c>
      <c r="G273" s="16">
        <v>0.92877906976744196</v>
      </c>
      <c r="H273" s="16">
        <v>0.94916540212443101</v>
      </c>
      <c r="I273" s="16">
        <v>0.94073139974779296</v>
      </c>
      <c r="J273" s="16">
        <v>0.90404040404040398</v>
      </c>
      <c r="K273" s="16">
        <v>0.78151260504201703</v>
      </c>
      <c r="L273" s="16">
        <v>0.93805309734513298</v>
      </c>
      <c r="M273" s="16"/>
      <c r="N273" s="16">
        <v>0.95301204819277097</v>
      </c>
      <c r="O273" s="16">
        <v>0.91269841269841301</v>
      </c>
      <c r="P273" s="16">
        <v>0.905607476635514</v>
      </c>
      <c r="Q273" s="16">
        <v>0.94014598540145999</v>
      </c>
      <c r="R273" s="16"/>
      <c r="S273" s="16">
        <v>0.91254752851710996</v>
      </c>
      <c r="T273" s="16">
        <v>0.91387559808612395</v>
      </c>
      <c r="U273" s="16">
        <v>0.90948275862068995</v>
      </c>
      <c r="V273" s="16">
        <v>0.92398815399802603</v>
      </c>
      <c r="W273" s="16">
        <v>0.92440604751619904</v>
      </c>
      <c r="X273" s="16">
        <v>0.94854368932038802</v>
      </c>
      <c r="Y273" s="16">
        <v>0.96119402985074598</v>
      </c>
      <c r="Z273" s="16"/>
      <c r="AA273" s="16">
        <v>0.91179976162097698</v>
      </c>
      <c r="AB273" s="16">
        <v>0.94125835189309603</v>
      </c>
      <c r="AC273" s="16"/>
      <c r="AD273" s="16">
        <v>0.92695035460992903</v>
      </c>
      <c r="AE273" s="16">
        <v>0.93367875647668397</v>
      </c>
      <c r="AF273" s="16"/>
      <c r="AG273" s="16">
        <v>0.92292490118577097</v>
      </c>
      <c r="AH273" s="16">
        <v>0.94014598540145999</v>
      </c>
      <c r="AI273" s="16"/>
      <c r="AJ273" s="16">
        <v>0.95128939828080195</v>
      </c>
      <c r="AK273" s="16">
        <v>0.91510435090201603</v>
      </c>
      <c r="AL273" s="16"/>
      <c r="AM273" s="16">
        <v>0.88473520249221205</v>
      </c>
      <c r="AN273" s="16">
        <v>0.90335463258785897</v>
      </c>
      <c r="AO273" s="16">
        <v>0.93684633950120699</v>
      </c>
      <c r="AP273" s="16">
        <v>0.96401673640167396</v>
      </c>
      <c r="AQ273" s="16"/>
      <c r="AR273" s="16">
        <v>0.93081761006289299</v>
      </c>
      <c r="AS273" s="16">
        <v>0.93233695652173898</v>
      </c>
      <c r="AT273" s="16"/>
      <c r="AU273" s="16">
        <v>0.92355117139334197</v>
      </c>
      <c r="AV273" s="16">
        <v>0.93339313747477004</v>
      </c>
      <c r="AW273" s="16"/>
      <c r="AX273" s="16">
        <v>0.92579505300353404</v>
      </c>
      <c r="AY273" s="16">
        <v>0.93304682198597599</v>
      </c>
      <c r="AZ273" s="16"/>
      <c r="BA273" s="16">
        <v>0.88674033149171305</v>
      </c>
      <c r="BB273" s="16">
        <v>0.93520782396087998</v>
      </c>
      <c r="BC273" s="16"/>
      <c r="BD273" s="16">
        <v>0.92146596858638696</v>
      </c>
      <c r="BE273" s="16">
        <v>0.93418308227114699</v>
      </c>
      <c r="BF273" s="16"/>
      <c r="BG273" s="16">
        <v>0.93243243243243201</v>
      </c>
      <c r="BH273" s="16">
        <v>0.93184559710494597</v>
      </c>
      <c r="BI273" s="16"/>
      <c r="BJ273" s="16">
        <v>0.91826923076923095</v>
      </c>
      <c r="BK273" s="16">
        <v>0.93370641411967303</v>
      </c>
      <c r="BL273" s="16"/>
      <c r="BM273" s="16">
        <v>0.91898734177215202</v>
      </c>
      <c r="BN273" s="16">
        <v>0.93292307692307697</v>
      </c>
      <c r="BO273" s="16"/>
      <c r="BP273" s="16">
        <v>0.90231788079470199</v>
      </c>
      <c r="BQ273" s="16">
        <v>0.93570510072867596</v>
      </c>
    </row>
    <row r="274" spans="2:69" x14ac:dyDescent="0.25">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row>
    <row r="275" spans="2:69" x14ac:dyDescent="0.25">
      <c r="B275" s="6" t="s">
        <v>216</v>
      </c>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row>
    <row r="276" spans="2:69" x14ac:dyDescent="0.25">
      <c r="B276" s="23" t="s">
        <v>70</v>
      </c>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row>
    <row r="277" spans="2:69" x14ac:dyDescent="0.25">
      <c r="B277" t="s">
        <v>207</v>
      </c>
      <c r="C277" s="16">
        <v>0.58159392789373798</v>
      </c>
      <c r="D277" s="16">
        <v>0.60119047619047605</v>
      </c>
      <c r="E277" s="16">
        <v>0.52558782849239305</v>
      </c>
      <c r="F277" s="16">
        <v>0.69659442724458198</v>
      </c>
      <c r="G277" s="16">
        <v>0.62645348837209303</v>
      </c>
      <c r="H277" s="16">
        <v>0.56221547799696503</v>
      </c>
      <c r="I277" s="16">
        <v>0.55359394703657006</v>
      </c>
      <c r="J277" s="16">
        <v>0.49494949494949497</v>
      </c>
      <c r="K277" s="16">
        <v>0.47058823529411797</v>
      </c>
      <c r="L277" s="16">
        <v>0.58407079646017701</v>
      </c>
      <c r="M277" s="16"/>
      <c r="N277" s="16">
        <v>0.51807228915662695</v>
      </c>
      <c r="O277" s="16">
        <v>0.55714285714285705</v>
      </c>
      <c r="P277" s="16">
        <v>0.56822429906542105</v>
      </c>
      <c r="Q277" s="16">
        <v>0.61167883211678797</v>
      </c>
      <c r="R277" s="16"/>
      <c r="S277" s="16">
        <v>0.524714828897338</v>
      </c>
      <c r="T277" s="16">
        <v>0.52870813397129202</v>
      </c>
      <c r="U277" s="16">
        <v>0.54310344827586199</v>
      </c>
      <c r="V277" s="16">
        <v>0.57354392892398798</v>
      </c>
      <c r="W277" s="16">
        <v>0.58963282937365002</v>
      </c>
      <c r="X277" s="16">
        <v>0.61650485436893199</v>
      </c>
      <c r="Y277" s="16">
        <v>0.62238805970149302</v>
      </c>
      <c r="Z277" s="16"/>
      <c r="AA277" s="16">
        <v>0.60309892729439796</v>
      </c>
      <c r="AB277" s="16">
        <v>0.57154788418708202</v>
      </c>
      <c r="AC277" s="16"/>
      <c r="AD277" s="16">
        <v>0.58156028368794299</v>
      </c>
      <c r="AE277" s="16">
        <v>0.58160621761658005</v>
      </c>
      <c r="AF277" s="16"/>
      <c r="AG277" s="16">
        <v>0.54901185770751004</v>
      </c>
      <c r="AH277" s="16">
        <v>0.61167883211678797</v>
      </c>
      <c r="AI277" s="16"/>
      <c r="AJ277" s="16">
        <v>0.65288579615227205</v>
      </c>
      <c r="AK277" s="16">
        <v>0.51998585072515002</v>
      </c>
      <c r="AL277" s="16"/>
      <c r="AM277" s="16">
        <v>0.36760124610591899</v>
      </c>
      <c r="AN277" s="16">
        <v>0.50239616613418503</v>
      </c>
      <c r="AO277" s="16">
        <v>0.59895414320193097</v>
      </c>
      <c r="AP277" s="16">
        <v>0.68535564853556497</v>
      </c>
      <c r="AQ277" s="16"/>
      <c r="AR277" s="16">
        <v>0.60754716981132095</v>
      </c>
      <c r="AS277" s="16">
        <v>0.57038043478260902</v>
      </c>
      <c r="AT277" s="16"/>
      <c r="AU277" s="16">
        <v>0.56720098643649797</v>
      </c>
      <c r="AV277" s="16">
        <v>0.584211706660686</v>
      </c>
      <c r="AW277" s="16"/>
      <c r="AX277" s="16">
        <v>0.62073027090694899</v>
      </c>
      <c r="AY277" s="16">
        <v>0.57407826283646202</v>
      </c>
      <c r="AZ277" s="16"/>
      <c r="BA277" s="16">
        <v>0.54143646408839796</v>
      </c>
      <c r="BB277" s="16">
        <v>0.58455582722086397</v>
      </c>
      <c r="BC277" s="16"/>
      <c r="BD277" s="16">
        <v>0.57905759162303705</v>
      </c>
      <c r="BE277" s="16">
        <v>0.58215527230591002</v>
      </c>
      <c r="BF277" s="16"/>
      <c r="BG277" s="16">
        <v>0.56081081081081097</v>
      </c>
      <c r="BH277" s="16">
        <v>0.58283071974266198</v>
      </c>
      <c r="BI277" s="16"/>
      <c r="BJ277" s="16">
        <v>0.56570512820512797</v>
      </c>
      <c r="BK277" s="16">
        <v>0.58372793801119205</v>
      </c>
      <c r="BL277" s="16"/>
      <c r="BM277" s="16">
        <v>0.57468354430379698</v>
      </c>
      <c r="BN277" s="16">
        <v>0.58215384615384602</v>
      </c>
      <c r="BO277" s="16"/>
      <c r="BP277" s="16">
        <v>0.56788079470198705</v>
      </c>
      <c r="BQ277" s="16">
        <v>0.58336905272181705</v>
      </c>
    </row>
    <row r="278" spans="2:69" x14ac:dyDescent="0.25">
      <c r="B278" t="s">
        <v>208</v>
      </c>
      <c r="C278" s="16">
        <v>0.30531309297912701</v>
      </c>
      <c r="D278" s="16">
        <v>0.32589285714285698</v>
      </c>
      <c r="E278" s="16">
        <v>0.33333333333333298</v>
      </c>
      <c r="F278" s="16">
        <v>0.22910216718266299</v>
      </c>
      <c r="G278" s="16">
        <v>0.28197674418604701</v>
      </c>
      <c r="H278" s="16">
        <v>0.30728376327769302</v>
      </c>
      <c r="I278" s="16">
        <v>0.32786885245901598</v>
      </c>
      <c r="J278" s="16">
        <v>0.33838383838383801</v>
      </c>
      <c r="K278" s="16">
        <v>0.36134453781512599</v>
      </c>
      <c r="L278" s="16">
        <v>0.28318584070796499</v>
      </c>
      <c r="M278" s="16"/>
      <c r="N278" s="16">
        <v>0.30481927710843398</v>
      </c>
      <c r="O278" s="16">
        <v>0.30952380952380998</v>
      </c>
      <c r="P278" s="16">
        <v>0.32897196261682199</v>
      </c>
      <c r="Q278" s="16">
        <v>0.29525547445255501</v>
      </c>
      <c r="R278" s="16"/>
      <c r="S278" s="16">
        <v>0.290874524714829</v>
      </c>
      <c r="T278" s="16">
        <v>0.34449760765550203</v>
      </c>
      <c r="U278" s="16">
        <v>0.31681034482758602</v>
      </c>
      <c r="V278" s="16">
        <v>0.30602171767028602</v>
      </c>
      <c r="W278" s="16">
        <v>0.32397408207343398</v>
      </c>
      <c r="X278" s="16">
        <v>0.3</v>
      </c>
      <c r="Y278" s="16">
        <v>0.27462686567164202</v>
      </c>
      <c r="Z278" s="16"/>
      <c r="AA278" s="16">
        <v>0.302145411203814</v>
      </c>
      <c r="AB278" s="16">
        <v>0.30679287305122499</v>
      </c>
      <c r="AC278" s="16"/>
      <c r="AD278" s="16">
        <v>0.29007092198581602</v>
      </c>
      <c r="AE278" s="16">
        <v>0.31088082901554398</v>
      </c>
      <c r="AF278" s="16"/>
      <c r="AG278" s="16">
        <v>0.31620553359683801</v>
      </c>
      <c r="AH278" s="16">
        <v>0.29525547445255501</v>
      </c>
      <c r="AI278" s="16"/>
      <c r="AJ278" s="16">
        <v>0.27056897257470303</v>
      </c>
      <c r="AK278" s="16">
        <v>0.33533781393703599</v>
      </c>
      <c r="AL278" s="16"/>
      <c r="AM278" s="16">
        <v>0.31464174454828697</v>
      </c>
      <c r="AN278" s="16">
        <v>0.34345047923322702</v>
      </c>
      <c r="AO278" s="16">
        <v>0.31053901850361998</v>
      </c>
      <c r="AP278" s="16">
        <v>0.25355648535564901</v>
      </c>
      <c r="AQ278" s="16"/>
      <c r="AR278" s="16">
        <v>0.29433962264150898</v>
      </c>
      <c r="AS278" s="16">
        <v>0.31005434782608698</v>
      </c>
      <c r="AT278" s="16"/>
      <c r="AU278" s="16">
        <v>0.31689272503082599</v>
      </c>
      <c r="AV278" s="16">
        <v>0.30320699708454801</v>
      </c>
      <c r="AW278" s="16"/>
      <c r="AX278" s="16">
        <v>0.28739693757361601</v>
      </c>
      <c r="AY278" s="16">
        <v>0.30875367563899597</v>
      </c>
      <c r="AZ278" s="16"/>
      <c r="BA278" s="16">
        <v>0.29281767955801102</v>
      </c>
      <c r="BB278" s="16">
        <v>0.30623471882640602</v>
      </c>
      <c r="BC278" s="16"/>
      <c r="BD278" s="16">
        <v>0.30366492146596902</v>
      </c>
      <c r="BE278" s="16">
        <v>0.30567786790266499</v>
      </c>
      <c r="BF278" s="16"/>
      <c r="BG278" s="16">
        <v>0.33445945945945899</v>
      </c>
      <c r="BH278" s="16">
        <v>0.30357860876558102</v>
      </c>
      <c r="BI278" s="16"/>
      <c r="BJ278" s="16">
        <v>0.32852564102564102</v>
      </c>
      <c r="BK278" s="16">
        <v>0.30219543693499801</v>
      </c>
      <c r="BL278" s="16"/>
      <c r="BM278" s="16">
        <v>0.30632911392405099</v>
      </c>
      <c r="BN278" s="16">
        <v>0.30523076923076897</v>
      </c>
      <c r="BO278" s="16"/>
      <c r="BP278" s="16">
        <v>0.32615894039735099</v>
      </c>
      <c r="BQ278" s="16">
        <v>0.30261465923703401</v>
      </c>
    </row>
    <row r="279" spans="2:69" x14ac:dyDescent="0.25">
      <c r="B279" t="s">
        <v>209</v>
      </c>
      <c r="C279" s="16">
        <v>8.6907020872865295E-2</v>
      </c>
      <c r="D279" s="16">
        <v>5.95238095238095E-2</v>
      </c>
      <c r="E279" s="16">
        <v>0.118948824343015</v>
      </c>
      <c r="F279" s="16">
        <v>6.3467492260061903E-2</v>
      </c>
      <c r="G279" s="16">
        <v>7.4127906976744207E-2</v>
      </c>
      <c r="H279" s="16">
        <v>0.100151745068285</v>
      </c>
      <c r="I279" s="16">
        <v>8.7011349306431299E-2</v>
      </c>
      <c r="J279" s="16">
        <v>0.10101010101010099</v>
      </c>
      <c r="K279" s="16">
        <v>0.10084033613445401</v>
      </c>
      <c r="L279" s="16">
        <v>6.1946902654867297E-2</v>
      </c>
      <c r="M279" s="16"/>
      <c r="N279" s="16">
        <v>0.127710843373494</v>
      </c>
      <c r="O279" s="16">
        <v>9.6825396825396801E-2</v>
      </c>
      <c r="P279" s="16">
        <v>8.2242990654205594E-2</v>
      </c>
      <c r="Q279" s="16">
        <v>7.4087591240875897E-2</v>
      </c>
      <c r="R279" s="16"/>
      <c r="S279" s="16">
        <v>0.14068441064638801</v>
      </c>
      <c r="T279" s="16">
        <v>8.8516746411483299E-2</v>
      </c>
      <c r="U279" s="16">
        <v>9.9137931034482804E-2</v>
      </c>
      <c r="V279" s="16">
        <v>8.9832181638696898E-2</v>
      </c>
      <c r="W279" s="16">
        <v>7.2354211663067006E-2</v>
      </c>
      <c r="X279" s="16">
        <v>6.9902912621359198E-2</v>
      </c>
      <c r="Y279" s="16">
        <v>7.9104477611940296E-2</v>
      </c>
      <c r="Z279" s="16"/>
      <c r="AA279" s="16">
        <v>7.6877234803337302E-2</v>
      </c>
      <c r="AB279" s="16">
        <v>9.15924276169265E-2</v>
      </c>
      <c r="AC279" s="16"/>
      <c r="AD279" s="16">
        <v>9.0070921985815594E-2</v>
      </c>
      <c r="AE279" s="16">
        <v>8.5751295336787603E-2</v>
      </c>
      <c r="AF279" s="16"/>
      <c r="AG279" s="16">
        <v>0.100790513833992</v>
      </c>
      <c r="AH279" s="16">
        <v>7.4087591240875897E-2</v>
      </c>
      <c r="AI279" s="16"/>
      <c r="AJ279" s="16">
        <v>6.4265247646336496E-2</v>
      </c>
      <c r="AK279" s="16">
        <v>0.106473293243721</v>
      </c>
      <c r="AL279" s="16"/>
      <c r="AM279" s="16">
        <v>0.21495327102803699</v>
      </c>
      <c r="AN279" s="16">
        <v>0.11501597444089499</v>
      </c>
      <c r="AO279" s="16">
        <v>7.1198712791633104E-2</v>
      </c>
      <c r="AP279" s="16">
        <v>5.4393305439330498E-2</v>
      </c>
      <c r="AQ279" s="16"/>
      <c r="AR279" s="16">
        <v>7.4842767295597495E-2</v>
      </c>
      <c r="AS279" s="16">
        <v>9.21195652173913E-2</v>
      </c>
      <c r="AT279" s="16"/>
      <c r="AU279" s="16">
        <v>8.8779284833538794E-2</v>
      </c>
      <c r="AV279" s="16">
        <v>8.6566494729759996E-2</v>
      </c>
      <c r="AW279" s="16"/>
      <c r="AX279" s="16">
        <v>7.3027090694935196E-2</v>
      </c>
      <c r="AY279" s="16">
        <v>8.9572494910653694E-2</v>
      </c>
      <c r="AZ279" s="16"/>
      <c r="BA279" s="16">
        <v>0.113259668508287</v>
      </c>
      <c r="BB279" s="16">
        <v>8.49633251833741E-2</v>
      </c>
      <c r="BC279" s="16"/>
      <c r="BD279" s="16">
        <v>9.4240837696335095E-2</v>
      </c>
      <c r="BE279" s="16">
        <v>8.5283893395133301E-2</v>
      </c>
      <c r="BF279" s="16"/>
      <c r="BG279" s="16">
        <v>9.12162162162162E-2</v>
      </c>
      <c r="BH279" s="16">
        <v>8.6650583031765205E-2</v>
      </c>
      <c r="BI279" s="16"/>
      <c r="BJ279" s="16">
        <v>8.0128205128205093E-2</v>
      </c>
      <c r="BK279" s="16">
        <v>8.7817477399913899E-2</v>
      </c>
      <c r="BL279" s="16"/>
      <c r="BM279" s="16">
        <v>9.11392405063291E-2</v>
      </c>
      <c r="BN279" s="16">
        <v>8.6564102564102602E-2</v>
      </c>
      <c r="BO279" s="16"/>
      <c r="BP279" s="16">
        <v>8.4437086092715205E-2</v>
      </c>
      <c r="BQ279" s="16">
        <v>8.7226746678096906E-2</v>
      </c>
    </row>
    <row r="280" spans="2:69" x14ac:dyDescent="0.25">
      <c r="B280" t="s">
        <v>210</v>
      </c>
      <c r="C280" s="16">
        <v>1.78368121442125E-2</v>
      </c>
      <c r="D280" s="16">
        <v>8.9285714285714298E-3</v>
      </c>
      <c r="E280" s="16">
        <v>1.52143845089903E-2</v>
      </c>
      <c r="F280" s="16">
        <v>1.08359133126935E-2</v>
      </c>
      <c r="G280" s="16">
        <v>1.30813953488372E-2</v>
      </c>
      <c r="H280" s="16">
        <v>1.8209408194233698E-2</v>
      </c>
      <c r="I280" s="16">
        <v>2.0176544766708701E-2</v>
      </c>
      <c r="J280" s="16">
        <v>4.5454545454545497E-2</v>
      </c>
      <c r="K280" s="16">
        <v>4.20168067226891E-2</v>
      </c>
      <c r="L280" s="16">
        <v>6.1946902654867297E-2</v>
      </c>
      <c r="M280" s="16"/>
      <c r="N280" s="16">
        <v>2.5301204819277098E-2</v>
      </c>
      <c r="O280" s="16">
        <v>2.6984126984126999E-2</v>
      </c>
      <c r="P280" s="16">
        <v>1.4953271028037399E-2</v>
      </c>
      <c r="Q280" s="16">
        <v>1.4598540145985399E-2</v>
      </c>
      <c r="R280" s="16"/>
      <c r="S280" s="16">
        <v>3.4220532319391601E-2</v>
      </c>
      <c r="T280" s="16">
        <v>3.11004784688995E-2</v>
      </c>
      <c r="U280" s="16">
        <v>2.3706896551724099E-2</v>
      </c>
      <c r="V280" s="16">
        <v>1.77690029615005E-2</v>
      </c>
      <c r="W280" s="16">
        <v>8.6393088552915807E-3</v>
      </c>
      <c r="X280" s="16">
        <v>1.06796116504854E-2</v>
      </c>
      <c r="Y280" s="16">
        <v>1.64179104477612E-2</v>
      </c>
      <c r="Z280" s="16"/>
      <c r="AA280" s="16">
        <v>1.13230035756853E-2</v>
      </c>
      <c r="AB280" s="16">
        <v>2.0879732739420901E-2</v>
      </c>
      <c r="AC280" s="16"/>
      <c r="AD280" s="16">
        <v>2.4822695035461001E-2</v>
      </c>
      <c r="AE280" s="16">
        <v>1.52849740932642E-2</v>
      </c>
      <c r="AF280" s="16"/>
      <c r="AG280" s="16">
        <v>2.1343873517786601E-2</v>
      </c>
      <c r="AH280" s="16">
        <v>1.4598540145985399E-2</v>
      </c>
      <c r="AI280" s="16"/>
      <c r="AJ280" s="16">
        <v>6.9586573884568197E-3</v>
      </c>
      <c r="AK280" s="16">
        <v>2.7237354085603099E-2</v>
      </c>
      <c r="AL280" s="16"/>
      <c r="AM280" s="16">
        <v>4.67289719626168E-2</v>
      </c>
      <c r="AN280" s="16">
        <v>2.71565495207668E-2</v>
      </c>
      <c r="AO280" s="16">
        <v>1.6090104585679801E-2</v>
      </c>
      <c r="AP280" s="16">
        <v>4.1841004184100397E-3</v>
      </c>
      <c r="AQ280" s="16"/>
      <c r="AR280" s="16">
        <v>1.57232704402516E-2</v>
      </c>
      <c r="AS280" s="16">
        <v>1.8749999999999999E-2</v>
      </c>
      <c r="AT280" s="16"/>
      <c r="AU280" s="16">
        <v>1.7262638717632599E-2</v>
      </c>
      <c r="AV280" s="16">
        <v>1.7941242431038399E-2</v>
      </c>
      <c r="AW280" s="16"/>
      <c r="AX280" s="16">
        <v>1.29564193168433E-2</v>
      </c>
      <c r="AY280" s="16">
        <v>1.8774033024202701E-2</v>
      </c>
      <c r="AZ280" s="16"/>
      <c r="BA280" s="16">
        <v>4.1436464088397802E-2</v>
      </c>
      <c r="BB280" s="16">
        <v>1.6096169519152399E-2</v>
      </c>
      <c r="BC280" s="16"/>
      <c r="BD280" s="16">
        <v>1.4659685863874301E-2</v>
      </c>
      <c r="BE280" s="16">
        <v>1.8539976825029E-2</v>
      </c>
      <c r="BF280" s="16"/>
      <c r="BG280" s="16">
        <v>6.7567567567567597E-3</v>
      </c>
      <c r="BH280" s="16">
        <v>1.84961801367109E-2</v>
      </c>
      <c r="BI280" s="16"/>
      <c r="BJ280" s="16">
        <v>2.0833333333333301E-2</v>
      </c>
      <c r="BK280" s="16">
        <v>1.7434352130865301E-2</v>
      </c>
      <c r="BL280" s="16"/>
      <c r="BM280" s="16">
        <v>2.0253164556962001E-2</v>
      </c>
      <c r="BN280" s="16">
        <v>1.7641025641025598E-2</v>
      </c>
      <c r="BO280" s="16"/>
      <c r="BP280" s="16">
        <v>1.4900662251655599E-2</v>
      </c>
      <c r="BQ280" s="16">
        <v>1.8216888126875299E-2</v>
      </c>
    </row>
    <row r="281" spans="2:69" x14ac:dyDescent="0.25">
      <c r="B281" t="s">
        <v>211</v>
      </c>
      <c r="C281" s="16">
        <v>3.6053130929791298E-3</v>
      </c>
      <c r="D281" s="16">
        <v>2.9761904761904799E-3</v>
      </c>
      <c r="E281" s="16">
        <v>5.5325034578146597E-3</v>
      </c>
      <c r="F281" s="16">
        <v>0</v>
      </c>
      <c r="G281" s="16">
        <v>1.45348837209302E-3</v>
      </c>
      <c r="H281" s="16">
        <v>3.7936267071320201E-3</v>
      </c>
      <c r="I281" s="16">
        <v>5.0441361916771796E-3</v>
      </c>
      <c r="J281" s="16">
        <v>5.0505050505050501E-3</v>
      </c>
      <c r="K281" s="16">
        <v>8.4033613445378096E-3</v>
      </c>
      <c r="L281" s="16">
        <v>8.8495575221238902E-3</v>
      </c>
      <c r="M281" s="16"/>
      <c r="N281" s="16">
        <v>8.4337349397590397E-3</v>
      </c>
      <c r="O281" s="16">
        <v>7.9365079365079395E-3</v>
      </c>
      <c r="P281" s="16">
        <v>1.8691588785046699E-3</v>
      </c>
      <c r="Q281" s="16">
        <v>1.8248175182481799E-3</v>
      </c>
      <c r="R281" s="16"/>
      <c r="S281" s="16">
        <v>3.8022813688212902E-3</v>
      </c>
      <c r="T281" s="16">
        <v>2.3923444976076602E-3</v>
      </c>
      <c r="U281" s="16">
        <v>1.5086206896551701E-2</v>
      </c>
      <c r="V281" s="16">
        <v>2.96150049358342E-3</v>
      </c>
      <c r="W281" s="16">
        <v>3.2397408207343399E-3</v>
      </c>
      <c r="X281" s="16">
        <v>1.94174757281553E-3</v>
      </c>
      <c r="Y281" s="16">
        <v>1.49253731343284E-3</v>
      </c>
      <c r="Z281" s="16"/>
      <c r="AA281" s="16">
        <v>4.1716328963051297E-3</v>
      </c>
      <c r="AB281" s="16">
        <v>3.3407572383073502E-3</v>
      </c>
      <c r="AC281" s="16"/>
      <c r="AD281" s="16">
        <v>5.6737588652482299E-3</v>
      </c>
      <c r="AE281" s="16">
        <v>2.8497409326424901E-3</v>
      </c>
      <c r="AF281" s="16"/>
      <c r="AG281" s="16">
        <v>5.5335968379446598E-3</v>
      </c>
      <c r="AH281" s="16">
        <v>1.8248175182481799E-3</v>
      </c>
      <c r="AI281" s="16"/>
      <c r="AJ281" s="16">
        <v>2.4559967253376998E-3</v>
      </c>
      <c r="AK281" s="16">
        <v>4.5985143261407903E-3</v>
      </c>
      <c r="AL281" s="16"/>
      <c r="AM281" s="16">
        <v>1.86915887850467E-2</v>
      </c>
      <c r="AN281" s="16">
        <v>5.5910543130990404E-3</v>
      </c>
      <c r="AO281" s="16">
        <v>2.0112630732099799E-3</v>
      </c>
      <c r="AP281" s="16">
        <v>8.3682008368200799E-4</v>
      </c>
      <c r="AQ281" s="16"/>
      <c r="AR281" s="16">
        <v>4.4025157232704401E-3</v>
      </c>
      <c r="AS281" s="16">
        <v>3.2608695652173898E-3</v>
      </c>
      <c r="AT281" s="16"/>
      <c r="AU281" s="16">
        <v>6.1652281134402E-3</v>
      </c>
      <c r="AV281" s="16">
        <v>3.13971742543171E-3</v>
      </c>
      <c r="AW281" s="16"/>
      <c r="AX281" s="16">
        <v>3.53356890459364E-3</v>
      </c>
      <c r="AY281" s="16">
        <v>3.6190907034607598E-3</v>
      </c>
      <c r="AZ281" s="16"/>
      <c r="BA281" s="16">
        <v>8.2872928176795594E-3</v>
      </c>
      <c r="BB281" s="16">
        <v>3.2599837000814999E-3</v>
      </c>
      <c r="BC281" s="16"/>
      <c r="BD281" s="16">
        <v>4.1884816753926697E-3</v>
      </c>
      <c r="BE281" s="16">
        <v>3.4762456546929298E-3</v>
      </c>
      <c r="BF281" s="16"/>
      <c r="BG281" s="16">
        <v>3.3783783783783799E-3</v>
      </c>
      <c r="BH281" s="16">
        <v>3.6188178528347402E-3</v>
      </c>
      <c r="BI281" s="16"/>
      <c r="BJ281" s="16">
        <v>4.8076923076923097E-3</v>
      </c>
      <c r="BK281" s="16">
        <v>3.4438226431338799E-3</v>
      </c>
      <c r="BL281" s="16"/>
      <c r="BM281" s="16">
        <v>0</v>
      </c>
      <c r="BN281" s="16">
        <v>3.8974358974359002E-3</v>
      </c>
      <c r="BO281" s="16"/>
      <c r="BP281" s="16">
        <v>3.3112582781457001E-3</v>
      </c>
      <c r="BQ281" s="16">
        <v>3.6433776253750501E-3</v>
      </c>
    </row>
    <row r="282" spans="2:69" x14ac:dyDescent="0.25">
      <c r="B282" t="s">
        <v>68</v>
      </c>
      <c r="C282" s="16">
        <v>4.7438330170778004E-3</v>
      </c>
      <c r="D282" s="16">
        <v>1.48809523809524E-3</v>
      </c>
      <c r="E282" s="16">
        <v>1.3831258644536699E-3</v>
      </c>
      <c r="F282" s="16">
        <v>0</v>
      </c>
      <c r="G282" s="16">
        <v>2.9069767441860499E-3</v>
      </c>
      <c r="H282" s="16">
        <v>8.3459787556904395E-3</v>
      </c>
      <c r="I282" s="16">
        <v>6.30517023959647E-3</v>
      </c>
      <c r="J282" s="16">
        <v>1.5151515151515201E-2</v>
      </c>
      <c r="K282" s="16">
        <v>1.6806722689075598E-2</v>
      </c>
      <c r="L282" s="16">
        <v>0</v>
      </c>
      <c r="M282" s="16"/>
      <c r="N282" s="16">
        <v>1.5662650602409602E-2</v>
      </c>
      <c r="O282" s="16">
        <v>1.5873015873015899E-3</v>
      </c>
      <c r="P282" s="16">
        <v>3.7383177570093499E-3</v>
      </c>
      <c r="Q282" s="16">
        <v>2.55474452554745E-3</v>
      </c>
      <c r="R282" s="16"/>
      <c r="S282" s="16">
        <v>5.7034220532319402E-3</v>
      </c>
      <c r="T282" s="16">
        <v>4.78468899521531E-3</v>
      </c>
      <c r="U282" s="16">
        <v>2.1551724137930999E-3</v>
      </c>
      <c r="V282" s="16">
        <v>9.8716683119447202E-3</v>
      </c>
      <c r="W282" s="16">
        <v>2.15982721382289E-3</v>
      </c>
      <c r="X282" s="16">
        <v>9.7087378640776695E-4</v>
      </c>
      <c r="Y282" s="16">
        <v>5.9701492537313399E-3</v>
      </c>
      <c r="Z282" s="16"/>
      <c r="AA282" s="16">
        <v>2.3837902264600701E-3</v>
      </c>
      <c r="AB282" s="16">
        <v>5.8463251670378604E-3</v>
      </c>
      <c r="AC282" s="16"/>
      <c r="AD282" s="16">
        <v>7.8014184397163103E-3</v>
      </c>
      <c r="AE282" s="16">
        <v>3.6269430051813498E-3</v>
      </c>
      <c r="AF282" s="16"/>
      <c r="AG282" s="16">
        <v>7.11462450592885E-3</v>
      </c>
      <c r="AH282" s="16">
        <v>2.55474452554745E-3</v>
      </c>
      <c r="AI282" s="16"/>
      <c r="AJ282" s="16">
        <v>2.8653295128939801E-3</v>
      </c>
      <c r="AK282" s="16">
        <v>6.3671736823487802E-3</v>
      </c>
      <c r="AL282" s="16"/>
      <c r="AM282" s="16">
        <v>3.7383177570093497E-2</v>
      </c>
      <c r="AN282" s="16">
        <v>6.3897763578274801E-3</v>
      </c>
      <c r="AO282" s="16">
        <v>1.20675784392599E-3</v>
      </c>
      <c r="AP282" s="16">
        <v>1.6736401673640201E-3</v>
      </c>
      <c r="AQ282" s="16"/>
      <c r="AR282" s="16">
        <v>3.1446540880503099E-3</v>
      </c>
      <c r="AS282" s="16">
        <v>5.4347826086956503E-3</v>
      </c>
      <c r="AT282" s="16"/>
      <c r="AU282" s="16">
        <v>3.6991368680641202E-3</v>
      </c>
      <c r="AV282" s="16">
        <v>4.9338416685355503E-3</v>
      </c>
      <c r="AW282" s="16"/>
      <c r="AX282" s="16">
        <v>2.3557126030624301E-3</v>
      </c>
      <c r="AY282" s="16">
        <v>5.2024428862248399E-3</v>
      </c>
      <c r="AZ282" s="16"/>
      <c r="BA282" s="16">
        <v>2.7624309392265201E-3</v>
      </c>
      <c r="BB282" s="16">
        <v>4.8899755501222502E-3</v>
      </c>
      <c r="BC282" s="16"/>
      <c r="BD282" s="16">
        <v>4.1884816753926697E-3</v>
      </c>
      <c r="BE282" s="16">
        <v>4.8667439165701E-3</v>
      </c>
      <c r="BF282" s="16"/>
      <c r="BG282" s="16">
        <v>3.3783783783783799E-3</v>
      </c>
      <c r="BH282" s="16">
        <v>4.8250904704463197E-3</v>
      </c>
      <c r="BI282" s="16"/>
      <c r="BJ282" s="16">
        <v>0</v>
      </c>
      <c r="BK282" s="16">
        <v>5.3809728798966897E-3</v>
      </c>
      <c r="BL282" s="16"/>
      <c r="BM282" s="16">
        <v>7.5949367088607601E-3</v>
      </c>
      <c r="BN282" s="16">
        <v>4.5128205128205099E-3</v>
      </c>
      <c r="BO282" s="16"/>
      <c r="BP282" s="16">
        <v>3.3112582781457001E-3</v>
      </c>
      <c r="BQ282" s="16">
        <v>4.9292756108015399E-3</v>
      </c>
    </row>
    <row r="283" spans="2:69" x14ac:dyDescent="0.25">
      <c r="B283" t="s">
        <v>212</v>
      </c>
      <c r="C283" s="16">
        <v>0.88690702087286499</v>
      </c>
      <c r="D283" s="16">
        <v>0.92708333333333304</v>
      </c>
      <c r="E283" s="16">
        <v>0.85892116182572598</v>
      </c>
      <c r="F283" s="16">
        <v>0.92569659442724495</v>
      </c>
      <c r="G283" s="16">
        <v>0.90843023255813904</v>
      </c>
      <c r="H283" s="16">
        <v>0.86949924127465905</v>
      </c>
      <c r="I283" s="16">
        <v>0.88146279949558604</v>
      </c>
      <c r="J283" s="16">
        <v>0.83333333333333304</v>
      </c>
      <c r="K283" s="16">
        <v>0.83193277310924396</v>
      </c>
      <c r="L283" s="16">
        <v>0.86725663716814205</v>
      </c>
      <c r="M283" s="16"/>
      <c r="N283" s="16">
        <v>0.82289156626505999</v>
      </c>
      <c r="O283" s="16">
        <v>0.86666666666666703</v>
      </c>
      <c r="P283" s="16">
        <v>0.89719626168224298</v>
      </c>
      <c r="Q283" s="16">
        <v>0.90693430656934304</v>
      </c>
      <c r="R283" s="16"/>
      <c r="S283" s="16">
        <v>0.815589353612167</v>
      </c>
      <c r="T283" s="16">
        <v>0.87320574162679399</v>
      </c>
      <c r="U283" s="16">
        <v>0.85991379310344795</v>
      </c>
      <c r="V283" s="16">
        <v>0.87956564659427405</v>
      </c>
      <c r="W283" s="16">
        <v>0.91360691144708395</v>
      </c>
      <c r="X283" s="16">
        <v>0.91650485436893203</v>
      </c>
      <c r="Y283" s="16">
        <v>0.89701492537313399</v>
      </c>
      <c r="Z283" s="16"/>
      <c r="AA283" s="16">
        <v>0.90524433849821195</v>
      </c>
      <c r="AB283" s="16">
        <v>0.87834075723830696</v>
      </c>
      <c r="AC283" s="16"/>
      <c r="AD283" s="16">
        <v>0.87163120567375896</v>
      </c>
      <c r="AE283" s="16">
        <v>0.89248704663212397</v>
      </c>
      <c r="AF283" s="16"/>
      <c r="AG283" s="16">
        <v>0.86521739130434805</v>
      </c>
      <c r="AH283" s="16">
        <v>0.90693430656934304</v>
      </c>
      <c r="AI283" s="16"/>
      <c r="AJ283" s="16">
        <v>0.92345476872697496</v>
      </c>
      <c r="AK283" s="16">
        <v>0.85532366466218601</v>
      </c>
      <c r="AL283" s="16"/>
      <c r="AM283" s="16">
        <v>0.68224299065420602</v>
      </c>
      <c r="AN283" s="16">
        <v>0.84584664536741205</v>
      </c>
      <c r="AO283" s="16">
        <v>0.90949316170555095</v>
      </c>
      <c r="AP283" s="16">
        <v>0.93891213389121297</v>
      </c>
      <c r="AQ283" s="16"/>
      <c r="AR283" s="16">
        <v>0.90188679245282999</v>
      </c>
      <c r="AS283" s="16">
        <v>0.88043478260869601</v>
      </c>
      <c r="AT283" s="16"/>
      <c r="AU283" s="16">
        <v>0.88409371146732396</v>
      </c>
      <c r="AV283" s="16">
        <v>0.88741870374523402</v>
      </c>
      <c r="AW283" s="16"/>
      <c r="AX283" s="16">
        <v>0.90812720848056505</v>
      </c>
      <c r="AY283" s="16">
        <v>0.88283193847545804</v>
      </c>
      <c r="AZ283" s="16"/>
      <c r="BA283" s="16">
        <v>0.83425414364640904</v>
      </c>
      <c r="BB283" s="16">
        <v>0.89079054604727004</v>
      </c>
      <c r="BC283" s="16"/>
      <c r="BD283" s="16">
        <v>0.88272251308900496</v>
      </c>
      <c r="BE283" s="16">
        <v>0.88783314020857496</v>
      </c>
      <c r="BF283" s="16"/>
      <c r="BG283" s="16">
        <v>0.89527027027026995</v>
      </c>
      <c r="BH283" s="16">
        <v>0.88640932850824306</v>
      </c>
      <c r="BI283" s="16"/>
      <c r="BJ283" s="16">
        <v>0.89423076923076905</v>
      </c>
      <c r="BK283" s="16">
        <v>0.88592337494619</v>
      </c>
      <c r="BL283" s="16"/>
      <c r="BM283" s="16">
        <v>0.88101265822784802</v>
      </c>
      <c r="BN283" s="16">
        <v>0.88738461538461499</v>
      </c>
      <c r="BO283" s="16"/>
      <c r="BP283" s="16">
        <v>0.89403973509933798</v>
      </c>
      <c r="BQ283" s="16">
        <v>0.88598371195885095</v>
      </c>
    </row>
    <row r="284" spans="2:69" x14ac:dyDescent="0.25">
      <c r="B284" t="s">
        <v>213</v>
      </c>
      <c r="C284" s="16">
        <v>2.14421252371917E-2</v>
      </c>
      <c r="D284" s="16">
        <v>1.1904761904761901E-2</v>
      </c>
      <c r="E284" s="16">
        <v>2.0746887966804999E-2</v>
      </c>
      <c r="F284" s="16">
        <v>1.08359133126935E-2</v>
      </c>
      <c r="G284" s="16">
        <v>1.4534883720930199E-2</v>
      </c>
      <c r="H284" s="16">
        <v>2.2003034901365699E-2</v>
      </c>
      <c r="I284" s="16">
        <v>2.5220680958385901E-2</v>
      </c>
      <c r="J284" s="16">
        <v>5.0505050505050497E-2</v>
      </c>
      <c r="K284" s="16">
        <v>5.0420168067226899E-2</v>
      </c>
      <c r="L284" s="16">
        <v>7.0796460176991094E-2</v>
      </c>
      <c r="M284" s="16"/>
      <c r="N284" s="16">
        <v>3.3734939759036103E-2</v>
      </c>
      <c r="O284" s="16">
        <v>3.4920634920634901E-2</v>
      </c>
      <c r="P284" s="16">
        <v>1.6822429906542102E-2</v>
      </c>
      <c r="Q284" s="16">
        <v>1.6423357664233602E-2</v>
      </c>
      <c r="R284" s="16"/>
      <c r="S284" s="16">
        <v>3.8022813688212899E-2</v>
      </c>
      <c r="T284" s="16">
        <v>3.3492822966507199E-2</v>
      </c>
      <c r="U284" s="16">
        <v>3.8793103448275898E-2</v>
      </c>
      <c r="V284" s="16">
        <v>2.0730503455083898E-2</v>
      </c>
      <c r="W284" s="16">
        <v>1.1879049676025899E-2</v>
      </c>
      <c r="X284" s="16">
        <v>1.2621359223301E-2</v>
      </c>
      <c r="Y284" s="16">
        <v>1.7910447761194E-2</v>
      </c>
      <c r="Z284" s="16"/>
      <c r="AA284" s="16">
        <v>1.54946364719905E-2</v>
      </c>
      <c r="AB284" s="16">
        <v>2.4220489977728299E-2</v>
      </c>
      <c r="AC284" s="16"/>
      <c r="AD284" s="16">
        <v>3.0496453900709201E-2</v>
      </c>
      <c r="AE284" s="16">
        <v>1.81347150259067E-2</v>
      </c>
      <c r="AF284" s="16"/>
      <c r="AG284" s="16">
        <v>2.6877470355731198E-2</v>
      </c>
      <c r="AH284" s="16">
        <v>1.6423357664233602E-2</v>
      </c>
      <c r="AI284" s="16"/>
      <c r="AJ284" s="16">
        <v>9.4146541137945204E-3</v>
      </c>
      <c r="AK284" s="16">
        <v>3.1835868411743899E-2</v>
      </c>
      <c r="AL284" s="16"/>
      <c r="AM284" s="16">
        <v>6.5420560747663503E-2</v>
      </c>
      <c r="AN284" s="16">
        <v>3.2747603833865803E-2</v>
      </c>
      <c r="AO284" s="16">
        <v>1.8101367658889801E-2</v>
      </c>
      <c r="AP284" s="16">
        <v>5.0209205020920501E-3</v>
      </c>
      <c r="AQ284" s="16"/>
      <c r="AR284" s="16">
        <v>2.0125786163522001E-2</v>
      </c>
      <c r="AS284" s="16">
        <v>2.20108695652174E-2</v>
      </c>
      <c r="AT284" s="16"/>
      <c r="AU284" s="16">
        <v>2.3427866831072699E-2</v>
      </c>
      <c r="AV284" s="16">
        <v>2.10809598564701E-2</v>
      </c>
      <c r="AW284" s="16"/>
      <c r="AX284" s="16">
        <v>1.6489988221437001E-2</v>
      </c>
      <c r="AY284" s="16">
        <v>2.2393123727663399E-2</v>
      </c>
      <c r="AZ284" s="16"/>
      <c r="BA284" s="16">
        <v>4.9723756906077297E-2</v>
      </c>
      <c r="BB284" s="16">
        <v>1.9356153219233899E-2</v>
      </c>
      <c r="BC284" s="16"/>
      <c r="BD284" s="16">
        <v>1.8848167539267002E-2</v>
      </c>
      <c r="BE284" s="16">
        <v>2.20162224797219E-2</v>
      </c>
      <c r="BF284" s="16"/>
      <c r="BG284" s="16">
        <v>1.0135135135135099E-2</v>
      </c>
      <c r="BH284" s="16">
        <v>2.2114997989545599E-2</v>
      </c>
      <c r="BI284" s="16"/>
      <c r="BJ284" s="16">
        <v>2.5641025641025599E-2</v>
      </c>
      <c r="BK284" s="16">
        <v>2.08781747739991E-2</v>
      </c>
      <c r="BL284" s="16"/>
      <c r="BM284" s="16">
        <v>2.0253164556962001E-2</v>
      </c>
      <c r="BN284" s="16">
        <v>2.1538461538461499E-2</v>
      </c>
      <c r="BO284" s="16"/>
      <c r="BP284" s="16">
        <v>1.82119205298013E-2</v>
      </c>
      <c r="BQ284" s="16">
        <v>2.18602657522503E-2</v>
      </c>
    </row>
    <row r="285" spans="2:69" x14ac:dyDescent="0.25">
      <c r="B285" t="s">
        <v>156</v>
      </c>
      <c r="C285" s="16">
        <v>0.86546489563567397</v>
      </c>
      <c r="D285" s="16">
        <v>0.91517857142857095</v>
      </c>
      <c r="E285" s="16">
        <v>0.83817427385892096</v>
      </c>
      <c r="F285" s="16">
        <v>0.91486068111455099</v>
      </c>
      <c r="G285" s="16">
        <v>0.893895348837209</v>
      </c>
      <c r="H285" s="16">
        <v>0.84749620637329304</v>
      </c>
      <c r="I285" s="16">
        <v>0.8562421185372</v>
      </c>
      <c r="J285" s="16">
        <v>0.78282828282828298</v>
      </c>
      <c r="K285" s="16">
        <v>0.78151260504201703</v>
      </c>
      <c r="L285" s="16">
        <v>0.79646017699115002</v>
      </c>
      <c r="M285" s="16"/>
      <c r="N285" s="16">
        <v>0.78915662650602403</v>
      </c>
      <c r="O285" s="16">
        <v>0.83174603174603201</v>
      </c>
      <c r="P285" s="16">
        <v>0.88037383177570105</v>
      </c>
      <c r="Q285" s="16">
        <v>0.89051094890510996</v>
      </c>
      <c r="R285" s="16"/>
      <c r="S285" s="16">
        <v>0.77756653992395397</v>
      </c>
      <c r="T285" s="16">
        <v>0.83971291866028697</v>
      </c>
      <c r="U285" s="16">
        <v>0.82112068965517204</v>
      </c>
      <c r="V285" s="16">
        <v>0.85883514313919096</v>
      </c>
      <c r="W285" s="16">
        <v>0.90172786177105801</v>
      </c>
      <c r="X285" s="16">
        <v>0.90388349514563104</v>
      </c>
      <c r="Y285" s="16">
        <v>0.87910447761193999</v>
      </c>
      <c r="Z285" s="16"/>
      <c r="AA285" s="16">
        <v>0.88974970202622194</v>
      </c>
      <c r="AB285" s="16">
        <v>0.85412026726057899</v>
      </c>
      <c r="AC285" s="16"/>
      <c r="AD285" s="16">
        <v>0.84113475177304997</v>
      </c>
      <c r="AE285" s="16">
        <v>0.87435233160621795</v>
      </c>
      <c r="AF285" s="16"/>
      <c r="AG285" s="16">
        <v>0.83833992094861698</v>
      </c>
      <c r="AH285" s="16">
        <v>0.89051094890510996</v>
      </c>
      <c r="AI285" s="16"/>
      <c r="AJ285" s="16">
        <v>0.91404011461318102</v>
      </c>
      <c r="AK285" s="16">
        <v>0.82348779625044199</v>
      </c>
      <c r="AL285" s="16"/>
      <c r="AM285" s="16">
        <v>0.61682242990654201</v>
      </c>
      <c r="AN285" s="16">
        <v>0.81309904153354595</v>
      </c>
      <c r="AO285" s="16">
        <v>0.89139179404666102</v>
      </c>
      <c r="AP285" s="16">
        <v>0.93389121338912096</v>
      </c>
      <c r="AQ285" s="16"/>
      <c r="AR285" s="16">
        <v>0.88176100628930798</v>
      </c>
      <c r="AS285" s="16">
        <v>0.85842391304347798</v>
      </c>
      <c r="AT285" s="16"/>
      <c r="AU285" s="16">
        <v>0.86066584463625195</v>
      </c>
      <c r="AV285" s="16">
        <v>0.86633774388876394</v>
      </c>
      <c r="AW285" s="16"/>
      <c r="AX285" s="16">
        <v>0.89163722025912795</v>
      </c>
      <c r="AY285" s="16">
        <v>0.86043881474779504</v>
      </c>
      <c r="AZ285" s="16"/>
      <c r="BA285" s="16">
        <v>0.78453038674033104</v>
      </c>
      <c r="BB285" s="16">
        <v>0.87143439282803603</v>
      </c>
      <c r="BC285" s="16"/>
      <c r="BD285" s="16">
        <v>0.86387434554973797</v>
      </c>
      <c r="BE285" s="16">
        <v>0.86581691772885305</v>
      </c>
      <c r="BF285" s="16"/>
      <c r="BG285" s="16">
        <v>0.88513513513513498</v>
      </c>
      <c r="BH285" s="16">
        <v>0.86429433051869697</v>
      </c>
      <c r="BI285" s="16"/>
      <c r="BJ285" s="16">
        <v>0.86858974358974395</v>
      </c>
      <c r="BK285" s="16">
        <v>0.865045200172191</v>
      </c>
      <c r="BL285" s="16"/>
      <c r="BM285" s="16">
        <v>0.860759493670886</v>
      </c>
      <c r="BN285" s="16">
        <v>0.86584615384615404</v>
      </c>
      <c r="BO285" s="16"/>
      <c r="BP285" s="16">
        <v>0.87582781456953596</v>
      </c>
      <c r="BQ285" s="16">
        <v>0.86412344620660098</v>
      </c>
    </row>
    <row r="286" spans="2:69" x14ac:dyDescent="0.25">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row>
    <row r="287" spans="2:69" x14ac:dyDescent="0.25">
      <c r="B287" s="6" t="s">
        <v>217</v>
      </c>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row>
    <row r="288" spans="2:69" x14ac:dyDescent="0.25">
      <c r="B288" s="23" t="s">
        <v>70</v>
      </c>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row>
    <row r="289" spans="2:69" x14ac:dyDescent="0.25">
      <c r="B289" t="s">
        <v>207</v>
      </c>
      <c r="C289" s="16">
        <v>0.79468690702087297</v>
      </c>
      <c r="D289" s="16">
        <v>0.78571428571428603</v>
      </c>
      <c r="E289" s="16">
        <v>0.71230982019363798</v>
      </c>
      <c r="F289" s="16">
        <v>0.87770897832817296</v>
      </c>
      <c r="G289" s="16">
        <v>0.69767441860465096</v>
      </c>
      <c r="H289" s="16">
        <v>0.86874051593323198</v>
      </c>
      <c r="I289" s="16">
        <v>0.784363177805801</v>
      </c>
      <c r="J289" s="16">
        <v>0.78787878787878796</v>
      </c>
      <c r="K289" s="16">
        <v>0.58823529411764697</v>
      </c>
      <c r="L289" s="16">
        <v>0.92920353982300896</v>
      </c>
      <c r="M289" s="16"/>
      <c r="N289" s="16">
        <v>0.87228915662650597</v>
      </c>
      <c r="O289" s="16">
        <v>0.83015873015872998</v>
      </c>
      <c r="P289" s="16">
        <v>0.76448598130841094</v>
      </c>
      <c r="Q289" s="16">
        <v>0.77481751824817502</v>
      </c>
      <c r="R289" s="16"/>
      <c r="S289" s="16">
        <v>0.83269961977186302</v>
      </c>
      <c r="T289" s="16">
        <v>0.75598086124401898</v>
      </c>
      <c r="U289" s="16">
        <v>0.75862068965517204</v>
      </c>
      <c r="V289" s="16">
        <v>0.80256663376110604</v>
      </c>
      <c r="W289" s="16">
        <v>0.773218142548596</v>
      </c>
      <c r="X289" s="16">
        <v>0.79417475728155296</v>
      </c>
      <c r="Y289" s="16">
        <v>0.81044776119402995</v>
      </c>
      <c r="Z289" s="16"/>
      <c r="AA289" s="16">
        <v>0.73897497020262204</v>
      </c>
      <c r="AB289" s="16">
        <v>0.82071269487750598</v>
      </c>
      <c r="AC289" s="16"/>
      <c r="AD289" s="16">
        <v>0.80212765957446797</v>
      </c>
      <c r="AE289" s="16">
        <v>0.79196891191709795</v>
      </c>
      <c r="AF289" s="16"/>
      <c r="AG289" s="16">
        <v>0.81620553359683801</v>
      </c>
      <c r="AH289" s="16">
        <v>0.77481751824817502</v>
      </c>
      <c r="AI289" s="16"/>
      <c r="AJ289" s="16">
        <v>0.80843225542365904</v>
      </c>
      <c r="AK289" s="16">
        <v>0.78280863105765797</v>
      </c>
      <c r="AL289" s="16"/>
      <c r="AM289" s="16">
        <v>0.75389408099688504</v>
      </c>
      <c r="AN289" s="16">
        <v>0.77635782747603799</v>
      </c>
      <c r="AO289" s="16">
        <v>0.80772325020112601</v>
      </c>
      <c r="AP289" s="16">
        <v>0.798326359832636</v>
      </c>
      <c r="AQ289" s="16"/>
      <c r="AR289" s="16">
        <v>0.77358490566037696</v>
      </c>
      <c r="AS289" s="16">
        <v>0.80380434782608701</v>
      </c>
      <c r="AT289" s="16"/>
      <c r="AU289" s="16">
        <v>0.76325524044389603</v>
      </c>
      <c r="AV289" s="16">
        <v>0.80040367795469802</v>
      </c>
      <c r="AW289" s="16"/>
      <c r="AX289" s="16">
        <v>0.74911660777385203</v>
      </c>
      <c r="AY289" s="16">
        <v>0.80343813616828796</v>
      </c>
      <c r="AZ289" s="16"/>
      <c r="BA289" s="16">
        <v>0.69337016574585597</v>
      </c>
      <c r="BB289" s="16">
        <v>0.80215973920130401</v>
      </c>
      <c r="BC289" s="16"/>
      <c r="BD289" s="16">
        <v>0.76125654450261804</v>
      </c>
      <c r="BE289" s="16">
        <v>0.80208574739281602</v>
      </c>
      <c r="BF289" s="16"/>
      <c r="BG289" s="16">
        <v>0.69932432432432401</v>
      </c>
      <c r="BH289" s="16">
        <v>0.800361881785283</v>
      </c>
      <c r="BI289" s="16"/>
      <c r="BJ289" s="16">
        <v>0.67147435897435903</v>
      </c>
      <c r="BK289" s="16">
        <v>0.81123547137322405</v>
      </c>
      <c r="BL289" s="16"/>
      <c r="BM289" s="16">
        <v>0.75696202531645596</v>
      </c>
      <c r="BN289" s="16">
        <v>0.79774358974359005</v>
      </c>
      <c r="BO289" s="16"/>
      <c r="BP289" s="16">
        <v>0.75496688741721896</v>
      </c>
      <c r="BQ289" s="16">
        <v>0.79982854693527605</v>
      </c>
    </row>
    <row r="290" spans="2:69" x14ac:dyDescent="0.25">
      <c r="B290" t="s">
        <v>208</v>
      </c>
      <c r="C290" s="16">
        <v>0.149715370018975</v>
      </c>
      <c r="D290" s="16">
        <v>0.17708333333333301</v>
      </c>
      <c r="E290" s="16">
        <v>0.19225449515905901</v>
      </c>
      <c r="F290" s="16">
        <v>8.6687306501548003E-2</v>
      </c>
      <c r="G290" s="16">
        <v>0.21656976744185999</v>
      </c>
      <c r="H290" s="16">
        <v>9.40819423368741E-2</v>
      </c>
      <c r="I290" s="16">
        <v>0.16645649432534701</v>
      </c>
      <c r="J290" s="16">
        <v>0.15656565656565699</v>
      </c>
      <c r="K290" s="16">
        <v>0.28571428571428598</v>
      </c>
      <c r="L290" s="16">
        <v>4.4247787610619503E-2</v>
      </c>
      <c r="M290" s="16"/>
      <c r="N290" s="16">
        <v>9.8795180722891604E-2</v>
      </c>
      <c r="O290" s="16">
        <v>0.106349206349206</v>
      </c>
      <c r="P290" s="16">
        <v>0.15140186915887899</v>
      </c>
      <c r="Q290" s="16">
        <v>0.17445255474452601</v>
      </c>
      <c r="R290" s="16"/>
      <c r="S290" s="16">
        <v>0.112167300380228</v>
      </c>
      <c r="T290" s="16">
        <v>0.16985645933014401</v>
      </c>
      <c r="U290" s="16">
        <v>0.170258620689655</v>
      </c>
      <c r="V290" s="16">
        <v>0.13326752221125401</v>
      </c>
      <c r="W290" s="16">
        <v>0.169546436285097</v>
      </c>
      <c r="X290" s="16">
        <v>0.163106796116505</v>
      </c>
      <c r="Y290" s="16">
        <v>0.143283582089552</v>
      </c>
      <c r="Z290" s="16"/>
      <c r="AA290" s="16">
        <v>0.187127532777116</v>
      </c>
      <c r="AB290" s="16">
        <v>0.13223830734966599</v>
      </c>
      <c r="AC290" s="16"/>
      <c r="AD290" s="16">
        <v>0.14468085106383</v>
      </c>
      <c r="AE290" s="16">
        <v>0.15155440414507801</v>
      </c>
      <c r="AF290" s="16"/>
      <c r="AG290" s="16">
        <v>0.122924901185771</v>
      </c>
      <c r="AH290" s="16">
        <v>0.17445255474452601</v>
      </c>
      <c r="AI290" s="16"/>
      <c r="AJ290" s="16">
        <v>0.148587801882931</v>
      </c>
      <c r="AK290" s="16">
        <v>0.15068977714892101</v>
      </c>
      <c r="AL290" s="16"/>
      <c r="AM290" s="16">
        <v>0.193146417445483</v>
      </c>
      <c r="AN290" s="16">
        <v>0.154153354632588</v>
      </c>
      <c r="AO290" s="16">
        <v>0.13234111021721601</v>
      </c>
      <c r="AP290" s="16">
        <v>0.16987447698744801</v>
      </c>
      <c r="AQ290" s="16"/>
      <c r="AR290" s="16">
        <v>0.16415094339622599</v>
      </c>
      <c r="AS290" s="16">
        <v>0.143478260869565</v>
      </c>
      <c r="AT290" s="16"/>
      <c r="AU290" s="16">
        <v>0.177558569667078</v>
      </c>
      <c r="AV290" s="16">
        <v>0.14465126710024701</v>
      </c>
      <c r="AW290" s="16"/>
      <c r="AX290" s="16">
        <v>0.16254416961130699</v>
      </c>
      <c r="AY290" s="16">
        <v>0.147251752997059</v>
      </c>
      <c r="AZ290" s="16"/>
      <c r="BA290" s="16">
        <v>0.19613259668508301</v>
      </c>
      <c r="BB290" s="16">
        <v>0.146291768541157</v>
      </c>
      <c r="BC290" s="16"/>
      <c r="BD290" s="16">
        <v>0.179057591623037</v>
      </c>
      <c r="BE290" s="16">
        <v>0.143221320973349</v>
      </c>
      <c r="BF290" s="16"/>
      <c r="BG290" s="16">
        <v>0.212837837837838</v>
      </c>
      <c r="BH290" s="16">
        <v>0.14595898673100099</v>
      </c>
      <c r="BI290" s="16"/>
      <c r="BJ290" s="16">
        <v>0.262820512820513</v>
      </c>
      <c r="BK290" s="16">
        <v>0.13452432199741701</v>
      </c>
      <c r="BL290" s="16"/>
      <c r="BM290" s="16">
        <v>0.189873417721519</v>
      </c>
      <c r="BN290" s="16">
        <v>0.146461538461538</v>
      </c>
      <c r="BO290" s="16"/>
      <c r="BP290" s="16">
        <v>0.158940397350993</v>
      </c>
      <c r="BQ290" s="16">
        <v>0.14852121731675999</v>
      </c>
    </row>
    <row r="291" spans="2:69" x14ac:dyDescent="0.25">
      <c r="B291" t="s">
        <v>209</v>
      </c>
      <c r="C291" s="16">
        <v>4.2314990512333998E-2</v>
      </c>
      <c r="D291" s="16">
        <v>2.6785714285714302E-2</v>
      </c>
      <c r="E291" s="16">
        <v>7.4688796680497896E-2</v>
      </c>
      <c r="F291" s="16">
        <v>3.09597523219814E-2</v>
      </c>
      <c r="G291" s="16">
        <v>6.6860465116279105E-2</v>
      </c>
      <c r="H291" s="16">
        <v>2.6555386949924101E-2</v>
      </c>
      <c r="I291" s="16">
        <v>4.1614123581336697E-2</v>
      </c>
      <c r="J291" s="16">
        <v>2.5252525252525301E-2</v>
      </c>
      <c r="K291" s="16">
        <v>7.5630252100840303E-2</v>
      </c>
      <c r="L291" s="16">
        <v>2.6548672566371698E-2</v>
      </c>
      <c r="M291" s="16"/>
      <c r="N291" s="16">
        <v>2.2891566265060202E-2</v>
      </c>
      <c r="O291" s="16">
        <v>4.2857142857142899E-2</v>
      </c>
      <c r="P291" s="16">
        <v>6.5420560747663503E-2</v>
      </c>
      <c r="Q291" s="16">
        <v>3.9051094890511E-2</v>
      </c>
      <c r="R291" s="16"/>
      <c r="S291" s="16">
        <v>3.04182509505703E-2</v>
      </c>
      <c r="T291" s="16">
        <v>5.7416267942583699E-2</v>
      </c>
      <c r="U291" s="16">
        <v>5.1724137931034503E-2</v>
      </c>
      <c r="V291" s="16">
        <v>4.9358341559723601E-2</v>
      </c>
      <c r="W291" s="16">
        <v>4.6436285097192199E-2</v>
      </c>
      <c r="X291" s="16">
        <v>3.3980582524271802E-2</v>
      </c>
      <c r="Y291" s="16">
        <v>3.7313432835820899E-2</v>
      </c>
      <c r="Z291" s="16"/>
      <c r="AA291" s="16">
        <v>5.72109654350417E-2</v>
      </c>
      <c r="AB291" s="16">
        <v>3.5356347438752801E-2</v>
      </c>
      <c r="AC291" s="16"/>
      <c r="AD291" s="16">
        <v>3.9716312056737597E-2</v>
      </c>
      <c r="AE291" s="16">
        <v>4.3264248704663201E-2</v>
      </c>
      <c r="AF291" s="16"/>
      <c r="AG291" s="16">
        <v>4.5849802371541501E-2</v>
      </c>
      <c r="AH291" s="16">
        <v>3.9051094890511E-2</v>
      </c>
      <c r="AI291" s="16"/>
      <c r="AJ291" s="16">
        <v>3.3155955792058898E-2</v>
      </c>
      <c r="AK291" s="16">
        <v>5.0229925716307001E-2</v>
      </c>
      <c r="AL291" s="16"/>
      <c r="AM291" s="16">
        <v>3.7383177570093497E-2</v>
      </c>
      <c r="AN291" s="16">
        <v>4.5527156549520803E-2</v>
      </c>
      <c r="AO291" s="16">
        <v>4.8270313757039399E-2</v>
      </c>
      <c r="AP291" s="16">
        <v>2.7615062761506302E-2</v>
      </c>
      <c r="AQ291" s="16"/>
      <c r="AR291" s="16">
        <v>4.6540880503144699E-2</v>
      </c>
      <c r="AS291" s="16">
        <v>4.0489130434782597E-2</v>
      </c>
      <c r="AT291" s="16"/>
      <c r="AU291" s="16">
        <v>4.5622688039457501E-2</v>
      </c>
      <c r="AV291" s="16">
        <v>4.1713388652164202E-2</v>
      </c>
      <c r="AW291" s="16"/>
      <c r="AX291" s="16">
        <v>6.8315665488810406E-2</v>
      </c>
      <c r="AY291" s="16">
        <v>3.7321872879439E-2</v>
      </c>
      <c r="AZ291" s="16"/>
      <c r="BA291" s="16">
        <v>9.11602209944751E-2</v>
      </c>
      <c r="BB291" s="16">
        <v>3.8712306438467799E-2</v>
      </c>
      <c r="BC291" s="16"/>
      <c r="BD291" s="16">
        <v>4.2931937172774902E-2</v>
      </c>
      <c r="BE291" s="16">
        <v>4.2178447276940902E-2</v>
      </c>
      <c r="BF291" s="16"/>
      <c r="BG291" s="16">
        <v>7.0945945945945901E-2</v>
      </c>
      <c r="BH291" s="16">
        <v>4.0611178126256503E-2</v>
      </c>
      <c r="BI291" s="16"/>
      <c r="BJ291" s="16">
        <v>4.6474358974358997E-2</v>
      </c>
      <c r="BK291" s="16">
        <v>4.1756349547998298E-2</v>
      </c>
      <c r="BL291" s="16"/>
      <c r="BM291" s="16">
        <v>4.05063291139241E-2</v>
      </c>
      <c r="BN291" s="16">
        <v>4.2461538461538502E-2</v>
      </c>
      <c r="BO291" s="16"/>
      <c r="BP291" s="16">
        <v>7.1192052980132495E-2</v>
      </c>
      <c r="BQ291" s="16">
        <v>3.8576939562794697E-2</v>
      </c>
    </row>
    <row r="292" spans="2:69" x14ac:dyDescent="0.25">
      <c r="B292" t="s">
        <v>210</v>
      </c>
      <c r="C292" s="16">
        <v>8.7286527514231493E-3</v>
      </c>
      <c r="D292" s="16">
        <v>4.4642857142857097E-3</v>
      </c>
      <c r="E292" s="16">
        <v>1.52143845089903E-2</v>
      </c>
      <c r="F292" s="16">
        <v>3.09597523219814E-3</v>
      </c>
      <c r="G292" s="16">
        <v>1.16279069767442E-2</v>
      </c>
      <c r="H292" s="16">
        <v>7.5872534142640401E-3</v>
      </c>
      <c r="I292" s="16">
        <v>6.30517023959647E-3</v>
      </c>
      <c r="J292" s="16">
        <v>3.03030303030303E-2</v>
      </c>
      <c r="K292" s="16">
        <v>8.4033613445378096E-3</v>
      </c>
      <c r="L292" s="16">
        <v>0</v>
      </c>
      <c r="M292" s="16"/>
      <c r="N292" s="16">
        <v>2.4096385542168699E-3</v>
      </c>
      <c r="O292" s="16">
        <v>1.7460317460317499E-2</v>
      </c>
      <c r="P292" s="16">
        <v>1.1214953271028E-2</v>
      </c>
      <c r="Q292" s="16">
        <v>7.6642335766423401E-3</v>
      </c>
      <c r="R292" s="16"/>
      <c r="S292" s="16">
        <v>1.9011406844106502E-2</v>
      </c>
      <c r="T292" s="16">
        <v>1.43540669856459E-2</v>
      </c>
      <c r="U292" s="16">
        <v>1.0775862068965501E-2</v>
      </c>
      <c r="V292" s="16">
        <v>1.0858835143139201E-2</v>
      </c>
      <c r="W292" s="16">
        <v>6.4794816414686799E-3</v>
      </c>
      <c r="X292" s="16">
        <v>2.9126213592233002E-3</v>
      </c>
      <c r="Y292" s="16">
        <v>7.4626865671641798E-3</v>
      </c>
      <c r="Z292" s="16"/>
      <c r="AA292" s="16">
        <v>1.13230035756853E-2</v>
      </c>
      <c r="AB292" s="16">
        <v>7.5167037861915403E-3</v>
      </c>
      <c r="AC292" s="16"/>
      <c r="AD292" s="16">
        <v>8.5106382978723406E-3</v>
      </c>
      <c r="AE292" s="16">
        <v>8.8082901554404104E-3</v>
      </c>
      <c r="AF292" s="16"/>
      <c r="AG292" s="16">
        <v>9.8814229249011894E-3</v>
      </c>
      <c r="AH292" s="16">
        <v>7.6642335766423401E-3</v>
      </c>
      <c r="AI292" s="16"/>
      <c r="AJ292" s="16">
        <v>6.9586573884568197E-3</v>
      </c>
      <c r="AK292" s="16">
        <v>1.0258224266006401E-2</v>
      </c>
      <c r="AL292" s="16"/>
      <c r="AM292" s="16">
        <v>3.1152647975077898E-3</v>
      </c>
      <c r="AN292" s="16">
        <v>1.59744408945687E-2</v>
      </c>
      <c r="AO292" s="16">
        <v>8.4473049074818996E-3</v>
      </c>
      <c r="AP292" s="16">
        <v>2.5104602510460298E-3</v>
      </c>
      <c r="AQ292" s="16"/>
      <c r="AR292" s="16">
        <v>1.0062893081761001E-2</v>
      </c>
      <c r="AS292" s="16">
        <v>8.1521739130434798E-3</v>
      </c>
      <c r="AT292" s="16"/>
      <c r="AU292" s="16">
        <v>1.1097410604192399E-2</v>
      </c>
      <c r="AV292" s="16">
        <v>8.2978246243552399E-3</v>
      </c>
      <c r="AW292" s="16"/>
      <c r="AX292" s="16">
        <v>1.29564193168433E-2</v>
      </c>
      <c r="AY292" s="16">
        <v>7.9167609138203997E-3</v>
      </c>
      <c r="AZ292" s="16"/>
      <c r="BA292" s="16">
        <v>1.1049723756906099E-2</v>
      </c>
      <c r="BB292" s="16">
        <v>8.5574572127139394E-3</v>
      </c>
      <c r="BC292" s="16"/>
      <c r="BD292" s="16">
        <v>1.1518324607329799E-2</v>
      </c>
      <c r="BE292" s="16">
        <v>8.1112398609501698E-3</v>
      </c>
      <c r="BF292" s="16"/>
      <c r="BG292" s="16">
        <v>3.3783783783783799E-3</v>
      </c>
      <c r="BH292" s="16">
        <v>9.0470446320868505E-3</v>
      </c>
      <c r="BI292" s="16"/>
      <c r="BJ292" s="16">
        <v>1.1217948717948701E-2</v>
      </c>
      <c r="BK292" s="16">
        <v>8.3943176926388301E-3</v>
      </c>
      <c r="BL292" s="16"/>
      <c r="BM292" s="16">
        <v>2.5316455696202502E-3</v>
      </c>
      <c r="BN292" s="16">
        <v>9.2307692307692299E-3</v>
      </c>
      <c r="BO292" s="16"/>
      <c r="BP292" s="16">
        <v>8.2781456953642408E-3</v>
      </c>
      <c r="BQ292" s="16">
        <v>8.7869695670810093E-3</v>
      </c>
    </row>
    <row r="293" spans="2:69" x14ac:dyDescent="0.25">
      <c r="B293" t="s">
        <v>211</v>
      </c>
      <c r="C293" s="16">
        <v>2.8462998102466801E-3</v>
      </c>
      <c r="D293" s="16">
        <v>4.4642857142857097E-3</v>
      </c>
      <c r="E293" s="16">
        <v>5.5325034578146597E-3</v>
      </c>
      <c r="F293" s="16">
        <v>1.54798761609907E-3</v>
      </c>
      <c r="G293" s="16">
        <v>1.45348837209302E-3</v>
      </c>
      <c r="H293" s="16">
        <v>3.0349013657056099E-3</v>
      </c>
      <c r="I293" s="16">
        <v>0</v>
      </c>
      <c r="J293" s="16">
        <v>0</v>
      </c>
      <c r="K293" s="16">
        <v>1.6806722689075598E-2</v>
      </c>
      <c r="L293" s="16">
        <v>0</v>
      </c>
      <c r="M293" s="16"/>
      <c r="N293" s="16">
        <v>2.4096385542168699E-3</v>
      </c>
      <c r="O293" s="16">
        <v>1.5873015873015899E-3</v>
      </c>
      <c r="P293" s="16">
        <v>4.6728971962616802E-3</v>
      </c>
      <c r="Q293" s="16">
        <v>2.55474452554745E-3</v>
      </c>
      <c r="R293" s="16"/>
      <c r="S293" s="16">
        <v>3.8022813688212902E-3</v>
      </c>
      <c r="T293" s="16">
        <v>2.3923444976076602E-3</v>
      </c>
      <c r="U293" s="16">
        <v>6.4655172413793103E-3</v>
      </c>
      <c r="V293" s="16">
        <v>9.8716683119447202E-4</v>
      </c>
      <c r="W293" s="16">
        <v>3.2397408207343399E-3</v>
      </c>
      <c r="X293" s="16">
        <v>4.8543689320388302E-3</v>
      </c>
      <c r="Y293" s="16">
        <v>0</v>
      </c>
      <c r="Z293" s="16"/>
      <c r="AA293" s="16">
        <v>2.3837902264600701E-3</v>
      </c>
      <c r="AB293" s="16">
        <v>3.06236080178174E-3</v>
      </c>
      <c r="AC293" s="16"/>
      <c r="AD293" s="16">
        <v>2.1276595744680899E-3</v>
      </c>
      <c r="AE293" s="16">
        <v>3.1088082901554398E-3</v>
      </c>
      <c r="AF293" s="16"/>
      <c r="AG293" s="16">
        <v>3.1620553359683798E-3</v>
      </c>
      <c r="AH293" s="16">
        <v>2.55474452554745E-3</v>
      </c>
      <c r="AI293" s="16"/>
      <c r="AJ293" s="16">
        <v>1.63733115022513E-3</v>
      </c>
      <c r="AK293" s="16">
        <v>3.8910505836575902E-3</v>
      </c>
      <c r="AL293" s="16"/>
      <c r="AM293" s="16">
        <v>3.1152647975077898E-3</v>
      </c>
      <c r="AN293" s="16">
        <v>6.3897763578274801E-3</v>
      </c>
      <c r="AO293" s="16">
        <v>2.41351568785197E-3</v>
      </c>
      <c r="AP293" s="16">
        <v>0</v>
      </c>
      <c r="AQ293" s="16"/>
      <c r="AR293" s="16">
        <v>3.1446540880503099E-3</v>
      </c>
      <c r="AS293" s="16">
        <v>2.7173913043478299E-3</v>
      </c>
      <c r="AT293" s="16"/>
      <c r="AU293" s="16">
        <v>2.4660912453760798E-3</v>
      </c>
      <c r="AV293" s="16">
        <v>2.91545189504373E-3</v>
      </c>
      <c r="AW293" s="16"/>
      <c r="AX293" s="16">
        <v>5.8892815076560696E-3</v>
      </c>
      <c r="AY293" s="16">
        <v>2.26193168966297E-3</v>
      </c>
      <c r="AZ293" s="16"/>
      <c r="BA293" s="16">
        <v>5.5248618784530402E-3</v>
      </c>
      <c r="BB293" s="16">
        <v>2.6487367563162202E-3</v>
      </c>
      <c r="BC293" s="16"/>
      <c r="BD293" s="16">
        <v>4.1884816753926697E-3</v>
      </c>
      <c r="BE293" s="16">
        <v>2.5492468134414802E-3</v>
      </c>
      <c r="BF293" s="16"/>
      <c r="BG293" s="16">
        <v>1.0135135135135099E-2</v>
      </c>
      <c r="BH293" s="16">
        <v>2.4125452352231598E-3</v>
      </c>
      <c r="BI293" s="16"/>
      <c r="BJ293" s="16">
        <v>6.41025641025641E-3</v>
      </c>
      <c r="BK293" s="16">
        <v>2.3676280671545398E-3</v>
      </c>
      <c r="BL293" s="16"/>
      <c r="BM293" s="16">
        <v>2.5316455696202502E-3</v>
      </c>
      <c r="BN293" s="16">
        <v>2.8717948717948698E-3</v>
      </c>
      <c r="BO293" s="16"/>
      <c r="BP293" s="16">
        <v>1.6556291390728501E-3</v>
      </c>
      <c r="BQ293" s="16">
        <v>3.00042863266181E-3</v>
      </c>
    </row>
    <row r="294" spans="2:69" x14ac:dyDescent="0.25">
      <c r="B294" t="s">
        <v>68</v>
      </c>
      <c r="C294" s="16">
        <v>1.70777988614801E-3</v>
      </c>
      <c r="D294" s="16">
        <v>1.48809523809524E-3</v>
      </c>
      <c r="E294" s="16">
        <v>0</v>
      </c>
      <c r="F294" s="16">
        <v>0</v>
      </c>
      <c r="G294" s="16">
        <v>5.8139534883720903E-3</v>
      </c>
      <c r="H294" s="16">
        <v>0</v>
      </c>
      <c r="I294" s="16">
        <v>1.2610340479192899E-3</v>
      </c>
      <c r="J294" s="16">
        <v>0</v>
      </c>
      <c r="K294" s="16">
        <v>2.5210084033613401E-2</v>
      </c>
      <c r="L294" s="16">
        <v>0</v>
      </c>
      <c r="M294" s="16"/>
      <c r="N294" s="16">
        <v>1.2048192771084299E-3</v>
      </c>
      <c r="O294" s="16">
        <v>1.5873015873015899E-3</v>
      </c>
      <c r="P294" s="16">
        <v>2.80373831775701E-3</v>
      </c>
      <c r="Q294" s="16">
        <v>1.4598540145985401E-3</v>
      </c>
      <c r="R294" s="16"/>
      <c r="S294" s="16">
        <v>1.9011406844106501E-3</v>
      </c>
      <c r="T294" s="16">
        <v>0</v>
      </c>
      <c r="U294" s="16">
        <v>2.1551724137930999E-3</v>
      </c>
      <c r="V294" s="16">
        <v>2.96150049358342E-3</v>
      </c>
      <c r="W294" s="16">
        <v>1.07991360691145E-3</v>
      </c>
      <c r="X294" s="16">
        <v>9.7087378640776695E-4</v>
      </c>
      <c r="Y294" s="16">
        <v>1.49253731343284E-3</v>
      </c>
      <c r="Z294" s="16"/>
      <c r="AA294" s="16">
        <v>2.9797377830750901E-3</v>
      </c>
      <c r="AB294" s="16">
        <v>1.1135857461024501E-3</v>
      </c>
      <c r="AC294" s="16"/>
      <c r="AD294" s="16">
        <v>2.8368794326241102E-3</v>
      </c>
      <c r="AE294" s="16">
        <v>1.2953367875647699E-3</v>
      </c>
      <c r="AF294" s="16"/>
      <c r="AG294" s="16">
        <v>1.9762845849802401E-3</v>
      </c>
      <c r="AH294" s="16">
        <v>1.4598540145985401E-3</v>
      </c>
      <c r="AI294" s="16"/>
      <c r="AJ294" s="16">
        <v>1.2279983626688499E-3</v>
      </c>
      <c r="AK294" s="16">
        <v>2.1223912274495899E-3</v>
      </c>
      <c r="AL294" s="16"/>
      <c r="AM294" s="16">
        <v>9.3457943925233603E-3</v>
      </c>
      <c r="AN294" s="16">
        <v>1.59744408945687E-3</v>
      </c>
      <c r="AO294" s="16">
        <v>8.0450522928398997E-4</v>
      </c>
      <c r="AP294" s="16">
        <v>1.6736401673640201E-3</v>
      </c>
      <c r="AQ294" s="16"/>
      <c r="AR294" s="16">
        <v>2.5157232704402501E-3</v>
      </c>
      <c r="AS294" s="16">
        <v>1.35869565217391E-3</v>
      </c>
      <c r="AT294" s="16"/>
      <c r="AU294" s="16">
        <v>0</v>
      </c>
      <c r="AV294" s="16">
        <v>2.0183897734918099E-3</v>
      </c>
      <c r="AW294" s="16"/>
      <c r="AX294" s="16">
        <v>1.1778563015312101E-3</v>
      </c>
      <c r="AY294" s="16">
        <v>1.8095453517303799E-3</v>
      </c>
      <c r="AZ294" s="16"/>
      <c r="BA294" s="16">
        <v>2.7624309392265201E-3</v>
      </c>
      <c r="BB294" s="16">
        <v>1.6299918500407499E-3</v>
      </c>
      <c r="BC294" s="16"/>
      <c r="BD294" s="16">
        <v>1.04712041884817E-3</v>
      </c>
      <c r="BE294" s="16">
        <v>1.8539976825028999E-3</v>
      </c>
      <c r="BF294" s="16"/>
      <c r="BG294" s="16">
        <v>3.3783783783783799E-3</v>
      </c>
      <c r="BH294" s="16">
        <v>1.6083634901487699E-3</v>
      </c>
      <c r="BI294" s="16"/>
      <c r="BJ294" s="16">
        <v>1.6025641025640999E-3</v>
      </c>
      <c r="BK294" s="16">
        <v>1.72191132156694E-3</v>
      </c>
      <c r="BL294" s="16"/>
      <c r="BM294" s="16">
        <v>7.5949367088607601E-3</v>
      </c>
      <c r="BN294" s="16">
        <v>1.2307692307692299E-3</v>
      </c>
      <c r="BO294" s="16"/>
      <c r="BP294" s="16">
        <v>4.9668874172185398E-3</v>
      </c>
      <c r="BQ294" s="16">
        <v>1.28589798542649E-3</v>
      </c>
    </row>
    <row r="295" spans="2:69" x14ac:dyDescent="0.25">
      <c r="B295" t="s">
        <v>212</v>
      </c>
      <c r="C295" s="16">
        <v>0.94440227703984803</v>
      </c>
      <c r="D295" s="16">
        <v>0.96279761904761896</v>
      </c>
      <c r="E295" s="16">
        <v>0.90456431535269699</v>
      </c>
      <c r="F295" s="16">
        <v>0.96439628482972095</v>
      </c>
      <c r="G295" s="16">
        <v>0.91424418604651203</v>
      </c>
      <c r="H295" s="16">
        <v>0.96282245827010604</v>
      </c>
      <c r="I295" s="16">
        <v>0.95081967213114804</v>
      </c>
      <c r="J295" s="16">
        <v>0.94444444444444398</v>
      </c>
      <c r="K295" s="16">
        <v>0.873949579831933</v>
      </c>
      <c r="L295" s="16">
        <v>0.97345132743362806</v>
      </c>
      <c r="M295" s="16"/>
      <c r="N295" s="16">
        <v>0.97108433734939803</v>
      </c>
      <c r="O295" s="16">
        <v>0.93650793650793696</v>
      </c>
      <c r="P295" s="16">
        <v>0.91588785046729004</v>
      </c>
      <c r="Q295" s="16">
        <v>0.94927007299270105</v>
      </c>
      <c r="R295" s="16"/>
      <c r="S295" s="16">
        <v>0.94486692015209095</v>
      </c>
      <c r="T295" s="16">
        <v>0.92583732057416301</v>
      </c>
      <c r="U295" s="16">
        <v>0.92887931034482796</v>
      </c>
      <c r="V295" s="16">
        <v>0.93583415597235897</v>
      </c>
      <c r="W295" s="16">
        <v>0.94276457883369302</v>
      </c>
      <c r="X295" s="16">
        <v>0.95728155339805798</v>
      </c>
      <c r="Y295" s="16">
        <v>0.953731343283582</v>
      </c>
      <c r="Z295" s="16"/>
      <c r="AA295" s="16">
        <v>0.92610250297973795</v>
      </c>
      <c r="AB295" s="16">
        <v>0.952951002227171</v>
      </c>
      <c r="AC295" s="16"/>
      <c r="AD295" s="16">
        <v>0.94680851063829796</v>
      </c>
      <c r="AE295" s="16">
        <v>0.94352331606217599</v>
      </c>
      <c r="AF295" s="16"/>
      <c r="AG295" s="16">
        <v>0.93913043478260905</v>
      </c>
      <c r="AH295" s="16">
        <v>0.94927007299270105</v>
      </c>
      <c r="AI295" s="16"/>
      <c r="AJ295" s="16">
        <v>0.95702005730659001</v>
      </c>
      <c r="AK295" s="16">
        <v>0.93349840820657903</v>
      </c>
      <c r="AL295" s="16"/>
      <c r="AM295" s="16">
        <v>0.94704049844236804</v>
      </c>
      <c r="AN295" s="16">
        <v>0.93051118210862604</v>
      </c>
      <c r="AO295" s="16">
        <v>0.94006436041834296</v>
      </c>
      <c r="AP295" s="16">
        <v>0.96820083682008395</v>
      </c>
      <c r="AQ295" s="16"/>
      <c r="AR295" s="16">
        <v>0.93773584905660401</v>
      </c>
      <c r="AS295" s="16">
        <v>0.94728260869565195</v>
      </c>
      <c r="AT295" s="16"/>
      <c r="AU295" s="16">
        <v>0.94081381011097398</v>
      </c>
      <c r="AV295" s="16">
        <v>0.94505494505494503</v>
      </c>
      <c r="AW295" s="16"/>
      <c r="AX295" s="16">
        <v>0.91166077738515905</v>
      </c>
      <c r="AY295" s="16">
        <v>0.95068988916534702</v>
      </c>
      <c r="AZ295" s="16"/>
      <c r="BA295" s="16">
        <v>0.88950276243093895</v>
      </c>
      <c r="BB295" s="16">
        <v>0.94845150774246101</v>
      </c>
      <c r="BC295" s="16"/>
      <c r="BD295" s="16">
        <v>0.94031413612565395</v>
      </c>
      <c r="BE295" s="16">
        <v>0.94530706836616496</v>
      </c>
      <c r="BF295" s="16"/>
      <c r="BG295" s="16">
        <v>0.91216216216216195</v>
      </c>
      <c r="BH295" s="16">
        <v>0.94632086851628505</v>
      </c>
      <c r="BI295" s="16"/>
      <c r="BJ295" s="16">
        <v>0.93429487179487203</v>
      </c>
      <c r="BK295" s="16">
        <v>0.94575979337064098</v>
      </c>
      <c r="BL295" s="16"/>
      <c r="BM295" s="16">
        <v>0.94683544303797496</v>
      </c>
      <c r="BN295" s="16">
        <v>0.94420512820512803</v>
      </c>
      <c r="BO295" s="16"/>
      <c r="BP295" s="16">
        <v>0.91390728476821204</v>
      </c>
      <c r="BQ295" s="16">
        <v>0.94834976425203599</v>
      </c>
    </row>
    <row r="296" spans="2:69" x14ac:dyDescent="0.25">
      <c r="B296" t="s">
        <v>213</v>
      </c>
      <c r="C296" s="16">
        <v>1.15749525616698E-2</v>
      </c>
      <c r="D296" s="16">
        <v>8.9285714285714298E-3</v>
      </c>
      <c r="E296" s="16">
        <v>2.0746887966804999E-2</v>
      </c>
      <c r="F296" s="16">
        <v>4.64396284829721E-3</v>
      </c>
      <c r="G296" s="16">
        <v>1.30813953488372E-2</v>
      </c>
      <c r="H296" s="16">
        <v>1.06221547799697E-2</v>
      </c>
      <c r="I296" s="16">
        <v>6.30517023959647E-3</v>
      </c>
      <c r="J296" s="16">
        <v>3.03030303030303E-2</v>
      </c>
      <c r="K296" s="16">
        <v>2.5210084033613401E-2</v>
      </c>
      <c r="L296" s="16">
        <v>0</v>
      </c>
      <c r="M296" s="16"/>
      <c r="N296" s="16">
        <v>4.8192771084337397E-3</v>
      </c>
      <c r="O296" s="16">
        <v>1.9047619047619001E-2</v>
      </c>
      <c r="P296" s="16">
        <v>1.5887850467289698E-2</v>
      </c>
      <c r="Q296" s="16">
        <v>1.02189781021898E-2</v>
      </c>
      <c r="R296" s="16"/>
      <c r="S296" s="16">
        <v>2.2813688212927799E-2</v>
      </c>
      <c r="T296" s="16">
        <v>1.67464114832536E-2</v>
      </c>
      <c r="U296" s="16">
        <v>1.72413793103448E-2</v>
      </c>
      <c r="V296" s="16">
        <v>1.1846001974333701E-2</v>
      </c>
      <c r="W296" s="16">
        <v>9.7192224622030202E-3</v>
      </c>
      <c r="X296" s="16">
        <v>7.7669902912621399E-3</v>
      </c>
      <c r="Y296" s="16">
        <v>7.4626865671641798E-3</v>
      </c>
      <c r="Z296" s="16"/>
      <c r="AA296" s="16">
        <v>1.3706793802145401E-2</v>
      </c>
      <c r="AB296" s="16">
        <v>1.0579064587973299E-2</v>
      </c>
      <c r="AC296" s="16"/>
      <c r="AD296" s="16">
        <v>1.0638297872340399E-2</v>
      </c>
      <c r="AE296" s="16">
        <v>1.19170984455959E-2</v>
      </c>
      <c r="AF296" s="16"/>
      <c r="AG296" s="16">
        <v>1.3043478260869599E-2</v>
      </c>
      <c r="AH296" s="16">
        <v>1.02189781021898E-2</v>
      </c>
      <c r="AI296" s="16"/>
      <c r="AJ296" s="16">
        <v>8.5959885386819503E-3</v>
      </c>
      <c r="AK296" s="16">
        <v>1.4149274849664E-2</v>
      </c>
      <c r="AL296" s="16"/>
      <c r="AM296" s="16">
        <v>6.2305295950155796E-3</v>
      </c>
      <c r="AN296" s="16">
        <v>2.23642172523962E-2</v>
      </c>
      <c r="AO296" s="16">
        <v>1.08608205953339E-2</v>
      </c>
      <c r="AP296" s="16">
        <v>2.5104602510460298E-3</v>
      </c>
      <c r="AQ296" s="16"/>
      <c r="AR296" s="16">
        <v>1.32075471698113E-2</v>
      </c>
      <c r="AS296" s="16">
        <v>1.0869565217391301E-2</v>
      </c>
      <c r="AT296" s="16"/>
      <c r="AU296" s="16">
        <v>1.35635018495684E-2</v>
      </c>
      <c r="AV296" s="16">
        <v>1.1213276519399001E-2</v>
      </c>
      <c r="AW296" s="16"/>
      <c r="AX296" s="16">
        <v>1.8845700824499399E-2</v>
      </c>
      <c r="AY296" s="16">
        <v>1.01786926034834E-2</v>
      </c>
      <c r="AZ296" s="16"/>
      <c r="BA296" s="16">
        <v>1.6574585635359101E-2</v>
      </c>
      <c r="BB296" s="16">
        <v>1.12061939690302E-2</v>
      </c>
      <c r="BC296" s="16"/>
      <c r="BD296" s="16">
        <v>1.5706806282722498E-2</v>
      </c>
      <c r="BE296" s="16">
        <v>1.0660486674391701E-2</v>
      </c>
      <c r="BF296" s="16"/>
      <c r="BG296" s="16">
        <v>1.35135135135135E-2</v>
      </c>
      <c r="BH296" s="16">
        <v>1.1459589867310001E-2</v>
      </c>
      <c r="BI296" s="16"/>
      <c r="BJ296" s="16">
        <v>1.76282051282051E-2</v>
      </c>
      <c r="BK296" s="16">
        <v>1.07619457597934E-2</v>
      </c>
      <c r="BL296" s="16"/>
      <c r="BM296" s="16">
        <v>5.0632911392405099E-3</v>
      </c>
      <c r="BN296" s="16">
        <v>1.2102564102564099E-2</v>
      </c>
      <c r="BO296" s="16"/>
      <c r="BP296" s="16">
        <v>9.93377483443709E-3</v>
      </c>
      <c r="BQ296" s="16">
        <v>1.17873981997428E-2</v>
      </c>
    </row>
    <row r="297" spans="2:69" x14ac:dyDescent="0.25">
      <c r="B297" t="s">
        <v>156</v>
      </c>
      <c r="C297" s="16">
        <v>0.93282732447817795</v>
      </c>
      <c r="D297" s="16">
        <v>0.953869047619048</v>
      </c>
      <c r="E297" s="16">
        <v>0.88381742738589197</v>
      </c>
      <c r="F297" s="16">
        <v>0.95975232198142402</v>
      </c>
      <c r="G297" s="16">
        <v>0.90116279069767402</v>
      </c>
      <c r="H297" s="16">
        <v>0.95220030349013696</v>
      </c>
      <c r="I297" s="16">
        <v>0.94451450189155095</v>
      </c>
      <c r="J297" s="16">
        <v>0.91414141414141403</v>
      </c>
      <c r="K297" s="16">
        <v>0.84873949579831898</v>
      </c>
      <c r="L297" s="16">
        <v>0.97345132743362806</v>
      </c>
      <c r="M297" s="16"/>
      <c r="N297" s="16">
        <v>0.96626506024096404</v>
      </c>
      <c r="O297" s="16">
        <v>0.91746031746031698</v>
      </c>
      <c r="P297" s="16">
        <v>0.9</v>
      </c>
      <c r="Q297" s="16">
        <v>0.93905109489051097</v>
      </c>
      <c r="R297" s="16"/>
      <c r="S297" s="16">
        <v>0.922053231939164</v>
      </c>
      <c r="T297" s="16">
        <v>0.90909090909090895</v>
      </c>
      <c r="U297" s="16">
        <v>0.91163793103448298</v>
      </c>
      <c r="V297" s="16">
        <v>0.92398815399802603</v>
      </c>
      <c r="W297" s="16">
        <v>0.93304535637149</v>
      </c>
      <c r="X297" s="16">
        <v>0.94951456310679605</v>
      </c>
      <c r="Y297" s="16">
        <v>0.94626865671641802</v>
      </c>
      <c r="Z297" s="16"/>
      <c r="AA297" s="16">
        <v>0.91239570917759205</v>
      </c>
      <c r="AB297" s="16">
        <v>0.94237193763919802</v>
      </c>
      <c r="AC297" s="16"/>
      <c r="AD297" s="16">
        <v>0.93617021276595702</v>
      </c>
      <c r="AE297" s="16">
        <v>0.93160621761658002</v>
      </c>
      <c r="AF297" s="16"/>
      <c r="AG297" s="16">
        <v>0.926086956521739</v>
      </c>
      <c r="AH297" s="16">
        <v>0.93905109489051097</v>
      </c>
      <c r="AI297" s="16"/>
      <c r="AJ297" s="16">
        <v>0.94842406876790797</v>
      </c>
      <c r="AK297" s="16">
        <v>0.91934913335691504</v>
      </c>
      <c r="AL297" s="16"/>
      <c r="AM297" s="16">
        <v>0.94080996884735202</v>
      </c>
      <c r="AN297" s="16">
        <v>0.90814696485623003</v>
      </c>
      <c r="AO297" s="16">
        <v>0.92920353982300896</v>
      </c>
      <c r="AP297" s="16">
        <v>0.965690376569038</v>
      </c>
      <c r="AQ297" s="16"/>
      <c r="AR297" s="16">
        <v>0.92452830188679203</v>
      </c>
      <c r="AS297" s="16">
        <v>0.93641304347826104</v>
      </c>
      <c r="AT297" s="16"/>
      <c r="AU297" s="16">
        <v>0.92725030826140598</v>
      </c>
      <c r="AV297" s="16">
        <v>0.93384166853554595</v>
      </c>
      <c r="AW297" s="16"/>
      <c r="AX297" s="16">
        <v>0.89281507656065995</v>
      </c>
      <c r="AY297" s="16">
        <v>0.94051119656186399</v>
      </c>
      <c r="AZ297" s="16"/>
      <c r="BA297" s="16">
        <v>0.87292817679557999</v>
      </c>
      <c r="BB297" s="16">
        <v>0.93724531377343101</v>
      </c>
      <c r="BC297" s="16"/>
      <c r="BD297" s="16">
        <v>0.92460732984293204</v>
      </c>
      <c r="BE297" s="16">
        <v>0.93464658169177295</v>
      </c>
      <c r="BF297" s="16"/>
      <c r="BG297" s="16">
        <v>0.89864864864864902</v>
      </c>
      <c r="BH297" s="16">
        <v>0.93486127864897495</v>
      </c>
      <c r="BI297" s="16"/>
      <c r="BJ297" s="16">
        <v>0.91666666666666696</v>
      </c>
      <c r="BK297" s="16">
        <v>0.93499784761084803</v>
      </c>
      <c r="BL297" s="16"/>
      <c r="BM297" s="16">
        <v>0.94177215189873398</v>
      </c>
      <c r="BN297" s="16">
        <v>0.93210256410256398</v>
      </c>
      <c r="BO297" s="16"/>
      <c r="BP297" s="16">
        <v>0.90397350993377501</v>
      </c>
      <c r="BQ297" s="16">
        <v>0.93656236605229304</v>
      </c>
    </row>
    <row r="298" spans="2:69" x14ac:dyDescent="0.25">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row>
    <row r="299" spans="2:69" x14ac:dyDescent="0.25">
      <c r="B299" s="6" t="s">
        <v>218</v>
      </c>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row>
    <row r="300" spans="2:69" x14ac:dyDescent="0.25">
      <c r="B300" s="23" t="s">
        <v>70</v>
      </c>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row>
    <row r="301" spans="2:69" x14ac:dyDescent="0.25">
      <c r="B301" t="s">
        <v>207</v>
      </c>
      <c r="C301" s="16">
        <v>0.68918406072106297</v>
      </c>
      <c r="D301" s="16">
        <v>0.641369047619048</v>
      </c>
      <c r="E301" s="16">
        <v>0.61687413554633497</v>
      </c>
      <c r="F301" s="16">
        <v>0.82198142414860698</v>
      </c>
      <c r="G301" s="16">
        <v>0.61918604651162801</v>
      </c>
      <c r="H301" s="16">
        <v>0.74355083459787596</v>
      </c>
      <c r="I301" s="16">
        <v>0.67339218158890302</v>
      </c>
      <c r="J301" s="16">
        <v>0.65656565656565702</v>
      </c>
      <c r="K301" s="16">
        <v>0.52941176470588203</v>
      </c>
      <c r="L301" s="16">
        <v>0.80530973451327403</v>
      </c>
      <c r="M301" s="16"/>
      <c r="N301" s="16">
        <v>0.72530120481927696</v>
      </c>
      <c r="O301" s="16">
        <v>0.70158730158730198</v>
      </c>
      <c r="P301" s="16">
        <v>0.67850467289719596</v>
      </c>
      <c r="Q301" s="16">
        <v>0.67956204379562002</v>
      </c>
      <c r="R301" s="16"/>
      <c r="S301" s="16">
        <v>0.66539923954372604</v>
      </c>
      <c r="T301" s="16">
        <v>0.66985645933014404</v>
      </c>
      <c r="U301" s="16">
        <v>0.65948275862068995</v>
      </c>
      <c r="V301" s="16">
        <v>0.69891411648568602</v>
      </c>
      <c r="W301" s="16">
        <v>0.680345572354212</v>
      </c>
      <c r="X301" s="16">
        <v>0.70970873786407795</v>
      </c>
      <c r="Y301" s="16">
        <v>0.69253731343283598</v>
      </c>
      <c r="Z301" s="16"/>
      <c r="AA301" s="16">
        <v>0.66448152562574503</v>
      </c>
      <c r="AB301" s="16">
        <v>0.70072383073496702</v>
      </c>
      <c r="AC301" s="16"/>
      <c r="AD301" s="16">
        <v>0.68014184397163102</v>
      </c>
      <c r="AE301" s="16">
        <v>0.69248704663212401</v>
      </c>
      <c r="AF301" s="16"/>
      <c r="AG301" s="16">
        <v>0.69960474308300402</v>
      </c>
      <c r="AH301" s="16">
        <v>0.67956204379562002</v>
      </c>
      <c r="AI301" s="16"/>
      <c r="AJ301" s="16">
        <v>0.73270568972574701</v>
      </c>
      <c r="AK301" s="16">
        <v>0.65157410682702499</v>
      </c>
      <c r="AL301" s="16"/>
      <c r="AM301" s="16">
        <v>0.548286604361371</v>
      </c>
      <c r="AN301" s="16">
        <v>0.64137380191693305</v>
      </c>
      <c r="AO301" s="16">
        <v>0.712389380530973</v>
      </c>
      <c r="AP301" s="16">
        <v>0.73054393305439302</v>
      </c>
      <c r="AQ301" s="16"/>
      <c r="AR301" s="16">
        <v>0.68364779874213799</v>
      </c>
      <c r="AS301" s="16">
        <v>0.69157608695652195</v>
      </c>
      <c r="AT301" s="16"/>
      <c r="AU301" s="16">
        <v>0.664611590628853</v>
      </c>
      <c r="AV301" s="16">
        <v>0.69365328549002003</v>
      </c>
      <c r="AW301" s="16"/>
      <c r="AX301" s="16">
        <v>0.66548881036513496</v>
      </c>
      <c r="AY301" s="16">
        <v>0.69373444921963401</v>
      </c>
      <c r="AZ301" s="16"/>
      <c r="BA301" s="16">
        <v>0.58011049723756902</v>
      </c>
      <c r="BB301" s="16">
        <v>0.69722901385493097</v>
      </c>
      <c r="BC301" s="16"/>
      <c r="BD301" s="16">
        <v>0.66282722513088999</v>
      </c>
      <c r="BE301" s="16">
        <v>0.69501738122827394</v>
      </c>
      <c r="BF301" s="16"/>
      <c r="BG301" s="16">
        <v>0.62162162162162204</v>
      </c>
      <c r="BH301" s="16">
        <v>0.69320466425412097</v>
      </c>
      <c r="BI301" s="16"/>
      <c r="BJ301" s="16">
        <v>0.60256410256410298</v>
      </c>
      <c r="BK301" s="16">
        <v>0.70081790787774401</v>
      </c>
      <c r="BL301" s="16"/>
      <c r="BM301" s="16">
        <v>0.63797468354430398</v>
      </c>
      <c r="BN301" s="16">
        <v>0.69333333333333302</v>
      </c>
      <c r="BO301" s="16"/>
      <c r="BP301" s="16">
        <v>0.66887417218542999</v>
      </c>
      <c r="BQ301" s="16">
        <v>0.69181311615945096</v>
      </c>
    </row>
    <row r="302" spans="2:69" x14ac:dyDescent="0.25">
      <c r="B302" t="s">
        <v>208</v>
      </c>
      <c r="C302" s="16">
        <v>0.22941176470588201</v>
      </c>
      <c r="D302" s="16">
        <v>0.28571428571428598</v>
      </c>
      <c r="E302" s="16">
        <v>0.255878284923928</v>
      </c>
      <c r="F302" s="16">
        <v>0.13622291021671801</v>
      </c>
      <c r="G302" s="16">
        <v>0.29941860465116299</v>
      </c>
      <c r="H302" s="16">
        <v>0.18512898330804201</v>
      </c>
      <c r="I302" s="16">
        <v>0.23455233291298899</v>
      </c>
      <c r="J302" s="16">
        <v>0.25757575757575801</v>
      </c>
      <c r="K302" s="16">
        <v>0.32773109243697501</v>
      </c>
      <c r="L302" s="16">
        <v>0.15929203539823</v>
      </c>
      <c r="M302" s="16"/>
      <c r="N302" s="16">
        <v>0.19397590361445799</v>
      </c>
      <c r="O302" s="16">
        <v>0.212698412698413</v>
      </c>
      <c r="P302" s="16">
        <v>0.22429906542056099</v>
      </c>
      <c r="Q302" s="16">
        <v>0.24598540145985401</v>
      </c>
      <c r="R302" s="16"/>
      <c r="S302" s="16">
        <v>0.22053231939163501</v>
      </c>
      <c r="T302" s="16">
        <v>0.22727272727272699</v>
      </c>
      <c r="U302" s="16">
        <v>0.24784482758620699</v>
      </c>
      <c r="V302" s="16">
        <v>0.216189536031589</v>
      </c>
      <c r="W302" s="16">
        <v>0.24082073434125301</v>
      </c>
      <c r="X302" s="16">
        <v>0.232038834951456</v>
      </c>
      <c r="Y302" s="16">
        <v>0.243283582089552</v>
      </c>
      <c r="Z302" s="16"/>
      <c r="AA302" s="16">
        <v>0.25148986889153802</v>
      </c>
      <c r="AB302" s="16">
        <v>0.21909799554565701</v>
      </c>
      <c r="AC302" s="16"/>
      <c r="AD302" s="16">
        <v>0.245390070921986</v>
      </c>
      <c r="AE302" s="16">
        <v>0.223575129533679</v>
      </c>
      <c r="AF302" s="16"/>
      <c r="AG302" s="16">
        <v>0.21146245059288499</v>
      </c>
      <c r="AH302" s="16">
        <v>0.24598540145985401</v>
      </c>
      <c r="AI302" s="16"/>
      <c r="AJ302" s="16">
        <v>0.20916905444126099</v>
      </c>
      <c r="AK302" s="16">
        <v>0.24690484612663599</v>
      </c>
      <c r="AL302" s="16"/>
      <c r="AM302" s="16">
        <v>0.29906542056074797</v>
      </c>
      <c r="AN302" s="16">
        <v>0.251597444089457</v>
      </c>
      <c r="AO302" s="16">
        <v>0.212389380530973</v>
      </c>
      <c r="AP302" s="16">
        <v>0.22343096234309601</v>
      </c>
      <c r="AQ302" s="16"/>
      <c r="AR302" s="16">
        <v>0.230817610062893</v>
      </c>
      <c r="AS302" s="16">
        <v>0.228804347826087</v>
      </c>
      <c r="AT302" s="16"/>
      <c r="AU302" s="16">
        <v>0.26017262638717598</v>
      </c>
      <c r="AV302" s="16">
        <v>0.223816999327203</v>
      </c>
      <c r="AW302" s="16"/>
      <c r="AX302" s="16">
        <v>0.243816254416961</v>
      </c>
      <c r="AY302" s="16">
        <v>0.22664555530423</v>
      </c>
      <c r="AZ302" s="16"/>
      <c r="BA302" s="16">
        <v>0.30662983425414397</v>
      </c>
      <c r="BB302" s="16">
        <v>0.223716381418093</v>
      </c>
      <c r="BC302" s="16"/>
      <c r="BD302" s="16">
        <v>0.24921465968586401</v>
      </c>
      <c r="BE302" s="16">
        <v>0.225028968713789</v>
      </c>
      <c r="BF302" s="16"/>
      <c r="BG302" s="16">
        <v>0.28040540540540498</v>
      </c>
      <c r="BH302" s="16">
        <v>0.22637716123844001</v>
      </c>
      <c r="BI302" s="16"/>
      <c r="BJ302" s="16">
        <v>0.31089743589743601</v>
      </c>
      <c r="BK302" s="16">
        <v>0.21846749892380499</v>
      </c>
      <c r="BL302" s="16"/>
      <c r="BM302" s="16">
        <v>0.28101265822784799</v>
      </c>
      <c r="BN302" s="16">
        <v>0.22523076923076901</v>
      </c>
      <c r="BO302" s="16"/>
      <c r="BP302" s="16">
        <v>0.23509933774834399</v>
      </c>
      <c r="BQ302" s="16">
        <v>0.22867552507501099</v>
      </c>
    </row>
    <row r="303" spans="2:69" x14ac:dyDescent="0.25">
      <c r="B303" t="s">
        <v>209</v>
      </c>
      <c r="C303" s="16">
        <v>6.2428842504743801E-2</v>
      </c>
      <c r="D303" s="16">
        <v>5.6547619047618999E-2</v>
      </c>
      <c r="E303" s="16">
        <v>0.100968188105118</v>
      </c>
      <c r="F303" s="16">
        <v>3.7151702786377701E-2</v>
      </c>
      <c r="G303" s="16">
        <v>5.8139534883720902E-2</v>
      </c>
      <c r="H303" s="16">
        <v>5.8421851289833099E-2</v>
      </c>
      <c r="I303" s="16">
        <v>6.6834804539722598E-2</v>
      </c>
      <c r="J303" s="16">
        <v>5.0505050505050497E-2</v>
      </c>
      <c r="K303" s="16">
        <v>0.109243697478992</v>
      </c>
      <c r="L303" s="16">
        <v>8.8495575221238902E-3</v>
      </c>
      <c r="M303" s="16"/>
      <c r="N303" s="16">
        <v>6.26506024096386E-2</v>
      </c>
      <c r="O303" s="16">
        <v>6.19047619047619E-2</v>
      </c>
      <c r="P303" s="16">
        <v>6.9158878504672894E-2</v>
      </c>
      <c r="Q303" s="16">
        <v>5.9854014598540103E-2</v>
      </c>
      <c r="R303" s="16"/>
      <c r="S303" s="16">
        <v>7.7946768060836502E-2</v>
      </c>
      <c r="T303" s="16">
        <v>8.3732057416267894E-2</v>
      </c>
      <c r="U303" s="16">
        <v>6.0344827586206899E-2</v>
      </c>
      <c r="V303" s="16">
        <v>7.1076011846001999E-2</v>
      </c>
      <c r="W303" s="16">
        <v>6.0475161987040997E-2</v>
      </c>
      <c r="X303" s="16">
        <v>4.75728155339806E-2</v>
      </c>
      <c r="Y303" s="16">
        <v>4.7761194029850698E-2</v>
      </c>
      <c r="Z303" s="16"/>
      <c r="AA303" s="16">
        <v>6.6150178784267002E-2</v>
      </c>
      <c r="AB303" s="16">
        <v>6.0690423162583503E-2</v>
      </c>
      <c r="AC303" s="16"/>
      <c r="AD303" s="16">
        <v>5.31914893617021E-2</v>
      </c>
      <c r="AE303" s="16">
        <v>6.5803108808290198E-2</v>
      </c>
      <c r="AF303" s="16"/>
      <c r="AG303" s="16">
        <v>6.5217391304347797E-2</v>
      </c>
      <c r="AH303" s="16">
        <v>5.9854014598540103E-2</v>
      </c>
      <c r="AI303" s="16"/>
      <c r="AJ303" s="16">
        <v>4.7891936144085101E-2</v>
      </c>
      <c r="AK303" s="16">
        <v>7.4991156703219E-2</v>
      </c>
      <c r="AL303" s="16"/>
      <c r="AM303" s="16">
        <v>0.118380062305296</v>
      </c>
      <c r="AN303" s="16">
        <v>7.9872204472843406E-2</v>
      </c>
      <c r="AO303" s="16">
        <v>5.7522123893805302E-2</v>
      </c>
      <c r="AP303" s="16">
        <v>3.7656903765690398E-2</v>
      </c>
      <c r="AQ303" s="16"/>
      <c r="AR303" s="16">
        <v>6.6037735849056603E-2</v>
      </c>
      <c r="AS303" s="16">
        <v>6.08695652173913E-2</v>
      </c>
      <c r="AT303" s="16"/>
      <c r="AU303" s="16">
        <v>6.4118372379777994E-2</v>
      </c>
      <c r="AV303" s="16">
        <v>6.2121551917470298E-2</v>
      </c>
      <c r="AW303" s="16"/>
      <c r="AX303" s="16">
        <v>6.47820965842167E-2</v>
      </c>
      <c r="AY303" s="16">
        <v>6.1976928296765398E-2</v>
      </c>
      <c r="AZ303" s="16"/>
      <c r="BA303" s="16">
        <v>7.7348066298342497E-2</v>
      </c>
      <c r="BB303" s="16">
        <v>6.1328443357783202E-2</v>
      </c>
      <c r="BC303" s="16"/>
      <c r="BD303" s="16">
        <v>7.22513089005236E-2</v>
      </c>
      <c r="BE303" s="16">
        <v>6.0254924681344101E-2</v>
      </c>
      <c r="BF303" s="16"/>
      <c r="BG303" s="16">
        <v>8.4459459459459499E-2</v>
      </c>
      <c r="BH303" s="16">
        <v>6.1117812625653398E-2</v>
      </c>
      <c r="BI303" s="16"/>
      <c r="BJ303" s="16">
        <v>5.9294871794871799E-2</v>
      </c>
      <c r="BK303" s="16">
        <v>6.2849763237193296E-2</v>
      </c>
      <c r="BL303" s="16"/>
      <c r="BM303" s="16">
        <v>6.58227848101266E-2</v>
      </c>
      <c r="BN303" s="16">
        <v>6.2153846153846198E-2</v>
      </c>
      <c r="BO303" s="16"/>
      <c r="BP303" s="16">
        <v>7.2847682119205295E-2</v>
      </c>
      <c r="BQ303" s="16">
        <v>6.1080154307758303E-2</v>
      </c>
    </row>
    <row r="304" spans="2:69" x14ac:dyDescent="0.25">
      <c r="B304" t="s">
        <v>210</v>
      </c>
      <c r="C304" s="16">
        <v>1.3662239089184101E-2</v>
      </c>
      <c r="D304" s="16">
        <v>1.1904761904761901E-2</v>
      </c>
      <c r="E304" s="16">
        <v>1.7980636237897599E-2</v>
      </c>
      <c r="F304" s="16">
        <v>4.64396284829721E-3</v>
      </c>
      <c r="G304" s="16">
        <v>1.74418604651163E-2</v>
      </c>
      <c r="H304" s="16">
        <v>6.8285280728376304E-3</v>
      </c>
      <c r="I304" s="16">
        <v>2.1437578814627999E-2</v>
      </c>
      <c r="J304" s="16">
        <v>2.5252525252525301E-2</v>
      </c>
      <c r="K304" s="16">
        <v>1.6806722689075598E-2</v>
      </c>
      <c r="L304" s="16">
        <v>2.6548672566371698E-2</v>
      </c>
      <c r="M304" s="16"/>
      <c r="N304" s="16">
        <v>6.0240963855421699E-3</v>
      </c>
      <c r="O304" s="16">
        <v>1.7460317460317499E-2</v>
      </c>
      <c r="P304" s="16">
        <v>2.33644859813084E-2</v>
      </c>
      <c r="Q304" s="16">
        <v>1.1313868613138701E-2</v>
      </c>
      <c r="R304" s="16"/>
      <c r="S304" s="16">
        <v>2.4714828897338399E-2</v>
      </c>
      <c r="T304" s="16">
        <v>1.67464114832536E-2</v>
      </c>
      <c r="U304" s="16">
        <v>2.5862068965517199E-2</v>
      </c>
      <c r="V304" s="16">
        <v>9.8716683119447202E-3</v>
      </c>
      <c r="W304" s="16">
        <v>9.7192224622030202E-3</v>
      </c>
      <c r="X304" s="16">
        <v>8.7378640776698997E-3</v>
      </c>
      <c r="Y304" s="16">
        <v>1.34328358208955E-2</v>
      </c>
      <c r="Z304" s="16"/>
      <c r="AA304" s="16">
        <v>1.25148986889154E-2</v>
      </c>
      <c r="AB304" s="16">
        <v>1.4198218262806201E-2</v>
      </c>
      <c r="AC304" s="16"/>
      <c r="AD304" s="16">
        <v>1.56028368794326E-2</v>
      </c>
      <c r="AE304" s="16">
        <v>1.2953367875647701E-2</v>
      </c>
      <c r="AF304" s="16"/>
      <c r="AG304" s="16">
        <v>1.62055335968379E-2</v>
      </c>
      <c r="AH304" s="16">
        <v>1.1313868613138701E-2</v>
      </c>
      <c r="AI304" s="16"/>
      <c r="AJ304" s="16">
        <v>7.3679901760131004E-3</v>
      </c>
      <c r="AK304" s="16">
        <v>1.9101521047046301E-2</v>
      </c>
      <c r="AL304" s="16"/>
      <c r="AM304" s="16">
        <v>1.2461059190031199E-2</v>
      </c>
      <c r="AN304" s="16">
        <v>2.07667731629393E-2</v>
      </c>
      <c r="AO304" s="16">
        <v>1.3274336283185801E-2</v>
      </c>
      <c r="AP304" s="16">
        <v>6.69456066945607E-3</v>
      </c>
      <c r="AQ304" s="16"/>
      <c r="AR304" s="16">
        <v>1.32075471698113E-2</v>
      </c>
      <c r="AS304" s="16">
        <v>1.3858695652173901E-2</v>
      </c>
      <c r="AT304" s="16"/>
      <c r="AU304" s="16">
        <v>8.6313193588162807E-3</v>
      </c>
      <c r="AV304" s="16">
        <v>1.45772594752187E-2</v>
      </c>
      <c r="AW304" s="16"/>
      <c r="AX304" s="16">
        <v>2.00235571260306E-2</v>
      </c>
      <c r="AY304" s="16">
        <v>1.24406242931463E-2</v>
      </c>
      <c r="AZ304" s="16"/>
      <c r="BA304" s="16">
        <v>2.4861878453038701E-2</v>
      </c>
      <c r="BB304" s="16">
        <v>1.28361858190709E-2</v>
      </c>
      <c r="BC304" s="16"/>
      <c r="BD304" s="16">
        <v>1.36125654450262E-2</v>
      </c>
      <c r="BE304" s="16">
        <v>1.3673232908458901E-2</v>
      </c>
      <c r="BF304" s="16"/>
      <c r="BG304" s="16">
        <v>1.0135135135135099E-2</v>
      </c>
      <c r="BH304" s="16">
        <v>1.38721351025332E-2</v>
      </c>
      <c r="BI304" s="16"/>
      <c r="BJ304" s="16">
        <v>2.2435897435897401E-2</v>
      </c>
      <c r="BK304" s="16">
        <v>1.24838570813603E-2</v>
      </c>
      <c r="BL304" s="16"/>
      <c r="BM304" s="16">
        <v>7.5949367088607601E-3</v>
      </c>
      <c r="BN304" s="16">
        <v>1.4153846153846201E-2</v>
      </c>
      <c r="BO304" s="16"/>
      <c r="BP304" s="16">
        <v>1.6556291390728499E-2</v>
      </c>
      <c r="BQ304" s="16">
        <v>1.32876125160737E-2</v>
      </c>
    </row>
    <row r="305" spans="2:69" x14ac:dyDescent="0.25">
      <c r="B305" t="s">
        <v>211</v>
      </c>
      <c r="C305" s="16">
        <v>4.1745730550284601E-3</v>
      </c>
      <c r="D305" s="16">
        <v>2.9761904761904799E-3</v>
      </c>
      <c r="E305" s="16">
        <v>8.29875518672199E-3</v>
      </c>
      <c r="F305" s="16">
        <v>0</v>
      </c>
      <c r="G305" s="16">
        <v>2.9069767441860499E-3</v>
      </c>
      <c r="H305" s="16">
        <v>5.31107738998483E-3</v>
      </c>
      <c r="I305" s="16">
        <v>2.5220680958385898E-3</v>
      </c>
      <c r="J305" s="16">
        <v>1.01010101010101E-2</v>
      </c>
      <c r="K305" s="16">
        <v>8.4033613445378096E-3</v>
      </c>
      <c r="L305" s="16">
        <v>0</v>
      </c>
      <c r="M305" s="16"/>
      <c r="N305" s="16">
        <v>9.6385542168674707E-3</v>
      </c>
      <c r="O305" s="16">
        <v>4.7619047619047597E-3</v>
      </c>
      <c r="P305" s="16">
        <v>3.7383177570093499E-3</v>
      </c>
      <c r="Q305" s="16">
        <v>2.55474452554745E-3</v>
      </c>
      <c r="R305" s="16"/>
      <c r="S305" s="16">
        <v>1.14068441064639E-2</v>
      </c>
      <c r="T305" s="16">
        <v>2.3923444976076602E-3</v>
      </c>
      <c r="U305" s="16">
        <v>6.4655172413793103E-3</v>
      </c>
      <c r="V305" s="16">
        <v>1.9743336623889401E-3</v>
      </c>
      <c r="W305" s="16">
        <v>7.5593952483801298E-3</v>
      </c>
      <c r="X305" s="16">
        <v>9.7087378640776695E-4</v>
      </c>
      <c r="Y305" s="16">
        <v>1.49253731343284E-3</v>
      </c>
      <c r="Z305" s="16"/>
      <c r="AA305" s="16">
        <v>4.1716328963051297E-3</v>
      </c>
      <c r="AB305" s="16">
        <v>4.1759465478841901E-3</v>
      </c>
      <c r="AC305" s="16"/>
      <c r="AD305" s="16">
        <v>3.54609929078014E-3</v>
      </c>
      <c r="AE305" s="16">
        <v>4.4041450777202104E-3</v>
      </c>
      <c r="AF305" s="16"/>
      <c r="AG305" s="16">
        <v>5.9288537549407102E-3</v>
      </c>
      <c r="AH305" s="16">
        <v>2.55474452554745E-3</v>
      </c>
      <c r="AI305" s="16"/>
      <c r="AJ305" s="16">
        <v>2.04666393778142E-3</v>
      </c>
      <c r="AK305" s="16">
        <v>6.0134418111071801E-3</v>
      </c>
      <c r="AL305" s="16"/>
      <c r="AM305" s="16">
        <v>1.2461059190031199E-2</v>
      </c>
      <c r="AN305" s="16">
        <v>5.5910543130990404E-3</v>
      </c>
      <c r="AO305" s="16">
        <v>4.4247787610619503E-3</v>
      </c>
      <c r="AP305" s="16">
        <v>0</v>
      </c>
      <c r="AQ305" s="16"/>
      <c r="AR305" s="16">
        <v>4.4025157232704401E-3</v>
      </c>
      <c r="AS305" s="16">
        <v>4.0760869565217399E-3</v>
      </c>
      <c r="AT305" s="16"/>
      <c r="AU305" s="16">
        <v>2.4660912453760798E-3</v>
      </c>
      <c r="AV305" s="16">
        <v>4.4853106077595902E-3</v>
      </c>
      <c r="AW305" s="16"/>
      <c r="AX305" s="16">
        <v>5.8892815076560696E-3</v>
      </c>
      <c r="AY305" s="16">
        <v>3.84528387242705E-3</v>
      </c>
      <c r="AZ305" s="16"/>
      <c r="BA305" s="16">
        <v>8.2872928176795594E-3</v>
      </c>
      <c r="BB305" s="16">
        <v>3.87123064384678E-3</v>
      </c>
      <c r="BC305" s="16"/>
      <c r="BD305" s="16">
        <v>2.0942408376963401E-3</v>
      </c>
      <c r="BE305" s="16">
        <v>4.6349942062572404E-3</v>
      </c>
      <c r="BF305" s="16"/>
      <c r="BG305" s="16">
        <v>0</v>
      </c>
      <c r="BH305" s="16">
        <v>4.4229995979091297E-3</v>
      </c>
      <c r="BI305" s="16"/>
      <c r="BJ305" s="16">
        <v>3.2051282051282098E-3</v>
      </c>
      <c r="BK305" s="16">
        <v>4.30477830391735E-3</v>
      </c>
      <c r="BL305" s="16"/>
      <c r="BM305" s="16">
        <v>2.5316455696202502E-3</v>
      </c>
      <c r="BN305" s="16">
        <v>4.3076923076923101E-3</v>
      </c>
      <c r="BO305" s="16"/>
      <c r="BP305" s="16">
        <v>4.9668874172185398E-3</v>
      </c>
      <c r="BQ305" s="16">
        <v>4.07201028718388E-3</v>
      </c>
    </row>
    <row r="306" spans="2:69" x14ac:dyDescent="0.25">
      <c r="B306" t="s">
        <v>68</v>
      </c>
      <c r="C306" s="16">
        <v>1.1385199240986699E-3</v>
      </c>
      <c r="D306" s="16">
        <v>1.48809523809524E-3</v>
      </c>
      <c r="E306" s="16">
        <v>0</v>
      </c>
      <c r="F306" s="16">
        <v>0</v>
      </c>
      <c r="G306" s="16">
        <v>2.9069767441860499E-3</v>
      </c>
      <c r="H306" s="16">
        <v>7.5872534142640399E-4</v>
      </c>
      <c r="I306" s="16">
        <v>1.2610340479192899E-3</v>
      </c>
      <c r="J306" s="16">
        <v>0</v>
      </c>
      <c r="K306" s="16">
        <v>8.4033613445378096E-3</v>
      </c>
      <c r="L306" s="16">
        <v>0</v>
      </c>
      <c r="M306" s="16"/>
      <c r="N306" s="16">
        <v>2.4096385542168699E-3</v>
      </c>
      <c r="O306" s="16">
        <v>1.5873015873015899E-3</v>
      </c>
      <c r="P306" s="16">
        <v>9.3457943925233605E-4</v>
      </c>
      <c r="Q306" s="16">
        <v>7.2992700729927003E-4</v>
      </c>
      <c r="R306" s="16"/>
      <c r="S306" s="16">
        <v>0</v>
      </c>
      <c r="T306" s="16">
        <v>0</v>
      </c>
      <c r="U306" s="16">
        <v>0</v>
      </c>
      <c r="V306" s="16">
        <v>1.9743336623889401E-3</v>
      </c>
      <c r="W306" s="16">
        <v>1.07991360691145E-3</v>
      </c>
      <c r="X306" s="16">
        <v>9.7087378640776695E-4</v>
      </c>
      <c r="Y306" s="16">
        <v>1.49253731343284E-3</v>
      </c>
      <c r="Z306" s="16"/>
      <c r="AA306" s="16">
        <v>1.19189511323004E-3</v>
      </c>
      <c r="AB306" s="16">
        <v>1.1135857461024501E-3</v>
      </c>
      <c r="AC306" s="16"/>
      <c r="AD306" s="16">
        <v>2.1276595744680899E-3</v>
      </c>
      <c r="AE306" s="16">
        <v>7.7720207253885996E-4</v>
      </c>
      <c r="AF306" s="16"/>
      <c r="AG306" s="16">
        <v>1.5810276679841899E-3</v>
      </c>
      <c r="AH306" s="16">
        <v>7.2992700729927003E-4</v>
      </c>
      <c r="AI306" s="16"/>
      <c r="AJ306" s="16">
        <v>8.1866557511256705E-4</v>
      </c>
      <c r="AK306" s="16">
        <v>1.4149274849664E-3</v>
      </c>
      <c r="AL306" s="16"/>
      <c r="AM306" s="16">
        <v>9.3457943925233603E-3</v>
      </c>
      <c r="AN306" s="16">
        <v>7.9872204472843404E-4</v>
      </c>
      <c r="AO306" s="16">
        <v>0</v>
      </c>
      <c r="AP306" s="16">
        <v>1.6736401673640201E-3</v>
      </c>
      <c r="AQ306" s="16"/>
      <c r="AR306" s="16">
        <v>1.88679245283019E-3</v>
      </c>
      <c r="AS306" s="16">
        <v>8.15217391304348E-4</v>
      </c>
      <c r="AT306" s="16"/>
      <c r="AU306" s="16">
        <v>0</v>
      </c>
      <c r="AV306" s="16">
        <v>1.34559318232788E-3</v>
      </c>
      <c r="AW306" s="16"/>
      <c r="AX306" s="16">
        <v>0</v>
      </c>
      <c r="AY306" s="16">
        <v>1.3571590137977799E-3</v>
      </c>
      <c r="AZ306" s="16"/>
      <c r="BA306" s="16">
        <v>2.7624309392265201E-3</v>
      </c>
      <c r="BB306" s="16">
        <v>1.0187449062754701E-3</v>
      </c>
      <c r="BC306" s="16"/>
      <c r="BD306" s="16">
        <v>0</v>
      </c>
      <c r="BE306" s="16">
        <v>1.3904982618771699E-3</v>
      </c>
      <c r="BF306" s="16"/>
      <c r="BG306" s="16">
        <v>3.3783783783783799E-3</v>
      </c>
      <c r="BH306" s="16">
        <v>1.0052271813429799E-3</v>
      </c>
      <c r="BI306" s="16"/>
      <c r="BJ306" s="16">
        <v>1.6025641025640999E-3</v>
      </c>
      <c r="BK306" s="16">
        <v>1.0761945759793399E-3</v>
      </c>
      <c r="BL306" s="16"/>
      <c r="BM306" s="16">
        <v>5.0632911392405099E-3</v>
      </c>
      <c r="BN306" s="16">
        <v>8.2051282051282004E-4</v>
      </c>
      <c r="BO306" s="16"/>
      <c r="BP306" s="16">
        <v>1.6556291390728501E-3</v>
      </c>
      <c r="BQ306" s="16">
        <v>1.0715816545220701E-3</v>
      </c>
    </row>
    <row r="307" spans="2:69" x14ac:dyDescent="0.25">
      <c r="B307" t="s">
        <v>212</v>
      </c>
      <c r="C307" s="16">
        <v>0.91859582542694496</v>
      </c>
      <c r="D307" s="16">
        <v>0.92708333333333304</v>
      </c>
      <c r="E307" s="16">
        <v>0.87275242047026302</v>
      </c>
      <c r="F307" s="16">
        <v>0.95820433436532504</v>
      </c>
      <c r="G307" s="16">
        <v>0.918604651162791</v>
      </c>
      <c r="H307" s="16">
        <v>0.92867981790591803</v>
      </c>
      <c r="I307" s="16">
        <v>0.90794451450189195</v>
      </c>
      <c r="J307" s="16">
        <v>0.91414141414141403</v>
      </c>
      <c r="K307" s="16">
        <v>0.85714285714285698</v>
      </c>
      <c r="L307" s="16">
        <v>0.96460176991150404</v>
      </c>
      <c r="M307" s="16"/>
      <c r="N307" s="16">
        <v>0.919277108433735</v>
      </c>
      <c r="O307" s="16">
        <v>0.91428571428571404</v>
      </c>
      <c r="P307" s="16">
        <v>0.90280373831775695</v>
      </c>
      <c r="Q307" s="16">
        <v>0.92554744525547405</v>
      </c>
      <c r="R307" s="16"/>
      <c r="S307" s="16">
        <v>0.88593155893536102</v>
      </c>
      <c r="T307" s="16">
        <v>0.897129186602871</v>
      </c>
      <c r="U307" s="16">
        <v>0.90732758620689702</v>
      </c>
      <c r="V307" s="16">
        <v>0.91510365251727499</v>
      </c>
      <c r="W307" s="16">
        <v>0.92116630669546395</v>
      </c>
      <c r="X307" s="16">
        <v>0.94174757281553401</v>
      </c>
      <c r="Y307" s="16">
        <v>0.93582089552238801</v>
      </c>
      <c r="Z307" s="16"/>
      <c r="AA307" s="16">
        <v>0.91597139451728204</v>
      </c>
      <c r="AB307" s="16">
        <v>0.91982182628062403</v>
      </c>
      <c r="AC307" s="16"/>
      <c r="AD307" s="16">
        <v>0.92553191489361697</v>
      </c>
      <c r="AE307" s="16">
        <v>0.91606217616580299</v>
      </c>
      <c r="AF307" s="16"/>
      <c r="AG307" s="16">
        <v>0.91106719367588895</v>
      </c>
      <c r="AH307" s="16">
        <v>0.92554744525547405</v>
      </c>
      <c r="AI307" s="16"/>
      <c r="AJ307" s="16">
        <v>0.941874744167008</v>
      </c>
      <c r="AK307" s="16">
        <v>0.89847895295366098</v>
      </c>
      <c r="AL307" s="16"/>
      <c r="AM307" s="16">
        <v>0.84735202492211803</v>
      </c>
      <c r="AN307" s="16">
        <v>0.89297124600639</v>
      </c>
      <c r="AO307" s="16">
        <v>0.92477876106194701</v>
      </c>
      <c r="AP307" s="16">
        <v>0.95397489539749003</v>
      </c>
      <c r="AQ307" s="16"/>
      <c r="AR307" s="16">
        <v>0.91446540880503102</v>
      </c>
      <c r="AS307" s="16">
        <v>0.920380434782609</v>
      </c>
      <c r="AT307" s="16"/>
      <c r="AU307" s="16">
        <v>0.92478421701602997</v>
      </c>
      <c r="AV307" s="16">
        <v>0.91747028481722404</v>
      </c>
      <c r="AW307" s="16"/>
      <c r="AX307" s="16">
        <v>0.90930506478209705</v>
      </c>
      <c r="AY307" s="16">
        <v>0.92038000452386304</v>
      </c>
      <c r="AZ307" s="16"/>
      <c r="BA307" s="16">
        <v>0.88674033149171305</v>
      </c>
      <c r="BB307" s="16">
        <v>0.92094539527302399</v>
      </c>
      <c r="BC307" s="16"/>
      <c r="BD307" s="16">
        <v>0.91204188481675397</v>
      </c>
      <c r="BE307" s="16">
        <v>0.92004634994206302</v>
      </c>
      <c r="BF307" s="16"/>
      <c r="BG307" s="16">
        <v>0.90202702702702697</v>
      </c>
      <c r="BH307" s="16">
        <v>0.91958182549256096</v>
      </c>
      <c r="BI307" s="16"/>
      <c r="BJ307" s="16">
        <v>0.91346153846153799</v>
      </c>
      <c r="BK307" s="16">
        <v>0.91928540680155002</v>
      </c>
      <c r="BL307" s="16"/>
      <c r="BM307" s="16">
        <v>0.91898734177215202</v>
      </c>
      <c r="BN307" s="16">
        <v>0.91856410256410304</v>
      </c>
      <c r="BO307" s="16"/>
      <c r="BP307" s="16">
        <v>0.90397350993377501</v>
      </c>
      <c r="BQ307" s="16">
        <v>0.92048864123446195</v>
      </c>
    </row>
    <row r="308" spans="2:69" x14ac:dyDescent="0.25">
      <c r="B308" t="s">
        <v>213</v>
      </c>
      <c r="C308" s="16">
        <v>1.78368121442125E-2</v>
      </c>
      <c r="D308" s="16">
        <v>1.4880952380952399E-2</v>
      </c>
      <c r="E308" s="16">
        <v>2.6279391424619599E-2</v>
      </c>
      <c r="F308" s="16">
        <v>4.64396284829721E-3</v>
      </c>
      <c r="G308" s="16">
        <v>2.0348837209302299E-2</v>
      </c>
      <c r="H308" s="16">
        <v>1.21396054628225E-2</v>
      </c>
      <c r="I308" s="16">
        <v>2.3959646910466599E-2</v>
      </c>
      <c r="J308" s="16">
        <v>3.5353535353535401E-2</v>
      </c>
      <c r="K308" s="16">
        <v>2.5210084033613401E-2</v>
      </c>
      <c r="L308" s="16">
        <v>2.6548672566371698E-2</v>
      </c>
      <c r="M308" s="16"/>
      <c r="N308" s="16">
        <v>1.5662650602409602E-2</v>
      </c>
      <c r="O308" s="16">
        <v>2.2222222222222199E-2</v>
      </c>
      <c r="P308" s="16">
        <v>2.7102803738317801E-2</v>
      </c>
      <c r="Q308" s="16">
        <v>1.3868613138686099E-2</v>
      </c>
      <c r="R308" s="16"/>
      <c r="S308" s="16">
        <v>3.6121673003802299E-2</v>
      </c>
      <c r="T308" s="16">
        <v>1.9138755980861202E-2</v>
      </c>
      <c r="U308" s="16">
        <v>3.2327586206896602E-2</v>
      </c>
      <c r="V308" s="16">
        <v>1.1846001974333701E-2</v>
      </c>
      <c r="W308" s="16">
        <v>1.72786177105832E-2</v>
      </c>
      <c r="X308" s="16">
        <v>9.7087378640776708E-3</v>
      </c>
      <c r="Y308" s="16">
        <v>1.49253731343284E-2</v>
      </c>
      <c r="Z308" s="16"/>
      <c r="AA308" s="16">
        <v>1.6686531585220502E-2</v>
      </c>
      <c r="AB308" s="16">
        <v>1.8374164810690399E-2</v>
      </c>
      <c r="AC308" s="16"/>
      <c r="AD308" s="16">
        <v>1.9148936170212801E-2</v>
      </c>
      <c r="AE308" s="16">
        <v>1.7357512953367901E-2</v>
      </c>
      <c r="AF308" s="16"/>
      <c r="AG308" s="16">
        <v>2.2134387351778698E-2</v>
      </c>
      <c r="AH308" s="16">
        <v>1.3868613138686099E-2</v>
      </c>
      <c r="AI308" s="16"/>
      <c r="AJ308" s="16">
        <v>9.4146541137945204E-3</v>
      </c>
      <c r="AK308" s="16">
        <v>2.5114962858153501E-2</v>
      </c>
      <c r="AL308" s="16"/>
      <c r="AM308" s="16">
        <v>2.4922118380062301E-2</v>
      </c>
      <c r="AN308" s="16">
        <v>2.6357827476038299E-2</v>
      </c>
      <c r="AO308" s="16">
        <v>1.7699115044247801E-2</v>
      </c>
      <c r="AP308" s="16">
        <v>6.69456066945607E-3</v>
      </c>
      <c r="AQ308" s="16"/>
      <c r="AR308" s="16">
        <v>1.7610062893081799E-2</v>
      </c>
      <c r="AS308" s="16">
        <v>1.7934782608695701E-2</v>
      </c>
      <c r="AT308" s="16"/>
      <c r="AU308" s="16">
        <v>1.1097410604192399E-2</v>
      </c>
      <c r="AV308" s="16">
        <v>1.9062570082978202E-2</v>
      </c>
      <c r="AW308" s="16"/>
      <c r="AX308" s="16">
        <v>2.5912838633686701E-2</v>
      </c>
      <c r="AY308" s="16">
        <v>1.62859081655734E-2</v>
      </c>
      <c r="AZ308" s="16"/>
      <c r="BA308" s="16">
        <v>3.3149171270718203E-2</v>
      </c>
      <c r="BB308" s="16">
        <v>1.67074164629177E-2</v>
      </c>
      <c r="BC308" s="16"/>
      <c r="BD308" s="16">
        <v>1.5706806282722498E-2</v>
      </c>
      <c r="BE308" s="16">
        <v>1.8308227114716101E-2</v>
      </c>
      <c r="BF308" s="16"/>
      <c r="BG308" s="16">
        <v>1.0135135135135099E-2</v>
      </c>
      <c r="BH308" s="16">
        <v>1.8295134700442299E-2</v>
      </c>
      <c r="BI308" s="16"/>
      <c r="BJ308" s="16">
        <v>2.5641025641025599E-2</v>
      </c>
      <c r="BK308" s="16">
        <v>1.6788635385277698E-2</v>
      </c>
      <c r="BL308" s="16"/>
      <c r="BM308" s="16">
        <v>1.0126582278481001E-2</v>
      </c>
      <c r="BN308" s="16">
        <v>1.8461538461538501E-2</v>
      </c>
      <c r="BO308" s="16"/>
      <c r="BP308" s="16">
        <v>2.1523178807947001E-2</v>
      </c>
      <c r="BQ308" s="16">
        <v>1.7359622803257601E-2</v>
      </c>
    </row>
    <row r="309" spans="2:69" x14ac:dyDescent="0.25">
      <c r="B309" t="s">
        <v>156</v>
      </c>
      <c r="C309" s="16">
        <v>0.900759013282732</v>
      </c>
      <c r="D309" s="16">
        <v>0.91220238095238104</v>
      </c>
      <c r="E309" s="16">
        <v>0.84647302904564303</v>
      </c>
      <c r="F309" s="16">
        <v>0.95356037151702799</v>
      </c>
      <c r="G309" s="16">
        <v>0.89825581395348797</v>
      </c>
      <c r="H309" s="16">
        <v>0.91654021244309603</v>
      </c>
      <c r="I309" s="16">
        <v>0.88398486759142503</v>
      </c>
      <c r="J309" s="16">
        <v>0.87878787878787901</v>
      </c>
      <c r="K309" s="16">
        <v>0.83193277310924396</v>
      </c>
      <c r="L309" s="16">
        <v>0.93805309734513298</v>
      </c>
      <c r="M309" s="16"/>
      <c r="N309" s="16">
        <v>0.90361445783132499</v>
      </c>
      <c r="O309" s="16">
        <v>0.892063492063492</v>
      </c>
      <c r="P309" s="16">
        <v>0.87570093457943898</v>
      </c>
      <c r="Q309" s="16">
        <v>0.91167883211678802</v>
      </c>
      <c r="R309" s="16"/>
      <c r="S309" s="16">
        <v>0.84980988593155904</v>
      </c>
      <c r="T309" s="16">
        <v>0.87799043062200999</v>
      </c>
      <c r="U309" s="16">
        <v>0.875</v>
      </c>
      <c r="V309" s="16">
        <v>0.90325765054294205</v>
      </c>
      <c r="W309" s="16">
        <v>0.90388768898488103</v>
      </c>
      <c r="X309" s="16">
        <v>0.93203883495145601</v>
      </c>
      <c r="Y309" s="16">
        <v>0.92089552238806005</v>
      </c>
      <c r="Z309" s="16"/>
      <c r="AA309" s="16">
        <v>0.899284862932062</v>
      </c>
      <c r="AB309" s="16">
        <v>0.90144766146993305</v>
      </c>
      <c r="AC309" s="16"/>
      <c r="AD309" s="16">
        <v>0.90638297872340401</v>
      </c>
      <c r="AE309" s="16">
        <v>0.89870466321243503</v>
      </c>
      <c r="AF309" s="16"/>
      <c r="AG309" s="16">
        <v>0.88893280632411098</v>
      </c>
      <c r="AH309" s="16">
        <v>0.91167883211678802</v>
      </c>
      <c r="AI309" s="16"/>
      <c r="AJ309" s="16">
        <v>0.93246009005321295</v>
      </c>
      <c r="AK309" s="16">
        <v>0.87336399009550802</v>
      </c>
      <c r="AL309" s="16"/>
      <c r="AM309" s="16">
        <v>0.82242990654205606</v>
      </c>
      <c r="AN309" s="16">
        <v>0.86661341853035201</v>
      </c>
      <c r="AO309" s="16">
        <v>0.90707964601769897</v>
      </c>
      <c r="AP309" s="16">
        <v>0.94728033472803397</v>
      </c>
      <c r="AQ309" s="16"/>
      <c r="AR309" s="16">
        <v>0.89685534591195004</v>
      </c>
      <c r="AS309" s="16">
        <v>0.90244565217391304</v>
      </c>
      <c r="AT309" s="16"/>
      <c r="AU309" s="16">
        <v>0.91368680641183697</v>
      </c>
      <c r="AV309" s="16">
        <v>0.89840771473424497</v>
      </c>
      <c r="AW309" s="16"/>
      <c r="AX309" s="16">
        <v>0.88339222614840995</v>
      </c>
      <c r="AY309" s="16">
        <v>0.90409409635828997</v>
      </c>
      <c r="AZ309" s="16"/>
      <c r="BA309" s="16">
        <v>0.85359116022099402</v>
      </c>
      <c r="BB309" s="16">
        <v>0.90423797881010604</v>
      </c>
      <c r="BC309" s="16"/>
      <c r="BD309" s="16">
        <v>0.89633507853403105</v>
      </c>
      <c r="BE309" s="16">
        <v>0.901738122827346</v>
      </c>
      <c r="BF309" s="16"/>
      <c r="BG309" s="16">
        <v>0.891891891891892</v>
      </c>
      <c r="BH309" s="16">
        <v>0.90128669079211898</v>
      </c>
      <c r="BI309" s="16"/>
      <c r="BJ309" s="16">
        <v>0.887820512820513</v>
      </c>
      <c r="BK309" s="16">
        <v>0.90249677141627205</v>
      </c>
      <c r="BL309" s="16"/>
      <c r="BM309" s="16">
        <v>0.90886075949367096</v>
      </c>
      <c r="BN309" s="16">
        <v>0.90010256410256395</v>
      </c>
      <c r="BO309" s="16"/>
      <c r="BP309" s="16">
        <v>0.88245033112582805</v>
      </c>
      <c r="BQ309" s="16">
        <v>0.90312901843120497</v>
      </c>
    </row>
    <row r="310" spans="2:69" x14ac:dyDescent="0.25">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row>
    <row r="311" spans="2:69" x14ac:dyDescent="0.25">
      <c r="B311" s="6" t="s">
        <v>219</v>
      </c>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row>
    <row r="312" spans="2:69" x14ac:dyDescent="0.25">
      <c r="B312" s="23" t="s">
        <v>70</v>
      </c>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row>
    <row r="313" spans="2:69" x14ac:dyDescent="0.25">
      <c r="B313" t="s">
        <v>207</v>
      </c>
      <c r="C313" s="16">
        <v>0.65844402277039804</v>
      </c>
      <c r="D313" s="16">
        <v>0.59672619047619002</v>
      </c>
      <c r="E313" s="16">
        <v>0.54771784232365195</v>
      </c>
      <c r="F313" s="16">
        <v>0.76006191950464397</v>
      </c>
      <c r="G313" s="16">
        <v>0.59738372093023295</v>
      </c>
      <c r="H313" s="16">
        <v>0.76479514415781502</v>
      </c>
      <c r="I313" s="16">
        <v>0.62042875157629296</v>
      </c>
      <c r="J313" s="16">
        <v>0.63131313131313105</v>
      </c>
      <c r="K313" s="16">
        <v>0.55462184873949605</v>
      </c>
      <c r="L313" s="16">
        <v>0.70796460176991105</v>
      </c>
      <c r="M313" s="16"/>
      <c r="N313" s="16">
        <v>0.71445783132530105</v>
      </c>
      <c r="O313" s="16">
        <v>0.65396825396825398</v>
      </c>
      <c r="P313" s="16">
        <v>0.623364485981308</v>
      </c>
      <c r="Q313" s="16">
        <v>0.65620437956204403</v>
      </c>
      <c r="R313" s="16"/>
      <c r="S313" s="16">
        <v>0.631178707224335</v>
      </c>
      <c r="T313" s="16">
        <v>0.64593301435406703</v>
      </c>
      <c r="U313" s="16">
        <v>0.62284482758620696</v>
      </c>
      <c r="V313" s="16">
        <v>0.66831194471865696</v>
      </c>
      <c r="W313" s="16">
        <v>0.63822894168466504</v>
      </c>
      <c r="X313" s="16">
        <v>0.67572815533980601</v>
      </c>
      <c r="Y313" s="16">
        <v>0.69552238805970101</v>
      </c>
      <c r="Z313" s="16"/>
      <c r="AA313" s="16">
        <v>0.64302741358760396</v>
      </c>
      <c r="AB313" s="16">
        <v>0.66564587973273903</v>
      </c>
      <c r="AC313" s="16"/>
      <c r="AD313" s="16">
        <v>0.67517730496453898</v>
      </c>
      <c r="AE313" s="16">
        <v>0.65233160621761699</v>
      </c>
      <c r="AF313" s="16"/>
      <c r="AG313" s="16">
        <v>0.66086956521739104</v>
      </c>
      <c r="AH313" s="16">
        <v>0.65620437956204403</v>
      </c>
      <c r="AI313" s="16"/>
      <c r="AJ313" s="16">
        <v>0.712239050347933</v>
      </c>
      <c r="AK313" s="16">
        <v>0.61195613724796605</v>
      </c>
      <c r="AL313" s="16"/>
      <c r="AM313" s="16">
        <v>0.57009345794392496</v>
      </c>
      <c r="AN313" s="16">
        <v>0.61102236421725198</v>
      </c>
      <c r="AO313" s="16">
        <v>0.66934835076428001</v>
      </c>
      <c r="AP313" s="16">
        <v>0.71046025104602495</v>
      </c>
      <c r="AQ313" s="16"/>
      <c r="AR313" s="16">
        <v>0.64025157232704399</v>
      </c>
      <c r="AS313" s="16">
        <v>0.66630434782608705</v>
      </c>
      <c r="AT313" s="16"/>
      <c r="AU313" s="16">
        <v>0.667077681874229</v>
      </c>
      <c r="AV313" s="16">
        <v>0.65687373850639197</v>
      </c>
      <c r="AW313" s="16"/>
      <c r="AX313" s="16">
        <v>0.63722025912838598</v>
      </c>
      <c r="AY313" s="16">
        <v>0.66251979190228505</v>
      </c>
      <c r="AZ313" s="16"/>
      <c r="BA313" s="16">
        <v>0.574585635359116</v>
      </c>
      <c r="BB313" s="16">
        <v>0.66462917685411604</v>
      </c>
      <c r="BC313" s="16"/>
      <c r="BD313" s="16">
        <v>0.62094240837696302</v>
      </c>
      <c r="BE313" s="16">
        <v>0.66674391657010401</v>
      </c>
      <c r="BF313" s="16"/>
      <c r="BG313" s="16">
        <v>0.61148648648648696</v>
      </c>
      <c r="BH313" s="16">
        <v>0.66123843988741504</v>
      </c>
      <c r="BI313" s="16"/>
      <c r="BJ313" s="16">
        <v>0.62019230769230804</v>
      </c>
      <c r="BK313" s="16">
        <v>0.66358157554885899</v>
      </c>
      <c r="BL313" s="16"/>
      <c r="BM313" s="16">
        <v>0.670886075949367</v>
      </c>
      <c r="BN313" s="16">
        <v>0.65743589743589703</v>
      </c>
      <c r="BO313" s="16"/>
      <c r="BP313" s="16">
        <v>0.63576158940397398</v>
      </c>
      <c r="BQ313" s="16">
        <v>0.66138019717102403</v>
      </c>
    </row>
    <row r="314" spans="2:69" x14ac:dyDescent="0.25">
      <c r="B314" t="s">
        <v>208</v>
      </c>
      <c r="C314" s="16">
        <v>0.235863377609108</v>
      </c>
      <c r="D314" s="16">
        <v>0.26785714285714302</v>
      </c>
      <c r="E314" s="16">
        <v>0.28492392807745498</v>
      </c>
      <c r="F314" s="16">
        <v>0.20278637770897801</v>
      </c>
      <c r="G314" s="16">
        <v>0.29651162790697699</v>
      </c>
      <c r="H314" s="16">
        <v>0.15857359635811799</v>
      </c>
      <c r="I314" s="16">
        <v>0.26229508196721302</v>
      </c>
      <c r="J314" s="16">
        <v>0.24242424242424199</v>
      </c>
      <c r="K314" s="16">
        <v>0.26050420168067201</v>
      </c>
      <c r="L314" s="16">
        <v>0.23008849557522101</v>
      </c>
      <c r="M314" s="16"/>
      <c r="N314" s="16">
        <v>0.19397590361445799</v>
      </c>
      <c r="O314" s="16">
        <v>0.23174603174603201</v>
      </c>
      <c r="P314" s="16">
        <v>0.26168224299065401</v>
      </c>
      <c r="Q314" s="16">
        <v>0.239416058394161</v>
      </c>
      <c r="R314" s="16"/>
      <c r="S314" s="16">
        <v>0.25095057034220503</v>
      </c>
      <c r="T314" s="16">
        <v>0.241626794258373</v>
      </c>
      <c r="U314" s="16">
        <v>0.256465517241379</v>
      </c>
      <c r="V314" s="16">
        <v>0.21717670286278401</v>
      </c>
      <c r="W314" s="16">
        <v>0.25917926565874699</v>
      </c>
      <c r="X314" s="16">
        <v>0.23398058252427201</v>
      </c>
      <c r="Y314" s="16">
        <v>0.21940298507462699</v>
      </c>
      <c r="Z314" s="16"/>
      <c r="AA314" s="16">
        <v>0.25506555423122801</v>
      </c>
      <c r="AB314" s="16">
        <v>0.22689309576837399</v>
      </c>
      <c r="AC314" s="16"/>
      <c r="AD314" s="16">
        <v>0.22695035460992899</v>
      </c>
      <c r="AE314" s="16">
        <v>0.23911917098445601</v>
      </c>
      <c r="AF314" s="16"/>
      <c r="AG314" s="16">
        <v>0.23201581027668</v>
      </c>
      <c r="AH314" s="16">
        <v>0.239416058394161</v>
      </c>
      <c r="AI314" s="16"/>
      <c r="AJ314" s="16">
        <v>0.20589439214081001</v>
      </c>
      <c r="AK314" s="16">
        <v>0.26176158471878302</v>
      </c>
      <c r="AL314" s="16"/>
      <c r="AM314" s="16">
        <v>0.27725856697819301</v>
      </c>
      <c r="AN314" s="16">
        <v>0.23642172523961699</v>
      </c>
      <c r="AO314" s="16">
        <v>0.234513274336283</v>
      </c>
      <c r="AP314" s="16">
        <v>0.22594142259414199</v>
      </c>
      <c r="AQ314" s="16"/>
      <c r="AR314" s="16">
        <v>0.25849056603773601</v>
      </c>
      <c r="AS314" s="16">
        <v>0.22608695652173899</v>
      </c>
      <c r="AT314" s="16"/>
      <c r="AU314" s="16">
        <v>0.236744759556104</v>
      </c>
      <c r="AV314" s="16">
        <v>0.235703072437766</v>
      </c>
      <c r="AW314" s="16"/>
      <c r="AX314" s="16">
        <v>0.247349823321555</v>
      </c>
      <c r="AY314" s="16">
        <v>0.23365754354218499</v>
      </c>
      <c r="AZ314" s="16"/>
      <c r="BA314" s="16">
        <v>0.27900552486187802</v>
      </c>
      <c r="BB314" s="16">
        <v>0.232681336593317</v>
      </c>
      <c r="BC314" s="16"/>
      <c r="BD314" s="16">
        <v>0.26282722513089002</v>
      </c>
      <c r="BE314" s="16">
        <v>0.22989571263035899</v>
      </c>
      <c r="BF314" s="16"/>
      <c r="BG314" s="16">
        <v>0.26013513513513498</v>
      </c>
      <c r="BH314" s="16">
        <v>0.23441897868918399</v>
      </c>
      <c r="BI314" s="16"/>
      <c r="BJ314" s="16">
        <v>0.27083333333333298</v>
      </c>
      <c r="BK314" s="16">
        <v>0.23116659492036201</v>
      </c>
      <c r="BL314" s="16"/>
      <c r="BM314" s="16">
        <v>0.25063291139240501</v>
      </c>
      <c r="BN314" s="16">
        <v>0.234666666666667</v>
      </c>
      <c r="BO314" s="16"/>
      <c r="BP314" s="16">
        <v>0.24668874172185401</v>
      </c>
      <c r="BQ314" s="16">
        <v>0.23446206600943001</v>
      </c>
    </row>
    <row r="315" spans="2:69" x14ac:dyDescent="0.25">
      <c r="B315" t="s">
        <v>209</v>
      </c>
      <c r="C315" s="16">
        <v>7.4762808349146101E-2</v>
      </c>
      <c r="D315" s="16">
        <v>8.9285714285714302E-2</v>
      </c>
      <c r="E315" s="16">
        <v>0.12448132780083</v>
      </c>
      <c r="F315" s="16">
        <v>2.6315789473684199E-2</v>
      </c>
      <c r="G315" s="16">
        <v>6.8313953488372103E-2</v>
      </c>
      <c r="H315" s="16">
        <v>5.6145675265553897E-2</v>
      </c>
      <c r="I315" s="16">
        <v>8.3228247162673394E-2</v>
      </c>
      <c r="J315" s="16">
        <v>9.0909090909090898E-2</v>
      </c>
      <c r="K315" s="16">
        <v>0.13445378151260501</v>
      </c>
      <c r="L315" s="16">
        <v>5.3097345132743397E-2</v>
      </c>
      <c r="M315" s="16"/>
      <c r="N315" s="16">
        <v>6.02409638554217E-2</v>
      </c>
      <c r="O315" s="16">
        <v>7.1428571428571397E-2</v>
      </c>
      <c r="P315" s="16">
        <v>8.2242990654205594E-2</v>
      </c>
      <c r="Q315" s="16">
        <v>7.7007299270073007E-2</v>
      </c>
      <c r="R315" s="16"/>
      <c r="S315" s="16">
        <v>9.1254752851711002E-2</v>
      </c>
      <c r="T315" s="16">
        <v>7.4162679425837305E-2</v>
      </c>
      <c r="U315" s="16">
        <v>7.9741379310344807E-2</v>
      </c>
      <c r="V315" s="16">
        <v>8.0947680157946705E-2</v>
      </c>
      <c r="W315" s="16">
        <v>7.5593952483801297E-2</v>
      </c>
      <c r="X315" s="16">
        <v>6.6019417475728204E-2</v>
      </c>
      <c r="Y315" s="16">
        <v>5.8208955223880601E-2</v>
      </c>
      <c r="Z315" s="16"/>
      <c r="AA315" s="16">
        <v>7.6281287246722299E-2</v>
      </c>
      <c r="AB315" s="16">
        <v>7.4053452115812907E-2</v>
      </c>
      <c r="AC315" s="16"/>
      <c r="AD315" s="16">
        <v>6.5957446808510595E-2</v>
      </c>
      <c r="AE315" s="16">
        <v>7.7979274611399002E-2</v>
      </c>
      <c r="AF315" s="16"/>
      <c r="AG315" s="16">
        <v>7.2332015810276706E-2</v>
      </c>
      <c r="AH315" s="16">
        <v>7.7007299270073007E-2</v>
      </c>
      <c r="AI315" s="16"/>
      <c r="AJ315" s="16">
        <v>6.0990585345886202E-2</v>
      </c>
      <c r="AK315" s="16">
        <v>8.6664308454191694E-2</v>
      </c>
      <c r="AL315" s="16"/>
      <c r="AM315" s="16">
        <v>9.34579439252336E-2</v>
      </c>
      <c r="AN315" s="16">
        <v>0.109424920127796</v>
      </c>
      <c r="AO315" s="16">
        <v>6.6371681415929196E-2</v>
      </c>
      <c r="AP315" s="16">
        <v>5.0209205020920501E-2</v>
      </c>
      <c r="AQ315" s="16"/>
      <c r="AR315" s="16">
        <v>7.1069182389937105E-2</v>
      </c>
      <c r="AS315" s="16">
        <v>7.6358695652173902E-2</v>
      </c>
      <c r="AT315" s="16"/>
      <c r="AU315" s="16">
        <v>7.6448828606658401E-2</v>
      </c>
      <c r="AV315" s="16">
        <v>7.4456156088809206E-2</v>
      </c>
      <c r="AW315" s="16"/>
      <c r="AX315" s="16">
        <v>8.1272084805653705E-2</v>
      </c>
      <c r="AY315" s="16">
        <v>7.3512779914046603E-2</v>
      </c>
      <c r="AZ315" s="16"/>
      <c r="BA315" s="16">
        <v>9.9447513812154706E-2</v>
      </c>
      <c r="BB315" s="16">
        <v>7.2942135289323598E-2</v>
      </c>
      <c r="BC315" s="16"/>
      <c r="BD315" s="16">
        <v>8.4816753926701599E-2</v>
      </c>
      <c r="BE315" s="16">
        <v>7.2537659327925802E-2</v>
      </c>
      <c r="BF315" s="16"/>
      <c r="BG315" s="16">
        <v>0.10472972972973001</v>
      </c>
      <c r="BH315" s="16">
        <v>7.2979493365500595E-2</v>
      </c>
      <c r="BI315" s="16"/>
      <c r="BJ315" s="16">
        <v>8.3333333333333301E-2</v>
      </c>
      <c r="BK315" s="16">
        <v>7.3611708996986699E-2</v>
      </c>
      <c r="BL315" s="16"/>
      <c r="BM315" s="16">
        <v>6.3291139240506306E-2</v>
      </c>
      <c r="BN315" s="16">
        <v>7.5692307692307698E-2</v>
      </c>
      <c r="BO315" s="16"/>
      <c r="BP315" s="16">
        <v>8.4437086092715205E-2</v>
      </c>
      <c r="BQ315" s="16">
        <v>7.3510501500214306E-2</v>
      </c>
    </row>
    <row r="316" spans="2:69" x14ac:dyDescent="0.25">
      <c r="B316" t="s">
        <v>210</v>
      </c>
      <c r="C316" s="16">
        <v>1.8216318785578701E-2</v>
      </c>
      <c r="D316" s="16">
        <v>2.82738095238095E-2</v>
      </c>
      <c r="E316" s="16">
        <v>3.0428769017980601E-2</v>
      </c>
      <c r="F316" s="16">
        <v>7.7399380804953604E-3</v>
      </c>
      <c r="G316" s="16">
        <v>1.5988372093023302E-2</v>
      </c>
      <c r="H316" s="16">
        <v>1.06221547799697E-2</v>
      </c>
      <c r="I316" s="16">
        <v>2.3959646910466599E-2</v>
      </c>
      <c r="J316" s="16">
        <v>2.02020202020202E-2</v>
      </c>
      <c r="K316" s="16">
        <v>8.4033613445378096E-3</v>
      </c>
      <c r="L316" s="16">
        <v>8.8495575221238902E-3</v>
      </c>
      <c r="M316" s="16"/>
      <c r="N316" s="16">
        <v>1.20481927710843E-2</v>
      </c>
      <c r="O316" s="16">
        <v>2.3809523809523801E-2</v>
      </c>
      <c r="P316" s="16">
        <v>2.4299065420560699E-2</v>
      </c>
      <c r="Q316" s="16">
        <v>1.6423357664233602E-2</v>
      </c>
      <c r="R316" s="16"/>
      <c r="S316" s="16">
        <v>1.14068441064639E-2</v>
      </c>
      <c r="T316" s="16">
        <v>2.6315789473684199E-2</v>
      </c>
      <c r="U316" s="16">
        <v>2.80172413793103E-2</v>
      </c>
      <c r="V316" s="16">
        <v>1.57946692991115E-2</v>
      </c>
      <c r="W316" s="16">
        <v>2.2678185745140401E-2</v>
      </c>
      <c r="X316" s="16">
        <v>1.2621359223301E-2</v>
      </c>
      <c r="Y316" s="16">
        <v>1.7910447761194E-2</v>
      </c>
      <c r="Z316" s="16"/>
      <c r="AA316" s="16">
        <v>1.9070321811680599E-2</v>
      </c>
      <c r="AB316" s="16">
        <v>1.7817371937639201E-2</v>
      </c>
      <c r="AC316" s="16"/>
      <c r="AD316" s="16">
        <v>1.8439716312056698E-2</v>
      </c>
      <c r="AE316" s="16">
        <v>1.81347150259067E-2</v>
      </c>
      <c r="AF316" s="16"/>
      <c r="AG316" s="16">
        <v>2.01581027667984E-2</v>
      </c>
      <c r="AH316" s="16">
        <v>1.6423357664233602E-2</v>
      </c>
      <c r="AI316" s="16"/>
      <c r="AJ316" s="16">
        <v>1.2689316414244801E-2</v>
      </c>
      <c r="AK316" s="16">
        <v>2.2992571630703899E-2</v>
      </c>
      <c r="AL316" s="16"/>
      <c r="AM316" s="16">
        <v>2.1806853582554499E-2</v>
      </c>
      <c r="AN316" s="16">
        <v>2.47603833865815E-2</v>
      </c>
      <c r="AO316" s="16">
        <v>1.9710378117457801E-2</v>
      </c>
      <c r="AP316" s="16">
        <v>7.5313807531380804E-3</v>
      </c>
      <c r="AQ316" s="16"/>
      <c r="AR316" s="16">
        <v>1.8238993710691799E-2</v>
      </c>
      <c r="AS316" s="16">
        <v>1.8206521739130399E-2</v>
      </c>
      <c r="AT316" s="16"/>
      <c r="AU316" s="16">
        <v>1.1097410604192399E-2</v>
      </c>
      <c r="AV316" s="16">
        <v>1.9511101143754199E-2</v>
      </c>
      <c r="AW316" s="16"/>
      <c r="AX316" s="16">
        <v>2.1201413427561801E-2</v>
      </c>
      <c r="AY316" s="16">
        <v>1.76430671793712E-2</v>
      </c>
      <c r="AZ316" s="16"/>
      <c r="BA316" s="16">
        <v>1.93370165745856E-2</v>
      </c>
      <c r="BB316" s="16">
        <v>1.81336593317033E-2</v>
      </c>
      <c r="BC316" s="16"/>
      <c r="BD316" s="16">
        <v>1.8848167539267002E-2</v>
      </c>
      <c r="BE316" s="16">
        <v>1.8076477404403199E-2</v>
      </c>
      <c r="BF316" s="16"/>
      <c r="BG316" s="16">
        <v>2.0270270270270299E-2</v>
      </c>
      <c r="BH316" s="16">
        <v>1.8094089264173701E-2</v>
      </c>
      <c r="BI316" s="16"/>
      <c r="BJ316" s="16">
        <v>2.0833333333333301E-2</v>
      </c>
      <c r="BK316" s="16">
        <v>1.7864829961257E-2</v>
      </c>
      <c r="BL316" s="16"/>
      <c r="BM316" s="16">
        <v>1.0126582278481001E-2</v>
      </c>
      <c r="BN316" s="16">
        <v>1.8871794871794901E-2</v>
      </c>
      <c r="BO316" s="16"/>
      <c r="BP316" s="16">
        <v>2.9801324503311299E-2</v>
      </c>
      <c r="BQ316" s="16">
        <v>1.67166738105444E-2</v>
      </c>
    </row>
    <row r="317" spans="2:69" x14ac:dyDescent="0.25">
      <c r="B317" t="s">
        <v>211</v>
      </c>
      <c r="C317" s="16">
        <v>7.9696394686906997E-3</v>
      </c>
      <c r="D317" s="16">
        <v>1.1904761904761901E-2</v>
      </c>
      <c r="E317" s="16">
        <v>8.29875518672199E-3</v>
      </c>
      <c r="F317" s="16">
        <v>1.54798761609907E-3</v>
      </c>
      <c r="G317" s="16">
        <v>1.30813953488372E-2</v>
      </c>
      <c r="H317" s="16">
        <v>6.0698027314112302E-3</v>
      </c>
      <c r="I317" s="16">
        <v>6.30517023959647E-3</v>
      </c>
      <c r="J317" s="16">
        <v>1.01010101010101E-2</v>
      </c>
      <c r="K317" s="16">
        <v>2.5210084033613401E-2</v>
      </c>
      <c r="L317" s="16">
        <v>0</v>
      </c>
      <c r="M317" s="16"/>
      <c r="N317" s="16">
        <v>1.08433734939759E-2</v>
      </c>
      <c r="O317" s="16">
        <v>9.5238095238095195E-3</v>
      </c>
      <c r="P317" s="16">
        <v>3.7383177570093499E-3</v>
      </c>
      <c r="Q317" s="16">
        <v>8.3941605839416098E-3</v>
      </c>
      <c r="R317" s="16"/>
      <c r="S317" s="16">
        <v>7.6045627376425898E-3</v>
      </c>
      <c r="T317" s="16">
        <v>7.1770334928229701E-3</v>
      </c>
      <c r="U317" s="16">
        <v>1.29310344827586E-2</v>
      </c>
      <c r="V317" s="16">
        <v>9.8716683119447202E-3</v>
      </c>
      <c r="W317" s="16">
        <v>3.2397408207343399E-3</v>
      </c>
      <c r="X317" s="16">
        <v>7.7669902912621399E-3</v>
      </c>
      <c r="Y317" s="16">
        <v>4.4776119402985103E-3</v>
      </c>
      <c r="Z317" s="16"/>
      <c r="AA317" s="16">
        <v>5.3635280095351602E-3</v>
      </c>
      <c r="AB317" s="16">
        <v>9.1870824053452097E-3</v>
      </c>
      <c r="AC317" s="16"/>
      <c r="AD317" s="16">
        <v>7.09219858156028E-3</v>
      </c>
      <c r="AE317" s="16">
        <v>8.2901554404145109E-3</v>
      </c>
      <c r="AF317" s="16"/>
      <c r="AG317" s="16">
        <v>7.5098814229249003E-3</v>
      </c>
      <c r="AH317" s="16">
        <v>8.3941605839416098E-3</v>
      </c>
      <c r="AI317" s="16"/>
      <c r="AJ317" s="16">
        <v>5.3213262382316804E-3</v>
      </c>
      <c r="AK317" s="16">
        <v>1.0258224266006401E-2</v>
      </c>
      <c r="AL317" s="16"/>
      <c r="AM317" s="16">
        <v>1.86915887850467E-2</v>
      </c>
      <c r="AN317" s="16">
        <v>1.19808306709265E-2</v>
      </c>
      <c r="AO317" s="16">
        <v>7.6427996781979098E-3</v>
      </c>
      <c r="AP317" s="16">
        <v>1.6736401673640201E-3</v>
      </c>
      <c r="AQ317" s="16"/>
      <c r="AR317" s="16">
        <v>6.9182389937106903E-3</v>
      </c>
      <c r="AS317" s="16">
        <v>8.4239130434782608E-3</v>
      </c>
      <c r="AT317" s="16"/>
      <c r="AU317" s="16">
        <v>4.9321824907521596E-3</v>
      </c>
      <c r="AV317" s="16">
        <v>8.5220901547432195E-3</v>
      </c>
      <c r="AW317" s="16"/>
      <c r="AX317" s="16">
        <v>9.4228504122496996E-3</v>
      </c>
      <c r="AY317" s="16">
        <v>7.6905677448541104E-3</v>
      </c>
      <c r="AZ317" s="16"/>
      <c r="BA317" s="16">
        <v>1.6574585635359101E-2</v>
      </c>
      <c r="BB317" s="16">
        <v>7.3349633251833697E-3</v>
      </c>
      <c r="BC317" s="16"/>
      <c r="BD317" s="16">
        <v>8.3769633507853394E-3</v>
      </c>
      <c r="BE317" s="16">
        <v>7.8794901506373093E-3</v>
      </c>
      <c r="BF317" s="16"/>
      <c r="BG317" s="16">
        <v>0</v>
      </c>
      <c r="BH317" s="16">
        <v>8.4439083232810599E-3</v>
      </c>
      <c r="BI317" s="16"/>
      <c r="BJ317" s="16">
        <v>4.8076923076923097E-3</v>
      </c>
      <c r="BK317" s="16">
        <v>8.3943176926388301E-3</v>
      </c>
      <c r="BL317" s="16"/>
      <c r="BM317" s="16">
        <v>2.5316455696202502E-3</v>
      </c>
      <c r="BN317" s="16">
        <v>8.4102564102564101E-3</v>
      </c>
      <c r="BO317" s="16"/>
      <c r="BP317" s="16">
        <v>3.3112582781457001E-3</v>
      </c>
      <c r="BQ317" s="16">
        <v>8.5726532361766004E-3</v>
      </c>
    </row>
    <row r="318" spans="2:69" x14ac:dyDescent="0.25">
      <c r="B318" t="s">
        <v>68</v>
      </c>
      <c r="C318" s="16">
        <v>4.7438330170778004E-3</v>
      </c>
      <c r="D318" s="16">
        <v>5.9523809523809503E-3</v>
      </c>
      <c r="E318" s="16">
        <v>4.1493775933610002E-3</v>
      </c>
      <c r="F318" s="16">
        <v>1.54798761609907E-3</v>
      </c>
      <c r="G318" s="16">
        <v>8.7209302325581394E-3</v>
      </c>
      <c r="H318" s="16">
        <v>3.7936267071320201E-3</v>
      </c>
      <c r="I318" s="16">
        <v>3.7831021437578802E-3</v>
      </c>
      <c r="J318" s="16">
        <v>5.0505050505050501E-3</v>
      </c>
      <c r="K318" s="16">
        <v>1.6806722689075598E-2</v>
      </c>
      <c r="L318" s="16">
        <v>0</v>
      </c>
      <c r="M318" s="16"/>
      <c r="N318" s="16">
        <v>8.4337349397590397E-3</v>
      </c>
      <c r="O318" s="16">
        <v>9.5238095238095195E-3</v>
      </c>
      <c r="P318" s="16">
        <v>4.6728971962616802E-3</v>
      </c>
      <c r="Q318" s="16">
        <v>2.55474452554745E-3</v>
      </c>
      <c r="R318" s="16"/>
      <c r="S318" s="16">
        <v>7.6045627376425898E-3</v>
      </c>
      <c r="T318" s="16">
        <v>4.78468899521531E-3</v>
      </c>
      <c r="U318" s="16">
        <v>0</v>
      </c>
      <c r="V318" s="16">
        <v>7.8973346495557692E-3</v>
      </c>
      <c r="W318" s="16">
        <v>1.07991360691145E-3</v>
      </c>
      <c r="X318" s="16">
        <v>3.88349514563107E-3</v>
      </c>
      <c r="Y318" s="16">
        <v>4.4776119402985103E-3</v>
      </c>
      <c r="Z318" s="16"/>
      <c r="AA318" s="16">
        <v>1.19189511323004E-3</v>
      </c>
      <c r="AB318" s="16">
        <v>6.4031180400890902E-3</v>
      </c>
      <c r="AC318" s="16"/>
      <c r="AD318" s="16">
        <v>6.3829787234042498E-3</v>
      </c>
      <c r="AE318" s="16">
        <v>4.1450777202072502E-3</v>
      </c>
      <c r="AF318" s="16"/>
      <c r="AG318" s="16">
        <v>7.11462450592885E-3</v>
      </c>
      <c r="AH318" s="16">
        <v>2.55474452554745E-3</v>
      </c>
      <c r="AI318" s="16"/>
      <c r="AJ318" s="16">
        <v>2.8653295128939801E-3</v>
      </c>
      <c r="AK318" s="16">
        <v>6.3671736823487802E-3</v>
      </c>
      <c r="AL318" s="16"/>
      <c r="AM318" s="16">
        <v>1.86915887850467E-2</v>
      </c>
      <c r="AN318" s="16">
        <v>6.3897763578274801E-3</v>
      </c>
      <c r="AO318" s="16">
        <v>2.41351568785197E-3</v>
      </c>
      <c r="AP318" s="16">
        <v>4.1841004184100397E-3</v>
      </c>
      <c r="AQ318" s="16"/>
      <c r="AR318" s="16">
        <v>5.0314465408805003E-3</v>
      </c>
      <c r="AS318" s="16">
        <v>4.6195652173913002E-3</v>
      </c>
      <c r="AT318" s="16"/>
      <c r="AU318" s="16">
        <v>3.6991368680641202E-3</v>
      </c>
      <c r="AV318" s="16">
        <v>4.9338416685355503E-3</v>
      </c>
      <c r="AW318" s="16"/>
      <c r="AX318" s="16">
        <v>3.53356890459364E-3</v>
      </c>
      <c r="AY318" s="16">
        <v>4.9762497172585402E-3</v>
      </c>
      <c r="AZ318" s="16"/>
      <c r="BA318" s="16">
        <v>1.1049723756906099E-2</v>
      </c>
      <c r="BB318" s="16">
        <v>4.2787286063569697E-3</v>
      </c>
      <c r="BC318" s="16"/>
      <c r="BD318" s="16">
        <v>4.1884816753926697E-3</v>
      </c>
      <c r="BE318" s="16">
        <v>4.8667439165701E-3</v>
      </c>
      <c r="BF318" s="16"/>
      <c r="BG318" s="16">
        <v>3.3783783783783799E-3</v>
      </c>
      <c r="BH318" s="16">
        <v>4.8250904704463197E-3</v>
      </c>
      <c r="BI318" s="16"/>
      <c r="BJ318" s="16">
        <v>0</v>
      </c>
      <c r="BK318" s="16">
        <v>5.3809728798966897E-3</v>
      </c>
      <c r="BL318" s="16"/>
      <c r="BM318" s="16">
        <v>2.5316455696202502E-3</v>
      </c>
      <c r="BN318" s="16">
        <v>4.9230769230769198E-3</v>
      </c>
      <c r="BO318" s="16"/>
      <c r="BP318" s="16">
        <v>0</v>
      </c>
      <c r="BQ318" s="16">
        <v>5.3579082726103698E-3</v>
      </c>
    </row>
    <row r="319" spans="2:69" x14ac:dyDescent="0.25">
      <c r="B319" t="s">
        <v>212</v>
      </c>
      <c r="C319" s="16">
        <v>0.89430740037950696</v>
      </c>
      <c r="D319" s="16">
        <v>0.86458333333333304</v>
      </c>
      <c r="E319" s="16">
        <v>0.83264177040110698</v>
      </c>
      <c r="F319" s="16">
        <v>0.96284829721362197</v>
      </c>
      <c r="G319" s="16">
        <v>0.893895348837209</v>
      </c>
      <c r="H319" s="16">
        <v>0.92336874051593298</v>
      </c>
      <c r="I319" s="16">
        <v>0.88272383354350603</v>
      </c>
      <c r="J319" s="16">
        <v>0.87373737373737403</v>
      </c>
      <c r="K319" s="16">
        <v>0.81512605042016795</v>
      </c>
      <c r="L319" s="16">
        <v>0.93805309734513298</v>
      </c>
      <c r="M319" s="16"/>
      <c r="N319" s="16">
        <v>0.90843373493975899</v>
      </c>
      <c r="O319" s="16">
        <v>0.88571428571428601</v>
      </c>
      <c r="P319" s="16">
        <v>0.88504672897196301</v>
      </c>
      <c r="Q319" s="16">
        <v>0.89562043795620405</v>
      </c>
      <c r="R319" s="16"/>
      <c r="S319" s="16">
        <v>0.88212927756654003</v>
      </c>
      <c r="T319" s="16">
        <v>0.88755980861243999</v>
      </c>
      <c r="U319" s="16">
        <v>0.87931034482758597</v>
      </c>
      <c r="V319" s="16">
        <v>0.88548864758144097</v>
      </c>
      <c r="W319" s="16">
        <v>0.89740820734341298</v>
      </c>
      <c r="X319" s="16">
        <v>0.90970873786407802</v>
      </c>
      <c r="Y319" s="16">
        <v>0.91492537313432798</v>
      </c>
      <c r="Z319" s="16"/>
      <c r="AA319" s="16">
        <v>0.89809296781883197</v>
      </c>
      <c r="AB319" s="16">
        <v>0.89253897550111405</v>
      </c>
      <c r="AC319" s="16"/>
      <c r="AD319" s="16">
        <v>0.90212765957446805</v>
      </c>
      <c r="AE319" s="16">
        <v>0.891450777202073</v>
      </c>
      <c r="AF319" s="16"/>
      <c r="AG319" s="16">
        <v>0.89288537549407099</v>
      </c>
      <c r="AH319" s="16">
        <v>0.89562043795620405</v>
      </c>
      <c r="AI319" s="16"/>
      <c r="AJ319" s="16">
        <v>0.91813344248874296</v>
      </c>
      <c r="AK319" s="16">
        <v>0.87371772196674902</v>
      </c>
      <c r="AL319" s="16"/>
      <c r="AM319" s="16">
        <v>0.84735202492211803</v>
      </c>
      <c r="AN319" s="16">
        <v>0.847444089456869</v>
      </c>
      <c r="AO319" s="16">
        <v>0.903861625100563</v>
      </c>
      <c r="AP319" s="16">
        <v>0.93640167364016702</v>
      </c>
      <c r="AQ319" s="16"/>
      <c r="AR319" s="16">
        <v>0.89874213836478001</v>
      </c>
      <c r="AS319" s="16">
        <v>0.89239130434782599</v>
      </c>
      <c r="AT319" s="16"/>
      <c r="AU319" s="16">
        <v>0.90382244143033297</v>
      </c>
      <c r="AV319" s="16">
        <v>0.89257681094415797</v>
      </c>
      <c r="AW319" s="16"/>
      <c r="AX319" s="16">
        <v>0.88457008244994095</v>
      </c>
      <c r="AY319" s="16">
        <v>0.89617733544446998</v>
      </c>
      <c r="AZ319" s="16"/>
      <c r="BA319" s="16">
        <v>0.85359116022099402</v>
      </c>
      <c r="BB319" s="16">
        <v>0.89731051344743296</v>
      </c>
      <c r="BC319" s="16"/>
      <c r="BD319" s="16">
        <v>0.88376963350785298</v>
      </c>
      <c r="BE319" s="16">
        <v>0.89663962920046303</v>
      </c>
      <c r="BF319" s="16"/>
      <c r="BG319" s="16">
        <v>0.87162162162162204</v>
      </c>
      <c r="BH319" s="16">
        <v>0.89565741857659797</v>
      </c>
      <c r="BI319" s="16"/>
      <c r="BJ319" s="16">
        <v>0.89102564102564097</v>
      </c>
      <c r="BK319" s="16">
        <v>0.89474817046922095</v>
      </c>
      <c r="BL319" s="16"/>
      <c r="BM319" s="16">
        <v>0.92151898734177196</v>
      </c>
      <c r="BN319" s="16">
        <v>0.89210256410256406</v>
      </c>
      <c r="BO319" s="16"/>
      <c r="BP319" s="16">
        <v>0.88245033112582805</v>
      </c>
      <c r="BQ319" s="16">
        <v>0.89584226318045401</v>
      </c>
    </row>
    <row r="320" spans="2:69" x14ac:dyDescent="0.25">
      <c r="B320" t="s">
        <v>213</v>
      </c>
      <c r="C320" s="16">
        <v>2.6185958254269399E-2</v>
      </c>
      <c r="D320" s="16">
        <v>4.0178571428571397E-2</v>
      </c>
      <c r="E320" s="16">
        <v>3.8727524204702601E-2</v>
      </c>
      <c r="F320" s="16">
        <v>9.2879256965944304E-3</v>
      </c>
      <c r="G320" s="16">
        <v>2.9069767441860499E-2</v>
      </c>
      <c r="H320" s="16">
        <v>1.66919575113809E-2</v>
      </c>
      <c r="I320" s="16">
        <v>3.02648171500631E-2</v>
      </c>
      <c r="J320" s="16">
        <v>3.03030303030303E-2</v>
      </c>
      <c r="K320" s="16">
        <v>3.3613445378151301E-2</v>
      </c>
      <c r="L320" s="16">
        <v>8.8495575221238902E-3</v>
      </c>
      <c r="M320" s="16"/>
      <c r="N320" s="16">
        <v>2.2891566265060202E-2</v>
      </c>
      <c r="O320" s="16">
        <v>3.3333333333333298E-2</v>
      </c>
      <c r="P320" s="16">
        <v>2.80373831775701E-2</v>
      </c>
      <c r="Q320" s="16">
        <v>2.4817518248175199E-2</v>
      </c>
      <c r="R320" s="16"/>
      <c r="S320" s="16">
        <v>1.9011406844106502E-2</v>
      </c>
      <c r="T320" s="16">
        <v>3.3492822966507199E-2</v>
      </c>
      <c r="U320" s="16">
        <v>4.0948275862068999E-2</v>
      </c>
      <c r="V320" s="16">
        <v>2.56663376110563E-2</v>
      </c>
      <c r="W320" s="16">
        <v>2.5917926565874699E-2</v>
      </c>
      <c r="X320" s="16">
        <v>2.0388349514563101E-2</v>
      </c>
      <c r="Y320" s="16">
        <v>2.2388059701492501E-2</v>
      </c>
      <c r="Z320" s="16"/>
      <c r="AA320" s="16">
        <v>2.44338498212157E-2</v>
      </c>
      <c r="AB320" s="16">
        <v>2.7004454342984398E-2</v>
      </c>
      <c r="AC320" s="16"/>
      <c r="AD320" s="16">
        <v>2.5531914893616999E-2</v>
      </c>
      <c r="AE320" s="16">
        <v>2.64248704663212E-2</v>
      </c>
      <c r="AF320" s="16"/>
      <c r="AG320" s="16">
        <v>2.7667984189723299E-2</v>
      </c>
      <c r="AH320" s="16">
        <v>2.4817518248175199E-2</v>
      </c>
      <c r="AI320" s="16"/>
      <c r="AJ320" s="16">
        <v>1.80106426524765E-2</v>
      </c>
      <c r="AK320" s="16">
        <v>3.3250795896710303E-2</v>
      </c>
      <c r="AL320" s="16"/>
      <c r="AM320" s="16">
        <v>4.0498442367601202E-2</v>
      </c>
      <c r="AN320" s="16">
        <v>3.6741214057508E-2</v>
      </c>
      <c r="AO320" s="16">
        <v>2.73531777956557E-2</v>
      </c>
      <c r="AP320" s="16">
        <v>9.2050209205020907E-3</v>
      </c>
      <c r="AQ320" s="16"/>
      <c r="AR320" s="16">
        <v>2.51572327044025E-2</v>
      </c>
      <c r="AS320" s="16">
        <v>2.6630434782608702E-2</v>
      </c>
      <c r="AT320" s="16"/>
      <c r="AU320" s="16">
        <v>1.6029593094944498E-2</v>
      </c>
      <c r="AV320" s="16">
        <v>2.8033191298497399E-2</v>
      </c>
      <c r="AW320" s="16"/>
      <c r="AX320" s="16">
        <v>3.06242638398115E-2</v>
      </c>
      <c r="AY320" s="16">
        <v>2.5333634924225301E-2</v>
      </c>
      <c r="AZ320" s="16"/>
      <c r="BA320" s="16">
        <v>3.5911602209944701E-2</v>
      </c>
      <c r="BB320" s="16">
        <v>2.5468622656886701E-2</v>
      </c>
      <c r="BC320" s="16"/>
      <c r="BD320" s="16">
        <v>2.72251308900524E-2</v>
      </c>
      <c r="BE320" s="16">
        <v>2.59559675550406E-2</v>
      </c>
      <c r="BF320" s="16"/>
      <c r="BG320" s="16">
        <v>2.0270270270270299E-2</v>
      </c>
      <c r="BH320" s="16">
        <v>2.6537997587454801E-2</v>
      </c>
      <c r="BI320" s="16"/>
      <c r="BJ320" s="16">
        <v>2.5641025641025599E-2</v>
      </c>
      <c r="BK320" s="16">
        <v>2.6259147653895799E-2</v>
      </c>
      <c r="BL320" s="16"/>
      <c r="BM320" s="16">
        <v>1.26582278481013E-2</v>
      </c>
      <c r="BN320" s="16">
        <v>2.7282051282051301E-2</v>
      </c>
      <c r="BO320" s="16"/>
      <c r="BP320" s="16">
        <v>3.3112582781456998E-2</v>
      </c>
      <c r="BQ320" s="16">
        <v>2.5289327046720999E-2</v>
      </c>
    </row>
    <row r="321" spans="2:69" x14ac:dyDescent="0.25">
      <c r="B321" t="s">
        <v>156</v>
      </c>
      <c r="C321" s="16">
        <v>0.86812144212523701</v>
      </c>
      <c r="D321" s="16">
        <v>0.82440476190476197</v>
      </c>
      <c r="E321" s="16">
        <v>0.79391424619640405</v>
      </c>
      <c r="F321" s="16">
        <v>0.95356037151702799</v>
      </c>
      <c r="G321" s="16">
        <v>0.86482558139534904</v>
      </c>
      <c r="H321" s="16">
        <v>0.90667678300455201</v>
      </c>
      <c r="I321" s="16">
        <v>0.85245901639344301</v>
      </c>
      <c r="J321" s="16">
        <v>0.84343434343434298</v>
      </c>
      <c r="K321" s="16">
        <v>0.78151260504201703</v>
      </c>
      <c r="L321" s="16">
        <v>0.92920353982300896</v>
      </c>
      <c r="M321" s="16"/>
      <c r="N321" s="16">
        <v>0.88554216867469904</v>
      </c>
      <c r="O321" s="16">
        <v>0.85238095238095202</v>
      </c>
      <c r="P321" s="16">
        <v>0.85700934579439203</v>
      </c>
      <c r="Q321" s="16">
        <v>0.87080291970802903</v>
      </c>
      <c r="R321" s="16"/>
      <c r="S321" s="16">
        <v>0.86311787072243296</v>
      </c>
      <c r="T321" s="16">
        <v>0.85406698564593297</v>
      </c>
      <c r="U321" s="16">
        <v>0.83836206896551702</v>
      </c>
      <c r="V321" s="16">
        <v>0.859822309970385</v>
      </c>
      <c r="W321" s="16">
        <v>0.87149028077753798</v>
      </c>
      <c r="X321" s="16">
        <v>0.88932038834951399</v>
      </c>
      <c r="Y321" s="16">
        <v>0.89253731343283604</v>
      </c>
      <c r="Z321" s="16"/>
      <c r="AA321" s="16">
        <v>0.87365911799761597</v>
      </c>
      <c r="AB321" s="16">
        <v>0.86553452115812901</v>
      </c>
      <c r="AC321" s="16"/>
      <c r="AD321" s="16">
        <v>0.876595744680851</v>
      </c>
      <c r="AE321" s="16">
        <v>0.86502590673575097</v>
      </c>
      <c r="AF321" s="16"/>
      <c r="AG321" s="16">
        <v>0.86521739130434805</v>
      </c>
      <c r="AH321" s="16">
        <v>0.87080291970802903</v>
      </c>
      <c r="AI321" s="16"/>
      <c r="AJ321" s="16">
        <v>0.90012279983626697</v>
      </c>
      <c r="AK321" s="16">
        <v>0.84046692607003903</v>
      </c>
      <c r="AL321" s="16"/>
      <c r="AM321" s="16">
        <v>0.806853582554517</v>
      </c>
      <c r="AN321" s="16">
        <v>0.81070287539936103</v>
      </c>
      <c r="AO321" s="16">
        <v>0.87650844730490796</v>
      </c>
      <c r="AP321" s="16">
        <v>0.927196652719665</v>
      </c>
      <c r="AQ321" s="16"/>
      <c r="AR321" s="16">
        <v>0.87358490566037705</v>
      </c>
      <c r="AS321" s="16">
        <v>0.86576086956521703</v>
      </c>
      <c r="AT321" s="16"/>
      <c r="AU321" s="16">
        <v>0.88779284833538796</v>
      </c>
      <c r="AV321" s="16">
        <v>0.86454361964565996</v>
      </c>
      <c r="AW321" s="16"/>
      <c r="AX321" s="16">
        <v>0.85394581861012997</v>
      </c>
      <c r="AY321" s="16">
        <v>0.87084370052024396</v>
      </c>
      <c r="AZ321" s="16"/>
      <c r="BA321" s="16">
        <v>0.81767955801104997</v>
      </c>
      <c r="BB321" s="16">
        <v>0.87184189079054597</v>
      </c>
      <c r="BC321" s="16"/>
      <c r="BD321" s="16">
        <v>0.85654450261780102</v>
      </c>
      <c r="BE321" s="16">
        <v>0.87068366164542299</v>
      </c>
      <c r="BF321" s="16"/>
      <c r="BG321" s="16">
        <v>0.85135135135135098</v>
      </c>
      <c r="BH321" s="16">
        <v>0.86911942098914396</v>
      </c>
      <c r="BI321" s="16"/>
      <c r="BJ321" s="16">
        <v>0.86538461538461497</v>
      </c>
      <c r="BK321" s="16">
        <v>0.86848902281532503</v>
      </c>
      <c r="BL321" s="16"/>
      <c r="BM321" s="16">
        <v>0.90886075949367096</v>
      </c>
      <c r="BN321" s="16">
        <v>0.86482051282051298</v>
      </c>
      <c r="BO321" s="16"/>
      <c r="BP321" s="16">
        <v>0.84933774834437104</v>
      </c>
      <c r="BQ321" s="16">
        <v>0.87055293613373297</v>
      </c>
    </row>
    <row r="322" spans="2:69" x14ac:dyDescent="0.25">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row>
    <row r="323" spans="2:69" x14ac:dyDescent="0.25">
      <c r="B323" s="6" t="s">
        <v>220</v>
      </c>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row>
    <row r="324" spans="2:69" x14ac:dyDescent="0.25">
      <c r="B324" s="23" t="s">
        <v>70</v>
      </c>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row>
    <row r="325" spans="2:69" x14ac:dyDescent="0.25">
      <c r="B325" t="s">
        <v>207</v>
      </c>
      <c r="C325" s="16">
        <v>0.57419354838709702</v>
      </c>
      <c r="D325" s="16">
        <v>0.60119047619047605</v>
      </c>
      <c r="E325" s="16">
        <v>0.57399723374827105</v>
      </c>
      <c r="F325" s="16">
        <v>0.73219814241486103</v>
      </c>
      <c r="G325" s="16">
        <v>0.5625</v>
      </c>
      <c r="H325" s="16">
        <v>0.457511380880121</v>
      </c>
      <c r="I325" s="16">
        <v>0.61034047919293799</v>
      </c>
      <c r="J325" s="16">
        <v>0.61616161616161602</v>
      </c>
      <c r="K325" s="16">
        <v>0.504201680672269</v>
      </c>
      <c r="L325" s="16">
        <v>0.69026548672566401</v>
      </c>
      <c r="M325" s="16"/>
      <c r="N325" s="16">
        <v>0.51325301204819296</v>
      </c>
      <c r="O325" s="16">
        <v>0.56190476190476202</v>
      </c>
      <c r="P325" s="16">
        <v>0.54579439252336404</v>
      </c>
      <c r="Q325" s="16">
        <v>0.60656934306569299</v>
      </c>
      <c r="R325" s="16"/>
      <c r="S325" s="16">
        <v>0.50570342205323204</v>
      </c>
      <c r="T325" s="16">
        <v>0.53110047846889996</v>
      </c>
      <c r="U325" s="16">
        <v>0.55818965517241403</v>
      </c>
      <c r="V325" s="16">
        <v>0.55182625863770995</v>
      </c>
      <c r="W325" s="16">
        <v>0.56263498920086397</v>
      </c>
      <c r="X325" s="16">
        <v>0.61941747572815498</v>
      </c>
      <c r="Y325" s="16">
        <v>0.63283582089552204</v>
      </c>
      <c r="Z325" s="16"/>
      <c r="AA325" s="16">
        <v>0.61620977353992801</v>
      </c>
      <c r="AB325" s="16">
        <v>0.55456570155901996</v>
      </c>
      <c r="AC325" s="16"/>
      <c r="AD325" s="16">
        <v>0.52836879432624095</v>
      </c>
      <c r="AE325" s="16">
        <v>0.59093264248704702</v>
      </c>
      <c r="AF325" s="16"/>
      <c r="AG325" s="16">
        <v>0.53913043478260902</v>
      </c>
      <c r="AH325" s="16">
        <v>0.60656934306569299</v>
      </c>
      <c r="AI325" s="16"/>
      <c r="AJ325" s="16">
        <v>0.62382316823577599</v>
      </c>
      <c r="AK325" s="16">
        <v>0.53130527060488197</v>
      </c>
      <c r="AL325" s="16"/>
      <c r="AM325" s="16">
        <v>0.35202492211837999</v>
      </c>
      <c r="AN325" s="16">
        <v>0.50798722044728395</v>
      </c>
      <c r="AO325" s="16">
        <v>0.58769106999195497</v>
      </c>
      <c r="AP325" s="16">
        <v>0.67782426778242699</v>
      </c>
      <c r="AQ325" s="16"/>
      <c r="AR325" s="16">
        <v>0.59119496855345899</v>
      </c>
      <c r="AS325" s="16">
        <v>0.56684782608695605</v>
      </c>
      <c r="AT325" s="16"/>
      <c r="AU325" s="16">
        <v>0.53267570900123296</v>
      </c>
      <c r="AV325" s="16">
        <v>0.58174478582641898</v>
      </c>
      <c r="AW325" s="16"/>
      <c r="AX325" s="16">
        <v>0.59010600706713801</v>
      </c>
      <c r="AY325" s="16">
        <v>0.57113775163989999</v>
      </c>
      <c r="AZ325" s="16"/>
      <c r="BA325" s="16">
        <v>0.51933701657458597</v>
      </c>
      <c r="BB325" s="16">
        <v>0.57823960880195602</v>
      </c>
      <c r="BC325" s="16"/>
      <c r="BD325" s="16">
        <v>0.56963350785340305</v>
      </c>
      <c r="BE325" s="16">
        <v>0.575202780996524</v>
      </c>
      <c r="BF325" s="16"/>
      <c r="BG325" s="16">
        <v>0.55067567567567599</v>
      </c>
      <c r="BH325" s="16">
        <v>0.57559308403699205</v>
      </c>
      <c r="BI325" s="16"/>
      <c r="BJ325" s="16">
        <v>0.57371794871794901</v>
      </c>
      <c r="BK325" s="16">
        <v>0.57425742574257399</v>
      </c>
      <c r="BL325" s="16"/>
      <c r="BM325" s="16">
        <v>0.58481012658227804</v>
      </c>
      <c r="BN325" s="16">
        <v>0.57333333333333303</v>
      </c>
      <c r="BO325" s="16"/>
      <c r="BP325" s="16">
        <v>0.60927152317880795</v>
      </c>
      <c r="BQ325" s="16">
        <v>0.56965280754393499</v>
      </c>
    </row>
    <row r="326" spans="2:69" x14ac:dyDescent="0.25">
      <c r="B326" t="s">
        <v>208</v>
      </c>
      <c r="C326" s="16">
        <v>0.29316888045540801</v>
      </c>
      <c r="D326" s="16">
        <v>0.31101190476190499</v>
      </c>
      <c r="E326" s="16">
        <v>0.31396957123098201</v>
      </c>
      <c r="F326" s="16">
        <v>0.20433436532507701</v>
      </c>
      <c r="G326" s="16">
        <v>0.334302325581395</v>
      </c>
      <c r="H326" s="16">
        <v>0.29210925644916502</v>
      </c>
      <c r="I326" s="16">
        <v>0.30012610340479201</v>
      </c>
      <c r="J326" s="16">
        <v>0.28787878787878801</v>
      </c>
      <c r="K326" s="16">
        <v>0.36134453781512599</v>
      </c>
      <c r="L326" s="16">
        <v>0.212389380530973</v>
      </c>
      <c r="M326" s="16"/>
      <c r="N326" s="16">
        <v>0.22891566265060201</v>
      </c>
      <c r="O326" s="16">
        <v>0.30634920634920598</v>
      </c>
      <c r="P326" s="16">
        <v>0.32523364485981299</v>
      </c>
      <c r="Q326" s="16">
        <v>0.29708029197080299</v>
      </c>
      <c r="R326" s="16"/>
      <c r="S326" s="16">
        <v>0.27566539923954397</v>
      </c>
      <c r="T326" s="16">
        <v>0.32535885167464101</v>
      </c>
      <c r="U326" s="16">
        <v>0.29094827586206901</v>
      </c>
      <c r="V326" s="16">
        <v>0.28035538005923</v>
      </c>
      <c r="W326" s="16">
        <v>0.32937365010799102</v>
      </c>
      <c r="X326" s="16">
        <v>0.29514563106796099</v>
      </c>
      <c r="Y326" s="16">
        <v>0.27910447761194002</v>
      </c>
      <c r="Z326" s="16"/>
      <c r="AA326" s="16">
        <v>0.30095351609058402</v>
      </c>
      <c r="AB326" s="16">
        <v>0.28953229398663699</v>
      </c>
      <c r="AC326" s="16"/>
      <c r="AD326" s="16">
        <v>0.30070921985815602</v>
      </c>
      <c r="AE326" s="16">
        <v>0.29041450777202099</v>
      </c>
      <c r="AF326" s="16"/>
      <c r="AG326" s="16">
        <v>0.288932806324111</v>
      </c>
      <c r="AH326" s="16">
        <v>0.29708029197080299</v>
      </c>
      <c r="AI326" s="16"/>
      <c r="AJ326" s="16">
        <v>0.28039295947605403</v>
      </c>
      <c r="AK326" s="16">
        <v>0.30420940926777501</v>
      </c>
      <c r="AL326" s="16"/>
      <c r="AM326" s="16">
        <v>0.26791277258566998</v>
      </c>
      <c r="AN326" s="16">
        <v>0.298722044728434</v>
      </c>
      <c r="AO326" s="16">
        <v>0.30933226065969399</v>
      </c>
      <c r="AP326" s="16">
        <v>0.25941422594142299</v>
      </c>
      <c r="AQ326" s="16"/>
      <c r="AR326" s="16">
        <v>0.30377358490565998</v>
      </c>
      <c r="AS326" s="16">
        <v>0.28858695652173899</v>
      </c>
      <c r="AT326" s="16"/>
      <c r="AU326" s="16">
        <v>0.324290998766954</v>
      </c>
      <c r="AV326" s="16">
        <v>0.28750840995739002</v>
      </c>
      <c r="AW326" s="16"/>
      <c r="AX326" s="16">
        <v>0.301531213191991</v>
      </c>
      <c r="AY326" s="16">
        <v>0.29156299479755698</v>
      </c>
      <c r="AZ326" s="16"/>
      <c r="BA326" s="16">
        <v>0.325966850828729</v>
      </c>
      <c r="BB326" s="16">
        <v>0.29074979625101899</v>
      </c>
      <c r="BC326" s="16"/>
      <c r="BD326" s="16">
        <v>0.30680628272251298</v>
      </c>
      <c r="BE326" s="16">
        <v>0.29015063731170299</v>
      </c>
      <c r="BF326" s="16"/>
      <c r="BG326" s="16">
        <v>0.34121621621621601</v>
      </c>
      <c r="BH326" s="16">
        <v>0.29030960997185401</v>
      </c>
      <c r="BI326" s="16"/>
      <c r="BJ326" s="16">
        <v>0.32692307692307698</v>
      </c>
      <c r="BK326" s="16">
        <v>0.28863538527765797</v>
      </c>
      <c r="BL326" s="16"/>
      <c r="BM326" s="16">
        <v>0.29620253164556998</v>
      </c>
      <c r="BN326" s="16">
        <v>0.29292307692307701</v>
      </c>
      <c r="BO326" s="16"/>
      <c r="BP326" s="16">
        <v>0.29304635761589398</v>
      </c>
      <c r="BQ326" s="16">
        <v>0.29318474067723999</v>
      </c>
    </row>
    <row r="327" spans="2:69" x14ac:dyDescent="0.25">
      <c r="B327" t="s">
        <v>209</v>
      </c>
      <c r="C327" s="16">
        <v>9.2599620493358598E-2</v>
      </c>
      <c r="D327" s="16">
        <v>5.8035714285714302E-2</v>
      </c>
      <c r="E327" s="16">
        <v>9.4052558782849197E-2</v>
      </c>
      <c r="F327" s="16">
        <v>5.2631578947368397E-2</v>
      </c>
      <c r="G327" s="16">
        <v>8.1395348837209294E-2</v>
      </c>
      <c r="H327" s="16">
        <v>0.160849772382398</v>
      </c>
      <c r="I327" s="16">
        <v>5.9268600252206802E-2</v>
      </c>
      <c r="J327" s="16">
        <v>6.0606060606060601E-2</v>
      </c>
      <c r="K327" s="16">
        <v>0.10084033613445401</v>
      </c>
      <c r="L327" s="16">
        <v>7.0796460176991094E-2</v>
      </c>
      <c r="M327" s="16"/>
      <c r="N327" s="16">
        <v>0.16144578313253</v>
      </c>
      <c r="O327" s="16">
        <v>9.6825396825396801E-2</v>
      </c>
      <c r="P327" s="16">
        <v>0.1</v>
      </c>
      <c r="Q327" s="16">
        <v>6.78832116788321E-2</v>
      </c>
      <c r="R327" s="16"/>
      <c r="S327" s="16">
        <v>0.13878326996197701</v>
      </c>
      <c r="T327" s="16">
        <v>0.107655502392345</v>
      </c>
      <c r="U327" s="16">
        <v>0.12068965517241401</v>
      </c>
      <c r="V327" s="16">
        <v>0.126357354392892</v>
      </c>
      <c r="W327" s="16">
        <v>7.7753779697624203E-2</v>
      </c>
      <c r="X327" s="16">
        <v>5.9223300970873798E-2</v>
      </c>
      <c r="Y327" s="16">
        <v>4.9253731343283598E-2</v>
      </c>
      <c r="Z327" s="16"/>
      <c r="AA327" s="16">
        <v>6.7938021454111999E-2</v>
      </c>
      <c r="AB327" s="16">
        <v>0.10412026726057901</v>
      </c>
      <c r="AC327" s="16"/>
      <c r="AD327" s="16">
        <v>0.111347517730496</v>
      </c>
      <c r="AE327" s="16">
        <v>8.5751295336787603E-2</v>
      </c>
      <c r="AF327" s="16"/>
      <c r="AG327" s="16">
        <v>0.119367588932806</v>
      </c>
      <c r="AH327" s="16">
        <v>6.78832116788321E-2</v>
      </c>
      <c r="AI327" s="16"/>
      <c r="AJ327" s="16">
        <v>6.7130577159230501E-2</v>
      </c>
      <c r="AK327" s="16">
        <v>0.114609126282278</v>
      </c>
      <c r="AL327" s="16"/>
      <c r="AM327" s="16">
        <v>0.21495327102803699</v>
      </c>
      <c r="AN327" s="16">
        <v>0.12699680511182099</v>
      </c>
      <c r="AO327" s="16">
        <v>8.0048270313756997E-2</v>
      </c>
      <c r="AP327" s="16">
        <v>4.93723849372385E-2</v>
      </c>
      <c r="AQ327" s="16"/>
      <c r="AR327" s="16">
        <v>8.4276729559748395E-2</v>
      </c>
      <c r="AS327" s="16">
        <v>9.6195652173913002E-2</v>
      </c>
      <c r="AT327" s="16"/>
      <c r="AU327" s="16">
        <v>8.6313193588162807E-2</v>
      </c>
      <c r="AV327" s="16">
        <v>9.3742991702175399E-2</v>
      </c>
      <c r="AW327" s="16"/>
      <c r="AX327" s="16">
        <v>7.4204946996466403E-2</v>
      </c>
      <c r="AY327" s="16">
        <v>9.6132096810676304E-2</v>
      </c>
      <c r="AZ327" s="16"/>
      <c r="BA327" s="16">
        <v>0.102209944751381</v>
      </c>
      <c r="BB327" s="16">
        <v>9.1890790546047305E-2</v>
      </c>
      <c r="BC327" s="16"/>
      <c r="BD327" s="16">
        <v>9.4240837696335095E-2</v>
      </c>
      <c r="BE327" s="16">
        <v>9.22363847045191E-2</v>
      </c>
      <c r="BF327" s="16"/>
      <c r="BG327" s="16">
        <v>7.4324324324324301E-2</v>
      </c>
      <c r="BH327" s="16">
        <v>9.3687173301166105E-2</v>
      </c>
      <c r="BI327" s="16"/>
      <c r="BJ327" s="16">
        <v>6.4102564102564097E-2</v>
      </c>
      <c r="BK327" s="16">
        <v>9.6427034007748602E-2</v>
      </c>
      <c r="BL327" s="16"/>
      <c r="BM327" s="16">
        <v>8.8607594936708903E-2</v>
      </c>
      <c r="BN327" s="16">
        <v>9.29230769230769E-2</v>
      </c>
      <c r="BO327" s="16"/>
      <c r="BP327" s="16">
        <v>8.4437086092715205E-2</v>
      </c>
      <c r="BQ327" s="16">
        <v>9.3656236605229301E-2</v>
      </c>
    </row>
    <row r="328" spans="2:69" x14ac:dyDescent="0.25">
      <c r="B328" t="s">
        <v>210</v>
      </c>
      <c r="C328" s="16">
        <v>2.67552182163188E-2</v>
      </c>
      <c r="D328" s="16">
        <v>2.0833333333333301E-2</v>
      </c>
      <c r="E328" s="16">
        <v>1.52143845089903E-2</v>
      </c>
      <c r="F328" s="16">
        <v>9.2879256965944304E-3</v>
      </c>
      <c r="G328" s="16">
        <v>1.30813953488372E-2</v>
      </c>
      <c r="H328" s="16">
        <v>5.4628224582701099E-2</v>
      </c>
      <c r="I328" s="16">
        <v>2.2698612862547301E-2</v>
      </c>
      <c r="J328" s="16">
        <v>3.5353535353535401E-2</v>
      </c>
      <c r="K328" s="16">
        <v>8.4033613445378096E-3</v>
      </c>
      <c r="L328" s="16">
        <v>2.6548672566371698E-2</v>
      </c>
      <c r="M328" s="16"/>
      <c r="N328" s="16">
        <v>6.02409638554217E-2</v>
      </c>
      <c r="O328" s="16">
        <v>2.53968253968254E-2</v>
      </c>
      <c r="P328" s="16">
        <v>2.1495327102803701E-2</v>
      </c>
      <c r="Q328" s="16">
        <v>1.8978102189781E-2</v>
      </c>
      <c r="R328" s="16"/>
      <c r="S328" s="16">
        <v>4.9429657794676798E-2</v>
      </c>
      <c r="T328" s="16">
        <v>2.6315789473684199E-2</v>
      </c>
      <c r="U328" s="16">
        <v>2.5862068965517199E-2</v>
      </c>
      <c r="V328" s="16">
        <v>2.56663376110563E-2</v>
      </c>
      <c r="W328" s="16">
        <v>1.9438444924405999E-2</v>
      </c>
      <c r="X328" s="16">
        <v>1.84466019417476E-2</v>
      </c>
      <c r="Y328" s="16">
        <v>2.3880597014925401E-2</v>
      </c>
      <c r="Z328" s="16"/>
      <c r="AA328" s="16">
        <v>1.01311084624553E-2</v>
      </c>
      <c r="AB328" s="16">
        <v>3.4521158129175902E-2</v>
      </c>
      <c r="AC328" s="16"/>
      <c r="AD328" s="16">
        <v>3.8297872340425497E-2</v>
      </c>
      <c r="AE328" s="16">
        <v>2.25388601036269E-2</v>
      </c>
      <c r="AF328" s="16"/>
      <c r="AG328" s="16">
        <v>3.5177865612648199E-2</v>
      </c>
      <c r="AH328" s="16">
        <v>1.8978102189781E-2</v>
      </c>
      <c r="AI328" s="16"/>
      <c r="AJ328" s="16">
        <v>1.80106426524765E-2</v>
      </c>
      <c r="AK328" s="16">
        <v>3.4311991510435097E-2</v>
      </c>
      <c r="AL328" s="16"/>
      <c r="AM328" s="16">
        <v>9.0342679127725894E-2</v>
      </c>
      <c r="AN328" s="16">
        <v>4.8722044728434499E-2</v>
      </c>
      <c r="AO328" s="16">
        <v>1.52855993563958E-2</v>
      </c>
      <c r="AP328" s="16">
        <v>1.00418410041841E-2</v>
      </c>
      <c r="AQ328" s="16"/>
      <c r="AR328" s="16">
        <v>1.25786163522013E-2</v>
      </c>
      <c r="AS328" s="16">
        <v>3.28804347826087E-2</v>
      </c>
      <c r="AT328" s="16"/>
      <c r="AU328" s="16">
        <v>4.3156596794081403E-2</v>
      </c>
      <c r="AV328" s="16">
        <v>2.3772146221125799E-2</v>
      </c>
      <c r="AW328" s="16"/>
      <c r="AX328" s="16">
        <v>2.7090694935217902E-2</v>
      </c>
      <c r="AY328" s="16">
        <v>2.6690793938023101E-2</v>
      </c>
      <c r="AZ328" s="16"/>
      <c r="BA328" s="16">
        <v>3.5911602209944701E-2</v>
      </c>
      <c r="BB328" s="16">
        <v>2.6079869600651999E-2</v>
      </c>
      <c r="BC328" s="16"/>
      <c r="BD328" s="16">
        <v>2.3036649214659699E-2</v>
      </c>
      <c r="BE328" s="16">
        <v>2.7578215527230599E-2</v>
      </c>
      <c r="BF328" s="16"/>
      <c r="BG328" s="16">
        <v>2.7027027027027001E-2</v>
      </c>
      <c r="BH328" s="16">
        <v>2.6739043023723399E-2</v>
      </c>
      <c r="BI328" s="16"/>
      <c r="BJ328" s="16">
        <v>2.7243589743589699E-2</v>
      </c>
      <c r="BK328" s="16">
        <v>2.6689625484287601E-2</v>
      </c>
      <c r="BL328" s="16"/>
      <c r="BM328" s="16">
        <v>1.7721518987341801E-2</v>
      </c>
      <c r="BN328" s="16">
        <v>2.7487179487179499E-2</v>
      </c>
      <c r="BO328" s="16"/>
      <c r="BP328" s="16">
        <v>6.6225165562913899E-3</v>
      </c>
      <c r="BQ328" s="16">
        <v>2.9361337333904801E-2</v>
      </c>
    </row>
    <row r="329" spans="2:69" x14ac:dyDescent="0.25">
      <c r="B329" t="s">
        <v>211</v>
      </c>
      <c r="C329" s="16">
        <v>1.0056925996204899E-2</v>
      </c>
      <c r="D329" s="16">
        <v>7.4404761904761901E-3</v>
      </c>
      <c r="E329" s="16">
        <v>2.7662517289073298E-3</v>
      </c>
      <c r="F329" s="16">
        <v>0</v>
      </c>
      <c r="G329" s="16">
        <v>4.3604651162790697E-3</v>
      </c>
      <c r="H329" s="16">
        <v>2.80728376327769E-2</v>
      </c>
      <c r="I329" s="16">
        <v>5.0441361916771796E-3</v>
      </c>
      <c r="J329" s="16">
        <v>0</v>
      </c>
      <c r="K329" s="16">
        <v>1.6806722689075598E-2</v>
      </c>
      <c r="L329" s="16">
        <v>0</v>
      </c>
      <c r="M329" s="16"/>
      <c r="N329" s="16">
        <v>2.7710843373493999E-2</v>
      </c>
      <c r="O329" s="16">
        <v>6.3492063492063501E-3</v>
      </c>
      <c r="P329" s="16">
        <v>7.4766355140186902E-3</v>
      </c>
      <c r="Q329" s="16">
        <v>6.5693430656934299E-3</v>
      </c>
      <c r="R329" s="16"/>
      <c r="S329" s="16">
        <v>2.2813688212927799E-2</v>
      </c>
      <c r="T329" s="16">
        <v>7.1770334928229701E-3</v>
      </c>
      <c r="U329" s="16">
        <v>4.3103448275862103E-3</v>
      </c>
      <c r="V329" s="16">
        <v>1.28331688055281E-2</v>
      </c>
      <c r="W329" s="16">
        <v>8.6393088552915807E-3</v>
      </c>
      <c r="X329" s="16">
        <v>4.8543689320388302E-3</v>
      </c>
      <c r="Y329" s="16">
        <v>1.1940298507462701E-2</v>
      </c>
      <c r="Z329" s="16"/>
      <c r="AA329" s="16">
        <v>3.5756853396901101E-3</v>
      </c>
      <c r="AB329" s="16">
        <v>1.30846325167038E-2</v>
      </c>
      <c r="AC329" s="16"/>
      <c r="AD329" s="16">
        <v>1.56028368794326E-2</v>
      </c>
      <c r="AE329" s="16">
        <v>8.0310880829015507E-3</v>
      </c>
      <c r="AF329" s="16"/>
      <c r="AG329" s="16">
        <v>1.38339920948617E-2</v>
      </c>
      <c r="AH329" s="16">
        <v>6.5693430656934299E-3</v>
      </c>
      <c r="AI329" s="16"/>
      <c r="AJ329" s="16">
        <v>8.5959885386819503E-3</v>
      </c>
      <c r="AK329" s="16">
        <v>1.13194198797312E-2</v>
      </c>
      <c r="AL329" s="16"/>
      <c r="AM329" s="16">
        <v>5.2959501557632398E-2</v>
      </c>
      <c r="AN329" s="16">
        <v>1.51757188498403E-2</v>
      </c>
      <c r="AO329" s="16">
        <v>6.03378921962993E-3</v>
      </c>
      <c r="AP329" s="16">
        <v>8.3682008368200799E-4</v>
      </c>
      <c r="AQ329" s="16"/>
      <c r="AR329" s="16">
        <v>6.9182389937106903E-3</v>
      </c>
      <c r="AS329" s="16">
        <v>1.1413043478260901E-2</v>
      </c>
      <c r="AT329" s="16"/>
      <c r="AU329" s="16">
        <v>9.8643649815043193E-3</v>
      </c>
      <c r="AV329" s="16">
        <v>1.0091948867459099E-2</v>
      </c>
      <c r="AW329" s="16"/>
      <c r="AX329" s="16">
        <v>7.0671378091872799E-3</v>
      </c>
      <c r="AY329" s="16">
        <v>1.0631078941415999E-2</v>
      </c>
      <c r="AZ329" s="16"/>
      <c r="BA329" s="16">
        <v>1.1049723756906099E-2</v>
      </c>
      <c r="BB329" s="16">
        <v>9.9837000814995899E-3</v>
      </c>
      <c r="BC329" s="16"/>
      <c r="BD329" s="16">
        <v>4.1884816753926697E-3</v>
      </c>
      <c r="BE329" s="16">
        <v>1.1355735805330201E-2</v>
      </c>
      <c r="BF329" s="16"/>
      <c r="BG329" s="16">
        <v>3.3783783783783799E-3</v>
      </c>
      <c r="BH329" s="16">
        <v>1.0454362685967E-2</v>
      </c>
      <c r="BI329" s="16"/>
      <c r="BJ329" s="16">
        <v>6.41025641025641E-3</v>
      </c>
      <c r="BK329" s="16">
        <v>1.0546706844597501E-2</v>
      </c>
      <c r="BL329" s="16"/>
      <c r="BM329" s="16">
        <v>1.0126582278481001E-2</v>
      </c>
      <c r="BN329" s="16">
        <v>1.00512820512821E-2</v>
      </c>
      <c r="BO329" s="16"/>
      <c r="BP329" s="16">
        <v>6.6225165562913899E-3</v>
      </c>
      <c r="BQ329" s="16">
        <v>1.05015002143163E-2</v>
      </c>
    </row>
    <row r="330" spans="2:69" x14ac:dyDescent="0.25">
      <c r="B330" t="s">
        <v>68</v>
      </c>
      <c r="C330" s="16">
        <v>3.2258064516129002E-3</v>
      </c>
      <c r="D330" s="16">
        <v>1.48809523809524E-3</v>
      </c>
      <c r="E330" s="16">
        <v>0</v>
      </c>
      <c r="F330" s="16">
        <v>1.54798761609907E-3</v>
      </c>
      <c r="G330" s="16">
        <v>4.3604651162790697E-3</v>
      </c>
      <c r="H330" s="16">
        <v>6.8285280728376304E-3</v>
      </c>
      <c r="I330" s="16">
        <v>2.5220680958385898E-3</v>
      </c>
      <c r="J330" s="16">
        <v>0</v>
      </c>
      <c r="K330" s="16">
        <v>8.4033613445378096E-3</v>
      </c>
      <c r="L330" s="16">
        <v>0</v>
      </c>
      <c r="M330" s="16"/>
      <c r="N330" s="16">
        <v>8.4337349397590397E-3</v>
      </c>
      <c r="O330" s="16">
        <v>3.1746031746031698E-3</v>
      </c>
      <c r="P330" s="16">
        <v>0</v>
      </c>
      <c r="Q330" s="16">
        <v>2.9197080291970801E-3</v>
      </c>
      <c r="R330" s="16"/>
      <c r="S330" s="16">
        <v>7.6045627376425898E-3</v>
      </c>
      <c r="T330" s="16">
        <v>2.3923444976076602E-3</v>
      </c>
      <c r="U330" s="16">
        <v>0</v>
      </c>
      <c r="V330" s="16">
        <v>2.96150049358342E-3</v>
      </c>
      <c r="W330" s="16">
        <v>2.15982721382289E-3</v>
      </c>
      <c r="X330" s="16">
        <v>2.9126213592233002E-3</v>
      </c>
      <c r="Y330" s="16">
        <v>2.9850746268656699E-3</v>
      </c>
      <c r="Z330" s="16"/>
      <c r="AA330" s="16">
        <v>1.19189511323004E-3</v>
      </c>
      <c r="AB330" s="16">
        <v>4.1759465478841901E-3</v>
      </c>
      <c r="AC330" s="16"/>
      <c r="AD330" s="16">
        <v>5.6737588652482299E-3</v>
      </c>
      <c r="AE330" s="16">
        <v>2.3316062176165801E-3</v>
      </c>
      <c r="AF330" s="16"/>
      <c r="AG330" s="16">
        <v>3.5573122529644302E-3</v>
      </c>
      <c r="AH330" s="16">
        <v>2.9197080291970801E-3</v>
      </c>
      <c r="AI330" s="16"/>
      <c r="AJ330" s="16">
        <v>2.04666393778142E-3</v>
      </c>
      <c r="AK330" s="16">
        <v>4.2447824548991903E-3</v>
      </c>
      <c r="AL330" s="16"/>
      <c r="AM330" s="16">
        <v>2.1806853582554499E-2</v>
      </c>
      <c r="AN330" s="16">
        <v>2.3961661341852999E-3</v>
      </c>
      <c r="AO330" s="16">
        <v>1.6090104585679799E-3</v>
      </c>
      <c r="AP330" s="16">
        <v>2.5104602510460298E-3</v>
      </c>
      <c r="AQ330" s="16"/>
      <c r="AR330" s="16">
        <v>1.2578616352201301E-3</v>
      </c>
      <c r="AS330" s="16">
        <v>4.0760869565217399E-3</v>
      </c>
      <c r="AT330" s="16"/>
      <c r="AU330" s="16">
        <v>3.6991368680641202E-3</v>
      </c>
      <c r="AV330" s="16">
        <v>3.13971742543171E-3</v>
      </c>
      <c r="AW330" s="16"/>
      <c r="AX330" s="16">
        <v>0</v>
      </c>
      <c r="AY330" s="16">
        <v>3.84528387242705E-3</v>
      </c>
      <c r="AZ330" s="16"/>
      <c r="BA330" s="16">
        <v>5.5248618784530402E-3</v>
      </c>
      <c r="BB330" s="16">
        <v>3.05623471882641E-3</v>
      </c>
      <c r="BC330" s="16"/>
      <c r="BD330" s="16">
        <v>2.0942408376963401E-3</v>
      </c>
      <c r="BE330" s="16">
        <v>3.4762456546929298E-3</v>
      </c>
      <c r="BF330" s="16"/>
      <c r="BG330" s="16">
        <v>3.3783783783783799E-3</v>
      </c>
      <c r="BH330" s="16">
        <v>3.2167269802975502E-3</v>
      </c>
      <c r="BI330" s="16"/>
      <c r="BJ330" s="16">
        <v>1.6025641025640999E-3</v>
      </c>
      <c r="BK330" s="16">
        <v>3.4438226431338799E-3</v>
      </c>
      <c r="BL330" s="16"/>
      <c r="BM330" s="16">
        <v>2.5316455696202502E-3</v>
      </c>
      <c r="BN330" s="16">
        <v>3.2820512820512801E-3</v>
      </c>
      <c r="BO330" s="16"/>
      <c r="BP330" s="16">
        <v>0</v>
      </c>
      <c r="BQ330" s="16">
        <v>3.6433776253750501E-3</v>
      </c>
    </row>
    <row r="331" spans="2:69" x14ac:dyDescent="0.25">
      <c r="B331" t="s">
        <v>212</v>
      </c>
      <c r="C331" s="16">
        <v>0.86736242884250503</v>
      </c>
      <c r="D331" s="16">
        <v>0.91220238095238104</v>
      </c>
      <c r="E331" s="16">
        <v>0.88796680497925295</v>
      </c>
      <c r="F331" s="16">
        <v>0.93653250773993801</v>
      </c>
      <c r="G331" s="16">
        <v>0.89680232558139505</v>
      </c>
      <c r="H331" s="16">
        <v>0.74962063732928697</v>
      </c>
      <c r="I331" s="16">
        <v>0.91046658259772995</v>
      </c>
      <c r="J331" s="16">
        <v>0.90404040404040398</v>
      </c>
      <c r="K331" s="16">
        <v>0.86554621848739499</v>
      </c>
      <c r="L331" s="16">
        <v>0.90265486725663702</v>
      </c>
      <c r="M331" s="16"/>
      <c r="N331" s="16">
        <v>0.74216867469879499</v>
      </c>
      <c r="O331" s="16">
        <v>0.86825396825396794</v>
      </c>
      <c r="P331" s="16">
        <v>0.87102803738317802</v>
      </c>
      <c r="Q331" s="16">
        <v>0.90364963503649598</v>
      </c>
      <c r="R331" s="16"/>
      <c r="S331" s="16">
        <v>0.78136882129277596</v>
      </c>
      <c r="T331" s="16">
        <v>0.85645933014354103</v>
      </c>
      <c r="U331" s="16">
        <v>0.84913793103448298</v>
      </c>
      <c r="V331" s="16">
        <v>0.83218163869693995</v>
      </c>
      <c r="W331" s="16">
        <v>0.89200863930885499</v>
      </c>
      <c r="X331" s="16">
        <v>0.91456310679611597</v>
      </c>
      <c r="Y331" s="16">
        <v>0.91194029850746305</v>
      </c>
      <c r="Z331" s="16"/>
      <c r="AA331" s="16">
        <v>0.91716328963051197</v>
      </c>
      <c r="AB331" s="16">
        <v>0.84409799554565701</v>
      </c>
      <c r="AC331" s="16"/>
      <c r="AD331" s="16">
        <v>0.82907801418439697</v>
      </c>
      <c r="AE331" s="16">
        <v>0.88134715025906696</v>
      </c>
      <c r="AF331" s="16"/>
      <c r="AG331" s="16">
        <v>0.82806324110671903</v>
      </c>
      <c r="AH331" s="16">
        <v>0.90364963503649598</v>
      </c>
      <c r="AI331" s="16"/>
      <c r="AJ331" s="16">
        <v>0.90421612771183002</v>
      </c>
      <c r="AK331" s="16">
        <v>0.83551467987265604</v>
      </c>
      <c r="AL331" s="16"/>
      <c r="AM331" s="16">
        <v>0.61993769470405002</v>
      </c>
      <c r="AN331" s="16">
        <v>0.80670926517571895</v>
      </c>
      <c r="AO331" s="16">
        <v>0.89702333065164896</v>
      </c>
      <c r="AP331" s="16">
        <v>0.93723849372384904</v>
      </c>
      <c r="AQ331" s="16"/>
      <c r="AR331" s="16">
        <v>0.89496855345911897</v>
      </c>
      <c r="AS331" s="16">
        <v>0.85543478260869599</v>
      </c>
      <c r="AT331" s="16"/>
      <c r="AU331" s="16">
        <v>0.85696670776818795</v>
      </c>
      <c r="AV331" s="16">
        <v>0.869253195783808</v>
      </c>
      <c r="AW331" s="16"/>
      <c r="AX331" s="16">
        <v>0.89163722025912795</v>
      </c>
      <c r="AY331" s="16">
        <v>0.86270074643745798</v>
      </c>
      <c r="AZ331" s="16"/>
      <c r="BA331" s="16">
        <v>0.84530386740331498</v>
      </c>
      <c r="BB331" s="16">
        <v>0.86898940505297495</v>
      </c>
      <c r="BC331" s="16"/>
      <c r="BD331" s="16">
        <v>0.87643979057591603</v>
      </c>
      <c r="BE331" s="16">
        <v>0.86535341830822698</v>
      </c>
      <c r="BF331" s="16"/>
      <c r="BG331" s="16">
        <v>0.891891891891892</v>
      </c>
      <c r="BH331" s="16">
        <v>0.86590269400884601</v>
      </c>
      <c r="BI331" s="16"/>
      <c r="BJ331" s="16">
        <v>0.90064102564102599</v>
      </c>
      <c r="BK331" s="16">
        <v>0.86289281102023196</v>
      </c>
      <c r="BL331" s="16"/>
      <c r="BM331" s="16">
        <v>0.88101265822784802</v>
      </c>
      <c r="BN331" s="16">
        <v>0.86625641025640998</v>
      </c>
      <c r="BO331" s="16"/>
      <c r="BP331" s="16">
        <v>0.90231788079470199</v>
      </c>
      <c r="BQ331" s="16">
        <v>0.86283754822117498</v>
      </c>
    </row>
    <row r="332" spans="2:69" x14ac:dyDescent="0.25">
      <c r="B332" t="s">
        <v>213</v>
      </c>
      <c r="C332" s="16">
        <v>3.6812144212523698E-2</v>
      </c>
      <c r="D332" s="16">
        <v>2.82738095238095E-2</v>
      </c>
      <c r="E332" s="16">
        <v>1.7980636237897599E-2</v>
      </c>
      <c r="F332" s="16">
        <v>9.2879256965944304E-3</v>
      </c>
      <c r="G332" s="16">
        <v>1.74418604651163E-2</v>
      </c>
      <c r="H332" s="16">
        <v>8.2701062215478002E-2</v>
      </c>
      <c r="I332" s="16">
        <v>2.77427490542245E-2</v>
      </c>
      <c r="J332" s="16">
        <v>3.5353535353535401E-2</v>
      </c>
      <c r="K332" s="16">
        <v>2.5210084033613401E-2</v>
      </c>
      <c r="L332" s="16">
        <v>2.6548672566371698E-2</v>
      </c>
      <c r="M332" s="16"/>
      <c r="N332" s="16">
        <v>8.7951807228915699E-2</v>
      </c>
      <c r="O332" s="16">
        <v>3.1746031746031703E-2</v>
      </c>
      <c r="P332" s="16">
        <v>2.8971962616822399E-2</v>
      </c>
      <c r="Q332" s="16">
        <v>2.5547445255474501E-2</v>
      </c>
      <c r="R332" s="16"/>
      <c r="S332" s="16">
        <v>7.2243346007604597E-2</v>
      </c>
      <c r="T332" s="16">
        <v>3.3492822966507199E-2</v>
      </c>
      <c r="U332" s="16">
        <v>3.0172413793103401E-2</v>
      </c>
      <c r="V332" s="16">
        <v>3.8499506416584402E-2</v>
      </c>
      <c r="W332" s="16">
        <v>2.8077753779697599E-2</v>
      </c>
      <c r="X332" s="16">
        <v>2.3300970873786402E-2</v>
      </c>
      <c r="Y332" s="16">
        <v>3.5820895522388103E-2</v>
      </c>
      <c r="Z332" s="16"/>
      <c r="AA332" s="16">
        <v>1.3706793802145401E-2</v>
      </c>
      <c r="AB332" s="16">
        <v>4.7605790645879699E-2</v>
      </c>
      <c r="AC332" s="16"/>
      <c r="AD332" s="16">
        <v>5.3900709219858199E-2</v>
      </c>
      <c r="AE332" s="16">
        <v>3.0569948186528501E-2</v>
      </c>
      <c r="AF332" s="16"/>
      <c r="AG332" s="16">
        <v>4.9011857707509897E-2</v>
      </c>
      <c r="AH332" s="16">
        <v>2.5547445255474501E-2</v>
      </c>
      <c r="AI332" s="16"/>
      <c r="AJ332" s="16">
        <v>2.66066311911584E-2</v>
      </c>
      <c r="AK332" s="16">
        <v>4.5631411390166299E-2</v>
      </c>
      <c r="AL332" s="16"/>
      <c r="AM332" s="16">
        <v>0.14330218068535799</v>
      </c>
      <c r="AN332" s="16">
        <v>6.3897763578274799E-2</v>
      </c>
      <c r="AO332" s="16">
        <v>2.1319388576025701E-2</v>
      </c>
      <c r="AP332" s="16">
        <v>1.0878661087866099E-2</v>
      </c>
      <c r="AQ332" s="16"/>
      <c r="AR332" s="16">
        <v>1.9496855345912001E-2</v>
      </c>
      <c r="AS332" s="16">
        <v>4.4293478260869601E-2</v>
      </c>
      <c r="AT332" s="16"/>
      <c r="AU332" s="16">
        <v>5.3020961775585698E-2</v>
      </c>
      <c r="AV332" s="16">
        <v>3.38640950885849E-2</v>
      </c>
      <c r="AW332" s="16"/>
      <c r="AX332" s="16">
        <v>3.4157832744405203E-2</v>
      </c>
      <c r="AY332" s="16">
        <v>3.7321872879439E-2</v>
      </c>
      <c r="AZ332" s="16"/>
      <c r="BA332" s="16">
        <v>4.6961325966850799E-2</v>
      </c>
      <c r="BB332" s="16">
        <v>3.6063569682151603E-2</v>
      </c>
      <c r="BC332" s="16"/>
      <c r="BD332" s="16">
        <v>2.72251308900524E-2</v>
      </c>
      <c r="BE332" s="16">
        <v>3.89339513325608E-2</v>
      </c>
      <c r="BF332" s="16"/>
      <c r="BG332" s="16">
        <v>3.04054054054054E-2</v>
      </c>
      <c r="BH332" s="16">
        <v>3.7193405709690402E-2</v>
      </c>
      <c r="BI332" s="16"/>
      <c r="BJ332" s="16">
        <v>3.3653846153846201E-2</v>
      </c>
      <c r="BK332" s="16">
        <v>3.7236332328885097E-2</v>
      </c>
      <c r="BL332" s="16"/>
      <c r="BM332" s="16">
        <v>2.7848101265822801E-2</v>
      </c>
      <c r="BN332" s="16">
        <v>3.75384615384615E-2</v>
      </c>
      <c r="BO332" s="16"/>
      <c r="BP332" s="16">
        <v>1.3245033112582801E-2</v>
      </c>
      <c r="BQ332" s="16">
        <v>3.9862837548221203E-2</v>
      </c>
    </row>
    <row r="333" spans="2:69" x14ac:dyDescent="0.25">
      <c r="B333" t="s">
        <v>156</v>
      </c>
      <c r="C333" s="16">
        <v>0.83055028462998104</v>
      </c>
      <c r="D333" s="16">
        <v>0.88392857142857095</v>
      </c>
      <c r="E333" s="16">
        <v>0.86998616874135504</v>
      </c>
      <c r="F333" s="16">
        <v>0.92724458204334403</v>
      </c>
      <c r="G333" s="16">
        <v>0.87936046511627897</v>
      </c>
      <c r="H333" s="16">
        <v>0.66691957511380895</v>
      </c>
      <c r="I333" s="16">
        <v>0.88272383354350603</v>
      </c>
      <c r="J333" s="16">
        <v>0.86868686868686895</v>
      </c>
      <c r="K333" s="16">
        <v>0.84033613445378197</v>
      </c>
      <c r="L333" s="16">
        <v>0.87610619469026496</v>
      </c>
      <c r="M333" s="16"/>
      <c r="N333" s="16">
        <v>0.65421686746987895</v>
      </c>
      <c r="O333" s="16">
        <v>0.83650793650793698</v>
      </c>
      <c r="P333" s="16">
        <v>0.84205607476635502</v>
      </c>
      <c r="Q333" s="16">
        <v>0.87810218978102195</v>
      </c>
      <c r="R333" s="16"/>
      <c r="S333" s="16">
        <v>0.709125475285171</v>
      </c>
      <c r="T333" s="16">
        <v>0.82296650717703301</v>
      </c>
      <c r="U333" s="16">
        <v>0.818965517241379</v>
      </c>
      <c r="V333" s="16">
        <v>0.793682132280355</v>
      </c>
      <c r="W333" s="16">
        <v>0.86393088552915798</v>
      </c>
      <c r="X333" s="16">
        <v>0.89126213592232995</v>
      </c>
      <c r="Y333" s="16">
        <v>0.87611940298507496</v>
      </c>
      <c r="Z333" s="16"/>
      <c r="AA333" s="16">
        <v>0.90345649582836696</v>
      </c>
      <c r="AB333" s="16">
        <v>0.79649220489977701</v>
      </c>
      <c r="AC333" s="16"/>
      <c r="AD333" s="16">
        <v>0.77517730496453896</v>
      </c>
      <c r="AE333" s="16">
        <v>0.85077720207253904</v>
      </c>
      <c r="AF333" s="16"/>
      <c r="AG333" s="16">
        <v>0.77905138339920899</v>
      </c>
      <c r="AH333" s="16">
        <v>0.87810218978102195</v>
      </c>
      <c r="AI333" s="16"/>
      <c r="AJ333" s="16">
        <v>0.877609496520671</v>
      </c>
      <c r="AK333" s="16">
        <v>0.78988326848249002</v>
      </c>
      <c r="AL333" s="16"/>
      <c r="AM333" s="16">
        <v>0.47663551401869197</v>
      </c>
      <c r="AN333" s="16">
        <v>0.74281150159744402</v>
      </c>
      <c r="AO333" s="16">
        <v>0.87570394207562396</v>
      </c>
      <c r="AP333" s="16">
        <v>0.92635983263598298</v>
      </c>
      <c r="AQ333" s="16"/>
      <c r="AR333" s="16">
        <v>0.87547169811320702</v>
      </c>
      <c r="AS333" s="16">
        <v>0.81114130434782605</v>
      </c>
      <c r="AT333" s="16"/>
      <c r="AU333" s="16">
        <v>0.80394574599260205</v>
      </c>
      <c r="AV333" s="16">
        <v>0.83538910069522299</v>
      </c>
      <c r="AW333" s="16"/>
      <c r="AX333" s="16">
        <v>0.85747938751472297</v>
      </c>
      <c r="AY333" s="16">
        <v>0.82537887355801898</v>
      </c>
      <c r="AZ333" s="16"/>
      <c r="BA333" s="16">
        <v>0.79834254143646399</v>
      </c>
      <c r="BB333" s="16">
        <v>0.83292583537082299</v>
      </c>
      <c r="BC333" s="16"/>
      <c r="BD333" s="16">
        <v>0.84921465968586396</v>
      </c>
      <c r="BE333" s="16">
        <v>0.82641946697566604</v>
      </c>
      <c r="BF333" s="16"/>
      <c r="BG333" s="16">
        <v>0.86148648648648696</v>
      </c>
      <c r="BH333" s="16">
        <v>0.82870928829915602</v>
      </c>
      <c r="BI333" s="16"/>
      <c r="BJ333" s="16">
        <v>0.86698717948717896</v>
      </c>
      <c r="BK333" s="16">
        <v>0.82565647869134695</v>
      </c>
      <c r="BL333" s="16"/>
      <c r="BM333" s="16">
        <v>0.85316455696202498</v>
      </c>
      <c r="BN333" s="16">
        <v>0.82871794871794902</v>
      </c>
      <c r="BO333" s="16"/>
      <c r="BP333" s="16">
        <v>0.88907284768211903</v>
      </c>
      <c r="BQ333" s="16">
        <v>0.82297471067295302</v>
      </c>
    </row>
    <row r="334" spans="2:69" x14ac:dyDescent="0.25">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row>
    <row r="335" spans="2:69" x14ac:dyDescent="0.25">
      <c r="B335" s="6" t="s">
        <v>221</v>
      </c>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row>
    <row r="336" spans="2:69" x14ac:dyDescent="0.25">
      <c r="B336" s="23" t="s">
        <v>70</v>
      </c>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row>
    <row r="337" spans="2:69" x14ac:dyDescent="0.25">
      <c r="B337" t="s">
        <v>207</v>
      </c>
      <c r="C337" s="16">
        <v>0.66907020872865297</v>
      </c>
      <c r="D337" s="16">
        <v>0.56547619047619002</v>
      </c>
      <c r="E337" s="16">
        <v>0.64730290456431505</v>
      </c>
      <c r="F337" s="16">
        <v>0.78328173374612997</v>
      </c>
      <c r="G337" s="16">
        <v>0.58866279069767402</v>
      </c>
      <c r="H337" s="16">
        <v>0.76100151745068301</v>
      </c>
      <c r="I337" s="16">
        <v>0.60655737704918</v>
      </c>
      <c r="J337" s="16">
        <v>0.63131313131313105</v>
      </c>
      <c r="K337" s="16">
        <v>0.56302521008403394</v>
      </c>
      <c r="L337" s="16">
        <v>0.80530973451327403</v>
      </c>
      <c r="M337" s="16"/>
      <c r="N337" s="16">
        <v>0.74337349397590402</v>
      </c>
      <c r="O337" s="16">
        <v>0.69047619047619002</v>
      </c>
      <c r="P337" s="16">
        <v>0.64766355140186904</v>
      </c>
      <c r="Q337" s="16">
        <v>0.65</v>
      </c>
      <c r="R337" s="16"/>
      <c r="S337" s="16">
        <v>0.70532319391635001</v>
      </c>
      <c r="T337" s="16">
        <v>0.62200956937799001</v>
      </c>
      <c r="U337" s="16">
        <v>0.64870689655172398</v>
      </c>
      <c r="V337" s="16">
        <v>0.67423494570582398</v>
      </c>
      <c r="W337" s="16">
        <v>0.63066954643628503</v>
      </c>
      <c r="X337" s="16">
        <v>0.68349514563106795</v>
      </c>
      <c r="Y337" s="16">
        <v>0.70895522388059695</v>
      </c>
      <c r="Z337" s="16"/>
      <c r="AA337" s="16">
        <v>0.64719904648390902</v>
      </c>
      <c r="AB337" s="16">
        <v>0.67928730512249402</v>
      </c>
      <c r="AC337" s="16"/>
      <c r="AD337" s="16">
        <v>0.69361702127659597</v>
      </c>
      <c r="AE337" s="16">
        <v>0.66010362694300495</v>
      </c>
      <c r="AF337" s="16"/>
      <c r="AG337" s="16">
        <v>0.689723320158103</v>
      </c>
      <c r="AH337" s="16">
        <v>0.65</v>
      </c>
      <c r="AI337" s="16"/>
      <c r="AJ337" s="16">
        <v>0.71428571428571397</v>
      </c>
      <c r="AK337" s="16">
        <v>0.62999646268128795</v>
      </c>
      <c r="AL337" s="16"/>
      <c r="AM337" s="16">
        <v>0.548286604361371</v>
      </c>
      <c r="AN337" s="16">
        <v>0.63817891373801905</v>
      </c>
      <c r="AO337" s="16">
        <v>0.67256637168141598</v>
      </c>
      <c r="AP337" s="16">
        <v>0.72887029288702898</v>
      </c>
      <c r="AQ337" s="16"/>
      <c r="AR337" s="16">
        <v>0.65283018867924503</v>
      </c>
      <c r="AS337" s="16">
        <v>0.676086956521739</v>
      </c>
      <c r="AT337" s="16"/>
      <c r="AU337" s="16">
        <v>0.674475955610358</v>
      </c>
      <c r="AV337" s="16">
        <v>0.66808701502579004</v>
      </c>
      <c r="AW337" s="16"/>
      <c r="AX337" s="16">
        <v>0.64193168433451098</v>
      </c>
      <c r="AY337" s="16">
        <v>0.67428183668853203</v>
      </c>
      <c r="AZ337" s="16"/>
      <c r="BA337" s="16">
        <v>0.57182320441988999</v>
      </c>
      <c r="BB337" s="16">
        <v>0.67624286878565598</v>
      </c>
      <c r="BC337" s="16"/>
      <c r="BD337" s="16">
        <v>0.62303664921465995</v>
      </c>
      <c r="BE337" s="16">
        <v>0.67925840092699896</v>
      </c>
      <c r="BF337" s="16"/>
      <c r="BG337" s="16">
        <v>0.63175675675675702</v>
      </c>
      <c r="BH337" s="16">
        <v>0.67129071170084398</v>
      </c>
      <c r="BI337" s="16"/>
      <c r="BJ337" s="16">
        <v>0.58173076923076905</v>
      </c>
      <c r="BK337" s="16">
        <v>0.68080068876452904</v>
      </c>
      <c r="BL337" s="16"/>
      <c r="BM337" s="16">
        <v>0.62531645569620298</v>
      </c>
      <c r="BN337" s="16">
        <v>0.67261538461538495</v>
      </c>
      <c r="BO337" s="16"/>
      <c r="BP337" s="16">
        <v>0.64735099337748303</v>
      </c>
      <c r="BQ337" s="16">
        <v>0.67188169738534098</v>
      </c>
    </row>
    <row r="338" spans="2:69" x14ac:dyDescent="0.25">
      <c r="B338" t="s">
        <v>208</v>
      </c>
      <c r="C338" s="16">
        <v>0.25597722960151797</v>
      </c>
      <c r="D338" s="16">
        <v>0.35267857142857101</v>
      </c>
      <c r="E338" s="16">
        <v>0.25172890733056702</v>
      </c>
      <c r="F338" s="16">
        <v>0.18111455108359101</v>
      </c>
      <c r="G338" s="16">
        <v>0.32122093023255799</v>
      </c>
      <c r="H338" s="16">
        <v>0.17981790591805799</v>
      </c>
      <c r="I338" s="16">
        <v>0.305170239596469</v>
      </c>
      <c r="J338" s="16">
        <v>0.30808080808080801</v>
      </c>
      <c r="K338" s="16">
        <v>0.27731092436974802</v>
      </c>
      <c r="L338" s="16">
        <v>0.16814159292035399</v>
      </c>
      <c r="M338" s="16"/>
      <c r="N338" s="16">
        <v>0.208433734939759</v>
      </c>
      <c r="O338" s="16">
        <v>0.21587301587301599</v>
      </c>
      <c r="P338" s="16">
        <v>0.26261682242990703</v>
      </c>
      <c r="Q338" s="16">
        <v>0.277007299270073</v>
      </c>
      <c r="R338" s="16"/>
      <c r="S338" s="16">
        <v>0.222433460076046</v>
      </c>
      <c r="T338" s="16">
        <v>0.294258373205742</v>
      </c>
      <c r="U338" s="16">
        <v>0.256465517241379</v>
      </c>
      <c r="V338" s="16">
        <v>0.24086870681145101</v>
      </c>
      <c r="W338" s="16">
        <v>0.28833693304535601</v>
      </c>
      <c r="X338" s="16">
        <v>0.25339805825242701</v>
      </c>
      <c r="Y338" s="16">
        <v>0.23731343283582099</v>
      </c>
      <c r="Z338" s="16"/>
      <c r="AA338" s="16">
        <v>0.262216924910608</v>
      </c>
      <c r="AB338" s="16">
        <v>0.25306236080178202</v>
      </c>
      <c r="AC338" s="16"/>
      <c r="AD338" s="16">
        <v>0.231914893617021</v>
      </c>
      <c r="AE338" s="16">
        <v>0.26476683937823797</v>
      </c>
      <c r="AF338" s="16"/>
      <c r="AG338" s="16">
        <v>0.233201581027668</v>
      </c>
      <c r="AH338" s="16">
        <v>0.277007299270073</v>
      </c>
      <c r="AI338" s="16"/>
      <c r="AJ338" s="16">
        <v>0.22840769545640599</v>
      </c>
      <c r="AK338" s="16">
        <v>0.27980191015210498</v>
      </c>
      <c r="AL338" s="16"/>
      <c r="AM338" s="16">
        <v>0.33333333333333298</v>
      </c>
      <c r="AN338" s="16">
        <v>0.26437699680511201</v>
      </c>
      <c r="AO338" s="16">
        <v>0.255430410297667</v>
      </c>
      <c r="AP338" s="16">
        <v>0.227615062761506</v>
      </c>
      <c r="AQ338" s="16"/>
      <c r="AR338" s="16">
        <v>0.262264150943396</v>
      </c>
      <c r="AS338" s="16">
        <v>0.25326086956521698</v>
      </c>
      <c r="AT338" s="16"/>
      <c r="AU338" s="16">
        <v>0.26140567200986398</v>
      </c>
      <c r="AV338" s="16">
        <v>0.25498990805113297</v>
      </c>
      <c r="AW338" s="16"/>
      <c r="AX338" s="16">
        <v>0.27797408716136601</v>
      </c>
      <c r="AY338" s="16">
        <v>0.251752997059489</v>
      </c>
      <c r="AZ338" s="16"/>
      <c r="BA338" s="16">
        <v>0.312154696132597</v>
      </c>
      <c r="BB338" s="16">
        <v>0.251833740831296</v>
      </c>
      <c r="BC338" s="16"/>
      <c r="BD338" s="16">
        <v>0.29005235602094198</v>
      </c>
      <c r="BE338" s="16">
        <v>0.24843568945538799</v>
      </c>
      <c r="BF338" s="16"/>
      <c r="BG338" s="16">
        <v>0.27702702702702697</v>
      </c>
      <c r="BH338" s="16">
        <v>0.254724567752312</v>
      </c>
      <c r="BI338" s="16"/>
      <c r="BJ338" s="16">
        <v>0.331730769230769</v>
      </c>
      <c r="BK338" s="16">
        <v>0.24580284115368101</v>
      </c>
      <c r="BL338" s="16"/>
      <c r="BM338" s="16">
        <v>0.28607594936708902</v>
      </c>
      <c r="BN338" s="16">
        <v>0.25353846153846199</v>
      </c>
      <c r="BO338" s="16"/>
      <c r="BP338" s="16">
        <v>0.25</v>
      </c>
      <c r="BQ338" s="16">
        <v>0.25675096442348899</v>
      </c>
    </row>
    <row r="339" spans="2:69" x14ac:dyDescent="0.25">
      <c r="B339" t="s">
        <v>209</v>
      </c>
      <c r="C339" s="16">
        <v>5.8064516129032302E-2</v>
      </c>
      <c r="D339" s="16">
        <v>5.5059523809523801E-2</v>
      </c>
      <c r="E339" s="16">
        <v>8.1604426002766295E-2</v>
      </c>
      <c r="F339" s="16">
        <v>3.09597523219814E-2</v>
      </c>
      <c r="G339" s="16">
        <v>7.12209302325581E-2</v>
      </c>
      <c r="H339" s="16">
        <v>4.85584218512898E-2</v>
      </c>
      <c r="I339" s="16">
        <v>7.0617906683480502E-2</v>
      </c>
      <c r="J339" s="16">
        <v>3.03030303030303E-2</v>
      </c>
      <c r="K339" s="16">
        <v>0.10084033613445401</v>
      </c>
      <c r="L339" s="16">
        <v>2.6548672566371698E-2</v>
      </c>
      <c r="M339" s="16"/>
      <c r="N339" s="16">
        <v>3.3734939759036103E-2</v>
      </c>
      <c r="O339" s="16">
        <v>6.5079365079365098E-2</v>
      </c>
      <c r="P339" s="16">
        <v>7.00934579439252E-2</v>
      </c>
      <c r="Q339" s="16">
        <v>5.9124087591240902E-2</v>
      </c>
      <c r="R339" s="16"/>
      <c r="S339" s="16">
        <v>6.2737642585551298E-2</v>
      </c>
      <c r="T339" s="16">
        <v>6.4593301435406703E-2</v>
      </c>
      <c r="U339" s="16">
        <v>6.8965517241379296E-2</v>
      </c>
      <c r="V339" s="16">
        <v>6.2191510365251702E-2</v>
      </c>
      <c r="W339" s="16">
        <v>6.5874730021598299E-2</v>
      </c>
      <c r="X339" s="16">
        <v>4.9514563106796097E-2</v>
      </c>
      <c r="Y339" s="16">
        <v>4.1791044776119397E-2</v>
      </c>
      <c r="Z339" s="16"/>
      <c r="AA339" s="16">
        <v>6.9725864123957093E-2</v>
      </c>
      <c r="AB339" s="16">
        <v>5.2616926503340801E-2</v>
      </c>
      <c r="AC339" s="16"/>
      <c r="AD339" s="16">
        <v>5.5319148936170202E-2</v>
      </c>
      <c r="AE339" s="16">
        <v>5.9067357512953403E-2</v>
      </c>
      <c r="AF339" s="16"/>
      <c r="AG339" s="16">
        <v>5.69169960474308E-2</v>
      </c>
      <c r="AH339" s="16">
        <v>5.9124087591240902E-2</v>
      </c>
      <c r="AI339" s="16"/>
      <c r="AJ339" s="16">
        <v>4.5845272206303703E-2</v>
      </c>
      <c r="AK339" s="16">
        <v>6.8623983020870194E-2</v>
      </c>
      <c r="AL339" s="16"/>
      <c r="AM339" s="16">
        <v>7.1651090342679094E-2</v>
      </c>
      <c r="AN339" s="16">
        <v>7.2683706070287499E-2</v>
      </c>
      <c r="AO339" s="16">
        <v>5.7522123893805302E-2</v>
      </c>
      <c r="AP339" s="16">
        <v>3.8493723849372399E-2</v>
      </c>
      <c r="AQ339" s="16"/>
      <c r="AR339" s="16">
        <v>6.6666666666666693E-2</v>
      </c>
      <c r="AS339" s="16">
        <v>5.4347826086956499E-2</v>
      </c>
      <c r="AT339" s="16"/>
      <c r="AU339" s="16">
        <v>4.6855733662145502E-2</v>
      </c>
      <c r="AV339" s="16">
        <v>6.0103162143978497E-2</v>
      </c>
      <c r="AW339" s="16"/>
      <c r="AX339" s="16">
        <v>6.7137809187279199E-2</v>
      </c>
      <c r="AY339" s="16">
        <v>5.6322099072608003E-2</v>
      </c>
      <c r="AZ339" s="16"/>
      <c r="BA339" s="16">
        <v>9.6685082872928194E-2</v>
      </c>
      <c r="BB339" s="16">
        <v>5.5215973920130397E-2</v>
      </c>
      <c r="BC339" s="16"/>
      <c r="BD339" s="16">
        <v>7.0157068062827205E-2</v>
      </c>
      <c r="BE339" s="16">
        <v>5.5388180764774003E-2</v>
      </c>
      <c r="BF339" s="16"/>
      <c r="BG339" s="16">
        <v>6.7567567567567599E-2</v>
      </c>
      <c r="BH339" s="16">
        <v>5.7498994772818703E-2</v>
      </c>
      <c r="BI339" s="16"/>
      <c r="BJ339" s="16">
        <v>6.5705128205128194E-2</v>
      </c>
      <c r="BK339" s="16">
        <v>5.7038312526904902E-2</v>
      </c>
      <c r="BL339" s="16"/>
      <c r="BM339" s="16">
        <v>7.0886075949367106E-2</v>
      </c>
      <c r="BN339" s="16">
        <v>5.7025641025640998E-2</v>
      </c>
      <c r="BO339" s="16"/>
      <c r="BP339" s="16">
        <v>7.2847682119205295E-2</v>
      </c>
      <c r="BQ339" s="16">
        <v>5.6150878696956702E-2</v>
      </c>
    </row>
    <row r="340" spans="2:69" x14ac:dyDescent="0.25">
      <c r="B340" t="s">
        <v>210</v>
      </c>
      <c r="C340" s="16">
        <v>1.1195445920303601E-2</v>
      </c>
      <c r="D340" s="16">
        <v>2.0833333333333301E-2</v>
      </c>
      <c r="E340" s="16">
        <v>1.6597510373444001E-2</v>
      </c>
      <c r="F340" s="16">
        <v>4.64396284829721E-3</v>
      </c>
      <c r="G340" s="16">
        <v>8.7209302325581394E-3</v>
      </c>
      <c r="H340" s="16">
        <v>7.5872534142640401E-3</v>
      </c>
      <c r="I340" s="16">
        <v>1.13493064312736E-2</v>
      </c>
      <c r="J340" s="16">
        <v>1.5151515151515201E-2</v>
      </c>
      <c r="K340" s="16">
        <v>1.6806722689075598E-2</v>
      </c>
      <c r="L340" s="16">
        <v>0</v>
      </c>
      <c r="M340" s="16"/>
      <c r="N340" s="16">
        <v>9.6385542168674707E-3</v>
      </c>
      <c r="O340" s="16">
        <v>2.3809523809523801E-2</v>
      </c>
      <c r="P340" s="16">
        <v>1.1214953271028E-2</v>
      </c>
      <c r="Q340" s="16">
        <v>8.7591240875912399E-3</v>
      </c>
      <c r="R340" s="16"/>
      <c r="S340" s="16">
        <v>3.8022813688212902E-3</v>
      </c>
      <c r="T340" s="16">
        <v>1.19617224880383E-2</v>
      </c>
      <c r="U340" s="16">
        <v>2.3706896551724099E-2</v>
      </c>
      <c r="V340" s="16">
        <v>1.77690029615005E-2</v>
      </c>
      <c r="W340" s="16">
        <v>9.7192224622030202E-3</v>
      </c>
      <c r="X340" s="16">
        <v>8.7378640776698997E-3</v>
      </c>
      <c r="Y340" s="16">
        <v>7.4626865671641798E-3</v>
      </c>
      <c r="Z340" s="16"/>
      <c r="AA340" s="16">
        <v>1.4302741358760401E-2</v>
      </c>
      <c r="AB340" s="16">
        <v>9.7438752783964404E-3</v>
      </c>
      <c r="AC340" s="16"/>
      <c r="AD340" s="16">
        <v>1.3475177304964499E-2</v>
      </c>
      <c r="AE340" s="16">
        <v>1.03626943005181E-2</v>
      </c>
      <c r="AF340" s="16"/>
      <c r="AG340" s="16">
        <v>1.38339920948617E-2</v>
      </c>
      <c r="AH340" s="16">
        <v>8.7591240875912399E-3</v>
      </c>
      <c r="AI340" s="16"/>
      <c r="AJ340" s="16">
        <v>8.5959885386819503E-3</v>
      </c>
      <c r="AK340" s="16">
        <v>1.34418111071808E-2</v>
      </c>
      <c r="AL340" s="16"/>
      <c r="AM340" s="16">
        <v>2.4922118380062301E-2</v>
      </c>
      <c r="AN340" s="16">
        <v>1.51757188498403E-2</v>
      </c>
      <c r="AO340" s="16">
        <v>1.08608205953339E-2</v>
      </c>
      <c r="AP340" s="16">
        <v>3.3472803347280298E-3</v>
      </c>
      <c r="AQ340" s="16"/>
      <c r="AR340" s="16">
        <v>1.0062893081761001E-2</v>
      </c>
      <c r="AS340" s="16">
        <v>1.1684782608695699E-2</v>
      </c>
      <c r="AT340" s="16"/>
      <c r="AU340" s="16">
        <v>1.35635018495684E-2</v>
      </c>
      <c r="AV340" s="16">
        <v>1.0764745458623E-2</v>
      </c>
      <c r="AW340" s="16"/>
      <c r="AX340" s="16">
        <v>4.7114252061248498E-3</v>
      </c>
      <c r="AY340" s="16">
        <v>1.24406242931463E-2</v>
      </c>
      <c r="AZ340" s="16"/>
      <c r="BA340" s="16">
        <v>1.1049723756906099E-2</v>
      </c>
      <c r="BB340" s="16">
        <v>1.12061939690302E-2</v>
      </c>
      <c r="BC340" s="16"/>
      <c r="BD340" s="16">
        <v>1.1518324607329799E-2</v>
      </c>
      <c r="BE340" s="16">
        <v>1.1123986095017401E-2</v>
      </c>
      <c r="BF340" s="16"/>
      <c r="BG340" s="16">
        <v>1.0135135135135099E-2</v>
      </c>
      <c r="BH340" s="16">
        <v>1.1258544431041399E-2</v>
      </c>
      <c r="BI340" s="16"/>
      <c r="BJ340" s="16">
        <v>1.2820512820512799E-2</v>
      </c>
      <c r="BK340" s="16">
        <v>1.0977184674989199E-2</v>
      </c>
      <c r="BL340" s="16"/>
      <c r="BM340" s="16">
        <v>5.0632911392405099E-3</v>
      </c>
      <c r="BN340" s="16">
        <v>1.16923076923077E-2</v>
      </c>
      <c r="BO340" s="16"/>
      <c r="BP340" s="16">
        <v>1.9867549668874201E-2</v>
      </c>
      <c r="BQ340" s="16">
        <v>1.0072867552507501E-2</v>
      </c>
    </row>
    <row r="341" spans="2:69" x14ac:dyDescent="0.25">
      <c r="B341" t="s">
        <v>211</v>
      </c>
      <c r="C341" s="16">
        <v>2.6565464895635699E-3</v>
      </c>
      <c r="D341" s="16">
        <v>2.9761904761904799E-3</v>
      </c>
      <c r="E341" s="16">
        <v>1.3831258644536699E-3</v>
      </c>
      <c r="F341" s="16">
        <v>0</v>
      </c>
      <c r="G341" s="16">
        <v>1.45348837209302E-3</v>
      </c>
      <c r="H341" s="16">
        <v>7.5872534142640399E-4</v>
      </c>
      <c r="I341" s="16">
        <v>5.0441361916771796E-3</v>
      </c>
      <c r="J341" s="16">
        <v>5.0505050505050501E-3</v>
      </c>
      <c r="K341" s="16">
        <v>3.3613445378151301E-2</v>
      </c>
      <c r="L341" s="16">
        <v>0</v>
      </c>
      <c r="M341" s="16"/>
      <c r="N341" s="16">
        <v>2.4096385542168699E-3</v>
      </c>
      <c r="O341" s="16">
        <v>1.5873015873015899E-3</v>
      </c>
      <c r="P341" s="16">
        <v>5.60747663551402E-3</v>
      </c>
      <c r="Q341" s="16">
        <v>1.8248175182481799E-3</v>
      </c>
      <c r="R341" s="16"/>
      <c r="S341" s="16">
        <v>1.9011406844106501E-3</v>
      </c>
      <c r="T341" s="16">
        <v>4.78468899521531E-3</v>
      </c>
      <c r="U341" s="16">
        <v>0</v>
      </c>
      <c r="V341" s="16">
        <v>2.96150049358342E-3</v>
      </c>
      <c r="W341" s="16">
        <v>2.15982721382289E-3</v>
      </c>
      <c r="X341" s="16">
        <v>3.88349514563107E-3</v>
      </c>
      <c r="Y341" s="16">
        <v>2.9850746268656699E-3</v>
      </c>
      <c r="Z341" s="16"/>
      <c r="AA341" s="16">
        <v>2.9797377830750901E-3</v>
      </c>
      <c r="AB341" s="16">
        <v>2.5055679287305098E-3</v>
      </c>
      <c r="AC341" s="16"/>
      <c r="AD341" s="16">
        <v>7.0921985815602798E-4</v>
      </c>
      <c r="AE341" s="16">
        <v>3.36787564766839E-3</v>
      </c>
      <c r="AF341" s="16"/>
      <c r="AG341" s="16">
        <v>3.5573122529644302E-3</v>
      </c>
      <c r="AH341" s="16">
        <v>1.8248175182481799E-3</v>
      </c>
      <c r="AI341" s="16"/>
      <c r="AJ341" s="16">
        <v>1.63733115022513E-3</v>
      </c>
      <c r="AK341" s="16">
        <v>3.5373187124159901E-3</v>
      </c>
      <c r="AL341" s="16"/>
      <c r="AM341" s="16">
        <v>6.2305295950155796E-3</v>
      </c>
      <c r="AN341" s="16">
        <v>4.7923322683706103E-3</v>
      </c>
      <c r="AO341" s="16">
        <v>2.41351568785197E-3</v>
      </c>
      <c r="AP341" s="16">
        <v>0</v>
      </c>
      <c r="AQ341" s="16"/>
      <c r="AR341" s="16">
        <v>5.0314465408805003E-3</v>
      </c>
      <c r="AS341" s="16">
        <v>1.6304347826086999E-3</v>
      </c>
      <c r="AT341" s="16"/>
      <c r="AU341" s="16">
        <v>2.4660912453760798E-3</v>
      </c>
      <c r="AV341" s="16">
        <v>2.69118636465575E-3</v>
      </c>
      <c r="AW341" s="16"/>
      <c r="AX341" s="16">
        <v>5.8892815076560696E-3</v>
      </c>
      <c r="AY341" s="16">
        <v>2.0357385206966798E-3</v>
      </c>
      <c r="AZ341" s="16"/>
      <c r="BA341" s="16">
        <v>5.5248618784530402E-3</v>
      </c>
      <c r="BB341" s="16">
        <v>2.4449877750611199E-3</v>
      </c>
      <c r="BC341" s="16"/>
      <c r="BD341" s="16">
        <v>2.0942408376963401E-3</v>
      </c>
      <c r="BE341" s="16">
        <v>2.7809965237543502E-3</v>
      </c>
      <c r="BF341" s="16"/>
      <c r="BG341" s="16">
        <v>3.3783783783783799E-3</v>
      </c>
      <c r="BH341" s="16">
        <v>2.61359067149176E-3</v>
      </c>
      <c r="BI341" s="16"/>
      <c r="BJ341" s="16">
        <v>6.41025641025641E-3</v>
      </c>
      <c r="BK341" s="16">
        <v>2.1523891519586698E-3</v>
      </c>
      <c r="BL341" s="16"/>
      <c r="BM341" s="16">
        <v>7.5949367088607601E-3</v>
      </c>
      <c r="BN341" s="16">
        <v>2.2564102564102601E-3</v>
      </c>
      <c r="BO341" s="16"/>
      <c r="BP341" s="16">
        <v>6.6225165562913899E-3</v>
      </c>
      <c r="BQ341" s="16">
        <v>2.1431633090441501E-3</v>
      </c>
    </row>
    <row r="342" spans="2:69" x14ac:dyDescent="0.25">
      <c r="B342" t="s">
        <v>68</v>
      </c>
      <c r="C342" s="16">
        <v>3.0360531309297899E-3</v>
      </c>
      <c r="D342" s="16">
        <v>2.9761904761904799E-3</v>
      </c>
      <c r="E342" s="16">
        <v>1.3831258644536699E-3</v>
      </c>
      <c r="F342" s="16">
        <v>0</v>
      </c>
      <c r="G342" s="16">
        <v>8.7209302325581394E-3</v>
      </c>
      <c r="H342" s="16">
        <v>2.2761760242792101E-3</v>
      </c>
      <c r="I342" s="16">
        <v>1.2610340479192899E-3</v>
      </c>
      <c r="J342" s="16">
        <v>1.01010101010101E-2</v>
      </c>
      <c r="K342" s="16">
        <v>8.4033613445378096E-3</v>
      </c>
      <c r="L342" s="16">
        <v>0</v>
      </c>
      <c r="M342" s="16"/>
      <c r="N342" s="16">
        <v>2.4096385542168699E-3</v>
      </c>
      <c r="O342" s="16">
        <v>3.1746031746031698E-3</v>
      </c>
      <c r="P342" s="16">
        <v>2.80373831775701E-3</v>
      </c>
      <c r="Q342" s="16">
        <v>3.2846715328467202E-3</v>
      </c>
      <c r="R342" s="16"/>
      <c r="S342" s="16">
        <v>3.8022813688212902E-3</v>
      </c>
      <c r="T342" s="16">
        <v>2.3923444976076602E-3</v>
      </c>
      <c r="U342" s="16">
        <v>2.1551724137930999E-3</v>
      </c>
      <c r="V342" s="16">
        <v>1.9743336623889401E-3</v>
      </c>
      <c r="W342" s="16">
        <v>3.2397408207343399E-3</v>
      </c>
      <c r="X342" s="16">
        <v>9.7087378640776695E-4</v>
      </c>
      <c r="Y342" s="16">
        <v>1.49253731343284E-3</v>
      </c>
      <c r="Z342" s="16"/>
      <c r="AA342" s="16">
        <v>3.5756853396901101E-3</v>
      </c>
      <c r="AB342" s="16">
        <v>2.7839643652561199E-3</v>
      </c>
      <c r="AC342" s="16"/>
      <c r="AD342" s="16">
        <v>4.9645390070921997E-3</v>
      </c>
      <c r="AE342" s="16">
        <v>2.3316062176165801E-3</v>
      </c>
      <c r="AF342" s="16"/>
      <c r="AG342" s="16">
        <v>2.7667984189723299E-3</v>
      </c>
      <c r="AH342" s="16">
        <v>3.2846715328467202E-3</v>
      </c>
      <c r="AI342" s="16"/>
      <c r="AJ342" s="16">
        <v>1.2279983626688499E-3</v>
      </c>
      <c r="AK342" s="16">
        <v>4.5985143261407903E-3</v>
      </c>
      <c r="AL342" s="16"/>
      <c r="AM342" s="16">
        <v>1.5576323987538899E-2</v>
      </c>
      <c r="AN342" s="16">
        <v>4.7923322683706103E-3</v>
      </c>
      <c r="AO342" s="16">
        <v>1.20675784392599E-3</v>
      </c>
      <c r="AP342" s="16">
        <v>1.6736401673640201E-3</v>
      </c>
      <c r="AQ342" s="16"/>
      <c r="AR342" s="16">
        <v>3.1446540880503099E-3</v>
      </c>
      <c r="AS342" s="16">
        <v>2.9891304347826101E-3</v>
      </c>
      <c r="AT342" s="16"/>
      <c r="AU342" s="16">
        <v>1.2330456226880399E-3</v>
      </c>
      <c r="AV342" s="16">
        <v>3.3639829558196901E-3</v>
      </c>
      <c r="AW342" s="16"/>
      <c r="AX342" s="16">
        <v>2.3557126030624301E-3</v>
      </c>
      <c r="AY342" s="16">
        <v>3.16670436552816E-3</v>
      </c>
      <c r="AZ342" s="16"/>
      <c r="BA342" s="16">
        <v>2.7624309392265201E-3</v>
      </c>
      <c r="BB342" s="16">
        <v>3.05623471882641E-3</v>
      </c>
      <c r="BC342" s="16"/>
      <c r="BD342" s="16">
        <v>3.1413612565445001E-3</v>
      </c>
      <c r="BE342" s="16">
        <v>3.0127462340672098E-3</v>
      </c>
      <c r="BF342" s="16"/>
      <c r="BG342" s="16">
        <v>1.0135135135135099E-2</v>
      </c>
      <c r="BH342" s="16">
        <v>2.61359067149176E-3</v>
      </c>
      <c r="BI342" s="16"/>
      <c r="BJ342" s="16">
        <v>1.6025641025640999E-3</v>
      </c>
      <c r="BK342" s="16">
        <v>3.2285837279380099E-3</v>
      </c>
      <c r="BL342" s="16"/>
      <c r="BM342" s="16">
        <v>5.0632911392405099E-3</v>
      </c>
      <c r="BN342" s="16">
        <v>2.8717948717948698E-3</v>
      </c>
      <c r="BO342" s="16"/>
      <c r="BP342" s="16">
        <v>3.3112582781457001E-3</v>
      </c>
      <c r="BQ342" s="16">
        <v>3.00042863266181E-3</v>
      </c>
    </row>
    <row r="343" spans="2:69" x14ac:dyDescent="0.25">
      <c r="B343" t="s">
        <v>212</v>
      </c>
      <c r="C343" s="16">
        <v>0.925047438330171</v>
      </c>
      <c r="D343" s="16">
        <v>0.91815476190476197</v>
      </c>
      <c r="E343" s="16">
        <v>0.89903181189488202</v>
      </c>
      <c r="F343" s="16">
        <v>0.96439628482972095</v>
      </c>
      <c r="G343" s="16">
        <v>0.90988372093023295</v>
      </c>
      <c r="H343" s="16">
        <v>0.94081942336874103</v>
      </c>
      <c r="I343" s="16">
        <v>0.91172761664564905</v>
      </c>
      <c r="J343" s="16">
        <v>0.939393939393939</v>
      </c>
      <c r="K343" s="16">
        <v>0.84033613445378197</v>
      </c>
      <c r="L343" s="16">
        <v>0.97345132743362806</v>
      </c>
      <c r="M343" s="16"/>
      <c r="N343" s="16">
        <v>0.95180722891566305</v>
      </c>
      <c r="O343" s="16">
        <v>0.90634920634920602</v>
      </c>
      <c r="P343" s="16">
        <v>0.91028037383177596</v>
      </c>
      <c r="Q343" s="16">
        <v>0.92700729927007297</v>
      </c>
      <c r="R343" s="16"/>
      <c r="S343" s="16">
        <v>0.92775665399239504</v>
      </c>
      <c r="T343" s="16">
        <v>0.91626794258373201</v>
      </c>
      <c r="U343" s="16">
        <v>0.90517241379310298</v>
      </c>
      <c r="V343" s="16">
        <v>0.91510365251727499</v>
      </c>
      <c r="W343" s="16">
        <v>0.91900647948164105</v>
      </c>
      <c r="X343" s="16">
        <v>0.93689320388349495</v>
      </c>
      <c r="Y343" s="16">
        <v>0.94626865671641802</v>
      </c>
      <c r="Z343" s="16"/>
      <c r="AA343" s="16">
        <v>0.90941597139451702</v>
      </c>
      <c r="AB343" s="16">
        <v>0.93234966592427604</v>
      </c>
      <c r="AC343" s="16"/>
      <c r="AD343" s="16">
        <v>0.92553191489361697</v>
      </c>
      <c r="AE343" s="16">
        <v>0.92487046632124303</v>
      </c>
      <c r="AF343" s="16"/>
      <c r="AG343" s="16">
        <v>0.92292490118577097</v>
      </c>
      <c r="AH343" s="16">
        <v>0.92700729927007297</v>
      </c>
      <c r="AI343" s="16"/>
      <c r="AJ343" s="16">
        <v>0.94269340974212001</v>
      </c>
      <c r="AK343" s="16">
        <v>0.90979837283339204</v>
      </c>
      <c r="AL343" s="16"/>
      <c r="AM343" s="16">
        <v>0.88161993769470404</v>
      </c>
      <c r="AN343" s="16">
        <v>0.902555910543131</v>
      </c>
      <c r="AO343" s="16">
        <v>0.92799678197908297</v>
      </c>
      <c r="AP343" s="16">
        <v>0.95648535564853598</v>
      </c>
      <c r="AQ343" s="16"/>
      <c r="AR343" s="16">
        <v>0.91509433962264097</v>
      </c>
      <c r="AS343" s="16">
        <v>0.92934782608695699</v>
      </c>
      <c r="AT343" s="16"/>
      <c r="AU343" s="16">
        <v>0.93588162762022198</v>
      </c>
      <c r="AV343" s="16">
        <v>0.92307692307692302</v>
      </c>
      <c r="AW343" s="16"/>
      <c r="AX343" s="16">
        <v>0.91990577149587704</v>
      </c>
      <c r="AY343" s="16">
        <v>0.92603483374802098</v>
      </c>
      <c r="AZ343" s="16"/>
      <c r="BA343" s="16">
        <v>0.88397790055248604</v>
      </c>
      <c r="BB343" s="16">
        <v>0.92807660961695204</v>
      </c>
      <c r="BC343" s="16"/>
      <c r="BD343" s="16">
        <v>0.91308900523560199</v>
      </c>
      <c r="BE343" s="16">
        <v>0.92769409038238704</v>
      </c>
      <c r="BF343" s="16"/>
      <c r="BG343" s="16">
        <v>0.90878378378378399</v>
      </c>
      <c r="BH343" s="16">
        <v>0.92601527945315598</v>
      </c>
      <c r="BI343" s="16"/>
      <c r="BJ343" s="16">
        <v>0.91346153846153899</v>
      </c>
      <c r="BK343" s="16">
        <v>0.92660352991820905</v>
      </c>
      <c r="BL343" s="16"/>
      <c r="BM343" s="16">
        <v>0.911392405063291</v>
      </c>
      <c r="BN343" s="16">
        <v>0.92615384615384599</v>
      </c>
      <c r="BO343" s="16"/>
      <c r="BP343" s="16">
        <v>0.89735099337748303</v>
      </c>
      <c r="BQ343" s="16">
        <v>0.92863266180882997</v>
      </c>
    </row>
    <row r="344" spans="2:69" x14ac:dyDescent="0.25">
      <c r="B344" t="s">
        <v>213</v>
      </c>
      <c r="C344" s="16">
        <v>1.38519924098672E-2</v>
      </c>
      <c r="D344" s="16">
        <v>2.3809523809523801E-2</v>
      </c>
      <c r="E344" s="16">
        <v>1.7980636237897599E-2</v>
      </c>
      <c r="F344" s="16">
        <v>4.64396284829721E-3</v>
      </c>
      <c r="G344" s="16">
        <v>1.01744186046512E-2</v>
      </c>
      <c r="H344" s="16">
        <v>8.3459787556904395E-3</v>
      </c>
      <c r="I344" s="16">
        <v>1.63934426229508E-2</v>
      </c>
      <c r="J344" s="16">
        <v>2.02020202020202E-2</v>
      </c>
      <c r="K344" s="16">
        <v>5.0420168067226899E-2</v>
      </c>
      <c r="L344" s="16">
        <v>0</v>
      </c>
      <c r="M344" s="16"/>
      <c r="N344" s="16">
        <v>1.20481927710843E-2</v>
      </c>
      <c r="O344" s="16">
        <v>2.53968253968254E-2</v>
      </c>
      <c r="P344" s="16">
        <v>1.6822429906542102E-2</v>
      </c>
      <c r="Q344" s="16">
        <v>1.0583941605839401E-2</v>
      </c>
      <c r="R344" s="16"/>
      <c r="S344" s="16">
        <v>5.7034220532319402E-3</v>
      </c>
      <c r="T344" s="16">
        <v>1.67464114832536E-2</v>
      </c>
      <c r="U344" s="16">
        <v>2.3706896551724099E-2</v>
      </c>
      <c r="V344" s="16">
        <v>2.0730503455083898E-2</v>
      </c>
      <c r="W344" s="16">
        <v>1.1879049676025899E-2</v>
      </c>
      <c r="X344" s="16">
        <v>1.2621359223301E-2</v>
      </c>
      <c r="Y344" s="16">
        <v>1.04477611940299E-2</v>
      </c>
      <c r="Z344" s="16"/>
      <c r="AA344" s="16">
        <v>1.7282479141835502E-2</v>
      </c>
      <c r="AB344" s="16">
        <v>1.2249443207126899E-2</v>
      </c>
      <c r="AC344" s="16"/>
      <c r="AD344" s="16">
        <v>1.41843971631206E-2</v>
      </c>
      <c r="AE344" s="16">
        <v>1.37305699481865E-2</v>
      </c>
      <c r="AF344" s="16"/>
      <c r="AG344" s="16">
        <v>1.7391304347826101E-2</v>
      </c>
      <c r="AH344" s="16">
        <v>1.0583941605839401E-2</v>
      </c>
      <c r="AI344" s="16"/>
      <c r="AJ344" s="16">
        <v>1.0233319688907099E-2</v>
      </c>
      <c r="AK344" s="16">
        <v>1.6979129819596699E-2</v>
      </c>
      <c r="AL344" s="16"/>
      <c r="AM344" s="16">
        <v>3.1152647975077899E-2</v>
      </c>
      <c r="AN344" s="16">
        <v>1.99680511182109E-2</v>
      </c>
      <c r="AO344" s="16">
        <v>1.3274336283185801E-2</v>
      </c>
      <c r="AP344" s="16">
        <v>3.3472803347280298E-3</v>
      </c>
      <c r="AQ344" s="16"/>
      <c r="AR344" s="16">
        <v>1.5094339622641499E-2</v>
      </c>
      <c r="AS344" s="16">
        <v>1.33152173913043E-2</v>
      </c>
      <c r="AT344" s="16"/>
      <c r="AU344" s="16">
        <v>1.6029593094944498E-2</v>
      </c>
      <c r="AV344" s="16">
        <v>1.34559318232788E-2</v>
      </c>
      <c r="AW344" s="16"/>
      <c r="AX344" s="16">
        <v>1.06007067137809E-2</v>
      </c>
      <c r="AY344" s="16">
        <v>1.4476362813842999E-2</v>
      </c>
      <c r="AZ344" s="16"/>
      <c r="BA344" s="16">
        <v>1.6574585635359101E-2</v>
      </c>
      <c r="BB344" s="16">
        <v>1.3651181744091301E-2</v>
      </c>
      <c r="BC344" s="16"/>
      <c r="BD344" s="16">
        <v>1.36125654450262E-2</v>
      </c>
      <c r="BE344" s="16">
        <v>1.39049826187717E-2</v>
      </c>
      <c r="BF344" s="16"/>
      <c r="BG344" s="16">
        <v>1.35135135135135E-2</v>
      </c>
      <c r="BH344" s="16">
        <v>1.38721351025332E-2</v>
      </c>
      <c r="BI344" s="16"/>
      <c r="BJ344" s="16">
        <v>1.9230769230769201E-2</v>
      </c>
      <c r="BK344" s="16">
        <v>1.3129573826947899E-2</v>
      </c>
      <c r="BL344" s="16"/>
      <c r="BM344" s="16">
        <v>1.26582278481013E-2</v>
      </c>
      <c r="BN344" s="16">
        <v>1.39487179487179E-2</v>
      </c>
      <c r="BO344" s="16"/>
      <c r="BP344" s="16">
        <v>2.6490066225165601E-2</v>
      </c>
      <c r="BQ344" s="16">
        <v>1.2216030861551701E-2</v>
      </c>
    </row>
    <row r="345" spans="2:69" x14ac:dyDescent="0.25">
      <c r="B345" t="s">
        <v>156</v>
      </c>
      <c r="C345" s="16">
        <v>0.91119544592030399</v>
      </c>
      <c r="D345" s="16">
        <v>0.89434523809523803</v>
      </c>
      <c r="E345" s="16">
        <v>0.88105117565698499</v>
      </c>
      <c r="F345" s="16">
        <v>0.95975232198142402</v>
      </c>
      <c r="G345" s="16">
        <v>0.899709302325581</v>
      </c>
      <c r="H345" s="16">
        <v>0.93247344461305004</v>
      </c>
      <c r="I345" s="16">
        <v>0.89533417402269899</v>
      </c>
      <c r="J345" s="16">
        <v>0.919191919191919</v>
      </c>
      <c r="K345" s="16">
        <v>0.78991596638655504</v>
      </c>
      <c r="L345" s="16">
        <v>0.97345132743362806</v>
      </c>
      <c r="M345" s="16"/>
      <c r="N345" s="16">
        <v>0.93975903614457801</v>
      </c>
      <c r="O345" s="16">
        <v>0.88095238095238104</v>
      </c>
      <c r="P345" s="16">
        <v>0.89345794392523403</v>
      </c>
      <c r="Q345" s="16">
        <v>0.916423357664234</v>
      </c>
      <c r="R345" s="16"/>
      <c r="S345" s="16">
        <v>0.922053231939163</v>
      </c>
      <c r="T345" s="16">
        <v>0.89952153110047794</v>
      </c>
      <c r="U345" s="16">
        <v>0.881465517241379</v>
      </c>
      <c r="V345" s="16">
        <v>0.89437314906219201</v>
      </c>
      <c r="W345" s="16">
        <v>0.907127429805616</v>
      </c>
      <c r="X345" s="16">
        <v>0.92427184466019396</v>
      </c>
      <c r="Y345" s="16">
        <v>0.93582089552238801</v>
      </c>
      <c r="Z345" s="16"/>
      <c r="AA345" s="16">
        <v>0.89213349225268201</v>
      </c>
      <c r="AB345" s="16">
        <v>0.92010022271714897</v>
      </c>
      <c r="AC345" s="16"/>
      <c r="AD345" s="16">
        <v>0.91134751773049605</v>
      </c>
      <c r="AE345" s="16">
        <v>0.91113989637305703</v>
      </c>
      <c r="AF345" s="16"/>
      <c r="AG345" s="16">
        <v>0.90553359683794499</v>
      </c>
      <c r="AH345" s="16">
        <v>0.916423357664234</v>
      </c>
      <c r="AI345" s="16"/>
      <c r="AJ345" s="16">
        <v>0.93246009005321295</v>
      </c>
      <c r="AK345" s="16">
        <v>0.892819243013796</v>
      </c>
      <c r="AL345" s="16"/>
      <c r="AM345" s="16">
        <v>0.85046728971962604</v>
      </c>
      <c r="AN345" s="16">
        <v>0.88258785942492002</v>
      </c>
      <c r="AO345" s="16">
        <v>0.914722445695897</v>
      </c>
      <c r="AP345" s="16">
        <v>0.95313807531380701</v>
      </c>
      <c r="AQ345" s="16"/>
      <c r="AR345" s="16">
        <v>0.9</v>
      </c>
      <c r="AS345" s="16">
        <v>0.91603260869565195</v>
      </c>
      <c r="AT345" s="16"/>
      <c r="AU345" s="16">
        <v>0.91985203452527697</v>
      </c>
      <c r="AV345" s="16">
        <v>0.90962099125364404</v>
      </c>
      <c r="AW345" s="16"/>
      <c r="AX345" s="16">
        <v>0.90930506478209705</v>
      </c>
      <c r="AY345" s="16">
        <v>0.91155847093417797</v>
      </c>
      <c r="AZ345" s="16"/>
      <c r="BA345" s="16">
        <v>0.86740331491712697</v>
      </c>
      <c r="BB345" s="16">
        <v>0.91442542787286096</v>
      </c>
      <c r="BC345" s="16"/>
      <c r="BD345" s="16">
        <v>0.89947643979057601</v>
      </c>
      <c r="BE345" s="16">
        <v>0.91378910776361499</v>
      </c>
      <c r="BF345" s="16"/>
      <c r="BG345" s="16">
        <v>0.89527027027026995</v>
      </c>
      <c r="BH345" s="16">
        <v>0.91214314435062305</v>
      </c>
      <c r="BI345" s="16"/>
      <c r="BJ345" s="16">
        <v>0.89423076923076905</v>
      </c>
      <c r="BK345" s="16">
        <v>0.91347395609126103</v>
      </c>
      <c r="BL345" s="16"/>
      <c r="BM345" s="16">
        <v>0.89873417721519</v>
      </c>
      <c r="BN345" s="16">
        <v>0.912205128205128</v>
      </c>
      <c r="BO345" s="16"/>
      <c r="BP345" s="16">
        <v>0.870860927152318</v>
      </c>
      <c r="BQ345" s="16">
        <v>0.91641663094727799</v>
      </c>
    </row>
    <row r="346" spans="2:69" x14ac:dyDescent="0.25">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row>
    <row r="347" spans="2:69" x14ac:dyDescent="0.25">
      <c r="B347" s="6" t="s">
        <v>222</v>
      </c>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row>
    <row r="348" spans="2:69" x14ac:dyDescent="0.25">
      <c r="B348" s="23" t="s">
        <v>70</v>
      </c>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row>
    <row r="349" spans="2:69" x14ac:dyDescent="0.25">
      <c r="B349" t="s">
        <v>207</v>
      </c>
      <c r="C349" s="16">
        <v>0.655787476280835</v>
      </c>
      <c r="D349" s="16">
        <v>0.72321428571428603</v>
      </c>
      <c r="E349" s="16">
        <v>0.62932226832641802</v>
      </c>
      <c r="F349" s="16">
        <v>0.80340557275541802</v>
      </c>
      <c r="G349" s="16">
        <v>0.59011627906976705</v>
      </c>
      <c r="H349" s="16">
        <v>0.64415781487101698</v>
      </c>
      <c r="I349" s="16">
        <v>0.62547288776797005</v>
      </c>
      <c r="J349" s="16">
        <v>0.47979797979798</v>
      </c>
      <c r="K349" s="16">
        <v>0.59663865546218497</v>
      </c>
      <c r="L349" s="16">
        <v>0.69911504424778803</v>
      </c>
      <c r="M349" s="16"/>
      <c r="N349" s="16">
        <v>0.68433734939758994</v>
      </c>
      <c r="O349" s="16">
        <v>0.66031746031745997</v>
      </c>
      <c r="P349" s="16">
        <v>0.60186915887850501</v>
      </c>
      <c r="Q349" s="16">
        <v>0.66715328467153301</v>
      </c>
      <c r="R349" s="16"/>
      <c r="S349" s="16">
        <v>0.61977186311787102</v>
      </c>
      <c r="T349" s="16">
        <v>0.61961722488038296</v>
      </c>
      <c r="U349" s="16">
        <v>0.62931034482758597</v>
      </c>
      <c r="V349" s="16">
        <v>0.66732477788746303</v>
      </c>
      <c r="W349" s="16">
        <v>0.63390928725701901</v>
      </c>
      <c r="X349" s="16">
        <v>0.68058252427184496</v>
      </c>
      <c r="Y349" s="16">
        <v>0.7</v>
      </c>
      <c r="Z349" s="16"/>
      <c r="AA349" s="16">
        <v>0.64004767580452904</v>
      </c>
      <c r="AB349" s="16">
        <v>0.66314031180400901</v>
      </c>
      <c r="AC349" s="16"/>
      <c r="AD349" s="16">
        <v>0.65390070921985799</v>
      </c>
      <c r="AE349" s="16">
        <v>0.65647668393782399</v>
      </c>
      <c r="AF349" s="16"/>
      <c r="AG349" s="16">
        <v>0.64347826086956506</v>
      </c>
      <c r="AH349" s="16">
        <v>0.66715328467153301</v>
      </c>
      <c r="AI349" s="16"/>
      <c r="AJ349" s="16">
        <v>0.70036839950880103</v>
      </c>
      <c r="AK349" s="16">
        <v>0.61726211531659003</v>
      </c>
      <c r="AL349" s="16"/>
      <c r="AM349" s="16">
        <v>0.52336448598130803</v>
      </c>
      <c r="AN349" s="16">
        <v>0.60623003194888203</v>
      </c>
      <c r="AO349" s="16">
        <v>0.66492357200321806</v>
      </c>
      <c r="AP349" s="16">
        <v>0.72635983263598303</v>
      </c>
      <c r="AQ349" s="16"/>
      <c r="AR349" s="16">
        <v>0.64088050314465395</v>
      </c>
      <c r="AS349" s="16">
        <v>0.66222826086956499</v>
      </c>
      <c r="AT349" s="16"/>
      <c r="AU349" s="16">
        <v>0.63378545006165199</v>
      </c>
      <c r="AV349" s="16">
        <v>0.65978919040143502</v>
      </c>
      <c r="AW349" s="16"/>
      <c r="AX349" s="16">
        <v>0.65488810365135497</v>
      </c>
      <c r="AY349" s="16">
        <v>0.65596019000226202</v>
      </c>
      <c r="AZ349" s="16"/>
      <c r="BA349" s="16">
        <v>0.649171270718232</v>
      </c>
      <c r="BB349" s="16">
        <v>0.65627546862265695</v>
      </c>
      <c r="BC349" s="16"/>
      <c r="BD349" s="16">
        <v>0.625130890052356</v>
      </c>
      <c r="BE349" s="16">
        <v>0.66257242178447295</v>
      </c>
      <c r="BF349" s="16"/>
      <c r="BG349" s="16">
        <v>0.59797297297297303</v>
      </c>
      <c r="BH349" s="16">
        <v>0.65922798552472905</v>
      </c>
      <c r="BI349" s="16"/>
      <c r="BJ349" s="16">
        <v>0.60897435897435903</v>
      </c>
      <c r="BK349" s="16">
        <v>0.66207490314248796</v>
      </c>
      <c r="BL349" s="16"/>
      <c r="BM349" s="16">
        <v>0.62784810126582302</v>
      </c>
      <c r="BN349" s="16">
        <v>0.65805128205128205</v>
      </c>
      <c r="BO349" s="16"/>
      <c r="BP349" s="16">
        <v>0.620860927152318</v>
      </c>
      <c r="BQ349" s="16">
        <v>0.660308615516502</v>
      </c>
    </row>
    <row r="350" spans="2:69" x14ac:dyDescent="0.25">
      <c r="B350" t="s">
        <v>208</v>
      </c>
      <c r="C350" s="16">
        <v>0.26698292220113901</v>
      </c>
      <c r="D350" s="16">
        <v>0.23214285714285701</v>
      </c>
      <c r="E350" s="16">
        <v>0.25449515905947401</v>
      </c>
      <c r="F350" s="16">
        <v>0.157894736842105</v>
      </c>
      <c r="G350" s="16">
        <v>0.32267441860465101</v>
      </c>
      <c r="H350" s="16">
        <v>0.27921092564491701</v>
      </c>
      <c r="I350" s="16">
        <v>0.30895334174022698</v>
      </c>
      <c r="J350" s="16">
        <v>0.34848484848484901</v>
      </c>
      <c r="K350" s="16">
        <v>0.26050420168067201</v>
      </c>
      <c r="L350" s="16">
        <v>0.265486725663717</v>
      </c>
      <c r="M350" s="16"/>
      <c r="N350" s="16">
        <v>0.24457831325301199</v>
      </c>
      <c r="O350" s="16">
        <v>0.26031746031746</v>
      </c>
      <c r="P350" s="16">
        <v>0.3</v>
      </c>
      <c r="Q350" s="16">
        <v>0.26240875912408801</v>
      </c>
      <c r="R350" s="16"/>
      <c r="S350" s="16">
        <v>0.27186311787072198</v>
      </c>
      <c r="T350" s="16">
        <v>0.301435406698565</v>
      </c>
      <c r="U350" s="16">
        <v>0.27801724137931</v>
      </c>
      <c r="V350" s="16">
        <v>0.25468904244817397</v>
      </c>
      <c r="W350" s="16">
        <v>0.27537796976241902</v>
      </c>
      <c r="X350" s="16">
        <v>0.26699029126213603</v>
      </c>
      <c r="Y350" s="16">
        <v>0.24626865671641801</v>
      </c>
      <c r="Z350" s="16"/>
      <c r="AA350" s="16">
        <v>0.27890345649582798</v>
      </c>
      <c r="AB350" s="16">
        <v>0.26141425389755002</v>
      </c>
      <c r="AC350" s="16"/>
      <c r="AD350" s="16">
        <v>0.27375886524822701</v>
      </c>
      <c r="AE350" s="16">
        <v>0.26450777202072501</v>
      </c>
      <c r="AF350" s="16"/>
      <c r="AG350" s="16">
        <v>0.27193675889328101</v>
      </c>
      <c r="AH350" s="16">
        <v>0.26240875912408801</v>
      </c>
      <c r="AI350" s="16"/>
      <c r="AJ350" s="16">
        <v>0.23536635284486301</v>
      </c>
      <c r="AK350" s="16">
        <v>0.29430491687301003</v>
      </c>
      <c r="AL350" s="16"/>
      <c r="AM350" s="16">
        <v>0.35202492211837999</v>
      </c>
      <c r="AN350" s="16">
        <v>0.28434504792332299</v>
      </c>
      <c r="AO350" s="16">
        <v>0.26468222043443301</v>
      </c>
      <c r="AP350" s="16">
        <v>0.23096234309623401</v>
      </c>
      <c r="AQ350" s="16"/>
      <c r="AR350" s="16">
        <v>0.27861635220125802</v>
      </c>
      <c r="AS350" s="16">
        <v>0.26195652173912998</v>
      </c>
      <c r="AT350" s="16"/>
      <c r="AU350" s="16">
        <v>0.28113440197287298</v>
      </c>
      <c r="AV350" s="16">
        <v>0.264409060327428</v>
      </c>
      <c r="AW350" s="16"/>
      <c r="AX350" s="16">
        <v>0.25677267373380402</v>
      </c>
      <c r="AY350" s="16">
        <v>0.26894367790092699</v>
      </c>
      <c r="AZ350" s="16"/>
      <c r="BA350" s="16">
        <v>0.27348066298342499</v>
      </c>
      <c r="BB350" s="16">
        <v>0.26650366748166299</v>
      </c>
      <c r="BC350" s="16"/>
      <c r="BD350" s="16">
        <v>0.28481675392670203</v>
      </c>
      <c r="BE350" s="16">
        <v>0.263035921205098</v>
      </c>
      <c r="BF350" s="16"/>
      <c r="BG350" s="16">
        <v>0.32432432432432401</v>
      </c>
      <c r="BH350" s="16">
        <v>0.26357056694813003</v>
      </c>
      <c r="BI350" s="16"/>
      <c r="BJ350" s="16">
        <v>0.30929487179487197</v>
      </c>
      <c r="BK350" s="16">
        <v>0.26130004304778298</v>
      </c>
      <c r="BL350" s="16"/>
      <c r="BM350" s="16">
        <v>0.30126582278481001</v>
      </c>
      <c r="BN350" s="16">
        <v>0.26420512820512798</v>
      </c>
      <c r="BO350" s="16"/>
      <c r="BP350" s="16">
        <v>0.28973509933774799</v>
      </c>
      <c r="BQ350" s="16">
        <v>0.264037719674239</v>
      </c>
    </row>
    <row r="351" spans="2:69" x14ac:dyDescent="0.25">
      <c r="B351" t="s">
        <v>209</v>
      </c>
      <c r="C351" s="16">
        <v>6.0151802656546502E-2</v>
      </c>
      <c r="D351" s="16">
        <v>3.125E-2</v>
      </c>
      <c r="E351" s="16">
        <v>9.4052558782849197E-2</v>
      </c>
      <c r="F351" s="16">
        <v>3.09597523219814E-2</v>
      </c>
      <c r="G351" s="16">
        <v>6.8313953488372103E-2</v>
      </c>
      <c r="H351" s="16">
        <v>5.69044006069803E-2</v>
      </c>
      <c r="I351" s="16">
        <v>5.5485498108448897E-2</v>
      </c>
      <c r="J351" s="16">
        <v>0.12626262626262599</v>
      </c>
      <c r="K351" s="16">
        <v>0.109243697478992</v>
      </c>
      <c r="L351" s="16">
        <v>3.5398230088495602E-2</v>
      </c>
      <c r="M351" s="16"/>
      <c r="N351" s="16">
        <v>5.4216867469879498E-2</v>
      </c>
      <c r="O351" s="16">
        <v>5.8730158730158702E-2</v>
      </c>
      <c r="P351" s="16">
        <v>7.7570093457943898E-2</v>
      </c>
      <c r="Q351" s="16">
        <v>5.5474452554744501E-2</v>
      </c>
      <c r="R351" s="16"/>
      <c r="S351" s="16">
        <v>8.3650190114068407E-2</v>
      </c>
      <c r="T351" s="16">
        <v>6.2200956937799E-2</v>
      </c>
      <c r="U351" s="16">
        <v>6.25E-2</v>
      </c>
      <c r="V351" s="16">
        <v>5.82428430404738E-2</v>
      </c>
      <c r="W351" s="16">
        <v>8.2073434125270003E-2</v>
      </c>
      <c r="X351" s="16">
        <v>4.1747572815533998E-2</v>
      </c>
      <c r="Y351" s="16">
        <v>3.7313432835820899E-2</v>
      </c>
      <c r="Z351" s="16"/>
      <c r="AA351" s="16">
        <v>6.1382598331346801E-2</v>
      </c>
      <c r="AB351" s="16">
        <v>5.95768374164811E-2</v>
      </c>
      <c r="AC351" s="16"/>
      <c r="AD351" s="16">
        <v>5.2482269503546099E-2</v>
      </c>
      <c r="AE351" s="16">
        <v>6.2953367875647703E-2</v>
      </c>
      <c r="AF351" s="16"/>
      <c r="AG351" s="16">
        <v>6.5217391304347797E-2</v>
      </c>
      <c r="AH351" s="16">
        <v>5.5474452554744501E-2</v>
      </c>
      <c r="AI351" s="16"/>
      <c r="AJ351" s="16">
        <v>5.0347932869422803E-2</v>
      </c>
      <c r="AK351" s="16">
        <v>6.8623983020870194E-2</v>
      </c>
      <c r="AL351" s="16"/>
      <c r="AM351" s="16">
        <v>8.4112149532710304E-2</v>
      </c>
      <c r="AN351" s="16">
        <v>8.4664536741214103E-2</v>
      </c>
      <c r="AO351" s="16">
        <v>5.4706355591311297E-2</v>
      </c>
      <c r="AP351" s="16">
        <v>3.6820083682008398E-2</v>
      </c>
      <c r="AQ351" s="16"/>
      <c r="AR351" s="16">
        <v>6.2264150943396199E-2</v>
      </c>
      <c r="AS351" s="16">
        <v>5.92391304347826E-2</v>
      </c>
      <c r="AT351" s="16"/>
      <c r="AU351" s="16">
        <v>6.6584463625154106E-2</v>
      </c>
      <c r="AV351" s="16">
        <v>5.8981834492038601E-2</v>
      </c>
      <c r="AW351" s="16"/>
      <c r="AX351" s="16">
        <v>6.94935217903416E-2</v>
      </c>
      <c r="AY351" s="16">
        <v>5.83578375933047E-2</v>
      </c>
      <c r="AZ351" s="16"/>
      <c r="BA351" s="16">
        <v>4.6961325966850799E-2</v>
      </c>
      <c r="BB351" s="16">
        <v>6.1124694376528101E-2</v>
      </c>
      <c r="BC351" s="16"/>
      <c r="BD351" s="16">
        <v>7.7486910994764402E-2</v>
      </c>
      <c r="BE351" s="16">
        <v>5.6315179606025501E-2</v>
      </c>
      <c r="BF351" s="16"/>
      <c r="BG351" s="16">
        <v>6.41891891891892E-2</v>
      </c>
      <c r="BH351" s="16">
        <v>5.9911540008041803E-2</v>
      </c>
      <c r="BI351" s="16"/>
      <c r="BJ351" s="16">
        <v>5.7692307692307702E-2</v>
      </c>
      <c r="BK351" s="16">
        <v>6.0482135170038698E-2</v>
      </c>
      <c r="BL351" s="16"/>
      <c r="BM351" s="16">
        <v>4.5569620253164599E-2</v>
      </c>
      <c r="BN351" s="16">
        <v>6.1333333333333302E-2</v>
      </c>
      <c r="BO351" s="16"/>
      <c r="BP351" s="16">
        <v>6.4569536423841098E-2</v>
      </c>
      <c r="BQ351" s="16">
        <v>5.95799399914273E-2</v>
      </c>
    </row>
    <row r="352" spans="2:69" x14ac:dyDescent="0.25">
      <c r="B352" t="s">
        <v>210</v>
      </c>
      <c r="C352" s="16">
        <v>1.2903225806451601E-2</v>
      </c>
      <c r="D352" s="16">
        <v>1.1904761904761901E-2</v>
      </c>
      <c r="E352" s="16">
        <v>1.7980636237897599E-2</v>
      </c>
      <c r="F352" s="16">
        <v>6.1919504643962904E-3</v>
      </c>
      <c r="G352" s="16">
        <v>1.30813953488372E-2</v>
      </c>
      <c r="H352" s="16">
        <v>1.44157814871017E-2</v>
      </c>
      <c r="I352" s="16">
        <v>7.5662042875157603E-3</v>
      </c>
      <c r="J352" s="16">
        <v>2.5252525252525301E-2</v>
      </c>
      <c r="K352" s="16">
        <v>3.3613445378151301E-2</v>
      </c>
      <c r="L352" s="16">
        <v>0</v>
      </c>
      <c r="M352" s="16"/>
      <c r="N352" s="16">
        <v>1.08433734939759E-2</v>
      </c>
      <c r="O352" s="16">
        <v>1.4285714285714299E-2</v>
      </c>
      <c r="P352" s="16">
        <v>1.5887850467289698E-2</v>
      </c>
      <c r="Q352" s="16">
        <v>1.2043795620438001E-2</v>
      </c>
      <c r="R352" s="16"/>
      <c r="S352" s="16">
        <v>2.0912547528517102E-2</v>
      </c>
      <c r="T352" s="16">
        <v>7.1770334928229701E-3</v>
      </c>
      <c r="U352" s="16">
        <v>2.3706896551724099E-2</v>
      </c>
      <c r="V352" s="16">
        <v>1.38203356367226E-2</v>
      </c>
      <c r="W352" s="16">
        <v>7.5593952483801298E-3</v>
      </c>
      <c r="X352" s="16">
        <v>9.7087378640776708E-3</v>
      </c>
      <c r="Y352" s="16">
        <v>1.34328358208955E-2</v>
      </c>
      <c r="Z352" s="16"/>
      <c r="AA352" s="16">
        <v>1.54946364719905E-2</v>
      </c>
      <c r="AB352" s="16">
        <v>1.16926503340757E-2</v>
      </c>
      <c r="AC352" s="16"/>
      <c r="AD352" s="16">
        <v>1.63120567375887E-2</v>
      </c>
      <c r="AE352" s="16">
        <v>1.16580310880829E-2</v>
      </c>
      <c r="AF352" s="16"/>
      <c r="AG352" s="16">
        <v>1.38339920948617E-2</v>
      </c>
      <c r="AH352" s="16">
        <v>1.2043795620438001E-2</v>
      </c>
      <c r="AI352" s="16"/>
      <c r="AJ352" s="16">
        <v>1.10519852640196E-2</v>
      </c>
      <c r="AK352" s="16">
        <v>1.45030067209056E-2</v>
      </c>
      <c r="AL352" s="16"/>
      <c r="AM352" s="16">
        <v>2.1806853582554499E-2</v>
      </c>
      <c r="AN352" s="16">
        <v>1.8370607028754E-2</v>
      </c>
      <c r="AO352" s="16">
        <v>1.3274336283185801E-2</v>
      </c>
      <c r="AP352" s="16">
        <v>4.1841004184100397E-3</v>
      </c>
      <c r="AQ352" s="16"/>
      <c r="AR352" s="16">
        <v>1.32075471698113E-2</v>
      </c>
      <c r="AS352" s="16">
        <v>1.2771739130434801E-2</v>
      </c>
      <c r="AT352" s="16"/>
      <c r="AU352" s="16">
        <v>1.35635018495684E-2</v>
      </c>
      <c r="AV352" s="16">
        <v>1.2783135232114801E-2</v>
      </c>
      <c r="AW352" s="16"/>
      <c r="AX352" s="16">
        <v>1.6489988221437001E-2</v>
      </c>
      <c r="AY352" s="16">
        <v>1.2214431124179999E-2</v>
      </c>
      <c r="AZ352" s="16"/>
      <c r="BA352" s="16">
        <v>2.2099447513812199E-2</v>
      </c>
      <c r="BB352" s="16">
        <v>1.22249388753056E-2</v>
      </c>
      <c r="BC352" s="16"/>
      <c r="BD352" s="16">
        <v>9.4240837696335095E-3</v>
      </c>
      <c r="BE352" s="16">
        <v>1.3673232908458901E-2</v>
      </c>
      <c r="BF352" s="16"/>
      <c r="BG352" s="16">
        <v>6.7567567567567597E-3</v>
      </c>
      <c r="BH352" s="16">
        <v>1.32689987937274E-2</v>
      </c>
      <c r="BI352" s="16"/>
      <c r="BJ352" s="16">
        <v>1.76282051282051E-2</v>
      </c>
      <c r="BK352" s="16">
        <v>1.22686181661644E-2</v>
      </c>
      <c r="BL352" s="16"/>
      <c r="BM352" s="16">
        <v>2.0253164556962001E-2</v>
      </c>
      <c r="BN352" s="16">
        <v>1.2307692307692301E-2</v>
      </c>
      <c r="BO352" s="16"/>
      <c r="BP352" s="16">
        <v>1.9867549668874201E-2</v>
      </c>
      <c r="BQ352" s="16">
        <v>1.20017145306472E-2</v>
      </c>
    </row>
    <row r="353" spans="2:69" x14ac:dyDescent="0.25">
      <c r="B353" t="s">
        <v>211</v>
      </c>
      <c r="C353" s="16">
        <v>2.08728652751423E-3</v>
      </c>
      <c r="D353" s="16">
        <v>0</v>
      </c>
      <c r="E353" s="16">
        <v>2.7662517289073298E-3</v>
      </c>
      <c r="F353" s="16">
        <v>1.54798761609907E-3</v>
      </c>
      <c r="G353" s="16">
        <v>2.9069767441860499E-3</v>
      </c>
      <c r="H353" s="16">
        <v>3.0349013657056099E-3</v>
      </c>
      <c r="I353" s="16">
        <v>1.2610340479192899E-3</v>
      </c>
      <c r="J353" s="16">
        <v>5.0505050505050501E-3</v>
      </c>
      <c r="K353" s="16">
        <v>0</v>
      </c>
      <c r="L353" s="16">
        <v>0</v>
      </c>
      <c r="M353" s="16"/>
      <c r="N353" s="16">
        <v>3.6144578313253E-3</v>
      </c>
      <c r="O353" s="16">
        <v>4.7619047619047597E-3</v>
      </c>
      <c r="P353" s="16">
        <v>1.8691588785046699E-3</v>
      </c>
      <c r="Q353" s="16">
        <v>1.09489051094891E-3</v>
      </c>
      <c r="R353" s="16"/>
      <c r="S353" s="16">
        <v>1.9011406844106501E-3</v>
      </c>
      <c r="T353" s="16">
        <v>7.1770334928229701E-3</v>
      </c>
      <c r="U353" s="16">
        <v>6.4655172413793103E-3</v>
      </c>
      <c r="V353" s="16">
        <v>1.9743336623889401E-3</v>
      </c>
      <c r="W353" s="16">
        <v>1.07991360691145E-3</v>
      </c>
      <c r="X353" s="16">
        <v>0</v>
      </c>
      <c r="Y353" s="16">
        <v>0</v>
      </c>
      <c r="Z353" s="16"/>
      <c r="AA353" s="16">
        <v>3.5756853396901101E-3</v>
      </c>
      <c r="AB353" s="16">
        <v>1.39198218262806E-3</v>
      </c>
      <c r="AC353" s="16"/>
      <c r="AD353" s="16">
        <v>1.4184397163120601E-3</v>
      </c>
      <c r="AE353" s="16">
        <v>2.3316062176165801E-3</v>
      </c>
      <c r="AF353" s="16"/>
      <c r="AG353" s="16">
        <v>3.1620553359683798E-3</v>
      </c>
      <c r="AH353" s="16">
        <v>1.09489051094891E-3</v>
      </c>
      <c r="AI353" s="16"/>
      <c r="AJ353" s="16">
        <v>1.2279983626688499E-3</v>
      </c>
      <c r="AK353" s="16">
        <v>2.82985496993279E-3</v>
      </c>
      <c r="AL353" s="16"/>
      <c r="AM353" s="16">
        <v>9.3457943925233603E-3</v>
      </c>
      <c r="AN353" s="16">
        <v>3.1948881789137401E-3</v>
      </c>
      <c r="AO353" s="16">
        <v>1.6090104585679799E-3</v>
      </c>
      <c r="AP353" s="16">
        <v>0</v>
      </c>
      <c r="AQ353" s="16"/>
      <c r="AR353" s="16">
        <v>2.5157232704402501E-3</v>
      </c>
      <c r="AS353" s="16">
        <v>1.9021739130434801E-3</v>
      </c>
      <c r="AT353" s="16"/>
      <c r="AU353" s="16">
        <v>3.6991368680641202E-3</v>
      </c>
      <c r="AV353" s="16">
        <v>1.79412424310384E-3</v>
      </c>
      <c r="AW353" s="16"/>
      <c r="AX353" s="16">
        <v>2.3557126030624301E-3</v>
      </c>
      <c r="AY353" s="16">
        <v>2.0357385206966798E-3</v>
      </c>
      <c r="AZ353" s="16"/>
      <c r="BA353" s="16">
        <v>5.5248618784530402E-3</v>
      </c>
      <c r="BB353" s="16">
        <v>1.83374083129584E-3</v>
      </c>
      <c r="BC353" s="16"/>
      <c r="BD353" s="16">
        <v>1.04712041884817E-3</v>
      </c>
      <c r="BE353" s="16">
        <v>2.3174971031286202E-3</v>
      </c>
      <c r="BF353" s="16"/>
      <c r="BG353" s="16">
        <v>3.3783783783783799E-3</v>
      </c>
      <c r="BH353" s="16">
        <v>2.0104543626859699E-3</v>
      </c>
      <c r="BI353" s="16"/>
      <c r="BJ353" s="16">
        <v>4.8076923076923097E-3</v>
      </c>
      <c r="BK353" s="16">
        <v>1.72191132156694E-3</v>
      </c>
      <c r="BL353" s="16"/>
      <c r="BM353" s="16">
        <v>2.5316455696202502E-3</v>
      </c>
      <c r="BN353" s="16">
        <v>2.05128205128205E-3</v>
      </c>
      <c r="BO353" s="16"/>
      <c r="BP353" s="16">
        <v>4.9668874172185398E-3</v>
      </c>
      <c r="BQ353" s="16">
        <v>1.7145306472353199E-3</v>
      </c>
    </row>
    <row r="354" spans="2:69" x14ac:dyDescent="0.25">
      <c r="B354" t="s">
        <v>68</v>
      </c>
      <c r="C354" s="16">
        <v>2.08728652751423E-3</v>
      </c>
      <c r="D354" s="16">
        <v>1.48809523809524E-3</v>
      </c>
      <c r="E354" s="16">
        <v>1.3831258644536699E-3</v>
      </c>
      <c r="F354" s="16">
        <v>0</v>
      </c>
      <c r="G354" s="16">
        <v>2.9069767441860499E-3</v>
      </c>
      <c r="H354" s="16">
        <v>2.2761760242792101E-3</v>
      </c>
      <c r="I354" s="16">
        <v>1.2610340479192899E-3</v>
      </c>
      <c r="J354" s="16">
        <v>1.5151515151515201E-2</v>
      </c>
      <c r="K354" s="16">
        <v>0</v>
      </c>
      <c r="L354" s="16">
        <v>0</v>
      </c>
      <c r="M354" s="16"/>
      <c r="N354" s="16">
        <v>2.4096385542168699E-3</v>
      </c>
      <c r="O354" s="16">
        <v>1.5873015873015899E-3</v>
      </c>
      <c r="P354" s="16">
        <v>2.80373831775701E-3</v>
      </c>
      <c r="Q354" s="16">
        <v>1.8248175182481799E-3</v>
      </c>
      <c r="R354" s="16"/>
      <c r="S354" s="16">
        <v>1.9011406844106501E-3</v>
      </c>
      <c r="T354" s="16">
        <v>2.3923444976076602E-3</v>
      </c>
      <c r="U354" s="16">
        <v>0</v>
      </c>
      <c r="V354" s="16">
        <v>3.9486673247778898E-3</v>
      </c>
      <c r="W354" s="16">
        <v>0</v>
      </c>
      <c r="X354" s="16">
        <v>9.7087378640776695E-4</v>
      </c>
      <c r="Y354" s="16">
        <v>2.9850746268656699E-3</v>
      </c>
      <c r="Z354" s="16"/>
      <c r="AA354" s="16">
        <v>5.9594755661501796E-4</v>
      </c>
      <c r="AB354" s="16">
        <v>2.7839643652561199E-3</v>
      </c>
      <c r="AC354" s="16"/>
      <c r="AD354" s="16">
        <v>2.1276595744680899E-3</v>
      </c>
      <c r="AE354" s="16">
        <v>2.0725388601036299E-3</v>
      </c>
      <c r="AF354" s="16"/>
      <c r="AG354" s="16">
        <v>2.37154150197628E-3</v>
      </c>
      <c r="AH354" s="16">
        <v>1.8248175182481799E-3</v>
      </c>
      <c r="AI354" s="16"/>
      <c r="AJ354" s="16">
        <v>1.63733115022513E-3</v>
      </c>
      <c r="AK354" s="16">
        <v>2.47612309869119E-3</v>
      </c>
      <c r="AL354" s="16"/>
      <c r="AM354" s="16">
        <v>9.3457943925233603E-3</v>
      </c>
      <c r="AN354" s="16">
        <v>3.1948881789137401E-3</v>
      </c>
      <c r="AO354" s="16">
        <v>8.0450522928398997E-4</v>
      </c>
      <c r="AP354" s="16">
        <v>1.6736401673640201E-3</v>
      </c>
      <c r="AQ354" s="16"/>
      <c r="AR354" s="16">
        <v>2.5157232704402501E-3</v>
      </c>
      <c r="AS354" s="16">
        <v>1.9021739130434801E-3</v>
      </c>
      <c r="AT354" s="16"/>
      <c r="AU354" s="16">
        <v>1.2330456226880399E-3</v>
      </c>
      <c r="AV354" s="16">
        <v>2.2426553038797899E-3</v>
      </c>
      <c r="AW354" s="16"/>
      <c r="AX354" s="16">
        <v>0</v>
      </c>
      <c r="AY354" s="16">
        <v>2.4881248586292701E-3</v>
      </c>
      <c r="AZ354" s="16"/>
      <c r="BA354" s="16">
        <v>2.7624309392265201E-3</v>
      </c>
      <c r="BB354" s="16">
        <v>2.0374898125509401E-3</v>
      </c>
      <c r="BC354" s="16"/>
      <c r="BD354" s="16">
        <v>2.0942408376963401E-3</v>
      </c>
      <c r="BE354" s="16">
        <v>2.0857473928157602E-3</v>
      </c>
      <c r="BF354" s="16"/>
      <c r="BG354" s="16">
        <v>3.3783783783783799E-3</v>
      </c>
      <c r="BH354" s="16">
        <v>2.0104543626859699E-3</v>
      </c>
      <c r="BI354" s="16"/>
      <c r="BJ354" s="16">
        <v>1.6025641025640999E-3</v>
      </c>
      <c r="BK354" s="16">
        <v>2.1523891519586698E-3</v>
      </c>
      <c r="BL354" s="16"/>
      <c r="BM354" s="16">
        <v>2.5316455696202502E-3</v>
      </c>
      <c r="BN354" s="16">
        <v>2.05128205128205E-3</v>
      </c>
      <c r="BO354" s="16"/>
      <c r="BP354" s="16">
        <v>0</v>
      </c>
      <c r="BQ354" s="16">
        <v>2.3574796399485599E-3</v>
      </c>
    </row>
    <row r="355" spans="2:69" x14ac:dyDescent="0.25">
      <c r="B355" t="s">
        <v>212</v>
      </c>
      <c r="C355" s="16">
        <v>0.92277039848197295</v>
      </c>
      <c r="D355" s="16">
        <v>0.95535714285714302</v>
      </c>
      <c r="E355" s="16">
        <v>0.88381742738589197</v>
      </c>
      <c r="F355" s="16">
        <v>0.961300309597523</v>
      </c>
      <c r="G355" s="16">
        <v>0.912790697674419</v>
      </c>
      <c r="H355" s="16">
        <v>0.92336874051593298</v>
      </c>
      <c r="I355" s="16">
        <v>0.93442622950819698</v>
      </c>
      <c r="J355" s="16">
        <v>0.82828282828282795</v>
      </c>
      <c r="K355" s="16">
        <v>0.85714285714285698</v>
      </c>
      <c r="L355" s="16">
        <v>0.96460176991150404</v>
      </c>
      <c r="M355" s="16"/>
      <c r="N355" s="16">
        <v>0.92891566265060199</v>
      </c>
      <c r="O355" s="16">
        <v>0.92063492063492103</v>
      </c>
      <c r="P355" s="16">
        <v>0.90186915887850505</v>
      </c>
      <c r="Q355" s="16">
        <v>0.92956204379562002</v>
      </c>
      <c r="R355" s="16"/>
      <c r="S355" s="16">
        <v>0.89163498098859295</v>
      </c>
      <c r="T355" s="16">
        <v>0.92105263157894701</v>
      </c>
      <c r="U355" s="16">
        <v>0.90732758620689702</v>
      </c>
      <c r="V355" s="16">
        <v>0.92201382033563695</v>
      </c>
      <c r="W355" s="16">
        <v>0.90928725701943802</v>
      </c>
      <c r="X355" s="16">
        <v>0.94757281553398098</v>
      </c>
      <c r="Y355" s="16">
        <v>0.94626865671641802</v>
      </c>
      <c r="Z355" s="16"/>
      <c r="AA355" s="16">
        <v>0.91895113230035796</v>
      </c>
      <c r="AB355" s="16">
        <v>0.92455456570155903</v>
      </c>
      <c r="AC355" s="16"/>
      <c r="AD355" s="16">
        <v>0.927659574468085</v>
      </c>
      <c r="AE355" s="16">
        <v>0.92098445595854905</v>
      </c>
      <c r="AF355" s="16"/>
      <c r="AG355" s="16">
        <v>0.91541501976284601</v>
      </c>
      <c r="AH355" s="16">
        <v>0.92956204379562002</v>
      </c>
      <c r="AI355" s="16"/>
      <c r="AJ355" s="16">
        <v>0.93573475235366399</v>
      </c>
      <c r="AK355" s="16">
        <v>0.9115670321896</v>
      </c>
      <c r="AL355" s="16"/>
      <c r="AM355" s="16">
        <v>0.87538940809968802</v>
      </c>
      <c r="AN355" s="16">
        <v>0.89057507987220497</v>
      </c>
      <c r="AO355" s="16">
        <v>0.92960579243765096</v>
      </c>
      <c r="AP355" s="16">
        <v>0.95732217573221801</v>
      </c>
      <c r="AQ355" s="16"/>
      <c r="AR355" s="16">
        <v>0.91949685534591197</v>
      </c>
      <c r="AS355" s="16">
        <v>0.92418478260869596</v>
      </c>
      <c r="AT355" s="16"/>
      <c r="AU355" s="16">
        <v>0.91491985203452497</v>
      </c>
      <c r="AV355" s="16">
        <v>0.92419825072886297</v>
      </c>
      <c r="AW355" s="16"/>
      <c r="AX355" s="16">
        <v>0.91166077738515905</v>
      </c>
      <c r="AY355" s="16">
        <v>0.92490386790318901</v>
      </c>
      <c r="AZ355" s="16"/>
      <c r="BA355" s="16">
        <v>0.92265193370165699</v>
      </c>
      <c r="BB355" s="16">
        <v>0.92277913610431905</v>
      </c>
      <c r="BC355" s="16"/>
      <c r="BD355" s="16">
        <v>0.90994764397905803</v>
      </c>
      <c r="BE355" s="16">
        <v>0.92560834298957095</v>
      </c>
      <c r="BF355" s="16"/>
      <c r="BG355" s="16">
        <v>0.92229729729729704</v>
      </c>
      <c r="BH355" s="16">
        <v>0.92279855247285902</v>
      </c>
      <c r="BI355" s="16"/>
      <c r="BJ355" s="16">
        <v>0.91826923076923095</v>
      </c>
      <c r="BK355" s="16">
        <v>0.92337494619027105</v>
      </c>
      <c r="BL355" s="16"/>
      <c r="BM355" s="16">
        <v>0.92911392405063298</v>
      </c>
      <c r="BN355" s="16">
        <v>0.92225641025641003</v>
      </c>
      <c r="BO355" s="16"/>
      <c r="BP355" s="16">
        <v>0.91059602649006599</v>
      </c>
      <c r="BQ355" s="16">
        <v>0.92434633519074105</v>
      </c>
    </row>
    <row r="356" spans="2:69" x14ac:dyDescent="0.25">
      <c r="B356" t="s">
        <v>213</v>
      </c>
      <c r="C356" s="16">
        <v>1.49905123339658E-2</v>
      </c>
      <c r="D356" s="16">
        <v>1.1904761904761901E-2</v>
      </c>
      <c r="E356" s="16">
        <v>2.0746887966804999E-2</v>
      </c>
      <c r="F356" s="16">
        <v>7.7399380804953604E-3</v>
      </c>
      <c r="G356" s="16">
        <v>1.5988372093023302E-2</v>
      </c>
      <c r="H356" s="16">
        <v>1.7450682852807299E-2</v>
      </c>
      <c r="I356" s="16">
        <v>8.8272383354350593E-3</v>
      </c>
      <c r="J356" s="16">
        <v>3.03030303030303E-2</v>
      </c>
      <c r="K356" s="16">
        <v>3.3613445378151301E-2</v>
      </c>
      <c r="L356" s="16">
        <v>0</v>
      </c>
      <c r="M356" s="16"/>
      <c r="N356" s="16">
        <v>1.44578313253012E-2</v>
      </c>
      <c r="O356" s="16">
        <v>1.9047619047619001E-2</v>
      </c>
      <c r="P356" s="16">
        <v>1.7757009345794401E-2</v>
      </c>
      <c r="Q356" s="16">
        <v>1.31386861313869E-2</v>
      </c>
      <c r="R356" s="16"/>
      <c r="S356" s="16">
        <v>2.2813688212927799E-2</v>
      </c>
      <c r="T356" s="16">
        <v>1.43540669856459E-2</v>
      </c>
      <c r="U356" s="16">
        <v>3.0172413793103401E-2</v>
      </c>
      <c r="V356" s="16">
        <v>1.57946692991115E-2</v>
      </c>
      <c r="W356" s="16">
        <v>8.6393088552915807E-3</v>
      </c>
      <c r="X356" s="16">
        <v>9.7087378640776708E-3</v>
      </c>
      <c r="Y356" s="16">
        <v>1.34328358208955E-2</v>
      </c>
      <c r="Z356" s="16"/>
      <c r="AA356" s="16">
        <v>1.9070321811680599E-2</v>
      </c>
      <c r="AB356" s="16">
        <v>1.30846325167038E-2</v>
      </c>
      <c r="AC356" s="16"/>
      <c r="AD356" s="16">
        <v>1.77304964539007E-2</v>
      </c>
      <c r="AE356" s="16">
        <v>1.39896373056995E-2</v>
      </c>
      <c r="AF356" s="16"/>
      <c r="AG356" s="16">
        <v>1.699604743083E-2</v>
      </c>
      <c r="AH356" s="16">
        <v>1.31386861313869E-2</v>
      </c>
      <c r="AI356" s="16"/>
      <c r="AJ356" s="16">
        <v>1.2279983626688499E-2</v>
      </c>
      <c r="AK356" s="16">
        <v>1.7332861690838301E-2</v>
      </c>
      <c r="AL356" s="16"/>
      <c r="AM356" s="16">
        <v>3.1152647975077899E-2</v>
      </c>
      <c r="AN356" s="16">
        <v>2.15654952076677E-2</v>
      </c>
      <c r="AO356" s="16">
        <v>1.4883346741753799E-2</v>
      </c>
      <c r="AP356" s="16">
        <v>4.1841004184100397E-3</v>
      </c>
      <c r="AQ356" s="16"/>
      <c r="AR356" s="16">
        <v>1.57232704402516E-2</v>
      </c>
      <c r="AS356" s="16">
        <v>1.4673913043478299E-2</v>
      </c>
      <c r="AT356" s="16"/>
      <c r="AU356" s="16">
        <v>1.7262638717632599E-2</v>
      </c>
      <c r="AV356" s="16">
        <v>1.45772594752187E-2</v>
      </c>
      <c r="AW356" s="16"/>
      <c r="AX356" s="16">
        <v>1.8845700824499399E-2</v>
      </c>
      <c r="AY356" s="16">
        <v>1.4250169644876701E-2</v>
      </c>
      <c r="AZ356" s="16"/>
      <c r="BA356" s="16">
        <v>2.7624309392265199E-2</v>
      </c>
      <c r="BB356" s="16">
        <v>1.4058679706601501E-2</v>
      </c>
      <c r="BC356" s="16"/>
      <c r="BD356" s="16">
        <v>1.04712041884817E-2</v>
      </c>
      <c r="BE356" s="16">
        <v>1.59907300115875E-2</v>
      </c>
      <c r="BF356" s="16"/>
      <c r="BG356" s="16">
        <v>1.0135135135135099E-2</v>
      </c>
      <c r="BH356" s="16">
        <v>1.5279453156413301E-2</v>
      </c>
      <c r="BI356" s="16"/>
      <c r="BJ356" s="16">
        <v>2.2435897435897401E-2</v>
      </c>
      <c r="BK356" s="16">
        <v>1.39905294877314E-2</v>
      </c>
      <c r="BL356" s="16"/>
      <c r="BM356" s="16">
        <v>2.2784810126582299E-2</v>
      </c>
      <c r="BN356" s="16">
        <v>1.4358974358974401E-2</v>
      </c>
      <c r="BO356" s="16"/>
      <c r="BP356" s="16">
        <v>2.48344370860927E-2</v>
      </c>
      <c r="BQ356" s="16">
        <v>1.3716245177882599E-2</v>
      </c>
    </row>
    <row r="357" spans="2:69" x14ac:dyDescent="0.25">
      <c r="B357" t="s">
        <v>156</v>
      </c>
      <c r="C357" s="16">
        <v>0.90777988614800798</v>
      </c>
      <c r="D357" s="16">
        <v>0.94345238095238104</v>
      </c>
      <c r="E357" s="16">
        <v>0.86307053941908696</v>
      </c>
      <c r="F357" s="16">
        <v>0.95356037151702799</v>
      </c>
      <c r="G357" s="16">
        <v>0.89680232558139505</v>
      </c>
      <c r="H357" s="16">
        <v>0.90591805766312605</v>
      </c>
      <c r="I357" s="16">
        <v>0.92559899117276201</v>
      </c>
      <c r="J357" s="16">
        <v>0.79797979797979801</v>
      </c>
      <c r="K357" s="16">
        <v>0.82352941176470595</v>
      </c>
      <c r="L357" s="16">
        <v>0.96460176991150404</v>
      </c>
      <c r="M357" s="16"/>
      <c r="N357" s="16">
        <v>0.91445783132530101</v>
      </c>
      <c r="O357" s="16">
        <v>0.90158730158730205</v>
      </c>
      <c r="P357" s="16">
        <v>0.88411214953271</v>
      </c>
      <c r="Q357" s="16">
        <v>0.916423357664234</v>
      </c>
      <c r="R357" s="16"/>
      <c r="S357" s="16">
        <v>0.868821292775665</v>
      </c>
      <c r="T357" s="16">
        <v>0.906698564593301</v>
      </c>
      <c r="U357" s="16">
        <v>0.87715517241379304</v>
      </c>
      <c r="V357" s="16">
        <v>0.90621915103652495</v>
      </c>
      <c r="W357" s="16">
        <v>0.90064794816414695</v>
      </c>
      <c r="X357" s="16">
        <v>0.93786407766990298</v>
      </c>
      <c r="Y357" s="16">
        <v>0.93283582089552197</v>
      </c>
      <c r="Z357" s="16"/>
      <c r="AA357" s="16">
        <v>0.89988081048867696</v>
      </c>
      <c r="AB357" s="16">
        <v>0.91146993318485503</v>
      </c>
      <c r="AC357" s="16"/>
      <c r="AD357" s="16">
        <v>0.90992907801418399</v>
      </c>
      <c r="AE357" s="16">
        <v>0.90699481865285003</v>
      </c>
      <c r="AF357" s="16"/>
      <c r="AG357" s="16">
        <v>0.89841897233201595</v>
      </c>
      <c r="AH357" s="16">
        <v>0.916423357664234</v>
      </c>
      <c r="AI357" s="16"/>
      <c r="AJ357" s="16">
        <v>0.92345476872697496</v>
      </c>
      <c r="AK357" s="16">
        <v>0.89423417049876197</v>
      </c>
      <c r="AL357" s="16"/>
      <c r="AM357" s="16">
        <v>0.84423676012461102</v>
      </c>
      <c r="AN357" s="16">
        <v>0.86900958466453704</v>
      </c>
      <c r="AO357" s="16">
        <v>0.914722445695897</v>
      </c>
      <c r="AP357" s="16">
        <v>0.95313807531380801</v>
      </c>
      <c r="AQ357" s="16"/>
      <c r="AR357" s="16">
        <v>0.90377358490565995</v>
      </c>
      <c r="AS357" s="16">
        <v>0.90951086956521698</v>
      </c>
      <c r="AT357" s="16"/>
      <c r="AU357" s="16">
        <v>0.89765721331689297</v>
      </c>
      <c r="AV357" s="16">
        <v>0.90962099125364404</v>
      </c>
      <c r="AW357" s="16"/>
      <c r="AX357" s="16">
        <v>0.89281507656065995</v>
      </c>
      <c r="AY357" s="16">
        <v>0.91065369825831299</v>
      </c>
      <c r="AZ357" s="16"/>
      <c r="BA357" s="16">
        <v>0.89502762430939198</v>
      </c>
      <c r="BB357" s="16">
        <v>0.90872045639771803</v>
      </c>
      <c r="BC357" s="16"/>
      <c r="BD357" s="16">
        <v>0.89947643979057601</v>
      </c>
      <c r="BE357" s="16">
        <v>0.90961761297798405</v>
      </c>
      <c r="BF357" s="16"/>
      <c r="BG357" s="16">
        <v>0.91216216216216195</v>
      </c>
      <c r="BH357" s="16">
        <v>0.90751909931644603</v>
      </c>
      <c r="BI357" s="16"/>
      <c r="BJ357" s="16">
        <v>0.89583333333333304</v>
      </c>
      <c r="BK357" s="16">
        <v>0.90938441670254</v>
      </c>
      <c r="BL357" s="16"/>
      <c r="BM357" s="16">
        <v>0.90632911392405102</v>
      </c>
      <c r="BN357" s="16">
        <v>0.90789743589743599</v>
      </c>
      <c r="BO357" s="16"/>
      <c r="BP357" s="16">
        <v>0.88576158940397398</v>
      </c>
      <c r="BQ357" s="16">
        <v>0.91063009001285899</v>
      </c>
    </row>
    <row r="358" spans="2:69" x14ac:dyDescent="0.25">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row>
    <row r="359" spans="2:69" x14ac:dyDescent="0.25">
      <c r="B359" s="6" t="s">
        <v>223</v>
      </c>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row>
    <row r="360" spans="2:69" x14ac:dyDescent="0.25">
      <c r="B360" s="23" t="s">
        <v>70</v>
      </c>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row>
    <row r="361" spans="2:69" x14ac:dyDescent="0.25">
      <c r="B361" t="s">
        <v>207</v>
      </c>
      <c r="C361" s="16">
        <v>0.59240986717267596</v>
      </c>
      <c r="D361" s="16">
        <v>0.52083333333333304</v>
      </c>
      <c r="E361" s="16">
        <v>0.52143845089903196</v>
      </c>
      <c r="F361" s="16">
        <v>0.69195046439628505</v>
      </c>
      <c r="G361" s="16">
        <v>0.543604651162791</v>
      </c>
      <c r="H361" s="16">
        <v>0.67071320182094096</v>
      </c>
      <c r="I361" s="16">
        <v>0.58890290037830995</v>
      </c>
      <c r="J361" s="16">
        <v>0.47474747474747497</v>
      </c>
      <c r="K361" s="16">
        <v>0.495798319327731</v>
      </c>
      <c r="L361" s="16">
        <v>0.61946902654867297</v>
      </c>
      <c r="M361" s="16"/>
      <c r="N361" s="16">
        <v>0.636144578313253</v>
      </c>
      <c r="O361" s="16">
        <v>0.601587301587302</v>
      </c>
      <c r="P361" s="16">
        <v>0.57757009345794397</v>
      </c>
      <c r="Q361" s="16">
        <v>0.58284671532846699</v>
      </c>
      <c r="R361" s="16"/>
      <c r="S361" s="16">
        <v>0.59505703422053202</v>
      </c>
      <c r="T361" s="16">
        <v>0.56698564593301404</v>
      </c>
      <c r="U361" s="16">
        <v>0.57327586206896597</v>
      </c>
      <c r="V361" s="16">
        <v>0.603158933859822</v>
      </c>
      <c r="W361" s="16">
        <v>0.55075593952483803</v>
      </c>
      <c r="X361" s="16">
        <v>0.61941747572815498</v>
      </c>
      <c r="Y361" s="16">
        <v>0.61940298507462699</v>
      </c>
      <c r="Z361" s="16"/>
      <c r="AA361" s="16">
        <v>0.59237187127532798</v>
      </c>
      <c r="AB361" s="16">
        <v>0.59242761692650303</v>
      </c>
      <c r="AC361" s="16"/>
      <c r="AD361" s="16">
        <v>0.61347517730496504</v>
      </c>
      <c r="AE361" s="16">
        <v>0.58471502590673596</v>
      </c>
      <c r="AF361" s="16"/>
      <c r="AG361" s="16">
        <v>0.60276679841897196</v>
      </c>
      <c r="AH361" s="16">
        <v>0.58284671532846699</v>
      </c>
      <c r="AI361" s="16"/>
      <c r="AJ361" s="16">
        <v>0.65083913221448997</v>
      </c>
      <c r="AK361" s="16">
        <v>0.54191722674212905</v>
      </c>
      <c r="AL361" s="16"/>
      <c r="AM361" s="16">
        <v>0.517133956386293</v>
      </c>
      <c r="AN361" s="16">
        <v>0.53354632587859396</v>
      </c>
      <c r="AO361" s="16">
        <v>0.59050683829444905</v>
      </c>
      <c r="AP361" s="16">
        <v>0.67782426778242699</v>
      </c>
      <c r="AQ361" s="16"/>
      <c r="AR361" s="16">
        <v>0.59496855345911903</v>
      </c>
      <c r="AS361" s="16">
        <v>0.59130434782608698</v>
      </c>
      <c r="AT361" s="16"/>
      <c r="AU361" s="16">
        <v>0.60295930949445098</v>
      </c>
      <c r="AV361" s="16">
        <v>0.59049114151155002</v>
      </c>
      <c r="AW361" s="16"/>
      <c r="AX361" s="16">
        <v>0.591283863368669</v>
      </c>
      <c r="AY361" s="16">
        <v>0.59262610269169902</v>
      </c>
      <c r="AZ361" s="16"/>
      <c r="BA361" s="16">
        <v>0.53867403314917095</v>
      </c>
      <c r="BB361" s="16">
        <v>0.59637326813365898</v>
      </c>
      <c r="BC361" s="16"/>
      <c r="BD361" s="16">
        <v>0.54764397905759199</v>
      </c>
      <c r="BE361" s="16">
        <v>0.60231749710312898</v>
      </c>
      <c r="BF361" s="16"/>
      <c r="BG361" s="16">
        <v>0.56081081081081097</v>
      </c>
      <c r="BH361" s="16">
        <v>0.59429030960997198</v>
      </c>
      <c r="BI361" s="16"/>
      <c r="BJ361" s="16">
        <v>0.55769230769230804</v>
      </c>
      <c r="BK361" s="16">
        <v>0.59707275075333599</v>
      </c>
      <c r="BL361" s="16"/>
      <c r="BM361" s="16">
        <v>0.61518987341772102</v>
      </c>
      <c r="BN361" s="16">
        <v>0.59056410256410297</v>
      </c>
      <c r="BO361" s="16"/>
      <c r="BP361" s="16">
        <v>0.59602649006622499</v>
      </c>
      <c r="BQ361" s="16">
        <v>0.591941705957994</v>
      </c>
    </row>
    <row r="362" spans="2:69" x14ac:dyDescent="0.25">
      <c r="B362" t="s">
        <v>208</v>
      </c>
      <c r="C362" s="16">
        <v>0.29184060721062599</v>
      </c>
      <c r="D362" s="16">
        <v>0.34523809523809501</v>
      </c>
      <c r="E362" s="16">
        <v>0.33609958506224102</v>
      </c>
      <c r="F362" s="16">
        <v>0.22136222910216699</v>
      </c>
      <c r="G362" s="16">
        <v>0.34011627906976699</v>
      </c>
      <c r="H362" s="16">
        <v>0.21699544764795101</v>
      </c>
      <c r="I362" s="16">
        <v>0.322824716267339</v>
      </c>
      <c r="J362" s="16">
        <v>0.34848484848484901</v>
      </c>
      <c r="K362" s="16">
        <v>0.36134453781512599</v>
      </c>
      <c r="L362" s="16">
        <v>0.28318584070796499</v>
      </c>
      <c r="M362" s="16"/>
      <c r="N362" s="16">
        <v>0.239759036144578</v>
      </c>
      <c r="O362" s="16">
        <v>0.27301587301587299</v>
      </c>
      <c r="P362" s="16">
        <v>0.28691588785046701</v>
      </c>
      <c r="Q362" s="16">
        <v>0.31386861313868603</v>
      </c>
      <c r="R362" s="16"/>
      <c r="S362" s="16">
        <v>0.26996197718631199</v>
      </c>
      <c r="T362" s="16">
        <v>0.294258373205742</v>
      </c>
      <c r="U362" s="16">
        <v>0.29094827586206901</v>
      </c>
      <c r="V362" s="16">
        <v>0.264560710760118</v>
      </c>
      <c r="W362" s="16">
        <v>0.32829373650108001</v>
      </c>
      <c r="X362" s="16">
        <v>0.30097087378640802</v>
      </c>
      <c r="Y362" s="16">
        <v>0.277611940298507</v>
      </c>
      <c r="Z362" s="16"/>
      <c r="AA362" s="16">
        <v>0.30691299165673402</v>
      </c>
      <c r="AB362" s="16">
        <v>0.284799554565702</v>
      </c>
      <c r="AC362" s="16"/>
      <c r="AD362" s="16">
        <v>0.26879432624113497</v>
      </c>
      <c r="AE362" s="16">
        <v>0.30025906735751301</v>
      </c>
      <c r="AF362" s="16"/>
      <c r="AG362" s="16">
        <v>0.26798418972332</v>
      </c>
      <c r="AH362" s="16">
        <v>0.31386861313868603</v>
      </c>
      <c r="AI362" s="16"/>
      <c r="AJ362" s="16">
        <v>0.26238231682357799</v>
      </c>
      <c r="AK362" s="16">
        <v>0.31729748850371398</v>
      </c>
      <c r="AL362" s="16"/>
      <c r="AM362" s="16">
        <v>0.30218068535825499</v>
      </c>
      <c r="AN362" s="16">
        <v>0.32507987220447299</v>
      </c>
      <c r="AO362" s="16">
        <v>0.28841512469831099</v>
      </c>
      <c r="AP362" s="16">
        <v>0.26108786610878698</v>
      </c>
      <c r="AQ362" s="16"/>
      <c r="AR362" s="16">
        <v>0.30880503144654098</v>
      </c>
      <c r="AS362" s="16">
        <v>0.28451086956521698</v>
      </c>
      <c r="AT362" s="16"/>
      <c r="AU362" s="16">
        <v>0.28976572133168899</v>
      </c>
      <c r="AV362" s="16">
        <v>0.29221798609553701</v>
      </c>
      <c r="AW362" s="16"/>
      <c r="AX362" s="16">
        <v>0.27797408716136601</v>
      </c>
      <c r="AY362" s="16">
        <v>0.29450350599411901</v>
      </c>
      <c r="AZ362" s="16"/>
      <c r="BA362" s="16">
        <v>0.32044198895027598</v>
      </c>
      <c r="BB362" s="16">
        <v>0.28973105134474297</v>
      </c>
      <c r="BC362" s="16"/>
      <c r="BD362" s="16">
        <v>0.30471204188481699</v>
      </c>
      <c r="BE362" s="16">
        <v>0.28899188876013898</v>
      </c>
      <c r="BF362" s="16"/>
      <c r="BG362" s="16">
        <v>0.32770270270270302</v>
      </c>
      <c r="BH362" s="16">
        <v>0.28970647366304803</v>
      </c>
      <c r="BI362" s="16"/>
      <c r="BJ362" s="16">
        <v>0.34615384615384598</v>
      </c>
      <c r="BK362" s="16">
        <v>0.284545845888937</v>
      </c>
      <c r="BL362" s="16"/>
      <c r="BM362" s="16">
        <v>0.28860759493670901</v>
      </c>
      <c r="BN362" s="16">
        <v>0.29210256410256402</v>
      </c>
      <c r="BO362" s="16"/>
      <c r="BP362" s="16">
        <v>0.278145695364238</v>
      </c>
      <c r="BQ362" s="16">
        <v>0.29361337333904802</v>
      </c>
    </row>
    <row r="363" spans="2:69" x14ac:dyDescent="0.25">
      <c r="B363" t="s">
        <v>209</v>
      </c>
      <c r="C363" s="16">
        <v>8.5578747628083499E-2</v>
      </c>
      <c r="D363" s="16">
        <v>8.0357142857142905E-2</v>
      </c>
      <c r="E363" s="16">
        <v>0.114799446749654</v>
      </c>
      <c r="F363" s="16">
        <v>6.6563467492260095E-2</v>
      </c>
      <c r="G363" s="16">
        <v>7.5581395348837205E-2</v>
      </c>
      <c r="H363" s="16">
        <v>9.33232169954476E-2</v>
      </c>
      <c r="I363" s="16">
        <v>6.1790668348045398E-2</v>
      </c>
      <c r="J363" s="16">
        <v>0.15151515151515199</v>
      </c>
      <c r="K363" s="16">
        <v>9.2436974789915999E-2</v>
      </c>
      <c r="L363" s="16">
        <v>5.3097345132743397E-2</v>
      </c>
      <c r="M363" s="16"/>
      <c r="N363" s="16">
        <v>8.91566265060241E-2</v>
      </c>
      <c r="O363" s="16">
        <v>9.3650793650793707E-2</v>
      </c>
      <c r="P363" s="16">
        <v>0.10280373831775701</v>
      </c>
      <c r="Q363" s="16">
        <v>7.5912408759124098E-2</v>
      </c>
      <c r="R363" s="16"/>
      <c r="S363" s="16">
        <v>9.8859315589353597E-2</v>
      </c>
      <c r="T363" s="16">
        <v>0.105263157894737</v>
      </c>
      <c r="U363" s="16">
        <v>9.4827586206896505E-2</v>
      </c>
      <c r="V363" s="16">
        <v>9.5755182625863799E-2</v>
      </c>
      <c r="W363" s="16">
        <v>8.9632829373650094E-2</v>
      </c>
      <c r="X363" s="16">
        <v>5.4368932038834999E-2</v>
      </c>
      <c r="Y363" s="16">
        <v>8.5074626865671604E-2</v>
      </c>
      <c r="Z363" s="16"/>
      <c r="AA363" s="16">
        <v>7.3897497020262201E-2</v>
      </c>
      <c r="AB363" s="16">
        <v>9.1035634743875299E-2</v>
      </c>
      <c r="AC363" s="16"/>
      <c r="AD363" s="16">
        <v>8.6524822695035503E-2</v>
      </c>
      <c r="AE363" s="16">
        <v>8.52331606217617E-2</v>
      </c>
      <c r="AF363" s="16"/>
      <c r="AG363" s="16">
        <v>9.6047430830039499E-2</v>
      </c>
      <c r="AH363" s="16">
        <v>7.5912408759124098E-2</v>
      </c>
      <c r="AI363" s="16"/>
      <c r="AJ363" s="16">
        <v>6.8767908309455603E-2</v>
      </c>
      <c r="AK363" s="16">
        <v>0.100106119561372</v>
      </c>
      <c r="AL363" s="16"/>
      <c r="AM363" s="16">
        <v>0.127725856697819</v>
      </c>
      <c r="AN363" s="16">
        <v>0.103833865814696</v>
      </c>
      <c r="AO363" s="16">
        <v>8.7691069991954904E-2</v>
      </c>
      <c r="AP363" s="16">
        <v>5.1046025104602502E-2</v>
      </c>
      <c r="AQ363" s="16"/>
      <c r="AR363" s="16">
        <v>7.2955974842767293E-2</v>
      </c>
      <c r="AS363" s="16">
        <v>9.1032608695652203E-2</v>
      </c>
      <c r="AT363" s="16"/>
      <c r="AU363" s="16">
        <v>8.7546239210850793E-2</v>
      </c>
      <c r="AV363" s="16">
        <v>8.5220901547432198E-2</v>
      </c>
      <c r="AW363" s="16"/>
      <c r="AX363" s="16">
        <v>8.95170789163722E-2</v>
      </c>
      <c r="AY363" s="16">
        <v>8.4822438362361502E-2</v>
      </c>
      <c r="AZ363" s="16"/>
      <c r="BA363" s="16">
        <v>0.102209944751381</v>
      </c>
      <c r="BB363" s="16">
        <v>8.4352078239608802E-2</v>
      </c>
      <c r="BC363" s="16"/>
      <c r="BD363" s="16">
        <v>0.11204188481675401</v>
      </c>
      <c r="BE363" s="16">
        <v>7.9721900347624594E-2</v>
      </c>
      <c r="BF363" s="16"/>
      <c r="BG363" s="16">
        <v>8.1081081081081099E-2</v>
      </c>
      <c r="BH363" s="16">
        <v>8.5846401286690799E-2</v>
      </c>
      <c r="BI363" s="16"/>
      <c r="BJ363" s="16">
        <v>6.7307692307692304E-2</v>
      </c>
      <c r="BK363" s="16">
        <v>8.8032716315109796E-2</v>
      </c>
      <c r="BL363" s="16"/>
      <c r="BM363" s="16">
        <v>7.3417721518987303E-2</v>
      </c>
      <c r="BN363" s="16">
        <v>8.6564102564102602E-2</v>
      </c>
      <c r="BO363" s="16"/>
      <c r="BP363" s="16">
        <v>9.27152317880795E-2</v>
      </c>
      <c r="BQ363" s="16">
        <v>8.4654950707243895E-2</v>
      </c>
    </row>
    <row r="364" spans="2:69" x14ac:dyDescent="0.25">
      <c r="B364" t="s">
        <v>210</v>
      </c>
      <c r="C364" s="16">
        <v>2.1821631878557901E-2</v>
      </c>
      <c r="D364" s="16">
        <v>3.42261904761905E-2</v>
      </c>
      <c r="E364" s="16">
        <v>2.0746887966804999E-2</v>
      </c>
      <c r="F364" s="16">
        <v>1.7027863777089799E-2</v>
      </c>
      <c r="G364" s="16">
        <v>2.7616279069767401E-2</v>
      </c>
      <c r="H364" s="16">
        <v>1.44157814871017E-2</v>
      </c>
      <c r="I364" s="16">
        <v>2.1437578814627999E-2</v>
      </c>
      <c r="J364" s="16">
        <v>1.5151515151515201E-2</v>
      </c>
      <c r="K364" s="16">
        <v>2.5210084033613401E-2</v>
      </c>
      <c r="L364" s="16">
        <v>4.4247787610619503E-2</v>
      </c>
      <c r="M364" s="16"/>
      <c r="N364" s="16">
        <v>2.2891566265060202E-2</v>
      </c>
      <c r="O364" s="16">
        <v>2.06349206349206E-2</v>
      </c>
      <c r="P364" s="16">
        <v>2.4299065420560699E-2</v>
      </c>
      <c r="Q364" s="16">
        <v>2.0802919708029201E-2</v>
      </c>
      <c r="R364" s="16"/>
      <c r="S364" s="16">
        <v>2.4714828897338399E-2</v>
      </c>
      <c r="T364" s="16">
        <v>2.39234449760766E-2</v>
      </c>
      <c r="U364" s="16">
        <v>3.0172413793103401E-2</v>
      </c>
      <c r="V364" s="16">
        <v>2.8627838104639699E-2</v>
      </c>
      <c r="W364" s="16">
        <v>1.9438444924405999E-2</v>
      </c>
      <c r="X364" s="16">
        <v>1.84466019417476E-2</v>
      </c>
      <c r="Y364" s="16">
        <v>1.49253731343284E-2</v>
      </c>
      <c r="Z364" s="16"/>
      <c r="AA364" s="16">
        <v>1.8474374255065599E-2</v>
      </c>
      <c r="AB364" s="16">
        <v>2.33853006681514E-2</v>
      </c>
      <c r="AC364" s="16"/>
      <c r="AD364" s="16">
        <v>2.1276595744680899E-2</v>
      </c>
      <c r="AE364" s="16">
        <v>2.2020725388601E-2</v>
      </c>
      <c r="AF364" s="16"/>
      <c r="AG364" s="16">
        <v>2.2924901185770799E-2</v>
      </c>
      <c r="AH364" s="16">
        <v>2.0802919708029201E-2</v>
      </c>
      <c r="AI364" s="16"/>
      <c r="AJ364" s="16">
        <v>1.35079819893573E-2</v>
      </c>
      <c r="AK364" s="16">
        <v>2.9006013441811099E-2</v>
      </c>
      <c r="AL364" s="16"/>
      <c r="AM364" s="16">
        <v>3.1152647975077899E-2</v>
      </c>
      <c r="AN364" s="16">
        <v>2.79552715654952E-2</v>
      </c>
      <c r="AO364" s="16">
        <v>2.5341914722445701E-2</v>
      </c>
      <c r="AP364" s="16">
        <v>5.8577405857740596E-3</v>
      </c>
      <c r="AQ364" s="16"/>
      <c r="AR364" s="16">
        <v>1.7610062893081799E-2</v>
      </c>
      <c r="AS364" s="16">
        <v>2.36413043478261E-2</v>
      </c>
      <c r="AT364" s="16"/>
      <c r="AU364" s="16">
        <v>1.47965474722565E-2</v>
      </c>
      <c r="AV364" s="16">
        <v>2.30993496299619E-2</v>
      </c>
      <c r="AW364" s="16"/>
      <c r="AX364" s="16">
        <v>2.5912838633686701E-2</v>
      </c>
      <c r="AY364" s="16">
        <v>2.1035964713865599E-2</v>
      </c>
      <c r="AZ364" s="16"/>
      <c r="BA364" s="16">
        <v>3.0386740331491701E-2</v>
      </c>
      <c r="BB364" s="16">
        <v>2.1189894050529699E-2</v>
      </c>
      <c r="BC364" s="16"/>
      <c r="BD364" s="16">
        <v>2.8272251308900501E-2</v>
      </c>
      <c r="BE364" s="16">
        <v>2.0393974507531901E-2</v>
      </c>
      <c r="BF364" s="16"/>
      <c r="BG364" s="16">
        <v>1.68918918918919E-2</v>
      </c>
      <c r="BH364" s="16">
        <v>2.2114997989545599E-2</v>
      </c>
      <c r="BI364" s="16"/>
      <c r="BJ364" s="16">
        <v>2.0833333333333301E-2</v>
      </c>
      <c r="BK364" s="16">
        <v>2.1954369349978499E-2</v>
      </c>
      <c r="BL364" s="16"/>
      <c r="BM364" s="16">
        <v>1.5189873417721499E-2</v>
      </c>
      <c r="BN364" s="16">
        <v>2.2358974358974399E-2</v>
      </c>
      <c r="BO364" s="16"/>
      <c r="BP364" s="16">
        <v>2.1523178807947001E-2</v>
      </c>
      <c r="BQ364" s="16">
        <v>2.18602657522503E-2</v>
      </c>
    </row>
    <row r="365" spans="2:69" x14ac:dyDescent="0.25">
      <c r="B365" t="s">
        <v>211</v>
      </c>
      <c r="C365" s="16">
        <v>4.5540796963946901E-3</v>
      </c>
      <c r="D365" s="16">
        <v>8.9285714285714298E-3</v>
      </c>
      <c r="E365" s="16">
        <v>4.1493775933610002E-3</v>
      </c>
      <c r="F365" s="16">
        <v>1.54798761609907E-3</v>
      </c>
      <c r="G365" s="16">
        <v>5.8139534883720903E-3</v>
      </c>
      <c r="H365" s="16">
        <v>2.2761760242792101E-3</v>
      </c>
      <c r="I365" s="16">
        <v>3.7831021437578802E-3</v>
      </c>
      <c r="J365" s="16">
        <v>1.01010101010101E-2</v>
      </c>
      <c r="K365" s="16">
        <v>1.6806722689075598E-2</v>
      </c>
      <c r="L365" s="16">
        <v>0</v>
      </c>
      <c r="M365" s="16"/>
      <c r="N365" s="16">
        <v>4.8192771084337397E-3</v>
      </c>
      <c r="O365" s="16">
        <v>7.9365079365079395E-3</v>
      </c>
      <c r="P365" s="16">
        <v>6.5420560747663599E-3</v>
      </c>
      <c r="Q365" s="16">
        <v>2.9197080291970801E-3</v>
      </c>
      <c r="R365" s="16"/>
      <c r="S365" s="16">
        <v>5.7034220532319402E-3</v>
      </c>
      <c r="T365" s="16">
        <v>9.5693779904306199E-3</v>
      </c>
      <c r="U365" s="16">
        <v>6.4655172413793103E-3</v>
      </c>
      <c r="V365" s="16">
        <v>3.9486673247778898E-3</v>
      </c>
      <c r="W365" s="16">
        <v>6.4794816414686799E-3</v>
      </c>
      <c r="X365" s="16">
        <v>2.9126213592233002E-3</v>
      </c>
      <c r="Y365" s="16">
        <v>1.49253731343284E-3</v>
      </c>
      <c r="Z365" s="16"/>
      <c r="AA365" s="16">
        <v>4.7675804529201402E-3</v>
      </c>
      <c r="AB365" s="16">
        <v>4.4543429844098002E-3</v>
      </c>
      <c r="AC365" s="16"/>
      <c r="AD365" s="16">
        <v>4.2553191489361703E-3</v>
      </c>
      <c r="AE365" s="16">
        <v>4.6632124352331602E-3</v>
      </c>
      <c r="AF365" s="16"/>
      <c r="AG365" s="16">
        <v>6.3241106719367597E-3</v>
      </c>
      <c r="AH365" s="16">
        <v>2.9197080291970801E-3</v>
      </c>
      <c r="AI365" s="16"/>
      <c r="AJ365" s="16">
        <v>2.04666393778142E-3</v>
      </c>
      <c r="AK365" s="16">
        <v>6.7209055535903802E-3</v>
      </c>
      <c r="AL365" s="16"/>
      <c r="AM365" s="16">
        <v>6.2305295950155796E-3</v>
      </c>
      <c r="AN365" s="16">
        <v>4.7923322683706103E-3</v>
      </c>
      <c r="AO365" s="16">
        <v>6.03378921962993E-3</v>
      </c>
      <c r="AP365" s="16">
        <v>8.3682008368200799E-4</v>
      </c>
      <c r="AQ365" s="16"/>
      <c r="AR365" s="16">
        <v>1.88679245283019E-3</v>
      </c>
      <c r="AS365" s="16">
        <v>5.7065217391304296E-3</v>
      </c>
      <c r="AT365" s="16"/>
      <c r="AU365" s="16">
        <v>4.9321824907521596E-3</v>
      </c>
      <c r="AV365" s="16">
        <v>4.4853106077595902E-3</v>
      </c>
      <c r="AW365" s="16"/>
      <c r="AX365" s="16">
        <v>1.06007067137809E-2</v>
      </c>
      <c r="AY365" s="16">
        <v>3.3928975344944602E-3</v>
      </c>
      <c r="AZ365" s="16"/>
      <c r="BA365" s="16">
        <v>5.5248618784530402E-3</v>
      </c>
      <c r="BB365" s="16">
        <v>4.48247758761206E-3</v>
      </c>
      <c r="BC365" s="16"/>
      <c r="BD365" s="16">
        <v>6.2827225130890098E-3</v>
      </c>
      <c r="BE365" s="16">
        <v>4.1714947856315203E-3</v>
      </c>
      <c r="BF365" s="16"/>
      <c r="BG365" s="16">
        <v>6.7567567567567597E-3</v>
      </c>
      <c r="BH365" s="16">
        <v>4.4229995979091297E-3</v>
      </c>
      <c r="BI365" s="16"/>
      <c r="BJ365" s="16">
        <v>8.0128205128205104E-3</v>
      </c>
      <c r="BK365" s="16">
        <v>4.08953938872148E-3</v>
      </c>
      <c r="BL365" s="16"/>
      <c r="BM365" s="16">
        <v>2.5316455696202502E-3</v>
      </c>
      <c r="BN365" s="16">
        <v>4.71794871794872E-3</v>
      </c>
      <c r="BO365" s="16"/>
      <c r="BP365" s="16">
        <v>8.2781456953642408E-3</v>
      </c>
      <c r="BQ365" s="16">
        <v>4.07201028718388E-3</v>
      </c>
    </row>
    <row r="366" spans="2:69" x14ac:dyDescent="0.25">
      <c r="B366" t="s">
        <v>68</v>
      </c>
      <c r="C366" s="16">
        <v>3.79506641366224E-3</v>
      </c>
      <c r="D366" s="16">
        <v>1.0416666666666701E-2</v>
      </c>
      <c r="E366" s="16">
        <v>2.7662517289073298E-3</v>
      </c>
      <c r="F366" s="16">
        <v>1.54798761609907E-3</v>
      </c>
      <c r="G366" s="16">
        <v>7.2674418604651196E-3</v>
      </c>
      <c r="H366" s="16">
        <v>2.2761760242792101E-3</v>
      </c>
      <c r="I366" s="16">
        <v>1.2610340479192899E-3</v>
      </c>
      <c r="J366" s="16">
        <v>0</v>
      </c>
      <c r="K366" s="16">
        <v>8.4033613445378096E-3</v>
      </c>
      <c r="L366" s="16">
        <v>0</v>
      </c>
      <c r="M366" s="16"/>
      <c r="N366" s="16">
        <v>7.2289156626506E-3</v>
      </c>
      <c r="O366" s="16">
        <v>3.1746031746031698E-3</v>
      </c>
      <c r="P366" s="16">
        <v>1.8691588785046699E-3</v>
      </c>
      <c r="Q366" s="16">
        <v>3.6496350364963498E-3</v>
      </c>
      <c r="R366" s="16"/>
      <c r="S366" s="16">
        <v>5.7034220532319402E-3</v>
      </c>
      <c r="T366" s="16">
        <v>0</v>
      </c>
      <c r="U366" s="16">
        <v>4.3103448275862103E-3</v>
      </c>
      <c r="V366" s="16">
        <v>3.9486673247778898E-3</v>
      </c>
      <c r="W366" s="16">
        <v>5.3995680345572403E-3</v>
      </c>
      <c r="X366" s="16">
        <v>3.88349514563107E-3</v>
      </c>
      <c r="Y366" s="16">
        <v>1.49253731343284E-3</v>
      </c>
      <c r="Z366" s="16"/>
      <c r="AA366" s="16">
        <v>3.5756853396901101E-3</v>
      </c>
      <c r="AB366" s="16">
        <v>3.89755011135857E-3</v>
      </c>
      <c r="AC366" s="16"/>
      <c r="AD366" s="16">
        <v>5.6737588652482299E-3</v>
      </c>
      <c r="AE366" s="16">
        <v>3.1088082901554398E-3</v>
      </c>
      <c r="AF366" s="16"/>
      <c r="AG366" s="16">
        <v>3.9525691699604697E-3</v>
      </c>
      <c r="AH366" s="16">
        <v>3.6496350364963498E-3</v>
      </c>
      <c r="AI366" s="16"/>
      <c r="AJ366" s="16">
        <v>2.4559967253376998E-3</v>
      </c>
      <c r="AK366" s="16">
        <v>4.95224619738238E-3</v>
      </c>
      <c r="AL366" s="16"/>
      <c r="AM366" s="16">
        <v>1.5576323987538899E-2</v>
      </c>
      <c r="AN366" s="16">
        <v>4.7923322683706103E-3</v>
      </c>
      <c r="AO366" s="16">
        <v>2.0112630732099799E-3</v>
      </c>
      <c r="AP366" s="16">
        <v>3.3472803347280298E-3</v>
      </c>
      <c r="AQ366" s="16"/>
      <c r="AR366" s="16">
        <v>3.77358490566038E-3</v>
      </c>
      <c r="AS366" s="16">
        <v>3.8043478260869601E-3</v>
      </c>
      <c r="AT366" s="16"/>
      <c r="AU366" s="16">
        <v>0</v>
      </c>
      <c r="AV366" s="16">
        <v>4.4853106077595902E-3</v>
      </c>
      <c r="AW366" s="16"/>
      <c r="AX366" s="16">
        <v>4.7114252061248498E-3</v>
      </c>
      <c r="AY366" s="16">
        <v>3.6190907034607598E-3</v>
      </c>
      <c r="AZ366" s="16"/>
      <c r="BA366" s="16">
        <v>2.7624309392265201E-3</v>
      </c>
      <c r="BB366" s="16">
        <v>3.87123064384678E-3</v>
      </c>
      <c r="BC366" s="16"/>
      <c r="BD366" s="16">
        <v>1.04712041884817E-3</v>
      </c>
      <c r="BE366" s="16">
        <v>4.4032444959443799E-3</v>
      </c>
      <c r="BF366" s="16"/>
      <c r="BG366" s="16">
        <v>6.7567567567567597E-3</v>
      </c>
      <c r="BH366" s="16">
        <v>3.6188178528347402E-3</v>
      </c>
      <c r="BI366" s="16"/>
      <c r="BJ366" s="16">
        <v>0</v>
      </c>
      <c r="BK366" s="16">
        <v>4.30477830391735E-3</v>
      </c>
      <c r="BL366" s="16"/>
      <c r="BM366" s="16">
        <v>5.0632911392405099E-3</v>
      </c>
      <c r="BN366" s="16">
        <v>3.69230769230769E-3</v>
      </c>
      <c r="BO366" s="16"/>
      <c r="BP366" s="16">
        <v>3.3112582781457001E-3</v>
      </c>
      <c r="BQ366" s="16">
        <v>3.8576939562794698E-3</v>
      </c>
    </row>
    <row r="367" spans="2:69" x14ac:dyDescent="0.25">
      <c r="B367" t="s">
        <v>212</v>
      </c>
      <c r="C367" s="16">
        <v>0.88425047438330195</v>
      </c>
      <c r="D367" s="16">
        <v>0.86607142857142905</v>
      </c>
      <c r="E367" s="16">
        <v>0.85753803596127298</v>
      </c>
      <c r="F367" s="16">
        <v>0.91331269349845201</v>
      </c>
      <c r="G367" s="16">
        <v>0.88372093023255804</v>
      </c>
      <c r="H367" s="16">
        <v>0.88770864946889205</v>
      </c>
      <c r="I367" s="16">
        <v>0.91172761664564905</v>
      </c>
      <c r="J367" s="16">
        <v>0.82323232323232298</v>
      </c>
      <c r="K367" s="16">
        <v>0.85714285714285698</v>
      </c>
      <c r="L367" s="16">
        <v>0.90265486725663702</v>
      </c>
      <c r="M367" s="16"/>
      <c r="N367" s="16">
        <v>0.87590361445783105</v>
      </c>
      <c r="O367" s="16">
        <v>0.87460317460317505</v>
      </c>
      <c r="P367" s="16">
        <v>0.86448598130841103</v>
      </c>
      <c r="Q367" s="16">
        <v>0.89671532846715296</v>
      </c>
      <c r="R367" s="16"/>
      <c r="S367" s="16">
        <v>0.86501901140684401</v>
      </c>
      <c r="T367" s="16">
        <v>0.86124401913875603</v>
      </c>
      <c r="U367" s="16">
        <v>0.86422413793103403</v>
      </c>
      <c r="V367" s="16">
        <v>0.867719644619941</v>
      </c>
      <c r="W367" s="16">
        <v>0.87904967602591799</v>
      </c>
      <c r="X367" s="16">
        <v>0.92038834951456305</v>
      </c>
      <c r="Y367" s="16">
        <v>0.89701492537313399</v>
      </c>
      <c r="Z367" s="16"/>
      <c r="AA367" s="16">
        <v>0.899284862932062</v>
      </c>
      <c r="AB367" s="16">
        <v>0.87722717149220497</v>
      </c>
      <c r="AC367" s="16"/>
      <c r="AD367" s="16">
        <v>0.88226950354609901</v>
      </c>
      <c r="AE367" s="16">
        <v>0.88497409326424903</v>
      </c>
      <c r="AF367" s="16"/>
      <c r="AG367" s="16">
        <v>0.87075098814229202</v>
      </c>
      <c r="AH367" s="16">
        <v>0.89671532846715296</v>
      </c>
      <c r="AI367" s="16"/>
      <c r="AJ367" s="16">
        <v>0.91322144903806801</v>
      </c>
      <c r="AK367" s="16">
        <v>0.85921471524584403</v>
      </c>
      <c r="AL367" s="16"/>
      <c r="AM367" s="16">
        <v>0.81931464174454804</v>
      </c>
      <c r="AN367" s="16">
        <v>0.85862619808306695</v>
      </c>
      <c r="AO367" s="16">
        <v>0.87892196299275904</v>
      </c>
      <c r="AP367" s="16">
        <v>0.93891213389121297</v>
      </c>
      <c r="AQ367" s="16"/>
      <c r="AR367" s="16">
        <v>0.90377358490565995</v>
      </c>
      <c r="AS367" s="16">
        <v>0.87581521739130397</v>
      </c>
      <c r="AT367" s="16"/>
      <c r="AU367" s="16">
        <v>0.89272503082614096</v>
      </c>
      <c r="AV367" s="16">
        <v>0.88270912760708697</v>
      </c>
      <c r="AW367" s="16"/>
      <c r="AX367" s="16">
        <v>0.86925795053003496</v>
      </c>
      <c r="AY367" s="16">
        <v>0.88712960868581803</v>
      </c>
      <c r="AZ367" s="16"/>
      <c r="BA367" s="16">
        <v>0.85911602209944804</v>
      </c>
      <c r="BB367" s="16">
        <v>0.88610431947840296</v>
      </c>
      <c r="BC367" s="16"/>
      <c r="BD367" s="16">
        <v>0.85235602094240803</v>
      </c>
      <c r="BE367" s="16">
        <v>0.89130938586326802</v>
      </c>
      <c r="BF367" s="16"/>
      <c r="BG367" s="16">
        <v>0.88851351351351404</v>
      </c>
      <c r="BH367" s="16">
        <v>0.88399678327302</v>
      </c>
      <c r="BI367" s="16"/>
      <c r="BJ367" s="16">
        <v>0.90384615384615397</v>
      </c>
      <c r="BK367" s="16">
        <v>0.88161859664227304</v>
      </c>
      <c r="BL367" s="16"/>
      <c r="BM367" s="16">
        <v>0.90379746835442998</v>
      </c>
      <c r="BN367" s="16">
        <v>0.88266666666666704</v>
      </c>
      <c r="BO367" s="16"/>
      <c r="BP367" s="16">
        <v>0.87417218543046404</v>
      </c>
      <c r="BQ367" s="16">
        <v>0.88555507929704202</v>
      </c>
    </row>
    <row r="368" spans="2:69" x14ac:dyDescent="0.25">
      <c r="B368" t="s">
        <v>213</v>
      </c>
      <c r="C368" s="16">
        <v>2.6375711574952599E-2</v>
      </c>
      <c r="D368" s="16">
        <v>4.3154761904761897E-2</v>
      </c>
      <c r="E368" s="16">
        <v>2.4896265560166001E-2</v>
      </c>
      <c r="F368" s="16">
        <v>1.8575851393188899E-2</v>
      </c>
      <c r="G368" s="16">
        <v>3.3430232558139497E-2</v>
      </c>
      <c r="H368" s="16">
        <v>1.66919575113809E-2</v>
      </c>
      <c r="I368" s="16">
        <v>2.5220680958385901E-2</v>
      </c>
      <c r="J368" s="16">
        <v>2.5252525252525301E-2</v>
      </c>
      <c r="K368" s="16">
        <v>4.20168067226891E-2</v>
      </c>
      <c r="L368" s="16">
        <v>4.4247787610619503E-2</v>
      </c>
      <c r="M368" s="16"/>
      <c r="N368" s="16">
        <v>2.7710843373493999E-2</v>
      </c>
      <c r="O368" s="16">
        <v>2.8571428571428598E-2</v>
      </c>
      <c r="P368" s="16">
        <v>3.0841121495327101E-2</v>
      </c>
      <c r="Q368" s="16">
        <v>2.37226277372263E-2</v>
      </c>
      <c r="R368" s="16"/>
      <c r="S368" s="16">
        <v>3.04182509505703E-2</v>
      </c>
      <c r="T368" s="16">
        <v>3.3492822966507199E-2</v>
      </c>
      <c r="U368" s="16">
        <v>3.6637931034482797E-2</v>
      </c>
      <c r="V368" s="16">
        <v>3.2576505429417597E-2</v>
      </c>
      <c r="W368" s="16">
        <v>2.5917926565874699E-2</v>
      </c>
      <c r="X368" s="16">
        <v>2.1359223300970901E-2</v>
      </c>
      <c r="Y368" s="16">
        <v>1.64179104477612E-2</v>
      </c>
      <c r="Z368" s="16"/>
      <c r="AA368" s="16">
        <v>2.32419547079857E-2</v>
      </c>
      <c r="AB368" s="16">
        <v>2.78396436525612E-2</v>
      </c>
      <c r="AC368" s="16"/>
      <c r="AD368" s="16">
        <v>2.5531914893616999E-2</v>
      </c>
      <c r="AE368" s="16">
        <v>2.66839378238342E-2</v>
      </c>
      <c r="AF368" s="16"/>
      <c r="AG368" s="16">
        <v>2.9249011857707501E-2</v>
      </c>
      <c r="AH368" s="16">
        <v>2.37226277372263E-2</v>
      </c>
      <c r="AI368" s="16"/>
      <c r="AJ368" s="16">
        <v>1.55546459271388E-2</v>
      </c>
      <c r="AK368" s="16">
        <v>3.5726918995401501E-2</v>
      </c>
      <c r="AL368" s="16"/>
      <c r="AM368" s="16">
        <v>3.7383177570093497E-2</v>
      </c>
      <c r="AN368" s="16">
        <v>3.2747603833865803E-2</v>
      </c>
      <c r="AO368" s="16">
        <v>3.1375703942075603E-2</v>
      </c>
      <c r="AP368" s="16">
        <v>6.69456066945607E-3</v>
      </c>
      <c r="AQ368" s="16"/>
      <c r="AR368" s="16">
        <v>1.94968553459119E-2</v>
      </c>
      <c r="AS368" s="16">
        <v>2.9347826086956501E-2</v>
      </c>
      <c r="AT368" s="16"/>
      <c r="AU368" s="16">
        <v>1.97287299630086E-2</v>
      </c>
      <c r="AV368" s="16">
        <v>2.7584660237721499E-2</v>
      </c>
      <c r="AW368" s="16"/>
      <c r="AX368" s="16">
        <v>3.6513545347467598E-2</v>
      </c>
      <c r="AY368" s="16">
        <v>2.4428862248360099E-2</v>
      </c>
      <c r="AZ368" s="16"/>
      <c r="BA368" s="16">
        <v>3.5911602209944701E-2</v>
      </c>
      <c r="BB368" s="16">
        <v>2.5672371638141799E-2</v>
      </c>
      <c r="BC368" s="16"/>
      <c r="BD368" s="16">
        <v>3.45549738219895E-2</v>
      </c>
      <c r="BE368" s="16">
        <v>2.4565469293163399E-2</v>
      </c>
      <c r="BF368" s="16"/>
      <c r="BG368" s="16">
        <v>2.3648648648648601E-2</v>
      </c>
      <c r="BH368" s="16">
        <v>2.6537997587454801E-2</v>
      </c>
      <c r="BI368" s="16"/>
      <c r="BJ368" s="16">
        <v>2.8846153846153799E-2</v>
      </c>
      <c r="BK368" s="16">
        <v>2.6043908738700002E-2</v>
      </c>
      <c r="BL368" s="16"/>
      <c r="BM368" s="16">
        <v>1.7721518987341801E-2</v>
      </c>
      <c r="BN368" s="16">
        <v>2.7076923076923099E-2</v>
      </c>
      <c r="BO368" s="16"/>
      <c r="BP368" s="16">
        <v>2.9801324503311299E-2</v>
      </c>
      <c r="BQ368" s="16">
        <v>2.59322760394342E-2</v>
      </c>
    </row>
    <row r="369" spans="2:69" x14ac:dyDescent="0.25">
      <c r="B369" t="s">
        <v>156</v>
      </c>
      <c r="C369" s="16">
        <v>0.85787476280834896</v>
      </c>
      <c r="D369" s="16">
        <v>0.82291666666666696</v>
      </c>
      <c r="E369" s="16">
        <v>0.83264177040110698</v>
      </c>
      <c r="F369" s="16">
        <v>0.89473684210526305</v>
      </c>
      <c r="G369" s="16">
        <v>0.850290697674419</v>
      </c>
      <c r="H369" s="16">
        <v>0.87101669195751097</v>
      </c>
      <c r="I369" s="16">
        <v>0.88650693568726302</v>
      </c>
      <c r="J369" s="16">
        <v>0.79797979797979801</v>
      </c>
      <c r="K369" s="16">
        <v>0.81512605042016795</v>
      </c>
      <c r="L369" s="16">
        <v>0.85840707964601803</v>
      </c>
      <c r="M369" s="16"/>
      <c r="N369" s="16">
        <v>0.84819277108433699</v>
      </c>
      <c r="O369" s="16">
        <v>0.84603174603174602</v>
      </c>
      <c r="P369" s="16">
        <v>0.833644859813084</v>
      </c>
      <c r="Q369" s="16">
        <v>0.87299270072992696</v>
      </c>
      <c r="R369" s="16"/>
      <c r="S369" s="16">
        <v>0.83460076045627396</v>
      </c>
      <c r="T369" s="16">
        <v>0.82775119617224902</v>
      </c>
      <c r="U369" s="16">
        <v>0.82758620689655205</v>
      </c>
      <c r="V369" s="16">
        <v>0.83514313919052297</v>
      </c>
      <c r="W369" s="16">
        <v>0.853131749460043</v>
      </c>
      <c r="X369" s="16">
        <v>0.89902912621359199</v>
      </c>
      <c r="Y369" s="16">
        <v>0.88059701492537301</v>
      </c>
      <c r="Z369" s="16"/>
      <c r="AA369" s="16">
        <v>0.87604290822407604</v>
      </c>
      <c r="AB369" s="16">
        <v>0.849387527839644</v>
      </c>
      <c r="AC369" s="16"/>
      <c r="AD369" s="16">
        <v>0.85673758865248195</v>
      </c>
      <c r="AE369" s="16">
        <v>0.85829015544041498</v>
      </c>
      <c r="AF369" s="16"/>
      <c r="AG369" s="16">
        <v>0.84150197628458501</v>
      </c>
      <c r="AH369" s="16">
        <v>0.87299270072992696</v>
      </c>
      <c r="AI369" s="16"/>
      <c r="AJ369" s="16">
        <v>0.89766680311092895</v>
      </c>
      <c r="AK369" s="16">
        <v>0.82348779625044199</v>
      </c>
      <c r="AL369" s="16"/>
      <c r="AM369" s="16">
        <v>0.78193146417445503</v>
      </c>
      <c r="AN369" s="16">
        <v>0.82587859424920096</v>
      </c>
      <c r="AO369" s="16">
        <v>0.84754625905068404</v>
      </c>
      <c r="AP369" s="16">
        <v>0.93221757322175702</v>
      </c>
      <c r="AQ369" s="16"/>
      <c r="AR369" s="16">
        <v>0.88427672955974801</v>
      </c>
      <c r="AS369" s="16">
        <v>0.846467391304348</v>
      </c>
      <c r="AT369" s="16"/>
      <c r="AU369" s="16">
        <v>0.87299630086313196</v>
      </c>
      <c r="AV369" s="16">
        <v>0.85512446736936498</v>
      </c>
      <c r="AW369" s="16"/>
      <c r="AX369" s="16">
        <v>0.83274440518256798</v>
      </c>
      <c r="AY369" s="16">
        <v>0.86270074643745798</v>
      </c>
      <c r="AZ369" s="16"/>
      <c r="BA369" s="16">
        <v>0.82320441988950299</v>
      </c>
      <c r="BB369" s="16">
        <v>0.860431947840261</v>
      </c>
      <c r="BC369" s="16"/>
      <c r="BD369" s="16">
        <v>0.81780104712041901</v>
      </c>
      <c r="BE369" s="16">
        <v>0.86674391657010397</v>
      </c>
      <c r="BF369" s="16"/>
      <c r="BG369" s="16">
        <v>0.86486486486486502</v>
      </c>
      <c r="BH369" s="16">
        <v>0.85745878568556499</v>
      </c>
      <c r="BI369" s="16"/>
      <c r="BJ369" s="16">
        <v>0.875</v>
      </c>
      <c r="BK369" s="16">
        <v>0.85557468790357305</v>
      </c>
      <c r="BL369" s="16"/>
      <c r="BM369" s="16">
        <v>0.886075949367089</v>
      </c>
      <c r="BN369" s="16">
        <v>0.85558974358974305</v>
      </c>
      <c r="BO369" s="16"/>
      <c r="BP369" s="16">
        <v>0.84437086092715197</v>
      </c>
      <c r="BQ369" s="16">
        <v>0.85962280325760798</v>
      </c>
    </row>
    <row r="370" spans="2:69" x14ac:dyDescent="0.25">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row>
    <row r="371" spans="2:69" x14ac:dyDescent="0.25">
      <c r="B371" s="6" t="s">
        <v>224</v>
      </c>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row>
    <row r="372" spans="2:69" x14ac:dyDescent="0.25">
      <c r="B372" s="23" t="s">
        <v>70</v>
      </c>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row>
    <row r="373" spans="2:69" x14ac:dyDescent="0.25">
      <c r="B373" t="s">
        <v>207</v>
      </c>
      <c r="C373" s="16">
        <v>0.32428842504743799</v>
      </c>
      <c r="D373" s="16">
        <v>0.36904761904761901</v>
      </c>
      <c r="E373" s="16">
        <v>0.36099585062240702</v>
      </c>
      <c r="F373" s="16">
        <v>0.37151702786377699</v>
      </c>
      <c r="G373" s="16">
        <v>0.353197674418605</v>
      </c>
      <c r="H373" s="16">
        <v>0.22685887708649499</v>
      </c>
      <c r="I373" s="16">
        <v>0.320302648171501</v>
      </c>
      <c r="J373" s="16">
        <v>0.30303030303030298</v>
      </c>
      <c r="K373" s="16">
        <v>0.44537815126050401</v>
      </c>
      <c r="L373" s="16">
        <v>0.45132743362831901</v>
      </c>
      <c r="M373" s="16"/>
      <c r="N373" s="16">
        <v>0.28433734939758998</v>
      </c>
      <c r="O373" s="16">
        <v>0.26984126984126999</v>
      </c>
      <c r="P373" s="16">
        <v>0.314953271028037</v>
      </c>
      <c r="Q373" s="16">
        <v>0.35255474452554703</v>
      </c>
      <c r="R373" s="16"/>
      <c r="S373" s="16">
        <v>0.287072243346008</v>
      </c>
      <c r="T373" s="16">
        <v>0.31578947368421101</v>
      </c>
      <c r="U373" s="16">
        <v>0.31465517241379298</v>
      </c>
      <c r="V373" s="16">
        <v>0.27443237907206303</v>
      </c>
      <c r="W373" s="16">
        <v>0.30345572354211697</v>
      </c>
      <c r="X373" s="16">
        <v>0.38446601941747599</v>
      </c>
      <c r="Y373" s="16">
        <v>0.411940298507463</v>
      </c>
      <c r="Z373" s="16"/>
      <c r="AA373" s="16">
        <v>0.439213349225268</v>
      </c>
      <c r="AB373" s="16">
        <v>0.27060133630289501</v>
      </c>
      <c r="AC373" s="16"/>
      <c r="AD373" s="16">
        <v>0.29858156028368799</v>
      </c>
      <c r="AE373" s="16">
        <v>0.33367875647668399</v>
      </c>
      <c r="AF373" s="16"/>
      <c r="AG373" s="16">
        <v>0.29367588932806299</v>
      </c>
      <c r="AH373" s="16">
        <v>0.35255474452554703</v>
      </c>
      <c r="AI373" s="16"/>
      <c r="AJ373" s="16">
        <v>0.41547277936962801</v>
      </c>
      <c r="AK373" s="16">
        <v>0.24548991864167</v>
      </c>
      <c r="AL373" s="16"/>
      <c r="AM373" s="16">
        <v>0.18068535825545201</v>
      </c>
      <c r="AN373" s="16">
        <v>0.22523961661341901</v>
      </c>
      <c r="AO373" s="16">
        <v>0.31094127111826197</v>
      </c>
      <c r="AP373" s="16">
        <v>0.493723849372385</v>
      </c>
      <c r="AQ373" s="16"/>
      <c r="AR373" s="16">
        <v>0.40566037735849098</v>
      </c>
      <c r="AS373" s="16">
        <v>0.28913043478260902</v>
      </c>
      <c r="AT373" s="16"/>
      <c r="AU373" s="16">
        <v>0.335388409371147</v>
      </c>
      <c r="AV373" s="16">
        <v>0.32226956716752603</v>
      </c>
      <c r="AW373" s="16"/>
      <c r="AX373" s="16">
        <v>0.34982332155476997</v>
      </c>
      <c r="AY373" s="16">
        <v>0.31938475458041199</v>
      </c>
      <c r="AZ373" s="16"/>
      <c r="BA373" s="16">
        <v>0.29281767955801102</v>
      </c>
      <c r="BB373" s="16">
        <v>0.32660961695191498</v>
      </c>
      <c r="BC373" s="16"/>
      <c r="BD373" s="16">
        <v>0.31937172774869099</v>
      </c>
      <c r="BE373" s="16">
        <v>0.325376593279258</v>
      </c>
      <c r="BF373" s="16"/>
      <c r="BG373" s="16">
        <v>0.33108108108108097</v>
      </c>
      <c r="BH373" s="16">
        <v>0.32388419782870898</v>
      </c>
      <c r="BI373" s="16"/>
      <c r="BJ373" s="16">
        <v>0.42628205128205099</v>
      </c>
      <c r="BK373" s="16">
        <v>0.31058975462763699</v>
      </c>
      <c r="BL373" s="16"/>
      <c r="BM373" s="16">
        <v>0.42025316455696199</v>
      </c>
      <c r="BN373" s="16">
        <v>0.31651282051282098</v>
      </c>
      <c r="BO373" s="16"/>
      <c r="BP373" s="16">
        <v>0.435430463576159</v>
      </c>
      <c r="BQ373" s="16">
        <v>0.30990141448778402</v>
      </c>
    </row>
    <row r="374" spans="2:69" x14ac:dyDescent="0.25">
      <c r="B374" t="s">
        <v>208</v>
      </c>
      <c r="C374" s="16">
        <v>0.31897533206831102</v>
      </c>
      <c r="D374" s="16">
        <v>0.34672619047619002</v>
      </c>
      <c r="E374" s="16">
        <v>0.35684647302904599</v>
      </c>
      <c r="F374" s="16">
        <v>0.28173374613003099</v>
      </c>
      <c r="G374" s="16">
        <v>0.40261627906976699</v>
      </c>
      <c r="H374" s="16">
        <v>0.24279210925644901</v>
      </c>
      <c r="I374" s="16">
        <v>0.34804539722572497</v>
      </c>
      <c r="J374" s="16">
        <v>0.32828282828282801</v>
      </c>
      <c r="K374" s="16">
        <v>0.28571428571428598</v>
      </c>
      <c r="L374" s="16">
        <v>0.31858407079646001</v>
      </c>
      <c r="M374" s="16"/>
      <c r="N374" s="16">
        <v>0.21807228915662699</v>
      </c>
      <c r="O374" s="16">
        <v>0.31904761904761902</v>
      </c>
      <c r="P374" s="16">
        <v>0.34205607476635502</v>
      </c>
      <c r="Q374" s="16">
        <v>0.34051094890510902</v>
      </c>
      <c r="R374" s="16"/>
      <c r="S374" s="16">
        <v>0.27376425855513298</v>
      </c>
      <c r="T374" s="16">
        <v>0.31339712918660301</v>
      </c>
      <c r="U374" s="16">
        <v>0.34913793103448298</v>
      </c>
      <c r="V374" s="16">
        <v>0.30997038499506402</v>
      </c>
      <c r="W374" s="16">
        <v>0.38336933045356397</v>
      </c>
      <c r="X374" s="16">
        <v>0.32718446601941698</v>
      </c>
      <c r="Y374" s="16">
        <v>0.27462686567164202</v>
      </c>
      <c r="Z374" s="16"/>
      <c r="AA374" s="16">
        <v>0.34922526817639998</v>
      </c>
      <c r="AB374" s="16">
        <v>0.30484409799554602</v>
      </c>
      <c r="AC374" s="16"/>
      <c r="AD374" s="16">
        <v>0.29148936170212802</v>
      </c>
      <c r="AE374" s="16">
        <v>0.329015544041451</v>
      </c>
      <c r="AF374" s="16"/>
      <c r="AG374" s="16">
        <v>0.29565217391304299</v>
      </c>
      <c r="AH374" s="16">
        <v>0.34051094890510902</v>
      </c>
      <c r="AI374" s="16"/>
      <c r="AJ374" s="16">
        <v>0.331559557920589</v>
      </c>
      <c r="AK374" s="16">
        <v>0.30810045985143297</v>
      </c>
      <c r="AL374" s="16"/>
      <c r="AM374" s="16">
        <v>0.208722741433022</v>
      </c>
      <c r="AN374" s="16">
        <v>0.27635782747603799</v>
      </c>
      <c r="AO374" s="16">
        <v>0.34513274336283201</v>
      </c>
      <c r="AP374" s="16">
        <v>0.33723849372384901</v>
      </c>
      <c r="AQ374" s="16"/>
      <c r="AR374" s="16">
        <v>0.35534591194968601</v>
      </c>
      <c r="AS374" s="16">
        <v>0.30326086956521697</v>
      </c>
      <c r="AT374" s="16"/>
      <c r="AU374" s="16">
        <v>0.327990135635018</v>
      </c>
      <c r="AV374" s="16">
        <v>0.31733572549899097</v>
      </c>
      <c r="AW374" s="16"/>
      <c r="AX374" s="16">
        <v>0.32391048292108399</v>
      </c>
      <c r="AY374" s="16">
        <v>0.31802759556661397</v>
      </c>
      <c r="AZ374" s="16"/>
      <c r="BA374" s="16">
        <v>0.375690607734807</v>
      </c>
      <c r="BB374" s="16">
        <v>0.31479217603912002</v>
      </c>
      <c r="BC374" s="16"/>
      <c r="BD374" s="16">
        <v>0.31204188481675399</v>
      </c>
      <c r="BE374" s="16">
        <v>0.320509849362688</v>
      </c>
      <c r="BF374" s="16"/>
      <c r="BG374" s="16">
        <v>0.36824324324324298</v>
      </c>
      <c r="BH374" s="16">
        <v>0.316043425814234</v>
      </c>
      <c r="BI374" s="16"/>
      <c r="BJ374" s="16">
        <v>0.35737179487179499</v>
      </c>
      <c r="BK374" s="16">
        <v>0.31381833835557499</v>
      </c>
      <c r="BL374" s="16"/>
      <c r="BM374" s="16">
        <v>0.33670886075949402</v>
      </c>
      <c r="BN374" s="16">
        <v>0.31753846153846199</v>
      </c>
      <c r="BO374" s="16"/>
      <c r="BP374" s="16">
        <v>0.33609271523178802</v>
      </c>
      <c r="BQ374" s="16">
        <v>0.316759537076725</v>
      </c>
    </row>
    <row r="375" spans="2:69" x14ac:dyDescent="0.25">
      <c r="B375" t="s">
        <v>209</v>
      </c>
      <c r="C375" s="16">
        <v>0.181024667931689</v>
      </c>
      <c r="D375" s="16">
        <v>0.15476190476190499</v>
      </c>
      <c r="E375" s="16">
        <v>0.17427385892116201</v>
      </c>
      <c r="F375" s="16">
        <v>0.16253869969040199</v>
      </c>
      <c r="G375" s="16">
        <v>0.126453488372093</v>
      </c>
      <c r="H375" s="16">
        <v>0.25872534142640402</v>
      </c>
      <c r="I375" s="16">
        <v>0.17150063051702399</v>
      </c>
      <c r="J375" s="16">
        <v>0.16161616161616199</v>
      </c>
      <c r="K375" s="16">
        <v>0.11764705882352899</v>
      </c>
      <c r="L375" s="16">
        <v>7.9646017699115002E-2</v>
      </c>
      <c r="M375" s="16"/>
      <c r="N375" s="16">
        <v>0.207228915662651</v>
      </c>
      <c r="O375" s="16">
        <v>0.19523809523809499</v>
      </c>
      <c r="P375" s="16">
        <v>0.17476635514018701</v>
      </c>
      <c r="Q375" s="16">
        <v>0.17226277372262799</v>
      </c>
      <c r="R375" s="16"/>
      <c r="S375" s="16">
        <v>0.186311787072243</v>
      </c>
      <c r="T375" s="16">
        <v>0.17464114832535901</v>
      </c>
      <c r="U375" s="16">
        <v>0.1875</v>
      </c>
      <c r="V375" s="16">
        <v>0.20730503455083901</v>
      </c>
      <c r="W375" s="16">
        <v>0.177105831533477</v>
      </c>
      <c r="X375" s="16">
        <v>0.16601941747572799</v>
      </c>
      <c r="Y375" s="16">
        <v>0.143283582089552</v>
      </c>
      <c r="Z375" s="16"/>
      <c r="AA375" s="16">
        <v>0.137663885578069</v>
      </c>
      <c r="AB375" s="16">
        <v>0.20128062360801799</v>
      </c>
      <c r="AC375" s="16"/>
      <c r="AD375" s="16">
        <v>0.19645390070922</v>
      </c>
      <c r="AE375" s="16">
        <v>0.17538860103626899</v>
      </c>
      <c r="AF375" s="16"/>
      <c r="AG375" s="16">
        <v>0.19051383399209501</v>
      </c>
      <c r="AH375" s="16">
        <v>0.17226277372262799</v>
      </c>
      <c r="AI375" s="16"/>
      <c r="AJ375" s="16">
        <v>0.151453131395825</v>
      </c>
      <c r="AK375" s="16">
        <v>0.20657941280509401</v>
      </c>
      <c r="AL375" s="16"/>
      <c r="AM375" s="16">
        <v>0.17133956386292801</v>
      </c>
      <c r="AN375" s="16">
        <v>0.23083067092651799</v>
      </c>
      <c r="AO375" s="16">
        <v>0.189058728881738</v>
      </c>
      <c r="AP375" s="16">
        <v>0.115481171548117</v>
      </c>
      <c r="AQ375" s="16"/>
      <c r="AR375" s="16">
        <v>0.140880503144654</v>
      </c>
      <c r="AS375" s="16">
        <v>0.19836956521739099</v>
      </c>
      <c r="AT375" s="16"/>
      <c r="AU375" s="16">
        <v>0.18495684340320601</v>
      </c>
      <c r="AV375" s="16">
        <v>0.18030948643193501</v>
      </c>
      <c r="AW375" s="16"/>
      <c r="AX375" s="16">
        <v>0.18963486454652501</v>
      </c>
      <c r="AY375" s="16">
        <v>0.17937118299027399</v>
      </c>
      <c r="AZ375" s="16"/>
      <c r="BA375" s="16">
        <v>0.149171270718232</v>
      </c>
      <c r="BB375" s="16">
        <v>0.183374083129584</v>
      </c>
      <c r="BC375" s="16"/>
      <c r="BD375" s="16">
        <v>0.18115183246073299</v>
      </c>
      <c r="BE375" s="16">
        <v>0.180996523754345</v>
      </c>
      <c r="BF375" s="16"/>
      <c r="BG375" s="16">
        <v>0.14527027027027001</v>
      </c>
      <c r="BH375" s="16">
        <v>0.18315239244069201</v>
      </c>
      <c r="BI375" s="16"/>
      <c r="BJ375" s="16">
        <v>0.13942307692307701</v>
      </c>
      <c r="BK375" s="16">
        <v>0.186612139474817</v>
      </c>
      <c r="BL375" s="16"/>
      <c r="BM375" s="16">
        <v>0.14936708860759501</v>
      </c>
      <c r="BN375" s="16">
        <v>0.183589743589744</v>
      </c>
      <c r="BO375" s="16"/>
      <c r="BP375" s="16">
        <v>0.14238410596026499</v>
      </c>
      <c r="BQ375" s="16">
        <v>0.18602657522503199</v>
      </c>
    </row>
    <row r="376" spans="2:69" x14ac:dyDescent="0.25">
      <c r="B376" t="s">
        <v>210</v>
      </c>
      <c r="C376" s="16">
        <v>9.8481973434535103E-2</v>
      </c>
      <c r="D376" s="16">
        <v>8.1845238095238096E-2</v>
      </c>
      <c r="E376" s="16">
        <v>8.29875518672199E-2</v>
      </c>
      <c r="F376" s="16">
        <v>0.123839009287926</v>
      </c>
      <c r="G376" s="16">
        <v>5.9593023255813997E-2</v>
      </c>
      <c r="H376" s="16">
        <v>0.122913505311077</v>
      </c>
      <c r="I376" s="16">
        <v>9.8360655737704902E-2</v>
      </c>
      <c r="J376" s="16">
        <v>0.12626262626262599</v>
      </c>
      <c r="K376" s="16">
        <v>7.5630252100840303E-2</v>
      </c>
      <c r="L376" s="16">
        <v>7.9646017699115002E-2</v>
      </c>
      <c r="M376" s="16"/>
      <c r="N376" s="16">
        <v>0.13734939759036099</v>
      </c>
      <c r="O376" s="16">
        <v>0.13015873015873</v>
      </c>
      <c r="P376" s="16">
        <v>9.7196261682243004E-2</v>
      </c>
      <c r="Q376" s="16">
        <v>7.9927007299270103E-2</v>
      </c>
      <c r="R376" s="16"/>
      <c r="S376" s="16">
        <v>0.14638783269962</v>
      </c>
      <c r="T376" s="16">
        <v>0.11483253588516699</v>
      </c>
      <c r="U376" s="16">
        <v>9.9137931034482804E-2</v>
      </c>
      <c r="V376" s="16">
        <v>0.10562685093780801</v>
      </c>
      <c r="W376" s="16">
        <v>7.3434125269978404E-2</v>
      </c>
      <c r="X376" s="16">
        <v>7.47572815533981E-2</v>
      </c>
      <c r="Y376" s="16">
        <v>0.102985074626866</v>
      </c>
      <c r="Z376" s="16"/>
      <c r="AA376" s="16">
        <v>5.0059594755661498E-2</v>
      </c>
      <c r="AB376" s="16">
        <v>0.121102449888641</v>
      </c>
      <c r="AC376" s="16"/>
      <c r="AD376" s="16">
        <v>0.108510638297872</v>
      </c>
      <c r="AE376" s="16">
        <v>9.4818652849740906E-2</v>
      </c>
      <c r="AF376" s="16"/>
      <c r="AG376" s="16">
        <v>0.118577075098814</v>
      </c>
      <c r="AH376" s="16">
        <v>7.9927007299270103E-2</v>
      </c>
      <c r="AI376" s="16"/>
      <c r="AJ376" s="16">
        <v>5.85345886205485E-2</v>
      </c>
      <c r="AK376" s="16">
        <v>0.13300318358684099</v>
      </c>
      <c r="AL376" s="16"/>
      <c r="AM376" s="16">
        <v>0.13395638629283499</v>
      </c>
      <c r="AN376" s="16">
        <v>0.151757188498403</v>
      </c>
      <c r="AO376" s="16">
        <v>9.8149637972646794E-2</v>
      </c>
      <c r="AP376" s="16">
        <v>3.5146443514644403E-2</v>
      </c>
      <c r="AQ376" s="16"/>
      <c r="AR376" s="16">
        <v>6.4779874213836505E-2</v>
      </c>
      <c r="AS376" s="16">
        <v>0.11304347826087</v>
      </c>
      <c r="AT376" s="16"/>
      <c r="AU376" s="16">
        <v>8.2614056720098597E-2</v>
      </c>
      <c r="AV376" s="16">
        <v>0.10136801973536699</v>
      </c>
      <c r="AW376" s="16"/>
      <c r="AX376" s="16">
        <v>8.0094228504122497E-2</v>
      </c>
      <c r="AY376" s="16">
        <v>0.1020131192038</v>
      </c>
      <c r="AZ376" s="16"/>
      <c r="BA376" s="16">
        <v>9.3922651933701695E-2</v>
      </c>
      <c r="BB376" s="16">
        <v>9.8818255908720495E-2</v>
      </c>
      <c r="BC376" s="16"/>
      <c r="BD376" s="16">
        <v>0.106806282722513</v>
      </c>
      <c r="BE376" s="16">
        <v>9.6639629200463498E-2</v>
      </c>
      <c r="BF376" s="16"/>
      <c r="BG376" s="16">
        <v>0.108108108108108</v>
      </c>
      <c r="BH376" s="16">
        <v>9.7909127462806597E-2</v>
      </c>
      <c r="BI376" s="16"/>
      <c r="BJ376" s="16">
        <v>4.48717948717949E-2</v>
      </c>
      <c r="BK376" s="16">
        <v>0.105682307361171</v>
      </c>
      <c r="BL376" s="16"/>
      <c r="BM376" s="16">
        <v>5.0632911392405097E-2</v>
      </c>
      <c r="BN376" s="16">
        <v>0.10235897435897399</v>
      </c>
      <c r="BO376" s="16"/>
      <c r="BP376" s="16">
        <v>6.12582781456954E-2</v>
      </c>
      <c r="BQ376" s="16">
        <v>0.103300471495928</v>
      </c>
    </row>
    <row r="377" spans="2:69" x14ac:dyDescent="0.25">
      <c r="B377" t="s">
        <v>211</v>
      </c>
      <c r="C377" s="16">
        <v>6.2808349146110096E-2</v>
      </c>
      <c r="D377" s="16">
        <v>4.0178571428571397E-2</v>
      </c>
      <c r="E377" s="16">
        <v>1.6597510373444001E-2</v>
      </c>
      <c r="F377" s="16">
        <v>5.41795665634675E-2</v>
      </c>
      <c r="G377" s="16">
        <v>4.2151162790697701E-2</v>
      </c>
      <c r="H377" s="16">
        <v>0.12974203338391499</v>
      </c>
      <c r="I377" s="16">
        <v>4.2875157629255999E-2</v>
      </c>
      <c r="J377" s="16">
        <v>6.0606060606060601E-2</v>
      </c>
      <c r="K377" s="16">
        <v>3.3613445378151301E-2</v>
      </c>
      <c r="L377" s="16">
        <v>6.1946902654867297E-2</v>
      </c>
      <c r="M377" s="16"/>
      <c r="N377" s="16">
        <v>0.128915662650602</v>
      </c>
      <c r="O377" s="16">
        <v>6.9841269841269801E-2</v>
      </c>
      <c r="P377" s="16">
        <v>5.1401869158878503E-2</v>
      </c>
      <c r="Q377" s="16">
        <v>4.56204379562044E-2</v>
      </c>
      <c r="R377" s="16"/>
      <c r="S377" s="16">
        <v>8.7452471482889704E-2</v>
      </c>
      <c r="T377" s="16">
        <v>6.9377990430621997E-2</v>
      </c>
      <c r="U377" s="16">
        <v>3.6637931034482797E-2</v>
      </c>
      <c r="V377" s="16">
        <v>8.8845014807502495E-2</v>
      </c>
      <c r="W377" s="16">
        <v>4.9676025917926601E-2</v>
      </c>
      <c r="X377" s="16">
        <v>3.4951456310679599E-2</v>
      </c>
      <c r="Y377" s="16">
        <v>5.6716417910447799E-2</v>
      </c>
      <c r="Z377" s="16"/>
      <c r="AA377" s="16">
        <v>2.0262216924910599E-2</v>
      </c>
      <c r="AB377" s="16">
        <v>8.2683741648106907E-2</v>
      </c>
      <c r="AC377" s="16"/>
      <c r="AD377" s="16">
        <v>8.5106382978723402E-2</v>
      </c>
      <c r="AE377" s="16">
        <v>5.4663212435233199E-2</v>
      </c>
      <c r="AF377" s="16"/>
      <c r="AG377" s="16">
        <v>8.14229249011858E-2</v>
      </c>
      <c r="AH377" s="16">
        <v>4.56204379562044E-2</v>
      </c>
      <c r="AI377" s="16"/>
      <c r="AJ377" s="16">
        <v>3.3155955792058898E-2</v>
      </c>
      <c r="AK377" s="16">
        <v>8.8432967810399707E-2</v>
      </c>
      <c r="AL377" s="16"/>
      <c r="AM377" s="16">
        <v>0.258566978193146</v>
      </c>
      <c r="AN377" s="16">
        <v>9.1853035143769995E-2</v>
      </c>
      <c r="AO377" s="16">
        <v>4.7063555913113397E-2</v>
      </c>
      <c r="AP377" s="16">
        <v>1.2552301255230099E-2</v>
      </c>
      <c r="AQ377" s="16"/>
      <c r="AR377" s="16">
        <v>2.6415094339622601E-2</v>
      </c>
      <c r="AS377" s="16">
        <v>7.8532608695652206E-2</v>
      </c>
      <c r="AT377" s="16"/>
      <c r="AU377" s="16">
        <v>5.6720098643649797E-2</v>
      </c>
      <c r="AV377" s="16">
        <v>6.39156761605741E-2</v>
      </c>
      <c r="AW377" s="16"/>
      <c r="AX377" s="16">
        <v>4.1224970553592498E-2</v>
      </c>
      <c r="AY377" s="16">
        <v>6.6953178014024006E-2</v>
      </c>
      <c r="AZ377" s="16"/>
      <c r="BA377" s="16">
        <v>7.7348066298342497E-2</v>
      </c>
      <c r="BB377" s="16">
        <v>6.1735941320293398E-2</v>
      </c>
      <c r="BC377" s="16"/>
      <c r="BD377" s="16">
        <v>6.3874345549738198E-2</v>
      </c>
      <c r="BE377" s="16">
        <v>6.2572421784472795E-2</v>
      </c>
      <c r="BF377" s="16"/>
      <c r="BG377" s="16">
        <v>3.37837837837838E-2</v>
      </c>
      <c r="BH377" s="16">
        <v>6.4535585042219498E-2</v>
      </c>
      <c r="BI377" s="16"/>
      <c r="BJ377" s="16">
        <v>2.0833333333333301E-2</v>
      </c>
      <c r="BK377" s="16">
        <v>6.8445975032285805E-2</v>
      </c>
      <c r="BL377" s="16"/>
      <c r="BM377" s="16">
        <v>2.7848101265822801E-2</v>
      </c>
      <c r="BN377" s="16">
        <v>6.5641025641025599E-2</v>
      </c>
      <c r="BO377" s="16"/>
      <c r="BP377" s="16">
        <v>1.9867549668874201E-2</v>
      </c>
      <c r="BQ377" s="16">
        <v>6.8366909558508396E-2</v>
      </c>
    </row>
    <row r="378" spans="2:69" x14ac:dyDescent="0.25">
      <c r="B378" t="s">
        <v>68</v>
      </c>
      <c r="C378" s="16">
        <v>1.44212523719165E-2</v>
      </c>
      <c r="D378" s="16">
        <v>7.4404761904761901E-3</v>
      </c>
      <c r="E378" s="16">
        <v>8.29875518672199E-3</v>
      </c>
      <c r="F378" s="16">
        <v>6.1919504643962904E-3</v>
      </c>
      <c r="G378" s="16">
        <v>1.5988372093023302E-2</v>
      </c>
      <c r="H378" s="16">
        <v>1.8968133535660101E-2</v>
      </c>
      <c r="I378" s="16">
        <v>1.8915510718789399E-2</v>
      </c>
      <c r="J378" s="16">
        <v>2.02020202020202E-2</v>
      </c>
      <c r="K378" s="16">
        <v>4.20168067226891E-2</v>
      </c>
      <c r="L378" s="16">
        <v>8.8495575221238902E-3</v>
      </c>
      <c r="M378" s="16"/>
      <c r="N378" s="16">
        <v>2.40963855421687E-2</v>
      </c>
      <c r="O378" s="16">
        <v>1.58730158730159E-2</v>
      </c>
      <c r="P378" s="16">
        <v>1.96261682242991E-2</v>
      </c>
      <c r="Q378" s="16">
        <v>9.1240875912408804E-3</v>
      </c>
      <c r="R378" s="16"/>
      <c r="S378" s="16">
        <v>1.9011406844106502E-2</v>
      </c>
      <c r="T378" s="16">
        <v>1.19617224880383E-2</v>
      </c>
      <c r="U378" s="16">
        <v>1.29310344827586E-2</v>
      </c>
      <c r="V378" s="16">
        <v>1.38203356367226E-2</v>
      </c>
      <c r="W378" s="16">
        <v>1.29589632829374E-2</v>
      </c>
      <c r="X378" s="16">
        <v>1.2621359223301E-2</v>
      </c>
      <c r="Y378" s="16">
        <v>1.04477611940299E-2</v>
      </c>
      <c r="Z378" s="16"/>
      <c r="AA378" s="16">
        <v>3.5756853396901101E-3</v>
      </c>
      <c r="AB378" s="16">
        <v>1.9487750556792902E-2</v>
      </c>
      <c r="AC378" s="16"/>
      <c r="AD378" s="16">
        <v>1.9858156028368799E-2</v>
      </c>
      <c r="AE378" s="16">
        <v>1.2435233160621799E-2</v>
      </c>
      <c r="AF378" s="16"/>
      <c r="AG378" s="16">
        <v>2.01581027667984E-2</v>
      </c>
      <c r="AH378" s="16">
        <v>9.1240875912408804E-3</v>
      </c>
      <c r="AI378" s="16"/>
      <c r="AJ378" s="16">
        <v>9.8239869013507994E-3</v>
      </c>
      <c r="AK378" s="16">
        <v>1.8394057304563099E-2</v>
      </c>
      <c r="AL378" s="16"/>
      <c r="AM378" s="16">
        <v>4.67289719626168E-2</v>
      </c>
      <c r="AN378" s="16">
        <v>2.3961661341852999E-2</v>
      </c>
      <c r="AO378" s="16">
        <v>9.6540627514078801E-3</v>
      </c>
      <c r="AP378" s="16">
        <v>5.8577405857740596E-3</v>
      </c>
      <c r="AQ378" s="16"/>
      <c r="AR378" s="16">
        <v>6.9182389937106903E-3</v>
      </c>
      <c r="AS378" s="16">
        <v>1.7663043478260899E-2</v>
      </c>
      <c r="AT378" s="16"/>
      <c r="AU378" s="16">
        <v>1.23304562268804E-2</v>
      </c>
      <c r="AV378" s="16">
        <v>1.48015250056066E-2</v>
      </c>
      <c r="AW378" s="16"/>
      <c r="AX378" s="16">
        <v>1.53121319199058E-2</v>
      </c>
      <c r="AY378" s="16">
        <v>1.4250169644876701E-2</v>
      </c>
      <c r="AZ378" s="16"/>
      <c r="BA378" s="16">
        <v>1.1049723756906099E-2</v>
      </c>
      <c r="BB378" s="16">
        <v>1.46699266503667E-2</v>
      </c>
      <c r="BC378" s="16"/>
      <c r="BD378" s="16">
        <v>1.67539267015707E-2</v>
      </c>
      <c r="BE378" s="16">
        <v>1.39049826187717E-2</v>
      </c>
      <c r="BF378" s="16"/>
      <c r="BG378" s="16">
        <v>1.35135135135135E-2</v>
      </c>
      <c r="BH378" s="16">
        <v>1.4475271411339001E-2</v>
      </c>
      <c r="BI378" s="16"/>
      <c r="BJ378" s="16">
        <v>1.1217948717948701E-2</v>
      </c>
      <c r="BK378" s="16">
        <v>1.4851485148514899E-2</v>
      </c>
      <c r="BL378" s="16"/>
      <c r="BM378" s="16">
        <v>1.5189873417721499E-2</v>
      </c>
      <c r="BN378" s="16">
        <v>1.4358974358974401E-2</v>
      </c>
      <c r="BO378" s="16"/>
      <c r="BP378" s="16">
        <v>4.9668874172185398E-3</v>
      </c>
      <c r="BQ378" s="16">
        <v>1.5645092156022299E-2</v>
      </c>
    </row>
    <row r="379" spans="2:69" x14ac:dyDescent="0.25">
      <c r="B379" t="s">
        <v>212</v>
      </c>
      <c r="C379" s="16">
        <v>0.64326375711575001</v>
      </c>
      <c r="D379" s="16">
        <v>0.71577380952380998</v>
      </c>
      <c r="E379" s="16">
        <v>0.71784232365145195</v>
      </c>
      <c r="F379" s="16">
        <v>0.65325077399380804</v>
      </c>
      <c r="G379" s="16">
        <v>0.75581395348837199</v>
      </c>
      <c r="H379" s="16">
        <v>0.469650986342944</v>
      </c>
      <c r="I379" s="16">
        <v>0.66834804539722603</v>
      </c>
      <c r="J379" s="16">
        <v>0.63131313131313105</v>
      </c>
      <c r="K379" s="16">
        <v>0.73109243697478998</v>
      </c>
      <c r="L379" s="16">
        <v>0.76991150442477896</v>
      </c>
      <c r="M379" s="16"/>
      <c r="N379" s="16">
        <v>0.50240963855421705</v>
      </c>
      <c r="O379" s="16">
        <v>0.58888888888888902</v>
      </c>
      <c r="P379" s="16">
        <v>0.65700934579439296</v>
      </c>
      <c r="Q379" s="16">
        <v>0.69306569343065705</v>
      </c>
      <c r="R379" s="16"/>
      <c r="S379" s="16">
        <v>0.56083650190114098</v>
      </c>
      <c r="T379" s="16">
        <v>0.62918660287081296</v>
      </c>
      <c r="U379" s="16">
        <v>0.66379310344827602</v>
      </c>
      <c r="V379" s="16">
        <v>0.58440276406712699</v>
      </c>
      <c r="W379" s="16">
        <v>0.68682505399567995</v>
      </c>
      <c r="X379" s="16">
        <v>0.71165048543689302</v>
      </c>
      <c r="Y379" s="16">
        <v>0.68656716417910402</v>
      </c>
      <c r="Z379" s="16"/>
      <c r="AA379" s="16">
        <v>0.78843861740166898</v>
      </c>
      <c r="AB379" s="16">
        <v>0.57544543429844097</v>
      </c>
      <c r="AC379" s="16"/>
      <c r="AD379" s="16">
        <v>0.59007092198581601</v>
      </c>
      <c r="AE379" s="16">
        <v>0.66269430051813505</v>
      </c>
      <c r="AF379" s="16"/>
      <c r="AG379" s="16">
        <v>0.58932806324110698</v>
      </c>
      <c r="AH379" s="16">
        <v>0.69306569343065705</v>
      </c>
      <c r="AI379" s="16"/>
      <c r="AJ379" s="16">
        <v>0.74703233729021701</v>
      </c>
      <c r="AK379" s="16">
        <v>0.553590378493102</v>
      </c>
      <c r="AL379" s="16"/>
      <c r="AM379" s="16">
        <v>0.38940809968847401</v>
      </c>
      <c r="AN379" s="16">
        <v>0.50159744408945695</v>
      </c>
      <c r="AO379" s="16">
        <v>0.65607401448109404</v>
      </c>
      <c r="AP379" s="16">
        <v>0.83096234309623396</v>
      </c>
      <c r="AQ379" s="16"/>
      <c r="AR379" s="16">
        <v>0.76100628930817604</v>
      </c>
      <c r="AS379" s="16">
        <v>0.59239130434782605</v>
      </c>
      <c r="AT379" s="16"/>
      <c r="AU379" s="16">
        <v>0.663378545006165</v>
      </c>
      <c r="AV379" s="16">
        <v>0.639605292666517</v>
      </c>
      <c r="AW379" s="16"/>
      <c r="AX379" s="16">
        <v>0.67373380447585396</v>
      </c>
      <c r="AY379" s="16">
        <v>0.63741235014702502</v>
      </c>
      <c r="AZ379" s="16"/>
      <c r="BA379" s="16">
        <v>0.66850828729281797</v>
      </c>
      <c r="BB379" s="16">
        <v>0.64140179299103495</v>
      </c>
      <c r="BC379" s="16"/>
      <c r="BD379" s="16">
        <v>0.63141361256544504</v>
      </c>
      <c r="BE379" s="16">
        <v>0.64588644264194695</v>
      </c>
      <c r="BF379" s="16"/>
      <c r="BG379" s="16">
        <v>0.69932432432432401</v>
      </c>
      <c r="BH379" s="16">
        <v>0.63992762364294298</v>
      </c>
      <c r="BI379" s="16"/>
      <c r="BJ379" s="16">
        <v>0.78365384615384603</v>
      </c>
      <c r="BK379" s="16">
        <v>0.62440809298321098</v>
      </c>
      <c r="BL379" s="16"/>
      <c r="BM379" s="16">
        <v>0.75696202531645596</v>
      </c>
      <c r="BN379" s="16">
        <v>0.63405128205128203</v>
      </c>
      <c r="BO379" s="16"/>
      <c r="BP379" s="16">
        <v>0.77152317880794696</v>
      </c>
      <c r="BQ379" s="16">
        <v>0.62666095156450896</v>
      </c>
    </row>
    <row r="380" spans="2:69" x14ac:dyDescent="0.25">
      <c r="B380" t="s">
        <v>213</v>
      </c>
      <c r="C380" s="16">
        <v>0.16129032258064499</v>
      </c>
      <c r="D380" s="16">
        <v>0.12202380952381001</v>
      </c>
      <c r="E380" s="16">
        <v>9.9585062240663894E-2</v>
      </c>
      <c r="F380" s="16">
        <v>0.178018575851393</v>
      </c>
      <c r="G380" s="16">
        <v>0.101744186046512</v>
      </c>
      <c r="H380" s="16">
        <v>0.25265553869499202</v>
      </c>
      <c r="I380" s="16">
        <v>0.141235813366961</v>
      </c>
      <c r="J380" s="16">
        <v>0.18686868686868699</v>
      </c>
      <c r="K380" s="16">
        <v>0.109243697478992</v>
      </c>
      <c r="L380" s="16">
        <v>0.14159292035398199</v>
      </c>
      <c r="M380" s="16"/>
      <c r="N380" s="16">
        <v>0.26626506024096402</v>
      </c>
      <c r="O380" s="16">
        <v>0.2</v>
      </c>
      <c r="P380" s="16">
        <v>0.148598130841122</v>
      </c>
      <c r="Q380" s="16">
        <v>0.12554744525547401</v>
      </c>
      <c r="R380" s="16"/>
      <c r="S380" s="16">
        <v>0.23384030418251001</v>
      </c>
      <c r="T380" s="16">
        <v>0.18421052631578899</v>
      </c>
      <c r="U380" s="16">
        <v>0.135775862068966</v>
      </c>
      <c r="V380" s="16">
        <v>0.194471865745311</v>
      </c>
      <c r="W380" s="16">
        <v>0.123110151187905</v>
      </c>
      <c r="X380" s="16">
        <v>0.109708737864078</v>
      </c>
      <c r="Y380" s="16">
        <v>0.159701492537313</v>
      </c>
      <c r="Z380" s="16"/>
      <c r="AA380" s="16">
        <v>7.0321811680572097E-2</v>
      </c>
      <c r="AB380" s="16">
        <v>0.20378619153674801</v>
      </c>
      <c r="AC380" s="16"/>
      <c r="AD380" s="16">
        <v>0.193617021276596</v>
      </c>
      <c r="AE380" s="16">
        <v>0.14948186528497401</v>
      </c>
      <c r="AF380" s="16"/>
      <c r="AG380" s="16">
        <v>0.2</v>
      </c>
      <c r="AH380" s="16">
        <v>0.12554744525547401</v>
      </c>
      <c r="AI380" s="16"/>
      <c r="AJ380" s="16">
        <v>9.1690544412607503E-2</v>
      </c>
      <c r="AK380" s="16">
        <v>0.22143615139724099</v>
      </c>
      <c r="AL380" s="16"/>
      <c r="AM380" s="16">
        <v>0.39252336448598102</v>
      </c>
      <c r="AN380" s="16">
        <v>0.243610223642173</v>
      </c>
      <c r="AO380" s="16">
        <v>0.14521319388576001</v>
      </c>
      <c r="AP380" s="16">
        <v>4.7698744769874499E-2</v>
      </c>
      <c r="AQ380" s="16"/>
      <c r="AR380" s="16">
        <v>9.1194968553459099E-2</v>
      </c>
      <c r="AS380" s="16">
        <v>0.19157608695652201</v>
      </c>
      <c r="AT380" s="16"/>
      <c r="AU380" s="16">
        <v>0.13933415536374799</v>
      </c>
      <c r="AV380" s="16">
        <v>0.165283695895941</v>
      </c>
      <c r="AW380" s="16"/>
      <c r="AX380" s="16">
        <v>0.121319199057715</v>
      </c>
      <c r="AY380" s="16">
        <v>0.168966297217824</v>
      </c>
      <c r="AZ380" s="16"/>
      <c r="BA380" s="16">
        <v>0.17127071823204401</v>
      </c>
      <c r="BB380" s="16">
        <v>0.16055419722901401</v>
      </c>
      <c r="BC380" s="16"/>
      <c r="BD380" s="16">
        <v>0.170680628272251</v>
      </c>
      <c r="BE380" s="16">
        <v>0.15921205098493599</v>
      </c>
      <c r="BF380" s="16"/>
      <c r="BG380" s="16">
        <v>0.141891891891892</v>
      </c>
      <c r="BH380" s="16">
        <v>0.16244471250502601</v>
      </c>
      <c r="BI380" s="16"/>
      <c r="BJ380" s="16">
        <v>6.5705128205128194E-2</v>
      </c>
      <c r="BK380" s="16">
        <v>0.17412828239345701</v>
      </c>
      <c r="BL380" s="16"/>
      <c r="BM380" s="16">
        <v>7.8481012658227794E-2</v>
      </c>
      <c r="BN380" s="16">
        <v>0.16800000000000001</v>
      </c>
      <c r="BO380" s="16"/>
      <c r="BP380" s="16">
        <v>8.1125827814569507E-2</v>
      </c>
      <c r="BQ380" s="16">
        <v>0.17166738105443599</v>
      </c>
    </row>
    <row r="381" spans="2:69" x14ac:dyDescent="0.25">
      <c r="B381" t="s">
        <v>156</v>
      </c>
      <c r="C381" s="16">
        <v>0.481973434535104</v>
      </c>
      <c r="D381" s="16">
        <v>0.59375</v>
      </c>
      <c r="E381" s="16">
        <v>0.61825726141078796</v>
      </c>
      <c r="F381" s="16">
        <v>0.47523219814241502</v>
      </c>
      <c r="G381" s="16">
        <v>0.65406976744186096</v>
      </c>
      <c r="H381" s="16">
        <v>0.21699544764795101</v>
      </c>
      <c r="I381" s="16">
        <v>0.52711223203026503</v>
      </c>
      <c r="J381" s="16">
        <v>0.44444444444444398</v>
      </c>
      <c r="K381" s="16">
        <v>0.621848739495798</v>
      </c>
      <c r="L381" s="16">
        <v>0.62831858407079599</v>
      </c>
      <c r="M381" s="16"/>
      <c r="N381" s="16">
        <v>0.236144578313253</v>
      </c>
      <c r="O381" s="16">
        <v>0.38888888888888901</v>
      </c>
      <c r="P381" s="16">
        <v>0.50841121495327102</v>
      </c>
      <c r="Q381" s="16">
        <v>0.56751824817518204</v>
      </c>
      <c r="R381" s="16"/>
      <c r="S381" s="16">
        <v>0.32699619771863098</v>
      </c>
      <c r="T381" s="16">
        <v>0.44497607655502402</v>
      </c>
      <c r="U381" s="16">
        <v>0.52801724137931005</v>
      </c>
      <c r="V381" s="16">
        <v>0.38993089832181599</v>
      </c>
      <c r="W381" s="16">
        <v>0.56371490280777503</v>
      </c>
      <c r="X381" s="16">
        <v>0.60194174757281604</v>
      </c>
      <c r="Y381" s="16">
        <v>0.52686567164179099</v>
      </c>
      <c r="Z381" s="16"/>
      <c r="AA381" s="16">
        <v>0.71811680572109604</v>
      </c>
      <c r="AB381" s="16">
        <v>0.37165924276169299</v>
      </c>
      <c r="AC381" s="16"/>
      <c r="AD381" s="16">
        <v>0.39645390070921999</v>
      </c>
      <c r="AE381" s="16">
        <v>0.51321243523316096</v>
      </c>
      <c r="AF381" s="16"/>
      <c r="AG381" s="16">
        <v>0.38932806324110703</v>
      </c>
      <c r="AH381" s="16">
        <v>0.56751824817518204</v>
      </c>
      <c r="AI381" s="16"/>
      <c r="AJ381" s="16">
        <v>0.65534179287760996</v>
      </c>
      <c r="AK381" s="16">
        <v>0.33215422709586101</v>
      </c>
      <c r="AL381" s="16"/>
      <c r="AM381" s="16">
        <v>-3.11526479750773E-3</v>
      </c>
      <c r="AN381" s="16">
        <v>0.257987220447284</v>
      </c>
      <c r="AO381" s="16">
        <v>0.510860820595334</v>
      </c>
      <c r="AP381" s="16">
        <v>0.78326359832636006</v>
      </c>
      <c r="AQ381" s="16"/>
      <c r="AR381" s="16">
        <v>0.66981132075471705</v>
      </c>
      <c r="AS381" s="16">
        <v>0.40081521739130399</v>
      </c>
      <c r="AT381" s="16"/>
      <c r="AU381" s="16">
        <v>0.52404438964241695</v>
      </c>
      <c r="AV381" s="16">
        <v>0.474321596770576</v>
      </c>
      <c r="AW381" s="16"/>
      <c r="AX381" s="16">
        <v>0.55241460541813903</v>
      </c>
      <c r="AY381" s="16">
        <v>0.468446052929201</v>
      </c>
      <c r="AZ381" s="16"/>
      <c r="BA381" s="16">
        <v>0.49723756906077299</v>
      </c>
      <c r="BB381" s="16">
        <v>0.48084759576202102</v>
      </c>
      <c r="BC381" s="16"/>
      <c r="BD381" s="16">
        <v>0.46073298429319398</v>
      </c>
      <c r="BE381" s="16">
        <v>0.48667439165700999</v>
      </c>
      <c r="BF381" s="16"/>
      <c r="BG381" s="16">
        <v>0.55743243243243201</v>
      </c>
      <c r="BH381" s="16">
        <v>0.47748291113791702</v>
      </c>
      <c r="BI381" s="16"/>
      <c r="BJ381" s="16">
        <v>0.71794871794871795</v>
      </c>
      <c r="BK381" s="16">
        <v>0.45027981058975503</v>
      </c>
      <c r="BL381" s="16"/>
      <c r="BM381" s="16">
        <v>0.67848101265822802</v>
      </c>
      <c r="BN381" s="16">
        <v>0.46605128205128199</v>
      </c>
      <c r="BO381" s="16"/>
      <c r="BP381" s="16">
        <v>0.69039735099337796</v>
      </c>
      <c r="BQ381" s="16">
        <v>0.454993570510073</v>
      </c>
    </row>
    <row r="382" spans="2:69" x14ac:dyDescent="0.25">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row>
    <row r="383" spans="2:69" x14ac:dyDescent="0.25">
      <c r="B383" s="6" t="s">
        <v>225</v>
      </c>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row>
    <row r="384" spans="2:69" x14ac:dyDescent="0.25">
      <c r="B384" s="23" t="s">
        <v>70</v>
      </c>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row>
    <row r="385" spans="2:69" x14ac:dyDescent="0.25">
      <c r="B385" t="s">
        <v>207</v>
      </c>
      <c r="C385" s="16">
        <v>0.29905123339658402</v>
      </c>
      <c r="D385" s="16">
        <v>0.35416666666666702</v>
      </c>
      <c r="E385" s="16">
        <v>0.31120331950207503</v>
      </c>
      <c r="F385" s="16">
        <v>0.36222910216718301</v>
      </c>
      <c r="G385" s="16">
        <v>0.36337209302325602</v>
      </c>
      <c r="H385" s="16">
        <v>0.19347496206373299</v>
      </c>
      <c r="I385" s="16">
        <v>0.29886506935687301</v>
      </c>
      <c r="J385" s="16">
        <v>0.30303030303030298</v>
      </c>
      <c r="K385" s="16">
        <v>0.33613445378151302</v>
      </c>
      <c r="L385" s="16">
        <v>0.32743362831858402</v>
      </c>
      <c r="M385" s="16"/>
      <c r="N385" s="16">
        <v>0.212048192771084</v>
      </c>
      <c r="O385" s="16">
        <v>0.24444444444444399</v>
      </c>
      <c r="P385" s="16">
        <v>0.297196261682243</v>
      </c>
      <c r="Q385" s="16">
        <v>0.33868613138686099</v>
      </c>
      <c r="R385" s="16"/>
      <c r="S385" s="16">
        <v>0.249049429657795</v>
      </c>
      <c r="T385" s="16">
        <v>0.291866028708134</v>
      </c>
      <c r="U385" s="16">
        <v>0.31465517241379298</v>
      </c>
      <c r="V385" s="16">
        <v>0.25172754195459002</v>
      </c>
      <c r="W385" s="16">
        <v>0.29697624190064797</v>
      </c>
      <c r="X385" s="16">
        <v>0.35048543689320399</v>
      </c>
      <c r="Y385" s="16">
        <v>0.361194029850746</v>
      </c>
      <c r="Z385" s="16"/>
      <c r="AA385" s="16">
        <v>0.40464839094159699</v>
      </c>
      <c r="AB385" s="16">
        <v>0.249721603563474</v>
      </c>
      <c r="AC385" s="16"/>
      <c r="AD385" s="16">
        <v>0.28652482269503499</v>
      </c>
      <c r="AE385" s="16">
        <v>0.303626943005181</v>
      </c>
      <c r="AF385" s="16"/>
      <c r="AG385" s="16">
        <v>0.25612648221343898</v>
      </c>
      <c r="AH385" s="16">
        <v>0.33868613138686099</v>
      </c>
      <c r="AI385" s="16"/>
      <c r="AJ385" s="16">
        <v>0.37986082685223099</v>
      </c>
      <c r="AK385" s="16">
        <v>0.229218252564556</v>
      </c>
      <c r="AL385" s="16"/>
      <c r="AM385" s="16">
        <v>0.124610591900312</v>
      </c>
      <c r="AN385" s="16">
        <v>0.21725239616613401</v>
      </c>
      <c r="AO385" s="16">
        <v>0.27554304102976701</v>
      </c>
      <c r="AP385" s="16">
        <v>0.48033472803347299</v>
      </c>
      <c r="AQ385" s="16"/>
      <c r="AR385" s="16">
        <v>0.41698113207547199</v>
      </c>
      <c r="AS385" s="16">
        <v>0.24809782608695699</v>
      </c>
      <c r="AT385" s="16"/>
      <c r="AU385" s="16">
        <v>0.27743526510480898</v>
      </c>
      <c r="AV385" s="16">
        <v>0.30298273155416</v>
      </c>
      <c r="AW385" s="16"/>
      <c r="AX385" s="16">
        <v>0.33804475853945798</v>
      </c>
      <c r="AY385" s="16">
        <v>0.29156299479755698</v>
      </c>
      <c r="AZ385" s="16"/>
      <c r="BA385" s="16">
        <v>0.33149171270718197</v>
      </c>
      <c r="BB385" s="16">
        <v>0.296658516707416</v>
      </c>
      <c r="BC385" s="16"/>
      <c r="BD385" s="16">
        <v>0.30575916230366501</v>
      </c>
      <c r="BE385" s="16">
        <v>0.29756662804171502</v>
      </c>
      <c r="BF385" s="16"/>
      <c r="BG385" s="16">
        <v>0.35135135135135098</v>
      </c>
      <c r="BH385" s="16">
        <v>0.29593888218737402</v>
      </c>
      <c r="BI385" s="16"/>
      <c r="BJ385" s="16">
        <v>0.38461538461538503</v>
      </c>
      <c r="BK385" s="16">
        <v>0.28755919070167901</v>
      </c>
      <c r="BL385" s="16"/>
      <c r="BM385" s="16">
        <v>0.34430379746835399</v>
      </c>
      <c r="BN385" s="16">
        <v>0.29538461538461502</v>
      </c>
      <c r="BO385" s="16"/>
      <c r="BP385" s="16">
        <v>0.38245033112582799</v>
      </c>
      <c r="BQ385" s="16">
        <v>0.28825546506643801</v>
      </c>
    </row>
    <row r="386" spans="2:69" x14ac:dyDescent="0.25">
      <c r="B386" t="s">
        <v>208</v>
      </c>
      <c r="C386" s="16">
        <v>0.29392789373813999</v>
      </c>
      <c r="D386" s="16">
        <v>0.34970238095238099</v>
      </c>
      <c r="E386" s="16">
        <v>0.33471645919778698</v>
      </c>
      <c r="F386" s="16">
        <v>0.28018575851393202</v>
      </c>
      <c r="G386" s="16">
        <v>0.31395348837209303</v>
      </c>
      <c r="H386" s="16">
        <v>0.20333839150227601</v>
      </c>
      <c r="I386" s="16">
        <v>0.33291298865069402</v>
      </c>
      <c r="J386" s="16">
        <v>0.30808080808080801</v>
      </c>
      <c r="K386" s="16">
        <v>0.40336134453781503</v>
      </c>
      <c r="L386" s="16">
        <v>0.30088495575221202</v>
      </c>
      <c r="M386" s="16"/>
      <c r="N386" s="16">
        <v>0.183132530120482</v>
      </c>
      <c r="O386" s="16">
        <v>0.25873015873015898</v>
      </c>
      <c r="P386" s="16">
        <v>0.31775700934579398</v>
      </c>
      <c r="Q386" s="16">
        <v>0.32627737226277398</v>
      </c>
      <c r="R386" s="16"/>
      <c r="S386" s="16">
        <v>0.25665399239543701</v>
      </c>
      <c r="T386" s="16">
        <v>0.32296650717703401</v>
      </c>
      <c r="U386" s="16">
        <v>0.28879310344827602</v>
      </c>
      <c r="V386" s="16">
        <v>0.25765054294175699</v>
      </c>
      <c r="W386" s="16">
        <v>0.33477321814254901</v>
      </c>
      <c r="X386" s="16">
        <v>0.340776699029126</v>
      </c>
      <c r="Y386" s="16">
        <v>0.264179104477612</v>
      </c>
      <c r="Z386" s="16"/>
      <c r="AA386" s="16">
        <v>0.34564958283670999</v>
      </c>
      <c r="AB386" s="16">
        <v>0.26976614699331802</v>
      </c>
      <c r="AC386" s="16"/>
      <c r="AD386" s="16">
        <v>0.242553191489362</v>
      </c>
      <c r="AE386" s="16">
        <v>0.31269430051813502</v>
      </c>
      <c r="AF386" s="16"/>
      <c r="AG386" s="16">
        <v>0.25889328063241102</v>
      </c>
      <c r="AH386" s="16">
        <v>0.32627737226277398</v>
      </c>
      <c r="AI386" s="16"/>
      <c r="AJ386" s="16">
        <v>0.31027425296766298</v>
      </c>
      <c r="AK386" s="16">
        <v>0.27980191015210498</v>
      </c>
      <c r="AL386" s="16"/>
      <c r="AM386" s="16">
        <v>0.18068535825545201</v>
      </c>
      <c r="AN386" s="16">
        <v>0.22124600638977601</v>
      </c>
      <c r="AO386" s="16">
        <v>0.324215607401448</v>
      </c>
      <c r="AP386" s="16">
        <v>0.33723849372384901</v>
      </c>
      <c r="AQ386" s="16"/>
      <c r="AR386" s="16">
        <v>0.31635220125786201</v>
      </c>
      <c r="AS386" s="16">
        <v>0.28423913043478299</v>
      </c>
      <c r="AT386" s="16"/>
      <c r="AU386" s="16">
        <v>0.319358816276202</v>
      </c>
      <c r="AV386" s="16">
        <v>0.28930253420049301</v>
      </c>
      <c r="AW386" s="16"/>
      <c r="AX386" s="16">
        <v>0.31566548881036499</v>
      </c>
      <c r="AY386" s="16">
        <v>0.28975344944582698</v>
      </c>
      <c r="AZ386" s="16"/>
      <c r="BA386" s="16">
        <v>0.30386740331491702</v>
      </c>
      <c r="BB386" s="16">
        <v>0.29319478402608001</v>
      </c>
      <c r="BC386" s="16"/>
      <c r="BD386" s="16">
        <v>0.30680628272251298</v>
      </c>
      <c r="BE386" s="16">
        <v>0.29107763615295501</v>
      </c>
      <c r="BF386" s="16"/>
      <c r="BG386" s="16">
        <v>0.337837837837838</v>
      </c>
      <c r="BH386" s="16">
        <v>0.291314837153197</v>
      </c>
      <c r="BI386" s="16"/>
      <c r="BJ386" s="16">
        <v>0.37019230769230799</v>
      </c>
      <c r="BK386" s="16">
        <v>0.28368489022815302</v>
      </c>
      <c r="BL386" s="16"/>
      <c r="BM386" s="16">
        <v>0.35949367088607598</v>
      </c>
      <c r="BN386" s="16">
        <v>0.288615384615385</v>
      </c>
      <c r="BO386" s="16"/>
      <c r="BP386" s="16">
        <v>0.31953642384106001</v>
      </c>
      <c r="BQ386" s="16">
        <v>0.29061294470638699</v>
      </c>
    </row>
    <row r="387" spans="2:69" x14ac:dyDescent="0.25">
      <c r="B387" t="s">
        <v>209</v>
      </c>
      <c r="C387" s="16">
        <v>0.17685009487666001</v>
      </c>
      <c r="D387" s="16">
        <v>0.15029761904761901</v>
      </c>
      <c r="E387" s="16">
        <v>0.188105117565698</v>
      </c>
      <c r="F387" s="16">
        <v>0.17027863777089799</v>
      </c>
      <c r="G387" s="16">
        <v>0.15261627906976699</v>
      </c>
      <c r="H387" s="16">
        <v>0.21471927162367199</v>
      </c>
      <c r="I387" s="16">
        <v>0.17150063051702399</v>
      </c>
      <c r="J387" s="16">
        <v>0.15151515151515199</v>
      </c>
      <c r="K387" s="16">
        <v>0.11764705882352899</v>
      </c>
      <c r="L387" s="16">
        <v>0.15044247787610601</v>
      </c>
      <c r="M387" s="16"/>
      <c r="N387" s="16">
        <v>0.16265060240963899</v>
      </c>
      <c r="O387" s="16">
        <v>0.20952380952381</v>
      </c>
      <c r="P387" s="16">
        <v>0.185046728971963</v>
      </c>
      <c r="Q387" s="16">
        <v>0.17043795620437999</v>
      </c>
      <c r="R387" s="16"/>
      <c r="S387" s="16">
        <v>0.17490494296577899</v>
      </c>
      <c r="T387" s="16">
        <v>0.191387559808612</v>
      </c>
      <c r="U387" s="16">
        <v>0.1875</v>
      </c>
      <c r="V387" s="16">
        <v>0.18953603158933899</v>
      </c>
      <c r="W387" s="16">
        <v>0.17818574514038901</v>
      </c>
      <c r="X387" s="16">
        <v>0.14757281553398099</v>
      </c>
      <c r="Y387" s="16">
        <v>0.17313432835820899</v>
      </c>
      <c r="Z387" s="16"/>
      <c r="AA387" s="16">
        <v>0.15256257449344501</v>
      </c>
      <c r="AB387" s="16">
        <v>0.18819599109131399</v>
      </c>
      <c r="AC387" s="16"/>
      <c r="AD387" s="16">
        <v>0.182269503546099</v>
      </c>
      <c r="AE387" s="16">
        <v>0.17487046632124401</v>
      </c>
      <c r="AF387" s="16"/>
      <c r="AG387" s="16">
        <v>0.18379446640316199</v>
      </c>
      <c r="AH387" s="16">
        <v>0.17043795620437999</v>
      </c>
      <c r="AI387" s="16"/>
      <c r="AJ387" s="16">
        <v>0.15309046254604999</v>
      </c>
      <c r="AK387" s="16">
        <v>0.19738238415281201</v>
      </c>
      <c r="AL387" s="16"/>
      <c r="AM387" s="16">
        <v>0.13084112149532701</v>
      </c>
      <c r="AN387" s="16">
        <v>0.202875399361022</v>
      </c>
      <c r="AO387" s="16">
        <v>0.19589702333065201</v>
      </c>
      <c r="AP387" s="16">
        <v>0.121338912133891</v>
      </c>
      <c r="AQ387" s="16"/>
      <c r="AR387" s="16">
        <v>0.15408805031446501</v>
      </c>
      <c r="AS387" s="16">
        <v>0.186684782608696</v>
      </c>
      <c r="AT387" s="16"/>
      <c r="AU387" s="16">
        <v>0.163995067817509</v>
      </c>
      <c r="AV387" s="16">
        <v>0.179188158779996</v>
      </c>
      <c r="AW387" s="16"/>
      <c r="AX387" s="16">
        <v>0.17550058892815101</v>
      </c>
      <c r="AY387" s="16">
        <v>0.177109251300611</v>
      </c>
      <c r="AZ387" s="16"/>
      <c r="BA387" s="16">
        <v>0.174033149171271</v>
      </c>
      <c r="BB387" s="16">
        <v>0.177057864710676</v>
      </c>
      <c r="BC387" s="16"/>
      <c r="BD387" s="16">
        <v>0.187434554973822</v>
      </c>
      <c r="BE387" s="16">
        <v>0.17450753186558501</v>
      </c>
      <c r="BF387" s="16"/>
      <c r="BG387" s="16">
        <v>0.135135135135135</v>
      </c>
      <c r="BH387" s="16">
        <v>0.17933252915158801</v>
      </c>
      <c r="BI387" s="16"/>
      <c r="BJ387" s="16">
        <v>0.15384615384615399</v>
      </c>
      <c r="BK387" s="16">
        <v>0.179939733103745</v>
      </c>
      <c r="BL387" s="16"/>
      <c r="BM387" s="16">
        <v>0.14936708860759501</v>
      </c>
      <c r="BN387" s="16">
        <v>0.17907692307692299</v>
      </c>
      <c r="BO387" s="16"/>
      <c r="BP387" s="16">
        <v>0.17880794701986799</v>
      </c>
      <c r="BQ387" s="16">
        <v>0.17659665666523799</v>
      </c>
    </row>
    <row r="388" spans="2:69" x14ac:dyDescent="0.25">
      <c r="B388" t="s">
        <v>210</v>
      </c>
      <c r="C388" s="16">
        <v>0.10246679316887999</v>
      </c>
      <c r="D388" s="16">
        <v>7.8869047619047603E-2</v>
      </c>
      <c r="E388" s="16">
        <v>9.4052558782849197E-2</v>
      </c>
      <c r="F388" s="16">
        <v>0.114551083591331</v>
      </c>
      <c r="G388" s="16">
        <v>8.2848837209302306E-2</v>
      </c>
      <c r="H388" s="16">
        <v>0.13125948406676799</v>
      </c>
      <c r="I388" s="16">
        <v>9.5838587641866299E-2</v>
      </c>
      <c r="J388" s="16">
        <v>9.5959595959595995E-2</v>
      </c>
      <c r="K388" s="16">
        <v>4.20168067226891E-2</v>
      </c>
      <c r="L388" s="16">
        <v>0.132743362831858</v>
      </c>
      <c r="M388" s="16"/>
      <c r="N388" s="16">
        <v>0.14578313253012001</v>
      </c>
      <c r="O388" s="16">
        <v>0.14126984126984099</v>
      </c>
      <c r="P388" s="16">
        <v>9.6261682242990698E-2</v>
      </c>
      <c r="Q388" s="16">
        <v>8.2846715328467199E-2</v>
      </c>
      <c r="R388" s="16"/>
      <c r="S388" s="16">
        <v>0.14068441064638801</v>
      </c>
      <c r="T388" s="16">
        <v>7.4162679425837305E-2</v>
      </c>
      <c r="U388" s="16">
        <v>0.109913793103448</v>
      </c>
      <c r="V388" s="16">
        <v>0.126357354392892</v>
      </c>
      <c r="W388" s="16">
        <v>0.100431965442765</v>
      </c>
      <c r="X388" s="16">
        <v>8.2524271844660199E-2</v>
      </c>
      <c r="Y388" s="16">
        <v>8.2089552238805999E-2</v>
      </c>
      <c r="Z388" s="16"/>
      <c r="AA388" s="16">
        <v>5.4827175208581602E-2</v>
      </c>
      <c r="AB388" s="16">
        <v>0.124721603563474</v>
      </c>
      <c r="AC388" s="16"/>
      <c r="AD388" s="16">
        <v>0.114893617021277</v>
      </c>
      <c r="AE388" s="16">
        <v>9.7927461139896393E-2</v>
      </c>
      <c r="AF388" s="16"/>
      <c r="AG388" s="16">
        <v>0.12371541501976301</v>
      </c>
      <c r="AH388" s="16">
        <v>8.2846715328467199E-2</v>
      </c>
      <c r="AI388" s="16"/>
      <c r="AJ388" s="16">
        <v>7.5317232910356094E-2</v>
      </c>
      <c r="AK388" s="16">
        <v>0.12592854616200899</v>
      </c>
      <c r="AL388" s="16"/>
      <c r="AM388" s="16">
        <v>0.17133956386292801</v>
      </c>
      <c r="AN388" s="16">
        <v>0.13258785942491999</v>
      </c>
      <c r="AO388" s="16">
        <v>0.109010458567981</v>
      </c>
      <c r="AP388" s="16">
        <v>3.93305439330544E-2</v>
      </c>
      <c r="AQ388" s="16"/>
      <c r="AR388" s="16">
        <v>7.1069182389937105E-2</v>
      </c>
      <c r="AS388" s="16">
        <v>0.116032608695652</v>
      </c>
      <c r="AT388" s="16"/>
      <c r="AU388" s="16">
        <v>0.10110974106041901</v>
      </c>
      <c r="AV388" s="16">
        <v>0.102713612917695</v>
      </c>
      <c r="AW388" s="16"/>
      <c r="AX388" s="16">
        <v>8.2449941107184899E-2</v>
      </c>
      <c r="AY388" s="16">
        <v>0.10631078941416</v>
      </c>
      <c r="AZ388" s="16"/>
      <c r="BA388" s="16">
        <v>8.0110497237569106E-2</v>
      </c>
      <c r="BB388" s="16">
        <v>0.104115729421353</v>
      </c>
      <c r="BC388" s="16"/>
      <c r="BD388" s="16">
        <v>8.6910994764397898E-2</v>
      </c>
      <c r="BE388" s="16">
        <v>0.105909617612978</v>
      </c>
      <c r="BF388" s="16"/>
      <c r="BG388" s="16">
        <v>9.45945945945946E-2</v>
      </c>
      <c r="BH388" s="16">
        <v>0.102935263369522</v>
      </c>
      <c r="BI388" s="16"/>
      <c r="BJ388" s="16">
        <v>4.48717948717949E-2</v>
      </c>
      <c r="BK388" s="16">
        <v>0.11020232458028401</v>
      </c>
      <c r="BL388" s="16"/>
      <c r="BM388" s="16">
        <v>5.82278481012658E-2</v>
      </c>
      <c r="BN388" s="16">
        <v>0.106051282051282</v>
      </c>
      <c r="BO388" s="16"/>
      <c r="BP388" s="16">
        <v>6.6225165562913899E-2</v>
      </c>
      <c r="BQ388" s="16">
        <v>0.10715816545220699</v>
      </c>
    </row>
    <row r="389" spans="2:69" x14ac:dyDescent="0.25">
      <c r="B389" t="s">
        <v>211</v>
      </c>
      <c r="C389" s="16">
        <v>0.108918406072106</v>
      </c>
      <c r="D389" s="16">
        <v>5.8035714285714302E-2</v>
      </c>
      <c r="E389" s="16">
        <v>6.2240663900414897E-2</v>
      </c>
      <c r="F389" s="16">
        <v>7.1207430340557307E-2</v>
      </c>
      <c r="G389" s="16">
        <v>6.5406976744186093E-2</v>
      </c>
      <c r="H389" s="16">
        <v>0.22078907435508299</v>
      </c>
      <c r="I389" s="16">
        <v>8.1967213114754106E-2</v>
      </c>
      <c r="J389" s="16">
        <v>0.12121212121212099</v>
      </c>
      <c r="K389" s="16">
        <v>7.5630252100840303E-2</v>
      </c>
      <c r="L389" s="16">
        <v>8.8495575221238895E-2</v>
      </c>
      <c r="M389" s="16"/>
      <c r="N389" s="16">
        <v>0.239759036144578</v>
      </c>
      <c r="O389" s="16">
        <v>0.126984126984127</v>
      </c>
      <c r="P389" s="16">
        <v>8.6915887850467305E-2</v>
      </c>
      <c r="Q389" s="16">
        <v>7.3722627737226307E-2</v>
      </c>
      <c r="R389" s="16"/>
      <c r="S389" s="16">
        <v>0.15209125475285201</v>
      </c>
      <c r="T389" s="16">
        <v>0.107655502392345</v>
      </c>
      <c r="U389" s="16">
        <v>8.4051724137930994E-2</v>
      </c>
      <c r="V389" s="16">
        <v>0.148075024679171</v>
      </c>
      <c r="W389" s="16">
        <v>7.7753779697624203E-2</v>
      </c>
      <c r="X389" s="16">
        <v>6.8932038834951498E-2</v>
      </c>
      <c r="Y389" s="16">
        <v>0.102985074626866</v>
      </c>
      <c r="Z389" s="16"/>
      <c r="AA389" s="16">
        <v>3.8140643623361101E-2</v>
      </c>
      <c r="AB389" s="16">
        <v>0.141982182628062</v>
      </c>
      <c r="AC389" s="16"/>
      <c r="AD389" s="16">
        <v>0.14326241134751799</v>
      </c>
      <c r="AE389" s="16">
        <v>9.6373056994818698E-2</v>
      </c>
      <c r="AF389" s="16"/>
      <c r="AG389" s="16">
        <v>0.14703557312252999</v>
      </c>
      <c r="AH389" s="16">
        <v>7.3722627737226307E-2</v>
      </c>
      <c r="AI389" s="16"/>
      <c r="AJ389" s="16">
        <v>6.9177241097011899E-2</v>
      </c>
      <c r="AK389" s="16">
        <v>0.14326140785284799</v>
      </c>
      <c r="AL389" s="16"/>
      <c r="AM389" s="16">
        <v>0.30218068535825499</v>
      </c>
      <c r="AN389" s="16">
        <v>0.191693290734824</v>
      </c>
      <c r="AO389" s="16">
        <v>8.6484312148028999E-2</v>
      </c>
      <c r="AP389" s="16">
        <v>1.7573221757322201E-2</v>
      </c>
      <c r="AQ389" s="16"/>
      <c r="AR389" s="16">
        <v>3.6477987421383598E-2</v>
      </c>
      <c r="AS389" s="16">
        <v>0.14021739130434799</v>
      </c>
      <c r="AT389" s="16"/>
      <c r="AU389" s="16">
        <v>0.12577065351417999</v>
      </c>
      <c r="AV389" s="16">
        <v>0.105853330343126</v>
      </c>
      <c r="AW389" s="16"/>
      <c r="AX389" s="16">
        <v>7.7738515901060096E-2</v>
      </c>
      <c r="AY389" s="16">
        <v>0.114906129834879</v>
      </c>
      <c r="AZ389" s="16"/>
      <c r="BA389" s="16">
        <v>0.10497237569060799</v>
      </c>
      <c r="BB389" s="16">
        <v>0.10920945395273</v>
      </c>
      <c r="BC389" s="16"/>
      <c r="BD389" s="16">
        <v>9.8429319371727705E-2</v>
      </c>
      <c r="BE389" s="16">
        <v>0.111239860950174</v>
      </c>
      <c r="BF389" s="16"/>
      <c r="BG389" s="16">
        <v>7.0945945945945901E-2</v>
      </c>
      <c r="BH389" s="16">
        <v>0.111178126256534</v>
      </c>
      <c r="BI389" s="16"/>
      <c r="BJ389" s="16">
        <v>3.5256410256410298E-2</v>
      </c>
      <c r="BK389" s="16">
        <v>0.118811881188119</v>
      </c>
      <c r="BL389" s="16"/>
      <c r="BM389" s="16">
        <v>7.8481012658227794E-2</v>
      </c>
      <c r="BN389" s="16">
        <v>0.111384615384615</v>
      </c>
      <c r="BO389" s="16"/>
      <c r="BP389" s="16">
        <v>4.8013245033112599E-2</v>
      </c>
      <c r="BQ389" s="16">
        <v>0.116802400342906</v>
      </c>
    </row>
    <row r="390" spans="2:69" x14ac:dyDescent="0.25">
      <c r="B390" t="s">
        <v>68</v>
      </c>
      <c r="C390" s="16">
        <v>1.8785578747628099E-2</v>
      </c>
      <c r="D390" s="16">
        <v>8.9285714285714298E-3</v>
      </c>
      <c r="E390" s="16">
        <v>9.6818810511756608E-3</v>
      </c>
      <c r="F390" s="16">
        <v>1.54798761609907E-3</v>
      </c>
      <c r="G390" s="16">
        <v>2.1802325581395301E-2</v>
      </c>
      <c r="H390" s="16">
        <v>3.6418816388467397E-2</v>
      </c>
      <c r="I390" s="16">
        <v>1.8915510718789399E-2</v>
      </c>
      <c r="J390" s="16">
        <v>2.02020202020202E-2</v>
      </c>
      <c r="K390" s="16">
        <v>2.5210084033613401E-2</v>
      </c>
      <c r="L390" s="16">
        <v>0</v>
      </c>
      <c r="M390" s="16"/>
      <c r="N390" s="16">
        <v>5.6626506024096399E-2</v>
      </c>
      <c r="O390" s="16">
        <v>1.9047619047619001E-2</v>
      </c>
      <c r="P390" s="16">
        <v>1.6822429906542102E-2</v>
      </c>
      <c r="Q390" s="16">
        <v>8.0291970802919693E-3</v>
      </c>
      <c r="R390" s="16"/>
      <c r="S390" s="16">
        <v>2.6615969581748999E-2</v>
      </c>
      <c r="T390" s="16">
        <v>1.19617224880383E-2</v>
      </c>
      <c r="U390" s="16">
        <v>1.5086206896551701E-2</v>
      </c>
      <c r="V390" s="16">
        <v>2.6653504442250699E-2</v>
      </c>
      <c r="W390" s="16">
        <v>1.1879049676025899E-2</v>
      </c>
      <c r="X390" s="16">
        <v>9.7087378640776708E-3</v>
      </c>
      <c r="Y390" s="16">
        <v>1.64179104477612E-2</v>
      </c>
      <c r="Z390" s="16"/>
      <c r="AA390" s="16">
        <v>4.1716328963051297E-3</v>
      </c>
      <c r="AB390" s="16">
        <v>2.5612472160356298E-2</v>
      </c>
      <c r="AC390" s="16"/>
      <c r="AD390" s="16">
        <v>3.0496453900709201E-2</v>
      </c>
      <c r="AE390" s="16">
        <v>1.4507772020725399E-2</v>
      </c>
      <c r="AF390" s="16"/>
      <c r="AG390" s="16">
        <v>3.0434782608695699E-2</v>
      </c>
      <c r="AH390" s="16">
        <v>8.0291970802919693E-3</v>
      </c>
      <c r="AI390" s="16"/>
      <c r="AJ390" s="16">
        <v>1.2279983626688499E-2</v>
      </c>
      <c r="AK390" s="16">
        <v>2.4407499115670299E-2</v>
      </c>
      <c r="AL390" s="16"/>
      <c r="AM390" s="16">
        <v>9.0342679127725894E-2</v>
      </c>
      <c r="AN390" s="16">
        <v>3.43450479233227E-2</v>
      </c>
      <c r="AO390" s="16">
        <v>8.8495575221238902E-3</v>
      </c>
      <c r="AP390" s="16">
        <v>4.1841004184100397E-3</v>
      </c>
      <c r="AQ390" s="16"/>
      <c r="AR390" s="16">
        <v>5.0314465408805003E-3</v>
      </c>
      <c r="AS390" s="16">
        <v>2.47282608695652E-2</v>
      </c>
      <c r="AT390" s="16"/>
      <c r="AU390" s="16">
        <v>1.23304562268804E-2</v>
      </c>
      <c r="AV390" s="16">
        <v>1.99596322045302E-2</v>
      </c>
      <c r="AW390" s="16"/>
      <c r="AX390" s="16">
        <v>1.06007067137809E-2</v>
      </c>
      <c r="AY390" s="16">
        <v>2.0357385206966699E-2</v>
      </c>
      <c r="AZ390" s="16"/>
      <c r="BA390" s="16">
        <v>5.5248618784530402E-3</v>
      </c>
      <c r="BB390" s="16">
        <v>1.9763651181744099E-2</v>
      </c>
      <c r="BC390" s="16"/>
      <c r="BD390" s="16">
        <v>1.4659685863874301E-2</v>
      </c>
      <c r="BE390" s="16">
        <v>1.9698725376593298E-2</v>
      </c>
      <c r="BF390" s="16"/>
      <c r="BG390" s="16">
        <v>1.0135135135135099E-2</v>
      </c>
      <c r="BH390" s="16">
        <v>1.93003618817853E-2</v>
      </c>
      <c r="BI390" s="16"/>
      <c r="BJ390" s="16">
        <v>1.1217948717948701E-2</v>
      </c>
      <c r="BK390" s="16">
        <v>1.9801980198019799E-2</v>
      </c>
      <c r="BL390" s="16"/>
      <c r="BM390" s="16">
        <v>1.0126582278481001E-2</v>
      </c>
      <c r="BN390" s="16">
        <v>1.9487179487179498E-2</v>
      </c>
      <c r="BO390" s="16"/>
      <c r="BP390" s="16">
        <v>4.9668874172185398E-3</v>
      </c>
      <c r="BQ390" s="16">
        <v>2.0574367766823799E-2</v>
      </c>
    </row>
    <row r="391" spans="2:69" x14ac:dyDescent="0.25">
      <c r="B391" t="s">
        <v>212</v>
      </c>
      <c r="C391" s="16">
        <v>0.592979127134725</v>
      </c>
      <c r="D391" s="16">
        <v>0.703869047619048</v>
      </c>
      <c r="E391" s="16">
        <v>0.64591977869986195</v>
      </c>
      <c r="F391" s="16">
        <v>0.64241486068111497</v>
      </c>
      <c r="G391" s="16">
        <v>0.67732558139534904</v>
      </c>
      <c r="H391" s="16">
        <v>0.396813353566009</v>
      </c>
      <c r="I391" s="16">
        <v>0.63177805800756603</v>
      </c>
      <c r="J391" s="16">
        <v>0.61111111111111105</v>
      </c>
      <c r="K391" s="16">
        <v>0.73949579831932799</v>
      </c>
      <c r="L391" s="16">
        <v>0.62831858407079699</v>
      </c>
      <c r="M391" s="16"/>
      <c r="N391" s="16">
        <v>0.39518072289156603</v>
      </c>
      <c r="O391" s="16">
        <v>0.50317460317460305</v>
      </c>
      <c r="P391" s="16">
        <v>0.61495327102803699</v>
      </c>
      <c r="Q391" s="16">
        <v>0.66496350364963497</v>
      </c>
      <c r="R391" s="16"/>
      <c r="S391" s="16">
        <v>0.50570342205323204</v>
      </c>
      <c r="T391" s="16">
        <v>0.61483253588516795</v>
      </c>
      <c r="U391" s="16">
        <v>0.60344827586206895</v>
      </c>
      <c r="V391" s="16">
        <v>0.50937808489634795</v>
      </c>
      <c r="W391" s="16">
        <v>0.63174946004319699</v>
      </c>
      <c r="X391" s="16">
        <v>0.69126213592232999</v>
      </c>
      <c r="Y391" s="16">
        <v>0.62537313432835795</v>
      </c>
      <c r="Z391" s="16"/>
      <c r="AA391" s="16">
        <v>0.75029797377830798</v>
      </c>
      <c r="AB391" s="16">
        <v>0.51948775055679297</v>
      </c>
      <c r="AC391" s="16"/>
      <c r="AD391" s="16">
        <v>0.52907801418439704</v>
      </c>
      <c r="AE391" s="16">
        <v>0.61632124352331596</v>
      </c>
      <c r="AF391" s="16"/>
      <c r="AG391" s="16">
        <v>0.51501976284585005</v>
      </c>
      <c r="AH391" s="16">
        <v>0.66496350364963497</v>
      </c>
      <c r="AI391" s="16"/>
      <c r="AJ391" s="16">
        <v>0.69013507981989397</v>
      </c>
      <c r="AK391" s="16">
        <v>0.50902016271666095</v>
      </c>
      <c r="AL391" s="16"/>
      <c r="AM391" s="16">
        <v>0.305295950155763</v>
      </c>
      <c r="AN391" s="16">
        <v>0.43849840255591099</v>
      </c>
      <c r="AO391" s="16">
        <v>0.59975864843121496</v>
      </c>
      <c r="AP391" s="16">
        <v>0.81757322175732206</v>
      </c>
      <c r="AQ391" s="16"/>
      <c r="AR391" s="16">
        <v>0.73333333333333295</v>
      </c>
      <c r="AS391" s="16">
        <v>0.53233695652173896</v>
      </c>
      <c r="AT391" s="16"/>
      <c r="AU391" s="16">
        <v>0.59679408138101098</v>
      </c>
      <c r="AV391" s="16">
        <v>0.59228526575465401</v>
      </c>
      <c r="AW391" s="16"/>
      <c r="AX391" s="16">
        <v>0.65371024734982297</v>
      </c>
      <c r="AY391" s="16">
        <v>0.58131644424338402</v>
      </c>
      <c r="AZ391" s="16"/>
      <c r="BA391" s="16">
        <v>0.63535911602209905</v>
      </c>
      <c r="BB391" s="16">
        <v>0.58985330073349596</v>
      </c>
      <c r="BC391" s="16"/>
      <c r="BD391" s="16">
        <v>0.61256544502617805</v>
      </c>
      <c r="BE391" s="16">
        <v>0.58864426419466997</v>
      </c>
      <c r="BF391" s="16"/>
      <c r="BG391" s="16">
        <v>0.68918918918918903</v>
      </c>
      <c r="BH391" s="16">
        <v>0.58725371934057102</v>
      </c>
      <c r="BI391" s="16"/>
      <c r="BJ391" s="16">
        <v>0.75480769230769196</v>
      </c>
      <c r="BK391" s="16">
        <v>0.57124408092983203</v>
      </c>
      <c r="BL391" s="16"/>
      <c r="BM391" s="16">
        <v>0.70379746835443002</v>
      </c>
      <c r="BN391" s="16">
        <v>0.58399999999999996</v>
      </c>
      <c r="BO391" s="16"/>
      <c r="BP391" s="16">
        <v>0.70198675496688701</v>
      </c>
      <c r="BQ391" s="16">
        <v>0.57886840977282505</v>
      </c>
    </row>
    <row r="392" spans="2:69" x14ac:dyDescent="0.25">
      <c r="B392" t="s">
        <v>213</v>
      </c>
      <c r="C392" s="16">
        <v>0.211385199240987</v>
      </c>
      <c r="D392" s="16">
        <v>0.136904761904762</v>
      </c>
      <c r="E392" s="16">
        <v>0.15629322268326401</v>
      </c>
      <c r="F392" s="16">
        <v>0.185758513931889</v>
      </c>
      <c r="G392" s="16">
        <v>0.148255813953488</v>
      </c>
      <c r="H392" s="16">
        <v>0.35204855842185101</v>
      </c>
      <c r="I392" s="16">
        <v>0.17780580075662</v>
      </c>
      <c r="J392" s="16">
        <v>0.21717171717171699</v>
      </c>
      <c r="K392" s="16">
        <v>0.11764705882352899</v>
      </c>
      <c r="L392" s="16">
        <v>0.221238938053097</v>
      </c>
      <c r="M392" s="16"/>
      <c r="N392" s="16">
        <v>0.38554216867469898</v>
      </c>
      <c r="O392" s="16">
        <v>0.26825396825396802</v>
      </c>
      <c r="P392" s="16">
        <v>0.183177570093458</v>
      </c>
      <c r="Q392" s="16">
        <v>0.15656934306569301</v>
      </c>
      <c r="R392" s="16"/>
      <c r="S392" s="16">
        <v>0.29277566539923999</v>
      </c>
      <c r="T392" s="16">
        <v>0.18181818181818199</v>
      </c>
      <c r="U392" s="16">
        <v>0.193965517241379</v>
      </c>
      <c r="V392" s="16">
        <v>0.27443237907206303</v>
      </c>
      <c r="W392" s="16">
        <v>0.17818574514038901</v>
      </c>
      <c r="X392" s="16">
        <v>0.15145631067961199</v>
      </c>
      <c r="Y392" s="16">
        <v>0.185074626865672</v>
      </c>
      <c r="Z392" s="16"/>
      <c r="AA392" s="16">
        <v>9.29678188319428E-2</v>
      </c>
      <c r="AB392" s="16">
        <v>0.26670378619153701</v>
      </c>
      <c r="AC392" s="16"/>
      <c r="AD392" s="16">
        <v>0.25815602836879398</v>
      </c>
      <c r="AE392" s="16">
        <v>0.19430051813471499</v>
      </c>
      <c r="AF392" s="16"/>
      <c r="AG392" s="16">
        <v>0.27075098814229198</v>
      </c>
      <c r="AH392" s="16">
        <v>0.15656934306569301</v>
      </c>
      <c r="AI392" s="16"/>
      <c r="AJ392" s="16">
        <v>0.14449447400736801</v>
      </c>
      <c r="AK392" s="16">
        <v>0.26918995401485701</v>
      </c>
      <c r="AL392" s="16"/>
      <c r="AM392" s="16">
        <v>0.47352024922118402</v>
      </c>
      <c r="AN392" s="16">
        <v>0.32428115015974401</v>
      </c>
      <c r="AO392" s="16">
        <v>0.19549477071601001</v>
      </c>
      <c r="AP392" s="16">
        <v>5.6903765690376598E-2</v>
      </c>
      <c r="AQ392" s="16"/>
      <c r="AR392" s="16">
        <v>0.10754716981132099</v>
      </c>
      <c r="AS392" s="16">
        <v>0.25624999999999998</v>
      </c>
      <c r="AT392" s="16"/>
      <c r="AU392" s="16">
        <v>0.22688039457459899</v>
      </c>
      <c r="AV392" s="16">
        <v>0.20856694326082101</v>
      </c>
      <c r="AW392" s="16"/>
      <c r="AX392" s="16">
        <v>0.16018845700824499</v>
      </c>
      <c r="AY392" s="16">
        <v>0.221216919249039</v>
      </c>
      <c r="AZ392" s="16"/>
      <c r="BA392" s="16">
        <v>0.18508287292817699</v>
      </c>
      <c r="BB392" s="16">
        <v>0.21332518337408299</v>
      </c>
      <c r="BC392" s="16"/>
      <c r="BD392" s="16">
        <v>0.18534031413612601</v>
      </c>
      <c r="BE392" s="16">
        <v>0.217149478563152</v>
      </c>
      <c r="BF392" s="16"/>
      <c r="BG392" s="16">
        <v>0.16554054054054099</v>
      </c>
      <c r="BH392" s="16">
        <v>0.214113389626055</v>
      </c>
      <c r="BI392" s="16"/>
      <c r="BJ392" s="16">
        <v>8.0128205128205093E-2</v>
      </c>
      <c r="BK392" s="16">
        <v>0.22901420576840301</v>
      </c>
      <c r="BL392" s="16"/>
      <c r="BM392" s="16">
        <v>0.13670886075949401</v>
      </c>
      <c r="BN392" s="16">
        <v>0.217435897435897</v>
      </c>
      <c r="BO392" s="16"/>
      <c r="BP392" s="16">
        <v>0.114238410596026</v>
      </c>
      <c r="BQ392" s="16">
        <v>0.223960565795114</v>
      </c>
    </row>
    <row r="393" spans="2:69" x14ac:dyDescent="0.25">
      <c r="B393" t="s">
        <v>156</v>
      </c>
      <c r="C393" s="16">
        <v>0.38159392789373803</v>
      </c>
      <c r="D393" s="16">
        <v>0.56696428571428603</v>
      </c>
      <c r="E393" s="16">
        <v>0.48962655601659699</v>
      </c>
      <c r="F393" s="16">
        <v>0.45665634674922601</v>
      </c>
      <c r="G393" s="16">
        <v>0.52906976744186096</v>
      </c>
      <c r="H393" s="16">
        <v>4.47647951441578E-2</v>
      </c>
      <c r="I393" s="16">
        <v>0.45397225725094598</v>
      </c>
      <c r="J393" s="16">
        <v>0.39393939393939398</v>
      </c>
      <c r="K393" s="16">
        <v>0.621848739495798</v>
      </c>
      <c r="L393" s="16">
        <v>0.40707964601769903</v>
      </c>
      <c r="M393" s="16"/>
      <c r="N393" s="16">
        <v>9.6385542168674308E-3</v>
      </c>
      <c r="O393" s="16">
        <v>0.234920634920635</v>
      </c>
      <c r="P393" s="16">
        <v>0.43177570093458001</v>
      </c>
      <c r="Q393" s="16">
        <v>0.50839416058394205</v>
      </c>
      <c r="R393" s="16"/>
      <c r="S393" s="16">
        <v>0.212927756653992</v>
      </c>
      <c r="T393" s="16">
        <v>0.43301435406698602</v>
      </c>
      <c r="U393" s="16">
        <v>0.40948275862069</v>
      </c>
      <c r="V393" s="16">
        <v>0.23494570582428401</v>
      </c>
      <c r="W393" s="16">
        <v>0.453563714902808</v>
      </c>
      <c r="X393" s="16">
        <v>0.53980582524271803</v>
      </c>
      <c r="Y393" s="16">
        <v>0.44029850746268701</v>
      </c>
      <c r="Z393" s="16"/>
      <c r="AA393" s="16">
        <v>0.65733015494636504</v>
      </c>
      <c r="AB393" s="16">
        <v>0.25278396436525602</v>
      </c>
      <c r="AC393" s="16"/>
      <c r="AD393" s="16">
        <v>0.27092198581560301</v>
      </c>
      <c r="AE393" s="16">
        <v>0.42202072538860103</v>
      </c>
      <c r="AF393" s="16"/>
      <c r="AG393" s="16">
        <v>0.24426877470355701</v>
      </c>
      <c r="AH393" s="16">
        <v>0.50839416058394205</v>
      </c>
      <c r="AI393" s="16"/>
      <c r="AJ393" s="16">
        <v>0.54564060581252605</v>
      </c>
      <c r="AK393" s="16">
        <v>0.23983020870180399</v>
      </c>
      <c r="AL393" s="16"/>
      <c r="AM393" s="16">
        <v>-0.168224299065421</v>
      </c>
      <c r="AN393" s="16">
        <v>0.11421725239616599</v>
      </c>
      <c r="AO393" s="16">
        <v>0.404263877715205</v>
      </c>
      <c r="AP393" s="16">
        <v>0.76066945606694603</v>
      </c>
      <c r="AQ393" s="16"/>
      <c r="AR393" s="16">
        <v>0.62578616352201299</v>
      </c>
      <c r="AS393" s="16">
        <v>0.27608695652173898</v>
      </c>
      <c r="AT393" s="16"/>
      <c r="AU393" s="16">
        <v>0.36991368680641201</v>
      </c>
      <c r="AV393" s="16">
        <v>0.38371832249383298</v>
      </c>
      <c r="AW393" s="16"/>
      <c r="AX393" s="16">
        <v>0.493521790341578</v>
      </c>
      <c r="AY393" s="16">
        <v>0.360099524994345</v>
      </c>
      <c r="AZ393" s="16"/>
      <c r="BA393" s="16">
        <v>0.450276243093923</v>
      </c>
      <c r="BB393" s="16">
        <v>0.37652811735941299</v>
      </c>
      <c r="BC393" s="16"/>
      <c r="BD393" s="16">
        <v>0.42722513089005199</v>
      </c>
      <c r="BE393" s="16">
        <v>0.371494785631518</v>
      </c>
      <c r="BF393" s="16"/>
      <c r="BG393" s="16">
        <v>0.52364864864864902</v>
      </c>
      <c r="BH393" s="16">
        <v>0.373140329714515</v>
      </c>
      <c r="BI393" s="16"/>
      <c r="BJ393" s="16">
        <v>0.674679487179487</v>
      </c>
      <c r="BK393" s="16">
        <v>0.342229875161429</v>
      </c>
      <c r="BL393" s="16"/>
      <c r="BM393" s="16">
        <v>0.56708860759493696</v>
      </c>
      <c r="BN393" s="16">
        <v>0.36656410256410299</v>
      </c>
      <c r="BO393" s="16"/>
      <c r="BP393" s="16">
        <v>0.58774834437086099</v>
      </c>
      <c r="BQ393" s="16">
        <v>0.35490784397771102</v>
      </c>
    </row>
    <row r="394" spans="2:69" x14ac:dyDescent="0.25">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row>
    <row r="395" spans="2:69" x14ac:dyDescent="0.25">
      <c r="B395" s="6" t="s">
        <v>226</v>
      </c>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row>
    <row r="396" spans="2:69" x14ac:dyDescent="0.25">
      <c r="B396" s="23" t="s">
        <v>70</v>
      </c>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row>
    <row r="397" spans="2:69" x14ac:dyDescent="0.25">
      <c r="B397" t="s">
        <v>207</v>
      </c>
      <c r="C397" s="16">
        <v>0.22144212523719201</v>
      </c>
      <c r="D397" s="16">
        <v>0.28125</v>
      </c>
      <c r="E397" s="16">
        <v>0.23513139695712301</v>
      </c>
      <c r="F397" s="16">
        <v>0.30185758513931898</v>
      </c>
      <c r="G397" s="16">
        <v>0.30087209302325602</v>
      </c>
      <c r="H397" s="16">
        <v>0.117602427921093</v>
      </c>
      <c r="I397" s="16">
        <v>0.21059268600252201</v>
      </c>
      <c r="J397" s="16">
        <v>0.20707070707070699</v>
      </c>
      <c r="K397" s="16">
        <v>0.24369747899159699</v>
      </c>
      <c r="L397" s="16">
        <v>0.123893805309735</v>
      </c>
      <c r="M397" s="16"/>
      <c r="N397" s="16">
        <v>0.126506024096386</v>
      </c>
      <c r="O397" s="16">
        <v>0.15238095238095201</v>
      </c>
      <c r="P397" s="16">
        <v>0.195327102803738</v>
      </c>
      <c r="Q397" s="16">
        <v>0.27627737226277399</v>
      </c>
      <c r="R397" s="16"/>
      <c r="S397" s="16">
        <v>0.18060836501901101</v>
      </c>
      <c r="T397" s="16">
        <v>0.18660287081339699</v>
      </c>
      <c r="U397" s="16">
        <v>0.17241379310344801</v>
      </c>
      <c r="V397" s="16">
        <v>0.19151036525172799</v>
      </c>
      <c r="W397" s="16">
        <v>0.23110151187905001</v>
      </c>
      <c r="X397" s="16">
        <v>0.27475728155339801</v>
      </c>
      <c r="Y397" s="16">
        <v>0.30447761194029799</v>
      </c>
      <c r="Z397" s="16"/>
      <c r="AA397" s="16">
        <v>0.31704410011918899</v>
      </c>
      <c r="AB397" s="16">
        <v>0.176781737193764</v>
      </c>
      <c r="AC397" s="16"/>
      <c r="AD397" s="16">
        <v>0.21489361702127699</v>
      </c>
      <c r="AE397" s="16">
        <v>0.22383419689119199</v>
      </c>
      <c r="AF397" s="16"/>
      <c r="AG397" s="16">
        <v>0.16205533596837901</v>
      </c>
      <c r="AH397" s="16">
        <v>0.27627737226277399</v>
      </c>
      <c r="AI397" s="16"/>
      <c r="AJ397" s="16">
        <v>0.29431027425296802</v>
      </c>
      <c r="AK397" s="16">
        <v>0.15847187831623599</v>
      </c>
      <c r="AL397" s="16"/>
      <c r="AM397" s="16">
        <v>9.34579439252336E-2</v>
      </c>
      <c r="AN397" s="16">
        <v>0.144568690095847</v>
      </c>
      <c r="AO397" s="16">
        <v>0.18020917135961401</v>
      </c>
      <c r="AP397" s="16">
        <v>0.42092050209205001</v>
      </c>
      <c r="AQ397" s="16"/>
      <c r="AR397" s="16">
        <v>0.29245283018867901</v>
      </c>
      <c r="AS397" s="16">
        <v>0.19076086956521701</v>
      </c>
      <c r="AT397" s="16"/>
      <c r="AU397" s="16">
        <v>0.21454993834771899</v>
      </c>
      <c r="AV397" s="16">
        <v>0.222695671675264</v>
      </c>
      <c r="AW397" s="16"/>
      <c r="AX397" s="16">
        <v>0.27797408716136601</v>
      </c>
      <c r="AY397" s="16">
        <v>0.21058584030762301</v>
      </c>
      <c r="AZ397" s="16"/>
      <c r="BA397" s="16">
        <v>0.25690607734806598</v>
      </c>
      <c r="BB397" s="16">
        <v>0.218826405867971</v>
      </c>
      <c r="BC397" s="16"/>
      <c r="BD397" s="16">
        <v>0.22408376963350801</v>
      </c>
      <c r="BE397" s="16">
        <v>0.22085747392815799</v>
      </c>
      <c r="BF397" s="16"/>
      <c r="BG397" s="16">
        <v>0.31081081081081102</v>
      </c>
      <c r="BH397" s="16">
        <v>0.21612384398874099</v>
      </c>
      <c r="BI397" s="16"/>
      <c r="BJ397" s="16">
        <v>0.32852564102564102</v>
      </c>
      <c r="BK397" s="16">
        <v>0.20705983641842399</v>
      </c>
      <c r="BL397" s="16"/>
      <c r="BM397" s="16">
        <v>0.28101265822784799</v>
      </c>
      <c r="BN397" s="16">
        <v>0.21661538461538499</v>
      </c>
      <c r="BO397" s="16"/>
      <c r="BP397" s="16">
        <v>0.25165562913907302</v>
      </c>
      <c r="BQ397" s="16">
        <v>0.21753107586798101</v>
      </c>
    </row>
    <row r="398" spans="2:69" x14ac:dyDescent="0.25">
      <c r="B398" t="s">
        <v>208</v>
      </c>
      <c r="C398" s="16">
        <v>0.28823529411764698</v>
      </c>
      <c r="D398" s="16">
        <v>0.41964285714285698</v>
      </c>
      <c r="E398" s="16">
        <v>0.27524204702627902</v>
      </c>
      <c r="F398" s="16">
        <v>0.269349845201238</v>
      </c>
      <c r="G398" s="16">
        <v>0.32122093023255799</v>
      </c>
      <c r="H398" s="16">
        <v>0.20030349013657101</v>
      </c>
      <c r="I398" s="16">
        <v>0.320302648171501</v>
      </c>
      <c r="J398" s="16">
        <v>0.21717171717171699</v>
      </c>
      <c r="K398" s="16">
        <v>0.42016806722689098</v>
      </c>
      <c r="L398" s="16">
        <v>0.28318584070796499</v>
      </c>
      <c r="M398" s="16"/>
      <c r="N398" s="16">
        <v>0.17469879518072301</v>
      </c>
      <c r="O398" s="16">
        <v>0.26031746031746</v>
      </c>
      <c r="P398" s="16">
        <v>0.314953271028037</v>
      </c>
      <c r="Q398" s="16">
        <v>0.318613138686131</v>
      </c>
      <c r="R398" s="16"/>
      <c r="S398" s="16">
        <v>0.23574144486692</v>
      </c>
      <c r="T398" s="16">
        <v>0.303827751196172</v>
      </c>
      <c r="U398" s="16">
        <v>0.32543103448275901</v>
      </c>
      <c r="V398" s="16">
        <v>0.25074037512339598</v>
      </c>
      <c r="W398" s="16">
        <v>0.340172786177106</v>
      </c>
      <c r="X398" s="16">
        <v>0.32038834951456302</v>
      </c>
      <c r="Y398" s="16">
        <v>0.25820895522388099</v>
      </c>
      <c r="Z398" s="16"/>
      <c r="AA398" s="16">
        <v>0.35101311084624598</v>
      </c>
      <c r="AB398" s="16">
        <v>0.25890868596882</v>
      </c>
      <c r="AC398" s="16"/>
      <c r="AD398" s="16">
        <v>0.28226950354609898</v>
      </c>
      <c r="AE398" s="16">
        <v>0.29041450777202099</v>
      </c>
      <c r="AF398" s="16"/>
      <c r="AG398" s="16">
        <v>0.255335968379447</v>
      </c>
      <c r="AH398" s="16">
        <v>0.318613138686131</v>
      </c>
      <c r="AI398" s="16"/>
      <c r="AJ398" s="16">
        <v>0.30863692181743801</v>
      </c>
      <c r="AK398" s="16">
        <v>0.27060488149982298</v>
      </c>
      <c r="AL398" s="16"/>
      <c r="AM398" s="16">
        <v>0.14018691588785001</v>
      </c>
      <c r="AN398" s="16">
        <v>0.22284345047923301</v>
      </c>
      <c r="AO398" s="16">
        <v>0.31295253419147201</v>
      </c>
      <c r="AP398" s="16">
        <v>0.34476987447698698</v>
      </c>
      <c r="AQ398" s="16"/>
      <c r="AR398" s="16">
        <v>0.32389937106918198</v>
      </c>
      <c r="AS398" s="16">
        <v>0.272826086956522</v>
      </c>
      <c r="AT398" s="16"/>
      <c r="AU398" s="16">
        <v>0.29593094944512899</v>
      </c>
      <c r="AV398" s="16">
        <v>0.28683561336622598</v>
      </c>
      <c r="AW398" s="16"/>
      <c r="AX398" s="16">
        <v>0.31684334511189599</v>
      </c>
      <c r="AY398" s="16">
        <v>0.28274146120787202</v>
      </c>
      <c r="AZ398" s="16"/>
      <c r="BA398" s="16">
        <v>0.30939226519336999</v>
      </c>
      <c r="BB398" s="16">
        <v>0.28667481662591698</v>
      </c>
      <c r="BC398" s="16"/>
      <c r="BD398" s="16">
        <v>0.29738219895287998</v>
      </c>
      <c r="BE398" s="16">
        <v>0.28621089223638502</v>
      </c>
      <c r="BF398" s="16"/>
      <c r="BG398" s="16">
        <v>0.31418918918918898</v>
      </c>
      <c r="BH398" s="16">
        <v>0.28669079211901899</v>
      </c>
      <c r="BI398" s="16"/>
      <c r="BJ398" s="16">
        <v>0.38621794871794901</v>
      </c>
      <c r="BK398" s="16">
        <v>0.275075333620319</v>
      </c>
      <c r="BL398" s="16"/>
      <c r="BM398" s="16">
        <v>0.34430379746835399</v>
      </c>
      <c r="BN398" s="16">
        <v>0.28369230769230802</v>
      </c>
      <c r="BO398" s="16"/>
      <c r="BP398" s="16">
        <v>0.35430463576158899</v>
      </c>
      <c r="BQ398" s="16">
        <v>0.279682811830261</v>
      </c>
    </row>
    <row r="399" spans="2:69" x14ac:dyDescent="0.25">
      <c r="B399" t="s">
        <v>209</v>
      </c>
      <c r="C399" s="16">
        <v>0.216698292220114</v>
      </c>
      <c r="D399" s="16">
        <v>0.203869047619048</v>
      </c>
      <c r="E399" s="16">
        <v>0.25172890733056702</v>
      </c>
      <c r="F399" s="16">
        <v>0.222910216718266</v>
      </c>
      <c r="G399" s="16">
        <v>0.148255813953488</v>
      </c>
      <c r="H399" s="16">
        <v>0.22306525037936301</v>
      </c>
      <c r="I399" s="16">
        <v>0.26229508196721302</v>
      </c>
      <c r="J399" s="16">
        <v>0.20707070707070699</v>
      </c>
      <c r="K399" s="16">
        <v>0.126050420168067</v>
      </c>
      <c r="L399" s="16">
        <v>0.16814159292035399</v>
      </c>
      <c r="M399" s="16"/>
      <c r="N399" s="16">
        <v>0.21566265060240999</v>
      </c>
      <c r="O399" s="16">
        <v>0.25396825396825401</v>
      </c>
      <c r="P399" s="16">
        <v>0.23831775700934599</v>
      </c>
      <c r="Q399" s="16">
        <v>0.2</v>
      </c>
      <c r="R399" s="16"/>
      <c r="S399" s="16">
        <v>0.23193916349809901</v>
      </c>
      <c r="T399" s="16">
        <v>0.26555023923444998</v>
      </c>
      <c r="U399" s="16">
        <v>0.27801724137931</v>
      </c>
      <c r="V399" s="16">
        <v>0.22309970384995101</v>
      </c>
      <c r="W399" s="16">
        <v>0.20518358531317499</v>
      </c>
      <c r="X399" s="16">
        <v>0.20485436893203901</v>
      </c>
      <c r="Y399" s="16">
        <v>0.15223880597014899</v>
      </c>
      <c r="Z399" s="16"/>
      <c r="AA399" s="16">
        <v>0.188319427890346</v>
      </c>
      <c r="AB399" s="16">
        <v>0.22995545657015601</v>
      </c>
      <c r="AC399" s="16"/>
      <c r="AD399" s="16">
        <v>0.19007092198581599</v>
      </c>
      <c r="AE399" s="16">
        <v>0.22642487046632101</v>
      </c>
      <c r="AF399" s="16"/>
      <c r="AG399" s="16">
        <v>0.23478260869565201</v>
      </c>
      <c r="AH399" s="16">
        <v>0.2</v>
      </c>
      <c r="AI399" s="16"/>
      <c r="AJ399" s="16">
        <v>0.18501841997544</v>
      </c>
      <c r="AK399" s="16">
        <v>0.244074991156703</v>
      </c>
      <c r="AL399" s="16"/>
      <c r="AM399" s="16">
        <v>0.22118380062305301</v>
      </c>
      <c r="AN399" s="16">
        <v>0.22364217252396201</v>
      </c>
      <c r="AO399" s="16">
        <v>0.247385358004827</v>
      </c>
      <c r="AP399" s="16">
        <v>0.144769874476987</v>
      </c>
      <c r="AQ399" s="16"/>
      <c r="AR399" s="16">
        <v>0.213836477987421</v>
      </c>
      <c r="AS399" s="16">
        <v>0.217934782608696</v>
      </c>
      <c r="AT399" s="16"/>
      <c r="AU399" s="16">
        <v>0.23057953144266299</v>
      </c>
      <c r="AV399" s="16">
        <v>0.21417358152051999</v>
      </c>
      <c r="AW399" s="16"/>
      <c r="AX399" s="16">
        <v>0.191990577149588</v>
      </c>
      <c r="AY399" s="16">
        <v>0.22144311241800499</v>
      </c>
      <c r="AZ399" s="16"/>
      <c r="BA399" s="16">
        <v>0.212707182320442</v>
      </c>
      <c r="BB399" s="16">
        <v>0.216992665036675</v>
      </c>
      <c r="BC399" s="16"/>
      <c r="BD399" s="16">
        <v>0.236649214659686</v>
      </c>
      <c r="BE399" s="16">
        <v>0.21228273464658201</v>
      </c>
      <c r="BF399" s="16"/>
      <c r="BG399" s="16">
        <v>0.195945945945946</v>
      </c>
      <c r="BH399" s="16">
        <v>0.217933252915159</v>
      </c>
      <c r="BI399" s="16"/>
      <c r="BJ399" s="16">
        <v>0.174679487179487</v>
      </c>
      <c r="BK399" s="16">
        <v>0.22234179939733101</v>
      </c>
      <c r="BL399" s="16"/>
      <c r="BM399" s="16">
        <v>0.18734177215189901</v>
      </c>
      <c r="BN399" s="16">
        <v>0.219076923076923</v>
      </c>
      <c r="BO399" s="16"/>
      <c r="BP399" s="16">
        <v>0.21854304635761601</v>
      </c>
      <c r="BQ399" s="16">
        <v>0.216459494213459</v>
      </c>
    </row>
    <row r="400" spans="2:69" x14ac:dyDescent="0.25">
      <c r="B400" t="s">
        <v>210</v>
      </c>
      <c r="C400" s="16">
        <v>0.112333965844402</v>
      </c>
      <c r="D400" s="16">
        <v>4.6130952380952397E-2</v>
      </c>
      <c r="E400" s="16">
        <v>0.121715076071923</v>
      </c>
      <c r="F400" s="16">
        <v>0.122291021671827</v>
      </c>
      <c r="G400" s="16">
        <v>8.57558139534884E-2</v>
      </c>
      <c r="H400" s="16">
        <v>0.14491654021244299</v>
      </c>
      <c r="I400" s="16">
        <v>0.103404791929382</v>
      </c>
      <c r="J400" s="16">
        <v>0.12121212121212099</v>
      </c>
      <c r="K400" s="16">
        <v>0.10084033613445401</v>
      </c>
      <c r="L400" s="16">
        <v>0.23008849557522101</v>
      </c>
      <c r="M400" s="16"/>
      <c r="N400" s="16">
        <v>0.15301204819277101</v>
      </c>
      <c r="O400" s="16">
        <v>0.126984126984127</v>
      </c>
      <c r="P400" s="16">
        <v>0.124299065420561</v>
      </c>
      <c r="Q400" s="16">
        <v>9.1970802919707995E-2</v>
      </c>
      <c r="R400" s="16"/>
      <c r="S400" s="16">
        <v>0.129277566539924</v>
      </c>
      <c r="T400" s="16">
        <v>9.5693779904306206E-2</v>
      </c>
      <c r="U400" s="16">
        <v>0.12715517241379301</v>
      </c>
      <c r="V400" s="16">
        <v>0.12537018756169799</v>
      </c>
      <c r="W400" s="16">
        <v>0.100431965442765</v>
      </c>
      <c r="X400" s="16">
        <v>9.5145631067961201E-2</v>
      </c>
      <c r="Y400" s="16">
        <v>0.119402985074627</v>
      </c>
      <c r="Z400" s="16"/>
      <c r="AA400" s="16">
        <v>7.8665077473182396E-2</v>
      </c>
      <c r="AB400" s="16">
        <v>0.12806236080178199</v>
      </c>
      <c r="AC400" s="16"/>
      <c r="AD400" s="16">
        <v>0.10709219858155999</v>
      </c>
      <c r="AE400" s="16">
        <v>0.11424870466321201</v>
      </c>
      <c r="AF400" s="16"/>
      <c r="AG400" s="16">
        <v>0.13438735177865599</v>
      </c>
      <c r="AH400" s="16">
        <v>9.1970802919707995E-2</v>
      </c>
      <c r="AI400" s="16"/>
      <c r="AJ400" s="16">
        <v>9.0871878837494896E-2</v>
      </c>
      <c r="AK400" s="16">
        <v>0.13088079235939201</v>
      </c>
      <c r="AL400" s="16"/>
      <c r="AM400" s="16">
        <v>0.105919003115265</v>
      </c>
      <c r="AN400" s="16">
        <v>0.152555910543131</v>
      </c>
      <c r="AO400" s="16">
        <v>0.119871279163315</v>
      </c>
      <c r="AP400" s="16">
        <v>5.6066945606694597E-2</v>
      </c>
      <c r="AQ400" s="16"/>
      <c r="AR400" s="16">
        <v>8.6792452830188702E-2</v>
      </c>
      <c r="AS400" s="16">
        <v>0.12336956521739099</v>
      </c>
      <c r="AT400" s="16"/>
      <c r="AU400" s="16">
        <v>0.112207151664612</v>
      </c>
      <c r="AV400" s="16">
        <v>0.112357030724378</v>
      </c>
      <c r="AW400" s="16"/>
      <c r="AX400" s="16">
        <v>8.4805653710247397E-2</v>
      </c>
      <c r="AY400" s="16">
        <v>0.117620447862475</v>
      </c>
      <c r="AZ400" s="16"/>
      <c r="BA400" s="16">
        <v>9.3922651933701695E-2</v>
      </c>
      <c r="BB400" s="16">
        <v>0.113691931540342</v>
      </c>
      <c r="BC400" s="16"/>
      <c r="BD400" s="16">
        <v>0.11623036649214701</v>
      </c>
      <c r="BE400" s="16">
        <v>0.111471610660487</v>
      </c>
      <c r="BF400" s="16"/>
      <c r="BG400" s="16">
        <v>8.4459459459459499E-2</v>
      </c>
      <c r="BH400" s="16">
        <v>0.113992762364294</v>
      </c>
      <c r="BI400" s="16"/>
      <c r="BJ400" s="16">
        <v>5.7692307692307702E-2</v>
      </c>
      <c r="BK400" s="16">
        <v>0.119672836848902</v>
      </c>
      <c r="BL400" s="16"/>
      <c r="BM400" s="16">
        <v>8.8607594936708903E-2</v>
      </c>
      <c r="BN400" s="16">
        <v>0.11425641025640999</v>
      </c>
      <c r="BO400" s="16"/>
      <c r="BP400" s="16">
        <v>9.27152317880795E-2</v>
      </c>
      <c r="BQ400" s="16">
        <v>0.114873553364766</v>
      </c>
    </row>
    <row r="401" spans="2:69" x14ac:dyDescent="0.25">
      <c r="B401" t="s">
        <v>211</v>
      </c>
      <c r="C401" s="16">
        <v>0.121631878557875</v>
      </c>
      <c r="D401" s="16">
        <v>3.2738095238095198E-2</v>
      </c>
      <c r="E401" s="16">
        <v>0.100968188105118</v>
      </c>
      <c r="F401" s="16">
        <v>7.4303405572755402E-2</v>
      </c>
      <c r="G401" s="16">
        <v>0.104651162790698</v>
      </c>
      <c r="H401" s="16">
        <v>0.22610015174506801</v>
      </c>
      <c r="I401" s="16">
        <v>6.9356872635561201E-2</v>
      </c>
      <c r="J401" s="16">
        <v>0.23232323232323199</v>
      </c>
      <c r="K401" s="16">
        <v>5.0420168067226899E-2</v>
      </c>
      <c r="L401" s="16">
        <v>0.185840707964602</v>
      </c>
      <c r="M401" s="16"/>
      <c r="N401" s="16">
        <v>0.21807228915662699</v>
      </c>
      <c r="O401" s="16">
        <v>0.16825396825396799</v>
      </c>
      <c r="P401" s="16">
        <v>9.4392523364486003E-2</v>
      </c>
      <c r="Q401" s="16">
        <v>9.2335766423357696E-2</v>
      </c>
      <c r="R401" s="16"/>
      <c r="S401" s="16">
        <v>0.144486692015209</v>
      </c>
      <c r="T401" s="16">
        <v>0.11483253588516699</v>
      </c>
      <c r="U401" s="16">
        <v>7.7586206896551699E-2</v>
      </c>
      <c r="V401" s="16">
        <v>0.15597235932872699</v>
      </c>
      <c r="W401" s="16">
        <v>9.5032397408207306E-2</v>
      </c>
      <c r="X401" s="16">
        <v>8.5436893203883493E-2</v>
      </c>
      <c r="Y401" s="16">
        <v>0.12835820895522401</v>
      </c>
      <c r="Z401" s="16"/>
      <c r="AA401" s="16">
        <v>5.5423122765196703E-2</v>
      </c>
      <c r="AB401" s="16">
        <v>0.15256124721603601</v>
      </c>
      <c r="AC401" s="16"/>
      <c r="AD401" s="16">
        <v>0.14822695035461</v>
      </c>
      <c r="AE401" s="16">
        <v>0.111917098445596</v>
      </c>
      <c r="AF401" s="16"/>
      <c r="AG401" s="16">
        <v>0.15335968379446599</v>
      </c>
      <c r="AH401" s="16">
        <v>9.2335766423357696E-2</v>
      </c>
      <c r="AI401" s="16"/>
      <c r="AJ401" s="16">
        <v>8.6369218174375803E-2</v>
      </c>
      <c r="AK401" s="16">
        <v>0.152104704633888</v>
      </c>
      <c r="AL401" s="16"/>
      <c r="AM401" s="16">
        <v>0.28348909657320898</v>
      </c>
      <c r="AN401" s="16">
        <v>0.18610223642172499</v>
      </c>
      <c r="AO401" s="16">
        <v>0.114239742558327</v>
      </c>
      <c r="AP401" s="16">
        <v>2.6778242677824301E-2</v>
      </c>
      <c r="AQ401" s="16"/>
      <c r="AR401" s="16">
        <v>6.6037735849056603E-2</v>
      </c>
      <c r="AS401" s="16">
        <v>0.145652173913043</v>
      </c>
      <c r="AT401" s="16"/>
      <c r="AU401" s="16">
        <v>0.117139334155364</v>
      </c>
      <c r="AV401" s="16">
        <v>0.122448979591837</v>
      </c>
      <c r="AW401" s="16"/>
      <c r="AX401" s="16">
        <v>0.101295641931684</v>
      </c>
      <c r="AY401" s="16">
        <v>0.12553720877629501</v>
      </c>
      <c r="AZ401" s="16"/>
      <c r="BA401" s="16">
        <v>0.10497237569060799</v>
      </c>
      <c r="BB401" s="16">
        <v>0.122860635696822</v>
      </c>
      <c r="BC401" s="16"/>
      <c r="BD401" s="16">
        <v>9.7382198952879598E-2</v>
      </c>
      <c r="BE401" s="16">
        <v>0.126998841251448</v>
      </c>
      <c r="BF401" s="16"/>
      <c r="BG401" s="16">
        <v>6.08108108108108E-2</v>
      </c>
      <c r="BH401" s="16">
        <v>0.125251306795336</v>
      </c>
      <c r="BI401" s="16"/>
      <c r="BJ401" s="16">
        <v>4.0064102564102602E-2</v>
      </c>
      <c r="BK401" s="16">
        <v>0.13258717176065399</v>
      </c>
      <c r="BL401" s="16"/>
      <c r="BM401" s="16">
        <v>7.3417721518987303E-2</v>
      </c>
      <c r="BN401" s="16">
        <v>0.12553846153846199</v>
      </c>
      <c r="BO401" s="16"/>
      <c r="BP401" s="16">
        <v>6.7880794701986796E-2</v>
      </c>
      <c r="BQ401" s="16">
        <v>0.12858979854264899</v>
      </c>
    </row>
    <row r="402" spans="2:69" x14ac:dyDescent="0.25">
      <c r="B402" t="s">
        <v>68</v>
      </c>
      <c r="C402" s="16">
        <v>3.9658444022770398E-2</v>
      </c>
      <c r="D402" s="16">
        <v>1.6369047619047599E-2</v>
      </c>
      <c r="E402" s="16">
        <v>1.52143845089903E-2</v>
      </c>
      <c r="F402" s="16">
        <v>9.2879256965944304E-3</v>
      </c>
      <c r="G402" s="16">
        <v>3.92441860465116E-2</v>
      </c>
      <c r="H402" s="16">
        <v>8.8012139605462794E-2</v>
      </c>
      <c r="I402" s="16">
        <v>3.4047919293820901E-2</v>
      </c>
      <c r="J402" s="16">
        <v>1.5151515151515201E-2</v>
      </c>
      <c r="K402" s="16">
        <v>5.8823529411764698E-2</v>
      </c>
      <c r="L402" s="16">
        <v>8.8495575221238902E-3</v>
      </c>
      <c r="M402" s="16"/>
      <c r="N402" s="16">
        <v>0.11204819277108399</v>
      </c>
      <c r="O402" s="16">
        <v>3.8095238095238099E-2</v>
      </c>
      <c r="P402" s="16">
        <v>3.27102803738318E-2</v>
      </c>
      <c r="Q402" s="16">
        <v>2.0802919708029201E-2</v>
      </c>
      <c r="R402" s="16"/>
      <c r="S402" s="16">
        <v>7.7946768060836502E-2</v>
      </c>
      <c r="T402" s="16">
        <v>3.3492822966507199E-2</v>
      </c>
      <c r="U402" s="16">
        <v>1.93965517241379E-2</v>
      </c>
      <c r="V402" s="16">
        <v>5.3307008884501503E-2</v>
      </c>
      <c r="W402" s="16">
        <v>2.8077753779697599E-2</v>
      </c>
      <c r="X402" s="16">
        <v>1.94174757281553E-2</v>
      </c>
      <c r="Y402" s="16">
        <v>3.7313432835820899E-2</v>
      </c>
      <c r="Z402" s="16"/>
      <c r="AA402" s="16">
        <v>9.5351609058402908E-3</v>
      </c>
      <c r="AB402" s="16">
        <v>5.3730512249443203E-2</v>
      </c>
      <c r="AC402" s="16"/>
      <c r="AD402" s="16">
        <v>5.7446808510638298E-2</v>
      </c>
      <c r="AE402" s="16">
        <v>3.3160621761658002E-2</v>
      </c>
      <c r="AF402" s="16"/>
      <c r="AG402" s="16">
        <v>6.0079051383399203E-2</v>
      </c>
      <c r="AH402" s="16">
        <v>2.0802919708029201E-2</v>
      </c>
      <c r="AI402" s="16"/>
      <c r="AJ402" s="16">
        <v>3.4793286942284098E-2</v>
      </c>
      <c r="AK402" s="16">
        <v>4.3862752033958299E-2</v>
      </c>
      <c r="AL402" s="16"/>
      <c r="AM402" s="16">
        <v>0.15576323987538901</v>
      </c>
      <c r="AN402" s="16">
        <v>7.0287539936102206E-2</v>
      </c>
      <c r="AO402" s="16">
        <v>2.5341914722445701E-2</v>
      </c>
      <c r="AP402" s="16">
        <v>6.69456066945607E-3</v>
      </c>
      <c r="AQ402" s="16"/>
      <c r="AR402" s="16">
        <v>1.6981132075471701E-2</v>
      </c>
      <c r="AS402" s="16">
        <v>4.9456521739130399E-2</v>
      </c>
      <c r="AT402" s="16"/>
      <c r="AU402" s="16">
        <v>2.9593094944512899E-2</v>
      </c>
      <c r="AV402" s="16">
        <v>4.1489123121776203E-2</v>
      </c>
      <c r="AW402" s="16"/>
      <c r="AX402" s="16">
        <v>2.7090694935217902E-2</v>
      </c>
      <c r="AY402" s="16">
        <v>4.2071929427731303E-2</v>
      </c>
      <c r="AZ402" s="16"/>
      <c r="BA402" s="16">
        <v>2.2099447513812199E-2</v>
      </c>
      <c r="BB402" s="16">
        <v>4.0953545232273798E-2</v>
      </c>
      <c r="BC402" s="16"/>
      <c r="BD402" s="16">
        <v>2.8272251308900501E-2</v>
      </c>
      <c r="BE402" s="16">
        <v>4.2178447276940902E-2</v>
      </c>
      <c r="BF402" s="16"/>
      <c r="BG402" s="16">
        <v>3.37837837837838E-2</v>
      </c>
      <c r="BH402" s="16">
        <v>4.0008041817450699E-2</v>
      </c>
      <c r="BI402" s="16"/>
      <c r="BJ402" s="16">
        <v>1.2820512820512799E-2</v>
      </c>
      <c r="BK402" s="16">
        <v>4.3263021954369402E-2</v>
      </c>
      <c r="BL402" s="16"/>
      <c r="BM402" s="16">
        <v>2.53164556962025E-2</v>
      </c>
      <c r="BN402" s="16">
        <v>4.08205128205128E-2</v>
      </c>
      <c r="BO402" s="16"/>
      <c r="BP402" s="16">
        <v>1.4900662251655599E-2</v>
      </c>
      <c r="BQ402" s="16">
        <v>4.2863266180883E-2</v>
      </c>
    </row>
    <row r="403" spans="2:69" x14ac:dyDescent="0.25">
      <c r="B403" t="s">
        <v>212</v>
      </c>
      <c r="C403" s="16">
        <v>0.50967741935483901</v>
      </c>
      <c r="D403" s="16">
        <v>0.70089285714285698</v>
      </c>
      <c r="E403" s="16">
        <v>0.51037344398340201</v>
      </c>
      <c r="F403" s="16">
        <v>0.57120743034055699</v>
      </c>
      <c r="G403" s="16">
        <v>0.62209302325581395</v>
      </c>
      <c r="H403" s="16">
        <v>0.317905918057663</v>
      </c>
      <c r="I403" s="16">
        <v>0.53089533417402301</v>
      </c>
      <c r="J403" s="16">
        <v>0.42424242424242398</v>
      </c>
      <c r="K403" s="16">
        <v>0.66386554621848703</v>
      </c>
      <c r="L403" s="16">
        <v>0.40707964601769903</v>
      </c>
      <c r="M403" s="16"/>
      <c r="N403" s="16">
        <v>0.30120481927710802</v>
      </c>
      <c r="O403" s="16">
        <v>0.41269841269841301</v>
      </c>
      <c r="P403" s="16">
        <v>0.51028037383177605</v>
      </c>
      <c r="Q403" s="16">
        <v>0.59489051094890499</v>
      </c>
      <c r="R403" s="16"/>
      <c r="S403" s="16">
        <v>0.41634980988593201</v>
      </c>
      <c r="T403" s="16">
        <v>0.49043062200956899</v>
      </c>
      <c r="U403" s="16">
        <v>0.49784482758620702</v>
      </c>
      <c r="V403" s="16">
        <v>0.44225074037512302</v>
      </c>
      <c r="W403" s="16">
        <v>0.57127429805615504</v>
      </c>
      <c r="X403" s="16">
        <v>0.59514563106796103</v>
      </c>
      <c r="Y403" s="16">
        <v>0.56268656716417897</v>
      </c>
      <c r="Z403" s="16"/>
      <c r="AA403" s="16">
        <v>0.66805721096543502</v>
      </c>
      <c r="AB403" s="16">
        <v>0.435690423162584</v>
      </c>
      <c r="AC403" s="16"/>
      <c r="AD403" s="16">
        <v>0.49716312056737599</v>
      </c>
      <c r="AE403" s="16">
        <v>0.51424870466321204</v>
      </c>
      <c r="AF403" s="16"/>
      <c r="AG403" s="16">
        <v>0.41739130434782601</v>
      </c>
      <c r="AH403" s="16">
        <v>0.59489051094890499</v>
      </c>
      <c r="AI403" s="16"/>
      <c r="AJ403" s="16">
        <v>0.60294719607040503</v>
      </c>
      <c r="AK403" s="16">
        <v>0.42907675981605897</v>
      </c>
      <c r="AL403" s="16"/>
      <c r="AM403" s="16">
        <v>0.233644859813084</v>
      </c>
      <c r="AN403" s="16">
        <v>0.36741214057507998</v>
      </c>
      <c r="AO403" s="16">
        <v>0.49316170555108602</v>
      </c>
      <c r="AP403" s="16">
        <v>0.76569037656903804</v>
      </c>
      <c r="AQ403" s="16"/>
      <c r="AR403" s="16">
        <v>0.61635220125786205</v>
      </c>
      <c r="AS403" s="16">
        <v>0.46358695652173898</v>
      </c>
      <c r="AT403" s="16"/>
      <c r="AU403" s="16">
        <v>0.51048088779284795</v>
      </c>
      <c r="AV403" s="16">
        <v>0.50953128504148903</v>
      </c>
      <c r="AW403" s="16"/>
      <c r="AX403" s="16">
        <v>0.594817432273263</v>
      </c>
      <c r="AY403" s="16">
        <v>0.49332730151549398</v>
      </c>
      <c r="AZ403" s="16"/>
      <c r="BA403" s="16">
        <v>0.56629834254143696</v>
      </c>
      <c r="BB403" s="16">
        <v>0.50550122249388796</v>
      </c>
      <c r="BC403" s="16"/>
      <c r="BD403" s="16">
        <v>0.52146596858638705</v>
      </c>
      <c r="BE403" s="16">
        <v>0.50706836616454198</v>
      </c>
      <c r="BF403" s="16"/>
      <c r="BG403" s="16">
        <v>0.625</v>
      </c>
      <c r="BH403" s="16">
        <v>0.50281463610776</v>
      </c>
      <c r="BI403" s="16"/>
      <c r="BJ403" s="16">
        <v>0.71474358974358998</v>
      </c>
      <c r="BK403" s="16">
        <v>0.48213517003874301</v>
      </c>
      <c r="BL403" s="16"/>
      <c r="BM403" s="16">
        <v>0.62531645569620298</v>
      </c>
      <c r="BN403" s="16">
        <v>0.50030769230769201</v>
      </c>
      <c r="BO403" s="16"/>
      <c r="BP403" s="16">
        <v>0.60596026490066202</v>
      </c>
      <c r="BQ403" s="16">
        <v>0.49721388769824298</v>
      </c>
    </row>
    <row r="404" spans="2:69" x14ac:dyDescent="0.25">
      <c r="B404" t="s">
        <v>213</v>
      </c>
      <c r="C404" s="16">
        <v>0.233965844402277</v>
      </c>
      <c r="D404" s="16">
        <v>7.8869047619047603E-2</v>
      </c>
      <c r="E404" s="16">
        <v>0.22268326417704001</v>
      </c>
      <c r="F404" s="16">
        <v>0.19659442724458201</v>
      </c>
      <c r="G404" s="16">
        <v>0.190406976744186</v>
      </c>
      <c r="H404" s="16">
        <v>0.37101669195751102</v>
      </c>
      <c r="I404" s="16">
        <v>0.17276166456494299</v>
      </c>
      <c r="J404" s="16">
        <v>0.35353535353535398</v>
      </c>
      <c r="K404" s="16">
        <v>0.151260504201681</v>
      </c>
      <c r="L404" s="16">
        <v>0.41592920353982299</v>
      </c>
      <c r="M404" s="16"/>
      <c r="N404" s="16">
        <v>0.371084337349398</v>
      </c>
      <c r="O404" s="16">
        <v>0.29523809523809502</v>
      </c>
      <c r="P404" s="16">
        <v>0.21869158878504699</v>
      </c>
      <c r="Q404" s="16">
        <v>0.184306569343066</v>
      </c>
      <c r="R404" s="16"/>
      <c r="S404" s="16">
        <v>0.27376425855513298</v>
      </c>
      <c r="T404" s="16">
        <v>0.21052631578947401</v>
      </c>
      <c r="U404" s="16">
        <v>0.204741379310345</v>
      </c>
      <c r="V404" s="16">
        <v>0.28134254689042398</v>
      </c>
      <c r="W404" s="16">
        <v>0.19546436285097199</v>
      </c>
      <c r="X404" s="16">
        <v>0.18058252427184501</v>
      </c>
      <c r="Y404" s="16">
        <v>0.247761194029851</v>
      </c>
      <c r="Z404" s="16"/>
      <c r="AA404" s="16">
        <v>0.134088200238379</v>
      </c>
      <c r="AB404" s="16">
        <v>0.28062360801781699</v>
      </c>
      <c r="AC404" s="16"/>
      <c r="AD404" s="16">
        <v>0.25531914893617003</v>
      </c>
      <c r="AE404" s="16">
        <v>0.22616580310880799</v>
      </c>
      <c r="AF404" s="16"/>
      <c r="AG404" s="16">
        <v>0.28774703557312298</v>
      </c>
      <c r="AH404" s="16">
        <v>0.184306569343066</v>
      </c>
      <c r="AI404" s="16"/>
      <c r="AJ404" s="16">
        <v>0.17724109701187099</v>
      </c>
      <c r="AK404" s="16">
        <v>0.28298549699327902</v>
      </c>
      <c r="AL404" s="16"/>
      <c r="AM404" s="16">
        <v>0.38940809968847401</v>
      </c>
      <c r="AN404" s="16">
        <v>0.33865814696485602</v>
      </c>
      <c r="AO404" s="16">
        <v>0.234111021721641</v>
      </c>
      <c r="AP404" s="16">
        <v>8.2845188284518798E-2</v>
      </c>
      <c r="AQ404" s="16"/>
      <c r="AR404" s="16">
        <v>0.152830188679245</v>
      </c>
      <c r="AS404" s="16">
        <v>0.26902173913043498</v>
      </c>
      <c r="AT404" s="16"/>
      <c r="AU404" s="16">
        <v>0.22934648581997499</v>
      </c>
      <c r="AV404" s="16">
        <v>0.23480601031621401</v>
      </c>
      <c r="AW404" s="16"/>
      <c r="AX404" s="16">
        <v>0.18610129564193201</v>
      </c>
      <c r="AY404" s="16">
        <v>0.24315765663877001</v>
      </c>
      <c r="AZ404" s="16"/>
      <c r="BA404" s="16">
        <v>0.198895027624309</v>
      </c>
      <c r="BB404" s="16">
        <v>0.236552567237164</v>
      </c>
      <c r="BC404" s="16"/>
      <c r="BD404" s="16">
        <v>0.21361256544502599</v>
      </c>
      <c r="BE404" s="16">
        <v>0.238470451911935</v>
      </c>
      <c r="BF404" s="16"/>
      <c r="BG404" s="16">
        <v>0.14527027027027001</v>
      </c>
      <c r="BH404" s="16">
        <v>0.23924406915963001</v>
      </c>
      <c r="BI404" s="16"/>
      <c r="BJ404" s="16">
        <v>9.7756410256410298E-2</v>
      </c>
      <c r="BK404" s="16">
        <v>0.252260008609557</v>
      </c>
      <c r="BL404" s="16"/>
      <c r="BM404" s="16">
        <v>0.16202531645569601</v>
      </c>
      <c r="BN404" s="16">
        <v>0.23979487179487199</v>
      </c>
      <c r="BO404" s="16"/>
      <c r="BP404" s="16">
        <v>0.16059602649006599</v>
      </c>
      <c r="BQ404" s="16">
        <v>0.243463351907415</v>
      </c>
    </row>
    <row r="405" spans="2:69" x14ac:dyDescent="0.25">
      <c r="B405" t="s">
        <v>156</v>
      </c>
      <c r="C405" s="16">
        <v>0.27571157495256199</v>
      </c>
      <c r="D405" s="16">
        <v>0.62202380952380998</v>
      </c>
      <c r="E405" s="16">
        <v>0.28769017980636202</v>
      </c>
      <c r="F405" s="16">
        <v>0.37461300309597501</v>
      </c>
      <c r="G405" s="16">
        <v>0.43168604651162801</v>
      </c>
      <c r="H405" s="16">
        <v>-5.31107738998483E-2</v>
      </c>
      <c r="I405" s="16">
        <v>0.358133669609079</v>
      </c>
      <c r="J405" s="16">
        <v>7.0707070707070704E-2</v>
      </c>
      <c r="K405" s="16">
        <v>0.51260504201680701</v>
      </c>
      <c r="L405" s="16">
        <v>-8.8495575221239093E-3</v>
      </c>
      <c r="M405" s="16"/>
      <c r="N405" s="16">
        <v>-6.9879518072289204E-2</v>
      </c>
      <c r="O405" s="16">
        <v>0.117460317460317</v>
      </c>
      <c r="P405" s="16">
        <v>0.29158878504672903</v>
      </c>
      <c r="Q405" s="16">
        <v>0.410583941605839</v>
      </c>
      <c r="R405" s="16"/>
      <c r="S405" s="16">
        <v>0.142585551330798</v>
      </c>
      <c r="T405" s="16">
        <v>0.27990430622009599</v>
      </c>
      <c r="U405" s="16">
        <v>0.29310344827586199</v>
      </c>
      <c r="V405" s="16">
        <v>0.16090819348469901</v>
      </c>
      <c r="W405" s="16">
        <v>0.37580993520518402</v>
      </c>
      <c r="X405" s="16">
        <v>0.41456310679611702</v>
      </c>
      <c r="Y405" s="16">
        <v>0.314925373134328</v>
      </c>
      <c r="Z405" s="16"/>
      <c r="AA405" s="16">
        <v>0.53396901072705605</v>
      </c>
      <c r="AB405" s="16">
        <v>0.155066815144766</v>
      </c>
      <c r="AC405" s="16"/>
      <c r="AD405" s="16">
        <v>0.241843971631206</v>
      </c>
      <c r="AE405" s="16">
        <v>0.28808290155440403</v>
      </c>
      <c r="AF405" s="16"/>
      <c r="AG405" s="16">
        <v>0.129644268774704</v>
      </c>
      <c r="AH405" s="16">
        <v>0.410583941605839</v>
      </c>
      <c r="AI405" s="16"/>
      <c r="AJ405" s="16">
        <v>0.42570609905853501</v>
      </c>
      <c r="AK405" s="16">
        <v>0.14609126282278001</v>
      </c>
      <c r="AL405" s="16"/>
      <c r="AM405" s="16">
        <v>-0.15576323987538901</v>
      </c>
      <c r="AN405" s="16">
        <v>2.8753993610223599E-2</v>
      </c>
      <c r="AO405" s="16">
        <v>0.25905068382944502</v>
      </c>
      <c r="AP405" s="16">
        <v>0.68284518828451901</v>
      </c>
      <c r="AQ405" s="16"/>
      <c r="AR405" s="16">
        <v>0.46352201257861603</v>
      </c>
      <c r="AS405" s="16">
        <v>0.194565217391304</v>
      </c>
      <c r="AT405" s="16"/>
      <c r="AU405" s="16">
        <v>0.28113440197287298</v>
      </c>
      <c r="AV405" s="16">
        <v>0.27472527472527503</v>
      </c>
      <c r="AW405" s="16"/>
      <c r="AX405" s="16">
        <v>0.408716136631331</v>
      </c>
      <c r="AY405" s="16">
        <v>0.25016964487672499</v>
      </c>
      <c r="AZ405" s="16"/>
      <c r="BA405" s="16">
        <v>0.36740331491712702</v>
      </c>
      <c r="BB405" s="16">
        <v>0.26894865525672401</v>
      </c>
      <c r="BC405" s="16"/>
      <c r="BD405" s="16">
        <v>0.307853403141361</v>
      </c>
      <c r="BE405" s="16">
        <v>0.26859791425260698</v>
      </c>
      <c r="BF405" s="16"/>
      <c r="BG405" s="16">
        <v>0.47972972972972999</v>
      </c>
      <c r="BH405" s="16">
        <v>0.26357056694813003</v>
      </c>
      <c r="BI405" s="16"/>
      <c r="BJ405" s="16">
        <v>0.61698717948717996</v>
      </c>
      <c r="BK405" s="16">
        <v>0.22987516142918599</v>
      </c>
      <c r="BL405" s="16"/>
      <c r="BM405" s="16">
        <v>0.46329113924050602</v>
      </c>
      <c r="BN405" s="16">
        <v>0.26051282051282099</v>
      </c>
      <c r="BO405" s="16"/>
      <c r="BP405" s="16">
        <v>0.44536423841059603</v>
      </c>
      <c r="BQ405" s="16">
        <v>0.25375053579082701</v>
      </c>
    </row>
    <row r="406" spans="2:69" x14ac:dyDescent="0.25">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row>
    <row r="407" spans="2:69" x14ac:dyDescent="0.25">
      <c r="B407" s="6" t="s">
        <v>230</v>
      </c>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row>
    <row r="408" spans="2:69" x14ac:dyDescent="0.25">
      <c r="B408" s="23" t="s">
        <v>70</v>
      </c>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row>
    <row r="409" spans="2:69" x14ac:dyDescent="0.25">
      <c r="B409" t="s">
        <v>227</v>
      </c>
      <c r="C409" s="16">
        <v>0.463567362428842</v>
      </c>
      <c r="D409" s="16">
        <v>0.476190476190476</v>
      </c>
      <c r="E409" s="16">
        <v>0.54218533886583697</v>
      </c>
      <c r="F409" s="16">
        <v>0.30804953560371501</v>
      </c>
      <c r="G409" s="16">
        <v>0.43604651162790697</v>
      </c>
      <c r="H409" s="16">
        <v>0.50303490136570606</v>
      </c>
      <c r="I409" s="16">
        <v>0.45018915510718799</v>
      </c>
      <c r="J409" s="16">
        <v>0.46969696969697</v>
      </c>
      <c r="K409" s="16">
        <v>0.54621848739495804</v>
      </c>
      <c r="L409" s="16">
        <v>0.47787610619469001</v>
      </c>
      <c r="M409" s="16"/>
      <c r="N409" s="16">
        <v>0.33975903614457797</v>
      </c>
      <c r="O409" s="16">
        <v>0.398412698412698</v>
      </c>
      <c r="P409" s="16">
        <v>0.42242990654205598</v>
      </c>
      <c r="Q409" s="16">
        <v>0.53211678832116804</v>
      </c>
      <c r="R409" s="16"/>
      <c r="S409" s="16">
        <v>0.36121673003802302</v>
      </c>
      <c r="T409" s="16">
        <v>0.38995215311004799</v>
      </c>
      <c r="U409" s="16">
        <v>0.40517241379310298</v>
      </c>
      <c r="V409" s="16">
        <v>0.38598223099703799</v>
      </c>
      <c r="W409" s="16">
        <v>0.49460043196544301</v>
      </c>
      <c r="X409" s="16">
        <v>0.55922330097087403</v>
      </c>
      <c r="Y409" s="16">
        <v>0.61194029850746301</v>
      </c>
      <c r="Z409" s="16"/>
      <c r="AA409" s="16">
        <v>0.56197854588796203</v>
      </c>
      <c r="AB409" s="16">
        <v>0.41759465478841901</v>
      </c>
      <c r="AC409" s="16"/>
      <c r="AD409" s="16">
        <v>0.44397163120567401</v>
      </c>
      <c r="AE409" s="16">
        <v>0.47072538860103602</v>
      </c>
      <c r="AF409" s="16"/>
      <c r="AG409" s="16">
        <v>0.38932806324110703</v>
      </c>
      <c r="AH409" s="16">
        <v>0.53211678832116804</v>
      </c>
      <c r="AI409" s="16"/>
      <c r="AJ409" s="16">
        <v>1</v>
      </c>
      <c r="AK409" s="16">
        <v>0</v>
      </c>
      <c r="AL409" s="16"/>
      <c r="AM409" s="16">
        <v>0.249221183800623</v>
      </c>
      <c r="AN409" s="16">
        <v>0.344249201277955</v>
      </c>
      <c r="AO409" s="16">
        <v>0.45937248592115798</v>
      </c>
      <c r="AP409" s="16">
        <v>0.65188284518828499</v>
      </c>
      <c r="AQ409" s="16"/>
      <c r="AR409" s="16">
        <v>0.553459119496855</v>
      </c>
      <c r="AS409" s="16">
        <v>0.424728260869565</v>
      </c>
      <c r="AT409" s="16"/>
      <c r="AU409" s="16">
        <v>0.46979038224414299</v>
      </c>
      <c r="AV409" s="16">
        <v>0.462435523660013</v>
      </c>
      <c r="AW409" s="16"/>
      <c r="AX409" s="16">
        <v>0.52296819787985904</v>
      </c>
      <c r="AY409" s="16">
        <v>0.45216014476362798</v>
      </c>
      <c r="AZ409" s="16"/>
      <c r="BA409" s="16">
        <v>0.40607734806629803</v>
      </c>
      <c r="BB409" s="16">
        <v>0.46780766096169502</v>
      </c>
      <c r="BC409" s="16"/>
      <c r="BD409" s="16">
        <v>0.47539267015706799</v>
      </c>
      <c r="BE409" s="16">
        <v>0.46095017381228298</v>
      </c>
      <c r="BF409" s="16"/>
      <c r="BG409" s="16">
        <v>0.55067567567567599</v>
      </c>
      <c r="BH409" s="16">
        <v>0.45838359469239998</v>
      </c>
      <c r="BI409" s="16"/>
      <c r="BJ409" s="16">
        <v>0.54647435897435903</v>
      </c>
      <c r="BK409" s="16">
        <v>0.452432199741713</v>
      </c>
      <c r="BL409" s="16"/>
      <c r="BM409" s="16">
        <v>0.54177215189873396</v>
      </c>
      <c r="BN409" s="16">
        <v>0.457230769230769</v>
      </c>
      <c r="BO409" s="16"/>
      <c r="BP409" s="16">
        <v>0.471854304635762</v>
      </c>
      <c r="BQ409" s="16">
        <v>0.46249464209172703</v>
      </c>
    </row>
    <row r="410" spans="2:69" x14ac:dyDescent="0.25">
      <c r="B410" t="s">
        <v>228</v>
      </c>
      <c r="C410" s="16">
        <v>0.451423149905123</v>
      </c>
      <c r="D410" s="16">
        <v>0.413690476190476</v>
      </c>
      <c r="E410" s="16">
        <v>0.39695712309820202</v>
      </c>
      <c r="F410" s="16">
        <v>0.63003095975232204</v>
      </c>
      <c r="G410" s="16">
        <v>0.44331395348837199</v>
      </c>
      <c r="H410" s="16">
        <v>0.42412746585736</v>
      </c>
      <c r="I410" s="16">
        <v>0.45523329129886497</v>
      </c>
      <c r="J410" s="16">
        <v>0.45454545454545497</v>
      </c>
      <c r="K410" s="16">
        <v>0.36134453781512599</v>
      </c>
      <c r="L410" s="16">
        <v>0.43362831858407103</v>
      </c>
      <c r="M410" s="16"/>
      <c r="N410" s="16">
        <v>0.51445783132530098</v>
      </c>
      <c r="O410" s="16">
        <v>0.49365079365079401</v>
      </c>
      <c r="P410" s="16">
        <v>0.49813084112149503</v>
      </c>
      <c r="Q410" s="16">
        <v>0.40437956204379599</v>
      </c>
      <c r="R410" s="16"/>
      <c r="S410" s="16">
        <v>0.5</v>
      </c>
      <c r="T410" s="16">
        <v>0.51435406698564601</v>
      </c>
      <c r="U410" s="16">
        <v>0.51939655172413801</v>
      </c>
      <c r="V410" s="16">
        <v>0.51233958538993096</v>
      </c>
      <c r="W410" s="16">
        <v>0.45032397408207298</v>
      </c>
      <c r="X410" s="16">
        <v>0.381553398058252</v>
      </c>
      <c r="Y410" s="16">
        <v>0.33432835820895501</v>
      </c>
      <c r="Z410" s="16"/>
      <c r="AA410" s="16">
        <v>0.38736591179976199</v>
      </c>
      <c r="AB410" s="16">
        <v>0.48134743875278402</v>
      </c>
      <c r="AC410" s="16"/>
      <c r="AD410" s="16">
        <v>0.45248226950354598</v>
      </c>
      <c r="AE410" s="16">
        <v>0.45103626943005198</v>
      </c>
      <c r="AF410" s="16"/>
      <c r="AG410" s="16">
        <v>0.50237154150197605</v>
      </c>
      <c r="AH410" s="16">
        <v>0.40437956204379599</v>
      </c>
      <c r="AI410" s="16"/>
      <c r="AJ410" s="16">
        <v>0</v>
      </c>
      <c r="AK410" s="16">
        <v>0.84152812168376401</v>
      </c>
      <c r="AL410" s="16"/>
      <c r="AM410" s="16">
        <v>0.482866043613707</v>
      </c>
      <c r="AN410" s="16">
        <v>0.51198083067092603</v>
      </c>
      <c r="AO410" s="16">
        <v>0.48390989541432</v>
      </c>
      <c r="AP410" s="16">
        <v>0.31380753138075301</v>
      </c>
      <c r="AQ410" s="16"/>
      <c r="AR410" s="16">
        <v>0.39496855345912002</v>
      </c>
      <c r="AS410" s="16">
        <v>0.475815217391304</v>
      </c>
      <c r="AT410" s="16"/>
      <c r="AU410" s="16">
        <v>0.44512946979038198</v>
      </c>
      <c r="AV410" s="16">
        <v>0.45256784032294201</v>
      </c>
      <c r="AW410" s="16"/>
      <c r="AX410" s="16">
        <v>0.41813898704358099</v>
      </c>
      <c r="AY410" s="16">
        <v>0.45781497398778598</v>
      </c>
      <c r="AZ410" s="16"/>
      <c r="BA410" s="16">
        <v>0.45580110497237603</v>
      </c>
      <c r="BB410" s="16">
        <v>0.451100244498778</v>
      </c>
      <c r="BC410" s="16"/>
      <c r="BD410" s="16">
        <v>0.44921465968586399</v>
      </c>
      <c r="BE410" s="16">
        <v>0.45191193511008099</v>
      </c>
      <c r="BF410" s="16"/>
      <c r="BG410" s="16">
        <v>0.375</v>
      </c>
      <c r="BH410" s="16">
        <v>0.45597104945717698</v>
      </c>
      <c r="BI410" s="16"/>
      <c r="BJ410" s="16">
        <v>0.375</v>
      </c>
      <c r="BK410" s="16">
        <v>0.46168747309513603</v>
      </c>
      <c r="BL410" s="16"/>
      <c r="BM410" s="16">
        <v>0.37468354430379702</v>
      </c>
      <c r="BN410" s="16">
        <v>0.45764102564102599</v>
      </c>
      <c r="BO410" s="16"/>
      <c r="BP410" s="16">
        <v>0.46854304635761601</v>
      </c>
      <c r="BQ410" s="16">
        <v>0.449207029575654</v>
      </c>
    </row>
    <row r="411" spans="2:69" x14ac:dyDescent="0.25">
      <c r="B411" t="s">
        <v>229</v>
      </c>
      <c r="C411" s="16">
        <v>7.4762808349146101E-2</v>
      </c>
      <c r="D411" s="16">
        <v>0.104166666666667</v>
      </c>
      <c r="E411" s="16">
        <v>5.6708160442600297E-2</v>
      </c>
      <c r="F411" s="16">
        <v>5.7275541795665602E-2</v>
      </c>
      <c r="G411" s="16">
        <v>0.11046511627907001</v>
      </c>
      <c r="H411" s="16">
        <v>5.31107738998483E-2</v>
      </c>
      <c r="I411" s="16">
        <v>8.1967213114754106E-2</v>
      </c>
      <c r="J411" s="16">
        <v>7.5757575757575801E-2</v>
      </c>
      <c r="K411" s="16">
        <v>8.40336134453782E-2</v>
      </c>
      <c r="L411" s="16">
        <v>8.8495575221238895E-2</v>
      </c>
      <c r="M411" s="16"/>
      <c r="N411" s="16">
        <v>0.11084337349397599</v>
      </c>
      <c r="O411" s="16">
        <v>9.3650793650793707E-2</v>
      </c>
      <c r="P411" s="16">
        <v>6.8224299065420602E-2</v>
      </c>
      <c r="Q411" s="16">
        <v>6.2043795620437998E-2</v>
      </c>
      <c r="R411" s="16"/>
      <c r="S411" s="16">
        <v>0.114068441064639</v>
      </c>
      <c r="T411" s="16">
        <v>8.3732057416267894E-2</v>
      </c>
      <c r="U411" s="16">
        <v>6.8965517241379296E-2</v>
      </c>
      <c r="V411" s="16">
        <v>8.5883514313919093E-2</v>
      </c>
      <c r="W411" s="16">
        <v>4.9676025917926601E-2</v>
      </c>
      <c r="X411" s="16">
        <v>5.6310679611650503E-2</v>
      </c>
      <c r="Y411" s="16">
        <v>5.0746268656716401E-2</v>
      </c>
      <c r="Z411" s="16"/>
      <c r="AA411" s="16">
        <v>4.7079856972586397E-2</v>
      </c>
      <c r="AB411" s="16">
        <v>8.7694877505567898E-2</v>
      </c>
      <c r="AC411" s="16"/>
      <c r="AD411" s="16">
        <v>8.5815602836879404E-2</v>
      </c>
      <c r="AE411" s="16">
        <v>7.0725388601036304E-2</v>
      </c>
      <c r="AF411" s="16"/>
      <c r="AG411" s="16">
        <v>8.8537549407114599E-2</v>
      </c>
      <c r="AH411" s="16">
        <v>6.2043795620437998E-2</v>
      </c>
      <c r="AI411" s="16"/>
      <c r="AJ411" s="16">
        <v>0</v>
      </c>
      <c r="AK411" s="16">
        <v>0.13937035726919</v>
      </c>
      <c r="AL411" s="16"/>
      <c r="AM411" s="16">
        <v>0.18068535825545201</v>
      </c>
      <c r="AN411" s="16">
        <v>0.12939297124600599</v>
      </c>
      <c r="AO411" s="16">
        <v>5.4304102976669301E-2</v>
      </c>
      <c r="AP411" s="16">
        <v>3.2635983263598303E-2</v>
      </c>
      <c r="AQ411" s="16"/>
      <c r="AR411" s="16">
        <v>4.5283018867924497E-2</v>
      </c>
      <c r="AS411" s="16">
        <v>8.7499999999999994E-2</v>
      </c>
      <c r="AT411" s="16"/>
      <c r="AU411" s="16">
        <v>7.6448828606658401E-2</v>
      </c>
      <c r="AV411" s="16">
        <v>7.4456156088809206E-2</v>
      </c>
      <c r="AW411" s="16"/>
      <c r="AX411" s="16">
        <v>5.3003533568904602E-2</v>
      </c>
      <c r="AY411" s="16">
        <v>7.8941415969237705E-2</v>
      </c>
      <c r="AZ411" s="16"/>
      <c r="BA411" s="16">
        <v>0.11878453038674</v>
      </c>
      <c r="BB411" s="16">
        <v>7.1515892420537894E-2</v>
      </c>
      <c r="BC411" s="16"/>
      <c r="BD411" s="16">
        <v>7.0157068062827205E-2</v>
      </c>
      <c r="BE411" s="16">
        <v>7.5782155272305904E-2</v>
      </c>
      <c r="BF411" s="16"/>
      <c r="BG411" s="16">
        <v>6.7567567567567599E-2</v>
      </c>
      <c r="BH411" s="16">
        <v>7.5190993164455197E-2</v>
      </c>
      <c r="BI411" s="16"/>
      <c r="BJ411" s="16">
        <v>7.5320512820512803E-2</v>
      </c>
      <c r="BK411" s="16">
        <v>7.4687903572965994E-2</v>
      </c>
      <c r="BL411" s="16"/>
      <c r="BM411" s="16">
        <v>8.1012658227848103E-2</v>
      </c>
      <c r="BN411" s="16">
        <v>7.4256410256410305E-2</v>
      </c>
      <c r="BO411" s="16"/>
      <c r="BP411" s="16">
        <v>5.1324503311258297E-2</v>
      </c>
      <c r="BQ411" s="16">
        <v>7.7796828118302602E-2</v>
      </c>
    </row>
    <row r="412" spans="2:69" x14ac:dyDescent="0.25">
      <c r="B412" t="s">
        <v>68</v>
      </c>
      <c r="C412" s="16">
        <v>1.0246679316888E-2</v>
      </c>
      <c r="D412" s="16">
        <v>5.9523809523809503E-3</v>
      </c>
      <c r="E412" s="16">
        <v>4.1493775933610002E-3</v>
      </c>
      <c r="F412" s="16">
        <v>4.64396284829721E-3</v>
      </c>
      <c r="G412" s="16">
        <v>1.01744186046512E-2</v>
      </c>
      <c r="H412" s="16">
        <v>1.9726858877086501E-2</v>
      </c>
      <c r="I412" s="16">
        <v>1.26103404791929E-2</v>
      </c>
      <c r="J412" s="16">
        <v>0</v>
      </c>
      <c r="K412" s="16">
        <v>8.4033613445378096E-3</v>
      </c>
      <c r="L412" s="16">
        <v>0</v>
      </c>
      <c r="M412" s="16"/>
      <c r="N412" s="16">
        <v>3.4939759036144602E-2</v>
      </c>
      <c r="O412" s="16">
        <v>1.4285714285714299E-2</v>
      </c>
      <c r="P412" s="16">
        <v>1.1214953271028E-2</v>
      </c>
      <c r="Q412" s="16">
        <v>1.4598540145985401E-3</v>
      </c>
      <c r="R412" s="16"/>
      <c r="S412" s="16">
        <v>2.4714828897338399E-2</v>
      </c>
      <c r="T412" s="16">
        <v>1.19617224880383E-2</v>
      </c>
      <c r="U412" s="16">
        <v>6.4655172413793103E-3</v>
      </c>
      <c r="V412" s="16">
        <v>1.57946692991115E-2</v>
      </c>
      <c r="W412" s="16">
        <v>5.3995680345572403E-3</v>
      </c>
      <c r="X412" s="16">
        <v>2.9126213592233002E-3</v>
      </c>
      <c r="Y412" s="16">
        <v>2.9850746268656699E-3</v>
      </c>
      <c r="Z412" s="16"/>
      <c r="AA412" s="16">
        <v>3.5756853396901101E-3</v>
      </c>
      <c r="AB412" s="16">
        <v>1.3363028953229401E-2</v>
      </c>
      <c r="AC412" s="16"/>
      <c r="AD412" s="16">
        <v>1.77304964539007E-2</v>
      </c>
      <c r="AE412" s="16">
        <v>7.5129533678756502E-3</v>
      </c>
      <c r="AF412" s="16"/>
      <c r="AG412" s="16">
        <v>1.97628458498024E-2</v>
      </c>
      <c r="AH412" s="16">
        <v>1.4598540145985401E-3</v>
      </c>
      <c r="AI412" s="16"/>
      <c r="AJ412" s="16">
        <v>0</v>
      </c>
      <c r="AK412" s="16">
        <v>1.9101521047046301E-2</v>
      </c>
      <c r="AL412" s="16"/>
      <c r="AM412" s="16">
        <v>8.7227414330218106E-2</v>
      </c>
      <c r="AN412" s="16">
        <v>1.43769968051118E-2</v>
      </c>
      <c r="AO412" s="16">
        <v>2.41351568785197E-3</v>
      </c>
      <c r="AP412" s="16">
        <v>1.6736401673640201E-3</v>
      </c>
      <c r="AQ412" s="16"/>
      <c r="AR412" s="16">
        <v>6.2893081761006301E-3</v>
      </c>
      <c r="AS412" s="16">
        <v>1.19565217391304E-2</v>
      </c>
      <c r="AT412" s="16"/>
      <c r="AU412" s="16">
        <v>8.6313193588162807E-3</v>
      </c>
      <c r="AV412" s="16">
        <v>1.0540479928234999E-2</v>
      </c>
      <c r="AW412" s="16"/>
      <c r="AX412" s="16">
        <v>5.8892815076560696E-3</v>
      </c>
      <c r="AY412" s="16">
        <v>1.10834652793486E-2</v>
      </c>
      <c r="AZ412" s="16"/>
      <c r="BA412" s="16">
        <v>1.93370165745856E-2</v>
      </c>
      <c r="BB412" s="16">
        <v>9.5762021189894093E-3</v>
      </c>
      <c r="BC412" s="16"/>
      <c r="BD412" s="16">
        <v>5.2356020942408397E-3</v>
      </c>
      <c r="BE412" s="16">
        <v>1.1355735805330201E-2</v>
      </c>
      <c r="BF412" s="16"/>
      <c r="BG412" s="16">
        <v>6.7567567567567597E-3</v>
      </c>
      <c r="BH412" s="16">
        <v>1.0454362685967E-2</v>
      </c>
      <c r="BI412" s="16"/>
      <c r="BJ412" s="16">
        <v>3.2051282051282098E-3</v>
      </c>
      <c r="BK412" s="16">
        <v>1.11924235901851E-2</v>
      </c>
      <c r="BL412" s="16"/>
      <c r="BM412" s="16">
        <v>2.5316455696202502E-3</v>
      </c>
      <c r="BN412" s="16">
        <v>1.0871794871794901E-2</v>
      </c>
      <c r="BO412" s="16"/>
      <c r="BP412" s="16">
        <v>8.2781456953642408E-3</v>
      </c>
      <c r="BQ412" s="16">
        <v>1.05015002143163E-2</v>
      </c>
    </row>
    <row r="413" spans="2:69" x14ac:dyDescent="0.25">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row>
    <row r="414" spans="2:69" x14ac:dyDescent="0.25">
      <c r="B414" s="6" t="s">
        <v>236</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row>
    <row r="415" spans="2:69" x14ac:dyDescent="0.25">
      <c r="B415" s="23" t="s">
        <v>70</v>
      </c>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row>
    <row r="416" spans="2:69" x14ac:dyDescent="0.25">
      <c r="B416" t="s">
        <v>231</v>
      </c>
      <c r="C416" s="16">
        <v>0.514231499051233</v>
      </c>
      <c r="D416" s="16">
        <v>0.47470238095238099</v>
      </c>
      <c r="E416" s="16">
        <v>0.47026279391424602</v>
      </c>
      <c r="F416" s="16">
        <v>0.63003095975232204</v>
      </c>
      <c r="G416" s="16">
        <v>0.524709302325581</v>
      </c>
      <c r="H416" s="16">
        <v>0.43778452200303503</v>
      </c>
      <c r="I416" s="16">
        <v>0.62799495586380805</v>
      </c>
      <c r="J416" s="16">
        <v>0.48484848484848497</v>
      </c>
      <c r="K416" s="16">
        <v>0.48739495798319299</v>
      </c>
      <c r="L416" s="16">
        <v>0.47787610619469001</v>
      </c>
      <c r="M416" s="16"/>
      <c r="N416" s="16">
        <v>0.43855421686746998</v>
      </c>
      <c r="O416" s="16">
        <v>0.442857142857143</v>
      </c>
      <c r="P416" s="16">
        <v>0.46635514018691598</v>
      </c>
      <c r="Q416" s="16">
        <v>0.57226277372262802</v>
      </c>
      <c r="R416" s="16"/>
      <c r="S416" s="16">
        <v>0.48669201520912497</v>
      </c>
      <c r="T416" s="16">
        <v>0.47129186602870798</v>
      </c>
      <c r="U416" s="16">
        <v>0.46982758620689702</v>
      </c>
      <c r="V416" s="16">
        <v>0.39190523198420502</v>
      </c>
      <c r="W416" s="16">
        <v>0.53023758099352003</v>
      </c>
      <c r="X416" s="16">
        <v>0.574757281553398</v>
      </c>
      <c r="Y416" s="16">
        <v>0.66567164179104499</v>
      </c>
      <c r="Z416" s="16"/>
      <c r="AA416" s="16">
        <v>0.57568533969010705</v>
      </c>
      <c r="AB416" s="16">
        <v>0.48552338530066802</v>
      </c>
      <c r="AC416" s="16"/>
      <c r="AD416" s="16">
        <v>0.47872340425531901</v>
      </c>
      <c r="AE416" s="16">
        <v>0.52720207253885998</v>
      </c>
      <c r="AF416" s="16"/>
      <c r="AG416" s="16">
        <v>0.451383399209486</v>
      </c>
      <c r="AH416" s="16">
        <v>0.57226277372262802</v>
      </c>
      <c r="AI416" s="16"/>
      <c r="AJ416" s="16">
        <v>0.61727384363487503</v>
      </c>
      <c r="AK416" s="16">
        <v>0.42518570923240201</v>
      </c>
      <c r="AL416" s="16"/>
      <c r="AM416" s="16">
        <v>0.24610591900311499</v>
      </c>
      <c r="AN416" s="16">
        <v>0.39536741214057503</v>
      </c>
      <c r="AO416" s="16">
        <v>0.53740949316170505</v>
      </c>
      <c r="AP416" s="16">
        <v>0.66192468619246903</v>
      </c>
      <c r="AQ416" s="16"/>
      <c r="AR416" s="16">
        <v>0.55660377358490598</v>
      </c>
      <c r="AS416" s="16">
        <v>0.49592391304347799</v>
      </c>
      <c r="AT416" s="16"/>
      <c r="AU416" s="16">
        <v>0.494451294697904</v>
      </c>
      <c r="AV416" s="16">
        <v>0.51782910966584395</v>
      </c>
      <c r="AW416" s="16"/>
      <c r="AX416" s="16">
        <v>0.53710247349823304</v>
      </c>
      <c r="AY416" s="16">
        <v>0.50983940285003404</v>
      </c>
      <c r="AZ416" s="16"/>
      <c r="BA416" s="16">
        <v>0.48342541436464098</v>
      </c>
      <c r="BB416" s="16">
        <v>0.51650366748166299</v>
      </c>
      <c r="BC416" s="16"/>
      <c r="BD416" s="16">
        <v>0.495287958115183</v>
      </c>
      <c r="BE416" s="16">
        <v>0.51842410196987299</v>
      </c>
      <c r="BF416" s="16"/>
      <c r="BG416" s="16">
        <v>0.57770270270270296</v>
      </c>
      <c r="BH416" s="16">
        <v>0.510454362685967</v>
      </c>
      <c r="BI416" s="16"/>
      <c r="BJ416" s="16">
        <v>0.56570512820512797</v>
      </c>
      <c r="BK416" s="16">
        <v>0.50731812311665903</v>
      </c>
      <c r="BL416" s="16"/>
      <c r="BM416" s="16">
        <v>0.56455696202531602</v>
      </c>
      <c r="BN416" s="16">
        <v>0.51015384615384596</v>
      </c>
      <c r="BO416" s="16"/>
      <c r="BP416" s="16">
        <v>0.52980132450331097</v>
      </c>
      <c r="BQ416" s="16">
        <v>0.51221603086155199</v>
      </c>
    </row>
    <row r="417" spans="2:69" x14ac:dyDescent="0.25">
      <c r="B417" t="s">
        <v>232</v>
      </c>
      <c r="C417" s="16">
        <v>0.327893738140417</v>
      </c>
      <c r="D417" s="16">
        <v>0.36458333333333298</v>
      </c>
      <c r="E417" s="16">
        <v>0.34439834024896299</v>
      </c>
      <c r="F417" s="16">
        <v>0.23529411764705899</v>
      </c>
      <c r="G417" s="16">
        <v>0.36191860465116299</v>
      </c>
      <c r="H417" s="16">
        <v>0.36494688922610002</v>
      </c>
      <c r="I417" s="16">
        <v>0.25220680958385899</v>
      </c>
      <c r="J417" s="16">
        <v>0.38888888888888901</v>
      </c>
      <c r="K417" s="16">
        <v>0.31932773109243701</v>
      </c>
      <c r="L417" s="16">
        <v>0.32743362831858402</v>
      </c>
      <c r="M417" s="16"/>
      <c r="N417" s="16">
        <v>0.30240963855421699</v>
      </c>
      <c r="O417" s="16">
        <v>0.35555555555555601</v>
      </c>
      <c r="P417" s="16">
        <v>0.37850467289719603</v>
      </c>
      <c r="Q417" s="16">
        <v>0.30948905109489</v>
      </c>
      <c r="R417" s="16"/>
      <c r="S417" s="16">
        <v>0.315589353612167</v>
      </c>
      <c r="T417" s="16">
        <v>0.35645933014354098</v>
      </c>
      <c r="U417" s="16">
        <v>0.38793103448275901</v>
      </c>
      <c r="V417" s="16">
        <v>0.32477788746298097</v>
      </c>
      <c r="W417" s="16">
        <v>0.353131749460043</v>
      </c>
      <c r="X417" s="16">
        <v>0.33203883495145597</v>
      </c>
      <c r="Y417" s="16">
        <v>0.25223880597014903</v>
      </c>
      <c r="Z417" s="16"/>
      <c r="AA417" s="16">
        <v>0.28963051251489902</v>
      </c>
      <c r="AB417" s="16">
        <v>0.34576837416481099</v>
      </c>
      <c r="AC417" s="16"/>
      <c r="AD417" s="16">
        <v>0.33687943262411302</v>
      </c>
      <c r="AE417" s="16">
        <v>0.32461139896373098</v>
      </c>
      <c r="AF417" s="16"/>
      <c r="AG417" s="16">
        <v>0.34782608695652201</v>
      </c>
      <c r="AH417" s="16">
        <v>0.30948905109489</v>
      </c>
      <c r="AI417" s="16"/>
      <c r="AJ417" s="16">
        <v>0.27015963978714702</v>
      </c>
      <c r="AK417" s="16">
        <v>0.37778563848602797</v>
      </c>
      <c r="AL417" s="16"/>
      <c r="AM417" s="16">
        <v>0.31464174454828697</v>
      </c>
      <c r="AN417" s="16">
        <v>0.394568690095847</v>
      </c>
      <c r="AO417" s="16">
        <v>0.33065164923571999</v>
      </c>
      <c r="AP417" s="16">
        <v>0.255230125523013</v>
      </c>
      <c r="AQ417" s="16"/>
      <c r="AR417" s="16">
        <v>0.320125786163522</v>
      </c>
      <c r="AS417" s="16">
        <v>0.33124999999999999</v>
      </c>
      <c r="AT417" s="16"/>
      <c r="AU417" s="16">
        <v>0.344019728729963</v>
      </c>
      <c r="AV417" s="16">
        <v>0.32496075353218201</v>
      </c>
      <c r="AW417" s="16"/>
      <c r="AX417" s="16">
        <v>0.295641931684335</v>
      </c>
      <c r="AY417" s="16">
        <v>0.334087310563221</v>
      </c>
      <c r="AZ417" s="16"/>
      <c r="BA417" s="16">
        <v>0.33425414364640899</v>
      </c>
      <c r="BB417" s="16">
        <v>0.32742461287693603</v>
      </c>
      <c r="BC417" s="16"/>
      <c r="BD417" s="16">
        <v>0.34973821989528803</v>
      </c>
      <c r="BE417" s="16">
        <v>0.32305909617612999</v>
      </c>
      <c r="BF417" s="16"/>
      <c r="BG417" s="16">
        <v>0.29729729729729698</v>
      </c>
      <c r="BH417" s="16">
        <v>0.32971451548049902</v>
      </c>
      <c r="BI417" s="16"/>
      <c r="BJ417" s="16">
        <v>0.33814102564102599</v>
      </c>
      <c r="BK417" s="16">
        <v>0.32651743435213099</v>
      </c>
      <c r="BL417" s="16"/>
      <c r="BM417" s="16">
        <v>0.32405063291139202</v>
      </c>
      <c r="BN417" s="16">
        <v>0.32820512820512798</v>
      </c>
      <c r="BO417" s="16"/>
      <c r="BP417" s="16">
        <v>0.29635761589404003</v>
      </c>
      <c r="BQ417" s="16">
        <v>0.33197599657093901</v>
      </c>
    </row>
    <row r="418" spans="2:69" x14ac:dyDescent="0.25">
      <c r="B418" t="s">
        <v>233</v>
      </c>
      <c r="C418" s="16">
        <v>0.13605313092979099</v>
      </c>
      <c r="D418" s="16">
        <v>0.139880952380952</v>
      </c>
      <c r="E418" s="16">
        <v>0.15076071922545001</v>
      </c>
      <c r="F418" s="16">
        <v>0.122291021671827</v>
      </c>
      <c r="G418" s="16">
        <v>9.8837209302325604E-2</v>
      </c>
      <c r="H418" s="16">
        <v>0.168437025796662</v>
      </c>
      <c r="I418" s="16">
        <v>0.110970996216898</v>
      </c>
      <c r="J418" s="16">
        <v>9.0909090909090898E-2</v>
      </c>
      <c r="K418" s="16">
        <v>0.159663865546218</v>
      </c>
      <c r="L418" s="16">
        <v>0.17699115044247801</v>
      </c>
      <c r="M418" s="16"/>
      <c r="N418" s="16">
        <v>0.23012048192771101</v>
      </c>
      <c r="O418" s="16">
        <v>0.180952380952381</v>
      </c>
      <c r="P418" s="16">
        <v>0.125233644859813</v>
      </c>
      <c r="Q418" s="16">
        <v>0.101459854014599</v>
      </c>
      <c r="R418" s="16"/>
      <c r="S418" s="16">
        <v>0.155893536121673</v>
      </c>
      <c r="T418" s="16">
        <v>0.143540669856459</v>
      </c>
      <c r="U418" s="16">
        <v>0.122844827586207</v>
      </c>
      <c r="V418" s="16">
        <v>0.26258637709772997</v>
      </c>
      <c r="W418" s="16">
        <v>0.101511879049676</v>
      </c>
      <c r="X418" s="16">
        <v>7.9611650485436905E-2</v>
      </c>
      <c r="Y418" s="16">
        <v>7.01492537313433E-2</v>
      </c>
      <c r="Z418" s="16"/>
      <c r="AA418" s="16">
        <v>0.116805721096544</v>
      </c>
      <c r="AB418" s="16">
        <v>0.14504454342984399</v>
      </c>
      <c r="AC418" s="16"/>
      <c r="AD418" s="16">
        <v>0.15390070921985799</v>
      </c>
      <c r="AE418" s="16">
        <v>0.12953367875647701</v>
      </c>
      <c r="AF418" s="16"/>
      <c r="AG418" s="16">
        <v>0.17351778656126499</v>
      </c>
      <c r="AH418" s="16">
        <v>0.101459854014599</v>
      </c>
      <c r="AI418" s="16"/>
      <c r="AJ418" s="16">
        <v>9.7011870650839105E-2</v>
      </c>
      <c r="AK418" s="16">
        <v>0.169791298195967</v>
      </c>
      <c r="AL418" s="16"/>
      <c r="AM418" s="16">
        <v>0.370716510903427</v>
      </c>
      <c r="AN418" s="16">
        <v>0.17891373801916899</v>
      </c>
      <c r="AO418" s="16">
        <v>0.116653258246179</v>
      </c>
      <c r="AP418" s="16">
        <v>6.9456066945606701E-2</v>
      </c>
      <c r="AQ418" s="16"/>
      <c r="AR418" s="16">
        <v>0.105660377358491</v>
      </c>
      <c r="AS418" s="16">
        <v>0.149184782608696</v>
      </c>
      <c r="AT418" s="16"/>
      <c r="AU418" s="16">
        <v>0.13193588162761999</v>
      </c>
      <c r="AV418" s="16">
        <v>0.13680197353666701</v>
      </c>
      <c r="AW418" s="16"/>
      <c r="AX418" s="16">
        <v>0.142520612485277</v>
      </c>
      <c r="AY418" s="16">
        <v>0.13481112870391301</v>
      </c>
      <c r="AZ418" s="16"/>
      <c r="BA418" s="16">
        <v>0.12707182320442001</v>
      </c>
      <c r="BB418" s="16">
        <v>0.13671556642216801</v>
      </c>
      <c r="BC418" s="16"/>
      <c r="BD418" s="16">
        <v>0.13298429319371699</v>
      </c>
      <c r="BE418" s="16">
        <v>0.13673232908458899</v>
      </c>
      <c r="BF418" s="16"/>
      <c r="BG418" s="16">
        <v>9.45945945945946E-2</v>
      </c>
      <c r="BH418" s="16">
        <v>0.138520305589063</v>
      </c>
      <c r="BI418" s="16"/>
      <c r="BJ418" s="16">
        <v>7.8525641025640996E-2</v>
      </c>
      <c r="BK418" s="16">
        <v>0.14377959535083901</v>
      </c>
      <c r="BL418" s="16"/>
      <c r="BM418" s="16">
        <v>9.3670886075949394E-2</v>
      </c>
      <c r="BN418" s="16">
        <v>0.13948717948717901</v>
      </c>
      <c r="BO418" s="16"/>
      <c r="BP418" s="16">
        <v>0.15066225165562899</v>
      </c>
      <c r="BQ418" s="16">
        <v>0.13416202314616399</v>
      </c>
    </row>
    <row r="419" spans="2:69" x14ac:dyDescent="0.25">
      <c r="B419" t="s">
        <v>234</v>
      </c>
      <c r="C419" s="16">
        <v>9.8671726755218195E-3</v>
      </c>
      <c r="D419" s="16">
        <v>7.4404761904761901E-3</v>
      </c>
      <c r="E419" s="16">
        <v>1.2448132780083001E-2</v>
      </c>
      <c r="F419" s="16">
        <v>9.2879256965944304E-3</v>
      </c>
      <c r="G419" s="16">
        <v>1.01744186046512E-2</v>
      </c>
      <c r="H419" s="16">
        <v>9.8634294385432503E-3</v>
      </c>
      <c r="I419" s="16">
        <v>3.7831021437578802E-3</v>
      </c>
      <c r="J419" s="16">
        <v>3.03030303030303E-2</v>
      </c>
      <c r="K419" s="16">
        <v>1.6806722689075598E-2</v>
      </c>
      <c r="L419" s="16">
        <v>8.8495575221238902E-3</v>
      </c>
      <c r="M419" s="16"/>
      <c r="N419" s="16">
        <v>9.6385542168674707E-3</v>
      </c>
      <c r="O419" s="16">
        <v>6.3492063492063501E-3</v>
      </c>
      <c r="P419" s="16">
        <v>1.86915887850467E-2</v>
      </c>
      <c r="Q419" s="16">
        <v>7.2992700729926996E-3</v>
      </c>
      <c r="R419" s="16"/>
      <c r="S419" s="16">
        <v>1.5209125475285201E-2</v>
      </c>
      <c r="T419" s="16">
        <v>1.43540669856459E-2</v>
      </c>
      <c r="U419" s="16">
        <v>1.0775862068965501E-2</v>
      </c>
      <c r="V419" s="16">
        <v>1.0858835143139201E-2</v>
      </c>
      <c r="W419" s="16">
        <v>9.7192224622030202E-3</v>
      </c>
      <c r="X419" s="16">
        <v>7.7669902912621399E-3</v>
      </c>
      <c r="Y419" s="16">
        <v>7.4626865671641798E-3</v>
      </c>
      <c r="Z419" s="16"/>
      <c r="AA419" s="16">
        <v>1.19189511323004E-2</v>
      </c>
      <c r="AB419" s="16">
        <v>8.9086859688196005E-3</v>
      </c>
      <c r="AC419" s="16"/>
      <c r="AD419" s="16">
        <v>1.20567375886525E-2</v>
      </c>
      <c r="AE419" s="16">
        <v>9.0673575129533706E-3</v>
      </c>
      <c r="AF419" s="16"/>
      <c r="AG419" s="16">
        <v>1.26482213438735E-2</v>
      </c>
      <c r="AH419" s="16">
        <v>7.2992700729926996E-3</v>
      </c>
      <c r="AI419" s="16"/>
      <c r="AJ419" s="16">
        <v>7.7773229635693802E-3</v>
      </c>
      <c r="AK419" s="16">
        <v>1.1673151750972799E-2</v>
      </c>
      <c r="AL419" s="16"/>
      <c r="AM419" s="16">
        <v>1.86915887850467E-2</v>
      </c>
      <c r="AN419" s="16">
        <v>1.11821086261981E-2</v>
      </c>
      <c r="AO419" s="16">
        <v>9.2518101367658895E-3</v>
      </c>
      <c r="AP419" s="16">
        <v>7.5313807531380804E-3</v>
      </c>
      <c r="AQ419" s="16"/>
      <c r="AR419" s="16">
        <v>1.0062893081761001E-2</v>
      </c>
      <c r="AS419" s="16">
        <v>9.7826086956521695E-3</v>
      </c>
      <c r="AT419" s="16"/>
      <c r="AU419" s="16">
        <v>1.1097410604192399E-2</v>
      </c>
      <c r="AV419" s="16">
        <v>9.6434178066831105E-3</v>
      </c>
      <c r="AW419" s="16"/>
      <c r="AX419" s="16">
        <v>1.1778563015312099E-2</v>
      </c>
      <c r="AY419" s="16">
        <v>9.5001130965844793E-3</v>
      </c>
      <c r="AZ419" s="16"/>
      <c r="BA419" s="16">
        <v>2.4861878453038701E-2</v>
      </c>
      <c r="BB419" s="16">
        <v>8.7612061939690306E-3</v>
      </c>
      <c r="BC419" s="16"/>
      <c r="BD419" s="16">
        <v>1.36125654450262E-2</v>
      </c>
      <c r="BE419" s="16">
        <v>9.0382387022016203E-3</v>
      </c>
      <c r="BF419" s="16"/>
      <c r="BG419" s="16">
        <v>1.68918918918919E-2</v>
      </c>
      <c r="BH419" s="16">
        <v>9.4491355046240396E-3</v>
      </c>
      <c r="BI419" s="16"/>
      <c r="BJ419" s="16">
        <v>9.6153846153846194E-3</v>
      </c>
      <c r="BK419" s="16">
        <v>9.9009900990098994E-3</v>
      </c>
      <c r="BL419" s="16"/>
      <c r="BM419" s="16">
        <v>1.26582278481013E-2</v>
      </c>
      <c r="BN419" s="16">
        <v>9.6410256410256398E-3</v>
      </c>
      <c r="BO419" s="16"/>
      <c r="BP419" s="16">
        <v>1.82119205298013E-2</v>
      </c>
      <c r="BQ419" s="16">
        <v>8.7869695670810093E-3</v>
      </c>
    </row>
    <row r="420" spans="2:69" x14ac:dyDescent="0.25">
      <c r="B420" t="s">
        <v>235</v>
      </c>
      <c r="C420" s="16">
        <v>5.50284629981025E-3</v>
      </c>
      <c r="D420" s="16">
        <v>5.9523809523809503E-3</v>
      </c>
      <c r="E420" s="16">
        <v>1.3831258644536701E-2</v>
      </c>
      <c r="F420" s="16">
        <v>1.54798761609907E-3</v>
      </c>
      <c r="G420" s="16">
        <v>2.9069767441860499E-3</v>
      </c>
      <c r="H420" s="16">
        <v>6.8285280728376304E-3</v>
      </c>
      <c r="I420" s="16">
        <v>2.5220680958385898E-3</v>
      </c>
      <c r="J420" s="16">
        <v>0</v>
      </c>
      <c r="K420" s="16">
        <v>8.4033613445378096E-3</v>
      </c>
      <c r="L420" s="16">
        <v>0</v>
      </c>
      <c r="M420" s="16"/>
      <c r="N420" s="16">
        <v>7.2289156626506E-3</v>
      </c>
      <c r="O420" s="16">
        <v>7.9365079365079395E-3</v>
      </c>
      <c r="P420" s="16">
        <v>4.6728971962616802E-3</v>
      </c>
      <c r="Q420" s="16">
        <v>4.7445255474452596E-3</v>
      </c>
      <c r="R420" s="16"/>
      <c r="S420" s="16">
        <v>1.33079847908745E-2</v>
      </c>
      <c r="T420" s="16">
        <v>9.5693779904306199E-3</v>
      </c>
      <c r="U420" s="16">
        <v>6.4655172413793103E-3</v>
      </c>
      <c r="V420" s="16">
        <v>3.9486673247778898E-3</v>
      </c>
      <c r="W420" s="16">
        <v>4.3196544276457903E-3</v>
      </c>
      <c r="X420" s="16">
        <v>1.94174757281553E-3</v>
      </c>
      <c r="Y420" s="16">
        <v>1.49253731343284E-3</v>
      </c>
      <c r="Z420" s="16"/>
      <c r="AA420" s="16">
        <v>3.5756853396901101E-3</v>
      </c>
      <c r="AB420" s="16">
        <v>6.4031180400890902E-3</v>
      </c>
      <c r="AC420" s="16"/>
      <c r="AD420" s="16">
        <v>9.9290780141843994E-3</v>
      </c>
      <c r="AE420" s="16">
        <v>3.8860103626943E-3</v>
      </c>
      <c r="AF420" s="16"/>
      <c r="AG420" s="16">
        <v>6.3241106719367597E-3</v>
      </c>
      <c r="AH420" s="16">
        <v>4.7445255474452596E-3</v>
      </c>
      <c r="AI420" s="16"/>
      <c r="AJ420" s="16">
        <v>5.3213262382316804E-3</v>
      </c>
      <c r="AK420" s="16">
        <v>5.6597099398655801E-3</v>
      </c>
      <c r="AL420" s="16"/>
      <c r="AM420" s="16">
        <v>2.1806853582554499E-2</v>
      </c>
      <c r="AN420" s="16">
        <v>7.9872204472843395E-3</v>
      </c>
      <c r="AO420" s="16">
        <v>2.8157683024939702E-3</v>
      </c>
      <c r="AP420" s="16">
        <v>4.1841004184100397E-3</v>
      </c>
      <c r="AQ420" s="16"/>
      <c r="AR420" s="16">
        <v>3.77358490566038E-3</v>
      </c>
      <c r="AS420" s="16">
        <v>6.2500000000000003E-3</v>
      </c>
      <c r="AT420" s="16"/>
      <c r="AU420" s="16">
        <v>8.6313193588162807E-3</v>
      </c>
      <c r="AV420" s="16">
        <v>4.9338416685355503E-3</v>
      </c>
      <c r="AW420" s="16"/>
      <c r="AX420" s="16">
        <v>8.2449941107184902E-3</v>
      </c>
      <c r="AY420" s="16">
        <v>4.9762497172585402E-3</v>
      </c>
      <c r="AZ420" s="16"/>
      <c r="BA420" s="16">
        <v>1.1049723756906099E-2</v>
      </c>
      <c r="BB420" s="16">
        <v>5.0937245313773397E-3</v>
      </c>
      <c r="BC420" s="16"/>
      <c r="BD420" s="16">
        <v>3.1413612565445001E-3</v>
      </c>
      <c r="BE420" s="16">
        <v>6.0254924681344196E-3</v>
      </c>
      <c r="BF420" s="16"/>
      <c r="BG420" s="16">
        <v>1.0135135135135099E-2</v>
      </c>
      <c r="BH420" s="16">
        <v>5.2271813429835097E-3</v>
      </c>
      <c r="BI420" s="16"/>
      <c r="BJ420" s="16">
        <v>6.41025641025641E-3</v>
      </c>
      <c r="BK420" s="16">
        <v>5.3809728798966897E-3</v>
      </c>
      <c r="BL420" s="16"/>
      <c r="BM420" s="16">
        <v>5.0632911392405099E-3</v>
      </c>
      <c r="BN420" s="16">
        <v>5.5384615384615398E-3</v>
      </c>
      <c r="BO420" s="16"/>
      <c r="BP420" s="16">
        <v>3.3112582781457001E-3</v>
      </c>
      <c r="BQ420" s="16">
        <v>5.7865409344191997E-3</v>
      </c>
    </row>
    <row r="421" spans="2:69" x14ac:dyDescent="0.25">
      <c r="B421" t="s">
        <v>68</v>
      </c>
      <c r="C421" s="16">
        <v>6.4516129032258099E-3</v>
      </c>
      <c r="D421" s="16">
        <v>7.4404761904761901E-3</v>
      </c>
      <c r="E421" s="16">
        <v>8.29875518672199E-3</v>
      </c>
      <c r="F421" s="16">
        <v>1.54798761609907E-3</v>
      </c>
      <c r="G421" s="16">
        <v>1.45348837209302E-3</v>
      </c>
      <c r="H421" s="16">
        <v>1.21396054628225E-2</v>
      </c>
      <c r="I421" s="16">
        <v>2.5220680958385898E-3</v>
      </c>
      <c r="J421" s="16">
        <v>5.0505050505050501E-3</v>
      </c>
      <c r="K421" s="16">
        <v>8.4033613445378096E-3</v>
      </c>
      <c r="L421" s="16">
        <v>8.8495575221238902E-3</v>
      </c>
      <c r="M421" s="16"/>
      <c r="N421" s="16">
        <v>1.20481927710843E-2</v>
      </c>
      <c r="O421" s="16">
        <v>6.3492063492063501E-3</v>
      </c>
      <c r="P421" s="16">
        <v>6.5420560747663599E-3</v>
      </c>
      <c r="Q421" s="16">
        <v>4.7445255474452596E-3</v>
      </c>
      <c r="R421" s="16"/>
      <c r="S421" s="16">
        <v>1.33079847908745E-2</v>
      </c>
      <c r="T421" s="16">
        <v>4.78468899521531E-3</v>
      </c>
      <c r="U421" s="16">
        <v>2.1551724137930999E-3</v>
      </c>
      <c r="V421" s="16">
        <v>5.9230009871668304E-3</v>
      </c>
      <c r="W421" s="16">
        <v>1.07991360691145E-3</v>
      </c>
      <c r="X421" s="16">
        <v>3.88349514563107E-3</v>
      </c>
      <c r="Y421" s="16">
        <v>2.9850746268656699E-3</v>
      </c>
      <c r="Z421" s="16"/>
      <c r="AA421" s="16">
        <v>2.3837902264600701E-3</v>
      </c>
      <c r="AB421" s="16">
        <v>8.3518930957683698E-3</v>
      </c>
      <c r="AC421" s="16"/>
      <c r="AD421" s="16">
        <v>8.5106382978723406E-3</v>
      </c>
      <c r="AE421" s="16">
        <v>5.6994818652849697E-3</v>
      </c>
      <c r="AF421" s="16"/>
      <c r="AG421" s="16">
        <v>8.3003952569170002E-3</v>
      </c>
      <c r="AH421" s="16">
        <v>4.7445255474452596E-3</v>
      </c>
      <c r="AI421" s="16"/>
      <c r="AJ421" s="16">
        <v>2.4559967253376998E-3</v>
      </c>
      <c r="AK421" s="16">
        <v>9.9044923947647703E-3</v>
      </c>
      <c r="AL421" s="16"/>
      <c r="AM421" s="16">
        <v>2.80373831775701E-2</v>
      </c>
      <c r="AN421" s="16">
        <v>1.19808306709265E-2</v>
      </c>
      <c r="AO421" s="16">
        <v>3.2180209171359599E-3</v>
      </c>
      <c r="AP421" s="16">
        <v>1.6736401673640201E-3</v>
      </c>
      <c r="AQ421" s="16"/>
      <c r="AR421" s="16">
        <v>3.77358490566038E-3</v>
      </c>
      <c r="AS421" s="16">
        <v>7.6086956521739099E-3</v>
      </c>
      <c r="AT421" s="16"/>
      <c r="AU421" s="16">
        <v>9.8643649815043193E-3</v>
      </c>
      <c r="AV421" s="16">
        <v>5.83090379008746E-3</v>
      </c>
      <c r="AW421" s="16"/>
      <c r="AX421" s="16">
        <v>4.7114252061248498E-3</v>
      </c>
      <c r="AY421" s="16">
        <v>6.7857950689889203E-3</v>
      </c>
      <c r="AZ421" s="16"/>
      <c r="BA421" s="16">
        <v>1.93370165745856E-2</v>
      </c>
      <c r="BB421" s="16">
        <v>5.5012224938875299E-3</v>
      </c>
      <c r="BC421" s="16"/>
      <c r="BD421" s="16">
        <v>5.2356020942408397E-3</v>
      </c>
      <c r="BE421" s="16">
        <v>6.7207415990730001E-3</v>
      </c>
      <c r="BF421" s="16"/>
      <c r="BG421" s="16">
        <v>3.3783783783783799E-3</v>
      </c>
      <c r="BH421" s="16">
        <v>6.6344993968636898E-3</v>
      </c>
      <c r="BI421" s="16"/>
      <c r="BJ421" s="16">
        <v>1.6025641025640999E-3</v>
      </c>
      <c r="BK421" s="16">
        <v>7.1028842014636204E-3</v>
      </c>
      <c r="BL421" s="16"/>
      <c r="BM421" s="16">
        <v>0</v>
      </c>
      <c r="BN421" s="16">
        <v>6.9743589743589702E-3</v>
      </c>
      <c r="BO421" s="16"/>
      <c r="BP421" s="16">
        <v>1.6556291390728501E-3</v>
      </c>
      <c r="BQ421" s="16">
        <v>7.0724389198456904E-3</v>
      </c>
    </row>
    <row r="422" spans="2:69" x14ac:dyDescent="0.25">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row>
    <row r="423" spans="2:69" x14ac:dyDescent="0.25">
      <c r="B423" s="6" t="s">
        <v>240</v>
      </c>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row>
    <row r="424" spans="2:69" x14ac:dyDescent="0.25">
      <c r="B424" s="23" t="s">
        <v>70</v>
      </c>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row>
    <row r="425" spans="2:69" x14ac:dyDescent="0.25">
      <c r="B425" t="s">
        <v>237</v>
      </c>
      <c r="C425" s="16">
        <v>0.65692599620493397</v>
      </c>
      <c r="D425" s="16">
        <v>0.67857142857142905</v>
      </c>
      <c r="E425" s="16">
        <v>0.56569847856154898</v>
      </c>
      <c r="F425" s="16">
        <v>0.73219814241486103</v>
      </c>
      <c r="G425" s="16">
        <v>0.58866279069767402</v>
      </c>
      <c r="H425" s="16">
        <v>0.63884673748103205</v>
      </c>
      <c r="I425" s="16">
        <v>0.76166456494325396</v>
      </c>
      <c r="J425" s="16">
        <v>0.63636363636363602</v>
      </c>
      <c r="K425" s="16">
        <v>0.71428571428571397</v>
      </c>
      <c r="L425" s="16">
        <v>0.54867256637168105</v>
      </c>
      <c r="M425" s="16"/>
      <c r="N425" s="16">
        <v>0.56506024096385499</v>
      </c>
      <c r="O425" s="16">
        <v>0.60634920634920597</v>
      </c>
      <c r="P425" s="16">
        <v>0.64299065420560797</v>
      </c>
      <c r="Q425" s="16">
        <v>0.70182481751824799</v>
      </c>
      <c r="R425" s="16"/>
      <c r="S425" s="16">
        <v>0.64068441064638804</v>
      </c>
      <c r="T425" s="16">
        <v>0.68660287081339699</v>
      </c>
      <c r="U425" s="16">
        <v>0.65517241379310298</v>
      </c>
      <c r="V425" s="16">
        <v>0.537018756169793</v>
      </c>
      <c r="W425" s="16">
        <v>0.64902807775378002</v>
      </c>
      <c r="X425" s="16">
        <v>0.72912621359223295</v>
      </c>
      <c r="Y425" s="16">
        <v>0.75820895522388099</v>
      </c>
      <c r="Z425" s="16"/>
      <c r="AA425" s="16">
        <v>0.71156138259833102</v>
      </c>
      <c r="AB425" s="16">
        <v>0.63140311804008897</v>
      </c>
      <c r="AC425" s="16"/>
      <c r="AD425" s="16">
        <v>0.63687943262411395</v>
      </c>
      <c r="AE425" s="16">
        <v>0.66424870466321195</v>
      </c>
      <c r="AF425" s="16"/>
      <c r="AG425" s="16">
        <v>0.60830039525691704</v>
      </c>
      <c r="AH425" s="16">
        <v>0.70182481751824799</v>
      </c>
      <c r="AI425" s="16"/>
      <c r="AJ425" s="16">
        <v>0.72247237003683995</v>
      </c>
      <c r="AK425" s="16">
        <v>0.60028298549699299</v>
      </c>
      <c r="AL425" s="16"/>
      <c r="AM425" s="16">
        <v>0.38940809968847401</v>
      </c>
      <c r="AN425" s="16">
        <v>0.558306709265176</v>
      </c>
      <c r="AO425" s="16">
        <v>0.68584070796460195</v>
      </c>
      <c r="AP425" s="16">
        <v>0.77071129707112995</v>
      </c>
      <c r="AQ425" s="16"/>
      <c r="AR425" s="16">
        <v>0.69748427672956004</v>
      </c>
      <c r="AS425" s="16">
        <v>0.63940217391304299</v>
      </c>
      <c r="AT425" s="16"/>
      <c r="AU425" s="16">
        <v>0.69543773119605401</v>
      </c>
      <c r="AV425" s="16">
        <v>0.64992150706436402</v>
      </c>
      <c r="AW425" s="16"/>
      <c r="AX425" s="16">
        <v>0.68786808009422895</v>
      </c>
      <c r="AY425" s="16">
        <v>0.65098394028500295</v>
      </c>
      <c r="AZ425" s="16"/>
      <c r="BA425" s="16">
        <v>0.71270718232044195</v>
      </c>
      <c r="BB425" s="16">
        <v>0.65281173594132003</v>
      </c>
      <c r="BC425" s="16"/>
      <c r="BD425" s="16">
        <v>0.66387434554973801</v>
      </c>
      <c r="BE425" s="16">
        <v>0.65538818076477401</v>
      </c>
      <c r="BF425" s="16"/>
      <c r="BG425" s="16">
        <v>0.77364864864864902</v>
      </c>
      <c r="BH425" s="16">
        <v>0.64997989545637302</v>
      </c>
      <c r="BI425" s="16"/>
      <c r="BJ425" s="16">
        <v>0.65544871794871795</v>
      </c>
      <c r="BK425" s="16">
        <v>0.657124408092983</v>
      </c>
      <c r="BL425" s="16"/>
      <c r="BM425" s="16">
        <v>0.734177215189873</v>
      </c>
      <c r="BN425" s="16">
        <v>0.65066666666666695</v>
      </c>
      <c r="BO425" s="16"/>
      <c r="BP425" s="16">
        <v>0.65231788079470199</v>
      </c>
      <c r="BQ425" s="16">
        <v>0.65752250321474504</v>
      </c>
    </row>
    <row r="426" spans="2:69" x14ac:dyDescent="0.25">
      <c r="B426" t="s">
        <v>238</v>
      </c>
      <c r="C426" s="16">
        <v>0.31347248576850101</v>
      </c>
      <c r="D426" s="16">
        <v>0.29910714285714302</v>
      </c>
      <c r="E426" s="16">
        <v>0.40802213001383097</v>
      </c>
      <c r="F426" s="16">
        <v>0.25232198142414902</v>
      </c>
      <c r="G426" s="16">
        <v>0.38226744186046502</v>
      </c>
      <c r="H426" s="16">
        <v>0.30955993930197301</v>
      </c>
      <c r="I426" s="16">
        <v>0.21689785624211899</v>
      </c>
      <c r="J426" s="16">
        <v>0.34848484848484901</v>
      </c>
      <c r="K426" s="16">
        <v>0.27731092436974802</v>
      </c>
      <c r="L426" s="16">
        <v>0.42477876106194701</v>
      </c>
      <c r="M426" s="16"/>
      <c r="N426" s="16">
        <v>0.37710843373494002</v>
      </c>
      <c r="O426" s="16">
        <v>0.35714285714285698</v>
      </c>
      <c r="P426" s="16">
        <v>0.33551401869158898</v>
      </c>
      <c r="Q426" s="16">
        <v>0.27554744525547398</v>
      </c>
      <c r="R426" s="16"/>
      <c r="S426" s="16">
        <v>0.313688212927757</v>
      </c>
      <c r="T426" s="16">
        <v>0.294258373205742</v>
      </c>
      <c r="U426" s="16">
        <v>0.318965517241379</v>
      </c>
      <c r="V426" s="16">
        <v>0.42448173741362299</v>
      </c>
      <c r="W426" s="16">
        <v>0.34233261339092902</v>
      </c>
      <c r="X426" s="16">
        <v>0.25339805825242701</v>
      </c>
      <c r="Y426" s="16">
        <v>0.22089552238806001</v>
      </c>
      <c r="Z426" s="16"/>
      <c r="AA426" s="16">
        <v>0.27234803337306301</v>
      </c>
      <c r="AB426" s="16">
        <v>0.33268374164810699</v>
      </c>
      <c r="AC426" s="16"/>
      <c r="AD426" s="16">
        <v>0.32411347517730499</v>
      </c>
      <c r="AE426" s="16">
        <v>0.30958549222797899</v>
      </c>
      <c r="AF426" s="16"/>
      <c r="AG426" s="16">
        <v>0.354545454545455</v>
      </c>
      <c r="AH426" s="16">
        <v>0.27554744525547398</v>
      </c>
      <c r="AI426" s="16"/>
      <c r="AJ426" s="16">
        <v>0.258698321735571</v>
      </c>
      <c r="AK426" s="16">
        <v>0.36080650866643099</v>
      </c>
      <c r="AL426" s="16"/>
      <c r="AM426" s="16">
        <v>0.46105919003115298</v>
      </c>
      <c r="AN426" s="16">
        <v>0.40175718849840297</v>
      </c>
      <c r="AO426" s="16">
        <v>0.29404666130329798</v>
      </c>
      <c r="AP426" s="16">
        <v>0.22259414225941401</v>
      </c>
      <c r="AQ426" s="16"/>
      <c r="AR426" s="16">
        <v>0.28742138364779901</v>
      </c>
      <c r="AS426" s="16">
        <v>0.32472826086956502</v>
      </c>
      <c r="AT426" s="16"/>
      <c r="AU426" s="16">
        <v>0.27003699136868098</v>
      </c>
      <c r="AV426" s="16">
        <v>0.32137250504597398</v>
      </c>
      <c r="AW426" s="16"/>
      <c r="AX426" s="16">
        <v>0.292108362779741</v>
      </c>
      <c r="AY426" s="16">
        <v>0.31757520922868099</v>
      </c>
      <c r="AZ426" s="16"/>
      <c r="BA426" s="16">
        <v>0.237569060773481</v>
      </c>
      <c r="BB426" s="16">
        <v>0.31907090464547699</v>
      </c>
      <c r="BC426" s="16"/>
      <c r="BD426" s="16">
        <v>0.307853403141361</v>
      </c>
      <c r="BE426" s="16">
        <v>0.31471610660486699</v>
      </c>
      <c r="BF426" s="16"/>
      <c r="BG426" s="16">
        <v>0.20945945945945901</v>
      </c>
      <c r="BH426" s="16">
        <v>0.31966224366706902</v>
      </c>
      <c r="BI426" s="16"/>
      <c r="BJ426" s="16">
        <v>0.32371794871794901</v>
      </c>
      <c r="BK426" s="16">
        <v>0.31209642703400797</v>
      </c>
      <c r="BL426" s="16"/>
      <c r="BM426" s="16">
        <v>0.24810126582278499</v>
      </c>
      <c r="BN426" s="16">
        <v>0.31876923076923103</v>
      </c>
      <c r="BO426" s="16"/>
      <c r="BP426" s="16">
        <v>0.33112582781457001</v>
      </c>
      <c r="BQ426" s="16">
        <v>0.31118731247321002</v>
      </c>
    </row>
    <row r="427" spans="2:69" x14ac:dyDescent="0.25">
      <c r="B427" t="s">
        <v>239</v>
      </c>
      <c r="C427" s="16">
        <v>9.2979127134724896E-3</v>
      </c>
      <c r="D427" s="16">
        <v>4.4642857142857097E-3</v>
      </c>
      <c r="E427" s="16">
        <v>1.52143845089903E-2</v>
      </c>
      <c r="F427" s="16">
        <v>1.23839009287926E-2</v>
      </c>
      <c r="G427" s="16">
        <v>1.30813953488372E-2</v>
      </c>
      <c r="H427" s="16">
        <v>6.0698027314112302E-3</v>
      </c>
      <c r="I427" s="16">
        <v>1.0088272383354401E-2</v>
      </c>
      <c r="J427" s="16">
        <v>1.01010101010101E-2</v>
      </c>
      <c r="K427" s="16">
        <v>0</v>
      </c>
      <c r="L427" s="16">
        <v>0</v>
      </c>
      <c r="M427" s="16"/>
      <c r="N427" s="16">
        <v>1.08433734939759E-2</v>
      </c>
      <c r="O427" s="16">
        <v>1.7460317460317499E-2</v>
      </c>
      <c r="P427" s="16">
        <v>6.5420560747663599E-3</v>
      </c>
      <c r="Q427" s="16">
        <v>8.0291970802919693E-3</v>
      </c>
      <c r="R427" s="16"/>
      <c r="S427" s="16">
        <v>2.0912547528517102E-2</v>
      </c>
      <c r="T427" s="16">
        <v>7.1770334928229701E-3</v>
      </c>
      <c r="U427" s="16">
        <v>1.29310344827586E-2</v>
      </c>
      <c r="V427" s="16">
        <v>7.8973346495557692E-3</v>
      </c>
      <c r="W427" s="16">
        <v>3.2397408207343399E-3</v>
      </c>
      <c r="X427" s="16">
        <v>8.7378640776698997E-3</v>
      </c>
      <c r="Y427" s="16">
        <v>1.04477611940299E-2</v>
      </c>
      <c r="Z427" s="16"/>
      <c r="AA427" s="16">
        <v>8.9392133492252699E-3</v>
      </c>
      <c r="AB427" s="16">
        <v>9.4654788418708207E-3</v>
      </c>
      <c r="AC427" s="16"/>
      <c r="AD427" s="16">
        <v>1.0638297872340399E-2</v>
      </c>
      <c r="AE427" s="16">
        <v>8.8082901554404104E-3</v>
      </c>
      <c r="AF427" s="16"/>
      <c r="AG427" s="16">
        <v>1.0671936758893301E-2</v>
      </c>
      <c r="AH427" s="16">
        <v>8.0291970802919693E-3</v>
      </c>
      <c r="AI427" s="16"/>
      <c r="AJ427" s="16">
        <v>6.1399918133442496E-3</v>
      </c>
      <c r="AK427" s="16">
        <v>1.20268836222144E-2</v>
      </c>
      <c r="AL427" s="16"/>
      <c r="AM427" s="16">
        <v>2.4922118380062301E-2</v>
      </c>
      <c r="AN427" s="16">
        <v>1.67731629392971E-2</v>
      </c>
      <c r="AO427" s="16">
        <v>6.8382944489139199E-3</v>
      </c>
      <c r="AP427" s="16">
        <v>2.5104602510460298E-3</v>
      </c>
      <c r="AQ427" s="16"/>
      <c r="AR427" s="16">
        <v>4.4025157232704401E-3</v>
      </c>
      <c r="AS427" s="16">
        <v>1.1413043478260901E-2</v>
      </c>
      <c r="AT427" s="16"/>
      <c r="AU427" s="16">
        <v>1.23304562268804E-2</v>
      </c>
      <c r="AV427" s="16">
        <v>8.7463556851312008E-3</v>
      </c>
      <c r="AW427" s="16"/>
      <c r="AX427" s="16">
        <v>8.2449941107184902E-3</v>
      </c>
      <c r="AY427" s="16">
        <v>9.5001130965844793E-3</v>
      </c>
      <c r="AZ427" s="16"/>
      <c r="BA427" s="16">
        <v>2.2099447513812199E-2</v>
      </c>
      <c r="BB427" s="16">
        <v>8.3537082314588396E-3</v>
      </c>
      <c r="BC427" s="16"/>
      <c r="BD427" s="16">
        <v>1.2565445026178E-2</v>
      </c>
      <c r="BE427" s="16">
        <v>8.5747392815758994E-3</v>
      </c>
      <c r="BF427" s="16"/>
      <c r="BG427" s="16">
        <v>6.7567567567567597E-3</v>
      </c>
      <c r="BH427" s="16">
        <v>9.4491355046240396E-3</v>
      </c>
      <c r="BI427" s="16"/>
      <c r="BJ427" s="16">
        <v>1.44230769230769E-2</v>
      </c>
      <c r="BK427" s="16">
        <v>8.6095566078347001E-3</v>
      </c>
      <c r="BL427" s="16"/>
      <c r="BM427" s="16">
        <v>7.5949367088607601E-3</v>
      </c>
      <c r="BN427" s="16">
        <v>9.4358974358974401E-3</v>
      </c>
      <c r="BO427" s="16"/>
      <c r="BP427" s="16">
        <v>1.1589403973509899E-2</v>
      </c>
      <c r="BQ427" s="16">
        <v>9.0012858979854303E-3</v>
      </c>
    </row>
    <row r="428" spans="2:69" x14ac:dyDescent="0.25">
      <c r="B428" t="s">
        <v>89</v>
      </c>
      <c r="C428" s="16">
        <v>2.0303605313092998E-2</v>
      </c>
      <c r="D428" s="16">
        <v>1.7857142857142901E-2</v>
      </c>
      <c r="E428" s="16">
        <v>1.10650069156293E-2</v>
      </c>
      <c r="F428" s="16">
        <v>3.09597523219814E-3</v>
      </c>
      <c r="G428" s="16">
        <v>1.5988372093023302E-2</v>
      </c>
      <c r="H428" s="16">
        <v>4.5523520485584203E-2</v>
      </c>
      <c r="I428" s="16">
        <v>1.13493064312736E-2</v>
      </c>
      <c r="J428" s="16">
        <v>5.0505050505050501E-3</v>
      </c>
      <c r="K428" s="16">
        <v>8.4033613445378096E-3</v>
      </c>
      <c r="L428" s="16">
        <v>2.6548672566371698E-2</v>
      </c>
      <c r="M428" s="16"/>
      <c r="N428" s="16">
        <v>4.6987951807228902E-2</v>
      </c>
      <c r="O428" s="16">
        <v>1.9047619047619001E-2</v>
      </c>
      <c r="P428" s="16">
        <v>1.4953271028037399E-2</v>
      </c>
      <c r="Q428" s="16">
        <v>1.4598540145985399E-2</v>
      </c>
      <c r="R428" s="16"/>
      <c r="S428" s="16">
        <v>2.4714828897338399E-2</v>
      </c>
      <c r="T428" s="16">
        <v>1.19617224880383E-2</v>
      </c>
      <c r="U428" s="16">
        <v>1.29310344827586E-2</v>
      </c>
      <c r="V428" s="16">
        <v>3.0602171767028601E-2</v>
      </c>
      <c r="W428" s="16">
        <v>5.3995680345572403E-3</v>
      </c>
      <c r="X428" s="16">
        <v>8.7378640776698997E-3</v>
      </c>
      <c r="Y428" s="16">
        <v>1.04477611940299E-2</v>
      </c>
      <c r="Z428" s="16"/>
      <c r="AA428" s="16">
        <v>7.1513706793802099E-3</v>
      </c>
      <c r="AB428" s="16">
        <v>2.6447661469933201E-2</v>
      </c>
      <c r="AC428" s="16"/>
      <c r="AD428" s="16">
        <v>2.8368794326241099E-2</v>
      </c>
      <c r="AE428" s="16">
        <v>1.7357512953367901E-2</v>
      </c>
      <c r="AF428" s="16"/>
      <c r="AG428" s="16">
        <v>2.6482213438735198E-2</v>
      </c>
      <c r="AH428" s="16">
        <v>1.4598540145985399E-2</v>
      </c>
      <c r="AI428" s="16"/>
      <c r="AJ428" s="16">
        <v>1.2689316414244801E-2</v>
      </c>
      <c r="AK428" s="16">
        <v>2.68836222143615E-2</v>
      </c>
      <c r="AL428" s="16"/>
      <c r="AM428" s="16">
        <v>0.124610591900312</v>
      </c>
      <c r="AN428" s="16">
        <v>2.31629392971246E-2</v>
      </c>
      <c r="AO428" s="16">
        <v>1.3274336283185801E-2</v>
      </c>
      <c r="AP428" s="16">
        <v>4.1841004184100397E-3</v>
      </c>
      <c r="AQ428" s="16"/>
      <c r="AR428" s="16">
        <v>1.06918238993711E-2</v>
      </c>
      <c r="AS428" s="16">
        <v>2.4456521739130401E-2</v>
      </c>
      <c r="AT428" s="16"/>
      <c r="AU428" s="16">
        <v>2.2194821208384698E-2</v>
      </c>
      <c r="AV428" s="16">
        <v>1.99596322045302E-2</v>
      </c>
      <c r="AW428" s="16"/>
      <c r="AX428" s="16">
        <v>1.1778563015312099E-2</v>
      </c>
      <c r="AY428" s="16">
        <v>2.1940737389730802E-2</v>
      </c>
      <c r="AZ428" s="16"/>
      <c r="BA428" s="16">
        <v>2.7624309392265199E-2</v>
      </c>
      <c r="BB428" s="16">
        <v>1.9763651181744099E-2</v>
      </c>
      <c r="BC428" s="16"/>
      <c r="BD428" s="16">
        <v>1.5706806282722498E-2</v>
      </c>
      <c r="BE428" s="16">
        <v>2.1320973348783301E-2</v>
      </c>
      <c r="BF428" s="16"/>
      <c r="BG428" s="16">
        <v>1.0135135135135099E-2</v>
      </c>
      <c r="BH428" s="16">
        <v>2.0908725371934101E-2</v>
      </c>
      <c r="BI428" s="16"/>
      <c r="BJ428" s="16">
        <v>6.41025641025641E-3</v>
      </c>
      <c r="BK428" s="16">
        <v>2.21696082651743E-2</v>
      </c>
      <c r="BL428" s="16"/>
      <c r="BM428" s="16">
        <v>1.0126582278481001E-2</v>
      </c>
      <c r="BN428" s="16">
        <v>2.11282051282051E-2</v>
      </c>
      <c r="BO428" s="16"/>
      <c r="BP428" s="16">
        <v>4.9668874172185398E-3</v>
      </c>
      <c r="BQ428" s="16">
        <v>2.2288898414059202E-2</v>
      </c>
    </row>
    <row r="429" spans="2:69" x14ac:dyDescent="0.25">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row>
    <row r="430" spans="2:69" x14ac:dyDescent="0.25">
      <c r="B430" s="6" t="s">
        <v>249</v>
      </c>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row>
    <row r="431" spans="2:69" x14ac:dyDescent="0.25">
      <c r="B431" s="23" t="s">
        <v>70</v>
      </c>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row>
    <row r="432" spans="2:69" x14ac:dyDescent="0.25">
      <c r="B432" t="s">
        <v>241</v>
      </c>
      <c r="C432" s="16">
        <v>0.50360531309297896</v>
      </c>
      <c r="D432" s="16">
        <v>0.50297619047619002</v>
      </c>
      <c r="E432" s="16">
        <v>0.45781466113416303</v>
      </c>
      <c r="F432" s="16">
        <v>0.52786377708978305</v>
      </c>
      <c r="G432" s="16">
        <v>0.42877906976744201</v>
      </c>
      <c r="H432" s="16">
        <v>0.506069802731411</v>
      </c>
      <c r="I432" s="16">
        <v>0.60655737704918</v>
      </c>
      <c r="J432" s="16">
        <v>0.42424242424242398</v>
      </c>
      <c r="K432" s="16">
        <v>0.436974789915966</v>
      </c>
      <c r="L432" s="16">
        <v>0.57522123893805299</v>
      </c>
      <c r="M432" s="16"/>
      <c r="N432" s="16">
        <v>0.46626506024096398</v>
      </c>
      <c r="O432" s="16">
        <v>0.49206349206349198</v>
      </c>
      <c r="P432" s="16">
        <v>0.50841121495327102</v>
      </c>
      <c r="Q432" s="16">
        <v>0.51569343065693396</v>
      </c>
      <c r="R432" s="16"/>
      <c r="S432" s="16">
        <v>0.49239543726235702</v>
      </c>
      <c r="T432" s="16">
        <v>0.51674641148325395</v>
      </c>
      <c r="U432" s="16">
        <v>0.48922413793103398</v>
      </c>
      <c r="V432" s="16">
        <v>0.47384007897334701</v>
      </c>
      <c r="W432" s="16">
        <v>0.51619870410367197</v>
      </c>
      <c r="X432" s="16">
        <v>0.52330097087378602</v>
      </c>
      <c r="Y432" s="16">
        <v>0.50746268656716398</v>
      </c>
      <c r="Z432" s="16"/>
      <c r="AA432" s="16">
        <v>0.54886769964243098</v>
      </c>
      <c r="AB432" s="16">
        <v>0.482461024498886</v>
      </c>
      <c r="AC432" s="16"/>
      <c r="AD432" s="16">
        <v>0.48723404255319103</v>
      </c>
      <c r="AE432" s="16">
        <v>0.509585492227979</v>
      </c>
      <c r="AF432" s="16"/>
      <c r="AG432" s="16">
        <v>0.49051383399209503</v>
      </c>
      <c r="AH432" s="16">
        <v>0.51569343065693396</v>
      </c>
      <c r="AI432" s="16"/>
      <c r="AJ432" s="16">
        <v>0.53663528448628695</v>
      </c>
      <c r="AK432" s="16">
        <v>0.47506190307746698</v>
      </c>
      <c r="AL432" s="16"/>
      <c r="AM432" s="16">
        <v>0.38317757009345799</v>
      </c>
      <c r="AN432" s="16">
        <v>0.42971246006389802</v>
      </c>
      <c r="AO432" s="16">
        <v>0.52815768302494004</v>
      </c>
      <c r="AP432" s="16">
        <v>0.56485355648535596</v>
      </c>
      <c r="AQ432" s="16"/>
      <c r="AR432" s="16">
        <v>0.54654088050314498</v>
      </c>
      <c r="AS432" s="16">
        <v>0.48505434782608697</v>
      </c>
      <c r="AT432" s="16"/>
      <c r="AU432" s="16">
        <v>0.51418002466091295</v>
      </c>
      <c r="AV432" s="16">
        <v>0.50168199147791004</v>
      </c>
      <c r="AW432" s="16"/>
      <c r="AX432" s="16">
        <v>0.52650176678445204</v>
      </c>
      <c r="AY432" s="16">
        <v>0.49920832390861802</v>
      </c>
      <c r="AZ432" s="16"/>
      <c r="BA432" s="16">
        <v>0.48066298342541403</v>
      </c>
      <c r="BB432" s="16">
        <v>0.50529747351263199</v>
      </c>
      <c r="BC432" s="16"/>
      <c r="BD432" s="16">
        <v>0.48272251308900499</v>
      </c>
      <c r="BE432" s="16">
        <v>0.50822711471610704</v>
      </c>
      <c r="BF432" s="16"/>
      <c r="BG432" s="16">
        <v>0.54054054054054101</v>
      </c>
      <c r="BH432" s="16">
        <v>0.50140731805387995</v>
      </c>
      <c r="BI432" s="16"/>
      <c r="BJ432" s="16">
        <v>0.53525641025641002</v>
      </c>
      <c r="BK432" s="16">
        <v>0.499354283254412</v>
      </c>
      <c r="BL432" s="16"/>
      <c r="BM432" s="16">
        <v>0.54177215189873396</v>
      </c>
      <c r="BN432" s="16">
        <v>0.50051282051282098</v>
      </c>
      <c r="BO432" s="16"/>
      <c r="BP432" s="16">
        <v>0.56291390728476798</v>
      </c>
      <c r="BQ432" s="16">
        <v>0.49592798971281599</v>
      </c>
    </row>
    <row r="433" spans="2:69" x14ac:dyDescent="0.25">
      <c r="B433" t="s">
        <v>242</v>
      </c>
      <c r="C433" s="16">
        <v>0.477798861480076</v>
      </c>
      <c r="D433" s="16">
        <v>0.52083333333333304</v>
      </c>
      <c r="E433" s="16">
        <v>0.536652835408022</v>
      </c>
      <c r="F433" s="16">
        <v>0.41331269349845201</v>
      </c>
      <c r="G433" s="16">
        <v>0.42005813953488402</v>
      </c>
      <c r="H433" s="16">
        <v>0.472685887708649</v>
      </c>
      <c r="I433" s="16">
        <v>0.52963430012610302</v>
      </c>
      <c r="J433" s="16">
        <v>0.36363636363636398</v>
      </c>
      <c r="K433" s="16">
        <v>0.39495798319327702</v>
      </c>
      <c r="L433" s="16">
        <v>0.54867256637168105</v>
      </c>
      <c r="M433" s="16"/>
      <c r="N433" s="16">
        <v>0.31686746987951803</v>
      </c>
      <c r="O433" s="16">
        <v>0.42698412698412702</v>
      </c>
      <c r="P433" s="16">
        <v>0.49532710280373798</v>
      </c>
      <c r="Q433" s="16">
        <v>0.53138686131386903</v>
      </c>
      <c r="R433" s="16"/>
      <c r="S433" s="16">
        <v>0.42585551330798499</v>
      </c>
      <c r="T433" s="16">
        <v>0.45454545454545497</v>
      </c>
      <c r="U433" s="16">
        <v>0.47629310344827602</v>
      </c>
      <c r="V433" s="16">
        <v>0.39190523198420502</v>
      </c>
      <c r="W433" s="16">
        <v>0.52483801295896304</v>
      </c>
      <c r="X433" s="16">
        <v>0.52038834951456303</v>
      </c>
      <c r="Y433" s="16">
        <v>0.53432835820895497</v>
      </c>
      <c r="Z433" s="16"/>
      <c r="AA433" s="16">
        <v>0.50357568533968999</v>
      </c>
      <c r="AB433" s="16">
        <v>0.46575723830735</v>
      </c>
      <c r="AC433" s="16"/>
      <c r="AD433" s="16">
        <v>0.44964539007092202</v>
      </c>
      <c r="AE433" s="16">
        <v>0.48808290155440398</v>
      </c>
      <c r="AF433" s="16"/>
      <c r="AG433" s="16">
        <v>0.419762845849802</v>
      </c>
      <c r="AH433" s="16">
        <v>0.53138686131386903</v>
      </c>
      <c r="AI433" s="16"/>
      <c r="AJ433" s="16">
        <v>0.51412198117069197</v>
      </c>
      <c r="AK433" s="16">
        <v>0.446409621506898</v>
      </c>
      <c r="AL433" s="16"/>
      <c r="AM433" s="16">
        <v>0.23676012461059201</v>
      </c>
      <c r="AN433" s="16">
        <v>0.37859424920127799</v>
      </c>
      <c r="AO433" s="16">
        <v>0.52212389380530999</v>
      </c>
      <c r="AP433" s="16">
        <v>0.55481171548117203</v>
      </c>
      <c r="AQ433" s="16"/>
      <c r="AR433" s="16">
        <v>0.48490566037735799</v>
      </c>
      <c r="AS433" s="16">
        <v>0.47472826086956499</v>
      </c>
      <c r="AT433" s="16"/>
      <c r="AU433" s="16">
        <v>0.487053020961776</v>
      </c>
      <c r="AV433" s="16">
        <v>0.47611572101367999</v>
      </c>
      <c r="AW433" s="16"/>
      <c r="AX433" s="16">
        <v>0.49469964664311</v>
      </c>
      <c r="AY433" s="16">
        <v>0.47455326849129198</v>
      </c>
      <c r="AZ433" s="16"/>
      <c r="BA433" s="16">
        <v>0.549723756906077</v>
      </c>
      <c r="BB433" s="16">
        <v>0.47249388753056198</v>
      </c>
      <c r="BC433" s="16"/>
      <c r="BD433" s="16">
        <v>0.528795811518325</v>
      </c>
      <c r="BE433" s="16">
        <v>0.46651216685979102</v>
      </c>
      <c r="BF433" s="16"/>
      <c r="BG433" s="16">
        <v>0.52364864864864902</v>
      </c>
      <c r="BH433" s="16">
        <v>0.47507036590269403</v>
      </c>
      <c r="BI433" s="16"/>
      <c r="BJ433" s="16">
        <v>0.44070512820512803</v>
      </c>
      <c r="BK433" s="16">
        <v>0.48278088678433101</v>
      </c>
      <c r="BL433" s="16"/>
      <c r="BM433" s="16">
        <v>0.43797468354430402</v>
      </c>
      <c r="BN433" s="16">
        <v>0.48102564102564099</v>
      </c>
      <c r="BO433" s="16"/>
      <c r="BP433" s="16">
        <v>0.46688741721854299</v>
      </c>
      <c r="BQ433" s="16">
        <v>0.47921131590227201</v>
      </c>
    </row>
    <row r="434" spans="2:69" x14ac:dyDescent="0.25">
      <c r="B434" t="s">
        <v>243</v>
      </c>
      <c r="C434" s="16">
        <v>0.459392789373814</v>
      </c>
      <c r="D434" s="16">
        <v>0.47470238095238099</v>
      </c>
      <c r="E434" s="16">
        <v>0.48409405255878302</v>
      </c>
      <c r="F434" s="16">
        <v>0.40557275541795701</v>
      </c>
      <c r="G434" s="16">
        <v>0.47238372093023301</v>
      </c>
      <c r="H434" s="16">
        <v>0.463581183611533</v>
      </c>
      <c r="I434" s="16">
        <v>0.46027742749054201</v>
      </c>
      <c r="J434" s="16">
        <v>0.41414141414141398</v>
      </c>
      <c r="K434" s="16">
        <v>0.47899159663865498</v>
      </c>
      <c r="L434" s="16">
        <v>0.44247787610619499</v>
      </c>
      <c r="M434" s="16"/>
      <c r="N434" s="16">
        <v>0.36987951807228903</v>
      </c>
      <c r="O434" s="16">
        <v>0.419047619047619</v>
      </c>
      <c r="P434" s="16">
        <v>0.44299065420560702</v>
      </c>
      <c r="Q434" s="16">
        <v>0.50218978102189804</v>
      </c>
      <c r="R434" s="16"/>
      <c r="S434" s="16">
        <v>0.42965779467680598</v>
      </c>
      <c r="T434" s="16">
        <v>0.44019138755980902</v>
      </c>
      <c r="U434" s="16">
        <v>0.43534482758620702</v>
      </c>
      <c r="V434" s="16">
        <v>0.42349457058242801</v>
      </c>
      <c r="W434" s="16">
        <v>0.46976241900647903</v>
      </c>
      <c r="X434" s="16">
        <v>0.49126213592232998</v>
      </c>
      <c r="Y434" s="16">
        <v>0.49701492537313402</v>
      </c>
      <c r="Z434" s="16"/>
      <c r="AA434" s="16">
        <v>0.467818831942789</v>
      </c>
      <c r="AB434" s="16">
        <v>0.45545657015590202</v>
      </c>
      <c r="AC434" s="16"/>
      <c r="AD434" s="16">
        <v>0.426241134751773</v>
      </c>
      <c r="AE434" s="16">
        <v>0.47150259067357497</v>
      </c>
      <c r="AF434" s="16"/>
      <c r="AG434" s="16">
        <v>0.41304347826087001</v>
      </c>
      <c r="AH434" s="16">
        <v>0.50218978102189804</v>
      </c>
      <c r="AI434" s="16"/>
      <c r="AJ434" s="16">
        <v>0.48874334834220201</v>
      </c>
      <c r="AK434" s="16">
        <v>0.43402900601344202</v>
      </c>
      <c r="AL434" s="16"/>
      <c r="AM434" s="16">
        <v>0.32087227414330199</v>
      </c>
      <c r="AN434" s="16">
        <v>0.39696485623003203</v>
      </c>
      <c r="AO434" s="16">
        <v>0.47385358004827</v>
      </c>
      <c r="AP434" s="16">
        <v>0.53054393305439296</v>
      </c>
      <c r="AQ434" s="16"/>
      <c r="AR434" s="16">
        <v>0.466037735849057</v>
      </c>
      <c r="AS434" s="16">
        <v>0.45652173913043498</v>
      </c>
      <c r="AT434" s="16"/>
      <c r="AU434" s="16">
        <v>0.50061652281134394</v>
      </c>
      <c r="AV434" s="16">
        <v>0.45189504373177802</v>
      </c>
      <c r="AW434" s="16"/>
      <c r="AX434" s="16">
        <v>0.46289752650176702</v>
      </c>
      <c r="AY434" s="16">
        <v>0.45871974666365101</v>
      </c>
      <c r="AZ434" s="16"/>
      <c r="BA434" s="16">
        <v>0.475138121546961</v>
      </c>
      <c r="BB434" s="16">
        <v>0.458231458842706</v>
      </c>
      <c r="BC434" s="16"/>
      <c r="BD434" s="16">
        <v>0.51099476439790603</v>
      </c>
      <c r="BE434" s="16">
        <v>0.44797219003476202</v>
      </c>
      <c r="BF434" s="16"/>
      <c r="BG434" s="16">
        <v>0.54729729729729704</v>
      </c>
      <c r="BH434" s="16">
        <v>0.45416164053076002</v>
      </c>
      <c r="BI434" s="16"/>
      <c r="BJ434" s="16">
        <v>0.46474358974358998</v>
      </c>
      <c r="BK434" s="16">
        <v>0.45867412828239301</v>
      </c>
      <c r="BL434" s="16"/>
      <c r="BM434" s="16">
        <v>0.43544303797468398</v>
      </c>
      <c r="BN434" s="16">
        <v>0.46133333333333298</v>
      </c>
      <c r="BO434" s="16"/>
      <c r="BP434" s="16">
        <v>0.41390728476821198</v>
      </c>
      <c r="BQ434" s="16">
        <v>0.46528075439348499</v>
      </c>
    </row>
    <row r="435" spans="2:69" x14ac:dyDescent="0.25">
      <c r="B435" t="s">
        <v>244</v>
      </c>
      <c r="C435" s="16">
        <v>0.449525616698292</v>
      </c>
      <c r="D435" s="16">
        <v>0.43154761904761901</v>
      </c>
      <c r="E435" s="16">
        <v>0.48409405255878302</v>
      </c>
      <c r="F435" s="16">
        <v>0.386996904024768</v>
      </c>
      <c r="G435" s="16">
        <v>0.39534883720930197</v>
      </c>
      <c r="H435" s="16">
        <v>0.463581183611533</v>
      </c>
      <c r="I435" s="16">
        <v>0.50819672131147497</v>
      </c>
      <c r="J435" s="16">
        <v>0.43434343434343398</v>
      </c>
      <c r="K435" s="16">
        <v>0.45378151260504201</v>
      </c>
      <c r="L435" s="16">
        <v>0.46902654867256599</v>
      </c>
      <c r="M435" s="16"/>
      <c r="N435" s="16">
        <v>0.396385542168675</v>
      </c>
      <c r="O435" s="16">
        <v>0.43492063492063499</v>
      </c>
      <c r="P435" s="16">
        <v>0.44672897196261702</v>
      </c>
      <c r="Q435" s="16">
        <v>0.47007299270073</v>
      </c>
      <c r="R435" s="16"/>
      <c r="S435" s="16">
        <v>0.422053231939163</v>
      </c>
      <c r="T435" s="16">
        <v>0.45215311004784697</v>
      </c>
      <c r="U435" s="16">
        <v>0.43965517241379298</v>
      </c>
      <c r="V435" s="16">
        <v>0.40375123395853901</v>
      </c>
      <c r="W435" s="16">
        <v>0.45896328293736499</v>
      </c>
      <c r="X435" s="16">
        <v>0.49417475728155302</v>
      </c>
      <c r="Y435" s="16">
        <v>0.48059701492537299</v>
      </c>
      <c r="Z435" s="16"/>
      <c r="AA435" s="16">
        <v>0.47556615017878401</v>
      </c>
      <c r="AB435" s="16">
        <v>0.43736080178173697</v>
      </c>
      <c r="AC435" s="16"/>
      <c r="AD435" s="16">
        <v>0.44326241134751798</v>
      </c>
      <c r="AE435" s="16">
        <v>0.45181347150259099</v>
      </c>
      <c r="AF435" s="16"/>
      <c r="AG435" s="16">
        <v>0.42727272727272703</v>
      </c>
      <c r="AH435" s="16">
        <v>0.47007299270073</v>
      </c>
      <c r="AI435" s="16"/>
      <c r="AJ435" s="16">
        <v>0.49079001227998398</v>
      </c>
      <c r="AK435" s="16">
        <v>0.413866289352671</v>
      </c>
      <c r="AL435" s="16"/>
      <c r="AM435" s="16">
        <v>0.34890965732087198</v>
      </c>
      <c r="AN435" s="16">
        <v>0.39297124600639</v>
      </c>
      <c r="AO435" s="16">
        <v>0.44931617055510897</v>
      </c>
      <c r="AP435" s="16">
        <v>0.53723849372384902</v>
      </c>
      <c r="AQ435" s="16"/>
      <c r="AR435" s="16">
        <v>0.44465408805031398</v>
      </c>
      <c r="AS435" s="16">
        <v>0.451630434782609</v>
      </c>
      <c r="AT435" s="16"/>
      <c r="AU435" s="16">
        <v>0.494451294697904</v>
      </c>
      <c r="AV435" s="16">
        <v>0.44135456380354299</v>
      </c>
      <c r="AW435" s="16"/>
      <c r="AX435" s="16">
        <v>0.48056537102473501</v>
      </c>
      <c r="AY435" s="16">
        <v>0.44356480434290901</v>
      </c>
      <c r="AZ435" s="16"/>
      <c r="BA435" s="16">
        <v>0.48066298342541403</v>
      </c>
      <c r="BB435" s="16">
        <v>0.44722901385493102</v>
      </c>
      <c r="BC435" s="16"/>
      <c r="BD435" s="16">
        <v>0.480628272251309</v>
      </c>
      <c r="BE435" s="16">
        <v>0.44264194669756701</v>
      </c>
      <c r="BF435" s="16"/>
      <c r="BG435" s="16">
        <v>0.52027027027026995</v>
      </c>
      <c r="BH435" s="16">
        <v>0.445315641334942</v>
      </c>
      <c r="BI435" s="16"/>
      <c r="BJ435" s="16">
        <v>0.49198717948717902</v>
      </c>
      <c r="BK435" s="16">
        <v>0.44382264313387898</v>
      </c>
      <c r="BL435" s="16"/>
      <c r="BM435" s="16">
        <v>0.52911392405063296</v>
      </c>
      <c r="BN435" s="16">
        <v>0.44307692307692298</v>
      </c>
      <c r="BO435" s="16"/>
      <c r="BP435" s="16">
        <v>0.46523178807947002</v>
      </c>
      <c r="BQ435" s="16">
        <v>0.44749249892841803</v>
      </c>
    </row>
    <row r="436" spans="2:69" x14ac:dyDescent="0.25">
      <c r="B436" t="s">
        <v>245</v>
      </c>
      <c r="C436" s="16">
        <v>0.42599620493358598</v>
      </c>
      <c r="D436" s="16">
        <v>0.38095238095238099</v>
      </c>
      <c r="E436" s="16">
        <v>0.37621023513139701</v>
      </c>
      <c r="F436" s="16">
        <v>0.34055727554179599</v>
      </c>
      <c r="G436" s="16">
        <v>0.35465116279069803</v>
      </c>
      <c r="H436" s="16">
        <v>0.53338391502276195</v>
      </c>
      <c r="I436" s="16">
        <v>0.48423707440100899</v>
      </c>
      <c r="J436" s="16">
        <v>0.35858585858585901</v>
      </c>
      <c r="K436" s="16">
        <v>0.310924369747899</v>
      </c>
      <c r="L436" s="16">
        <v>0.51327433628318597</v>
      </c>
      <c r="M436" s="16"/>
      <c r="N436" s="16">
        <v>0.48674698795180699</v>
      </c>
      <c r="O436" s="16">
        <v>0.39682539682539703</v>
      </c>
      <c r="P436" s="16">
        <v>0.41869158878504698</v>
      </c>
      <c r="Q436" s="16">
        <v>0.41715328467153301</v>
      </c>
      <c r="R436" s="16"/>
      <c r="S436" s="16">
        <v>0.5</v>
      </c>
      <c r="T436" s="16">
        <v>0.40909090909090901</v>
      </c>
      <c r="U436" s="16">
        <v>0.41379310344827602</v>
      </c>
      <c r="V436" s="16">
        <v>0.38993089832181599</v>
      </c>
      <c r="W436" s="16">
        <v>0.42440604751619898</v>
      </c>
      <c r="X436" s="16">
        <v>0.44174757281553401</v>
      </c>
      <c r="Y436" s="16">
        <v>0.45671641791044798</v>
      </c>
      <c r="Z436" s="16"/>
      <c r="AA436" s="16">
        <v>0.42729439809296799</v>
      </c>
      <c r="AB436" s="16">
        <v>0.42538975501113602</v>
      </c>
      <c r="AC436" s="16"/>
      <c r="AD436" s="16">
        <v>0.450354609929078</v>
      </c>
      <c r="AE436" s="16">
        <v>0.41709844559585502</v>
      </c>
      <c r="AF436" s="16"/>
      <c r="AG436" s="16">
        <v>0.43557312252964397</v>
      </c>
      <c r="AH436" s="16">
        <v>0.41715328467153301</v>
      </c>
      <c r="AI436" s="16"/>
      <c r="AJ436" s="16">
        <v>0.46254604993859999</v>
      </c>
      <c r="AK436" s="16">
        <v>0.39441103643438302</v>
      </c>
      <c r="AL436" s="16"/>
      <c r="AM436" s="16">
        <v>0.355140186915888</v>
      </c>
      <c r="AN436" s="16">
        <v>0.35223642172524</v>
      </c>
      <c r="AO436" s="16">
        <v>0.45012067578439302</v>
      </c>
      <c r="AP436" s="16">
        <v>0.47280334728033502</v>
      </c>
      <c r="AQ436" s="16"/>
      <c r="AR436" s="16">
        <v>0.40691823899371099</v>
      </c>
      <c r="AS436" s="16">
        <v>0.43423913043478302</v>
      </c>
      <c r="AT436" s="16"/>
      <c r="AU436" s="16">
        <v>0.59186189889025898</v>
      </c>
      <c r="AV436" s="16">
        <v>0.39582866113478399</v>
      </c>
      <c r="AW436" s="16"/>
      <c r="AX436" s="16">
        <v>0.46878680800942302</v>
      </c>
      <c r="AY436" s="16">
        <v>0.417778783080751</v>
      </c>
      <c r="AZ436" s="16"/>
      <c r="BA436" s="16">
        <v>0.37292817679557999</v>
      </c>
      <c r="BB436" s="16">
        <v>0.42991035044824799</v>
      </c>
      <c r="BC436" s="16"/>
      <c r="BD436" s="16">
        <v>0.49319371727748701</v>
      </c>
      <c r="BE436" s="16">
        <v>0.41112398609501699</v>
      </c>
      <c r="BF436" s="16"/>
      <c r="BG436" s="16">
        <v>0.46621621621621601</v>
      </c>
      <c r="BH436" s="16">
        <v>0.42360273421793299</v>
      </c>
      <c r="BI436" s="16"/>
      <c r="BJ436" s="16">
        <v>0.43910256410256399</v>
      </c>
      <c r="BK436" s="16">
        <v>0.42423590185105498</v>
      </c>
      <c r="BL436" s="16"/>
      <c r="BM436" s="16">
        <v>0.50126582278481002</v>
      </c>
      <c r="BN436" s="16">
        <v>0.419897435897436</v>
      </c>
      <c r="BO436" s="16"/>
      <c r="BP436" s="16">
        <v>0.42880794701986802</v>
      </c>
      <c r="BQ436" s="16">
        <v>0.425632233176168</v>
      </c>
    </row>
    <row r="437" spans="2:69" x14ac:dyDescent="0.25">
      <c r="B437" t="s">
        <v>246</v>
      </c>
      <c r="C437" s="16">
        <v>0.38804554079696402</v>
      </c>
      <c r="D437" s="16">
        <v>0.38839285714285698</v>
      </c>
      <c r="E437" s="16">
        <v>0.377593360995851</v>
      </c>
      <c r="F437" s="16">
        <v>0.36222910216718301</v>
      </c>
      <c r="G437" s="16">
        <v>0.35755813953488402</v>
      </c>
      <c r="H437" s="16">
        <v>0.40212443095599398</v>
      </c>
      <c r="I437" s="16">
        <v>0.41992433795712503</v>
      </c>
      <c r="J437" s="16">
        <v>0.36868686868686901</v>
      </c>
      <c r="K437" s="16">
        <v>0.36134453781512599</v>
      </c>
      <c r="L437" s="16">
        <v>0.46017699115044203</v>
      </c>
      <c r="M437" s="16"/>
      <c r="N437" s="16">
        <v>0.27831325301204801</v>
      </c>
      <c r="O437" s="16">
        <v>0.34920634920634902</v>
      </c>
      <c r="P437" s="16">
        <v>0.41588785046728999</v>
      </c>
      <c r="Q437" s="16">
        <v>0.41934306569343099</v>
      </c>
      <c r="R437" s="16"/>
      <c r="S437" s="16">
        <v>0.33460076045627402</v>
      </c>
      <c r="T437" s="16">
        <v>0.392344497607655</v>
      </c>
      <c r="U437" s="16">
        <v>0.431034482758621</v>
      </c>
      <c r="V437" s="16">
        <v>0.33168805528134299</v>
      </c>
      <c r="W437" s="16">
        <v>0.37580993520518402</v>
      </c>
      <c r="X437" s="16">
        <v>0.41262135922330101</v>
      </c>
      <c r="Y437" s="16">
        <v>0.43582089552238801</v>
      </c>
      <c r="Z437" s="16"/>
      <c r="AA437" s="16">
        <v>0.43861740166865298</v>
      </c>
      <c r="AB437" s="16">
        <v>0.36442093541202703</v>
      </c>
      <c r="AC437" s="16"/>
      <c r="AD437" s="16">
        <v>0.367375886524823</v>
      </c>
      <c r="AE437" s="16">
        <v>0.39559585492228</v>
      </c>
      <c r="AF437" s="16"/>
      <c r="AG437" s="16">
        <v>0.35415019762845901</v>
      </c>
      <c r="AH437" s="16">
        <v>0.41934306569343099</v>
      </c>
      <c r="AI437" s="16"/>
      <c r="AJ437" s="16">
        <v>0.434302087597217</v>
      </c>
      <c r="AK437" s="16">
        <v>0.34807216130173302</v>
      </c>
      <c r="AL437" s="16"/>
      <c r="AM437" s="16">
        <v>0.22118380062305301</v>
      </c>
      <c r="AN437" s="16">
        <v>0.31230031948881798</v>
      </c>
      <c r="AO437" s="16">
        <v>0.398632341110217</v>
      </c>
      <c r="AP437" s="16">
        <v>0.49121338912133899</v>
      </c>
      <c r="AQ437" s="16"/>
      <c r="AR437" s="16">
        <v>0.44905660377358497</v>
      </c>
      <c r="AS437" s="16">
        <v>0.36168478260869602</v>
      </c>
      <c r="AT437" s="16"/>
      <c r="AU437" s="16">
        <v>0.41430332922318103</v>
      </c>
      <c r="AV437" s="16">
        <v>0.38326979143305701</v>
      </c>
      <c r="AW437" s="16"/>
      <c r="AX437" s="16">
        <v>0.39811542991755</v>
      </c>
      <c r="AY437" s="16">
        <v>0.386111739425469</v>
      </c>
      <c r="AZ437" s="16"/>
      <c r="BA437" s="16">
        <v>0.43093922651933703</v>
      </c>
      <c r="BB437" s="16">
        <v>0.38488182559087197</v>
      </c>
      <c r="BC437" s="16"/>
      <c r="BD437" s="16">
        <v>0.40418848167539301</v>
      </c>
      <c r="BE437" s="16">
        <v>0.38447276940903802</v>
      </c>
      <c r="BF437" s="16"/>
      <c r="BG437" s="16">
        <v>0.48986486486486502</v>
      </c>
      <c r="BH437" s="16">
        <v>0.38198632891033402</v>
      </c>
      <c r="BI437" s="16"/>
      <c r="BJ437" s="16">
        <v>0.443910256410256</v>
      </c>
      <c r="BK437" s="16">
        <v>0.38054240206629403</v>
      </c>
      <c r="BL437" s="16"/>
      <c r="BM437" s="16">
        <v>0.46329113924050602</v>
      </c>
      <c r="BN437" s="16">
        <v>0.38194871794871799</v>
      </c>
      <c r="BO437" s="16"/>
      <c r="BP437" s="16">
        <v>0.44039735099337701</v>
      </c>
      <c r="BQ437" s="16">
        <v>0.38126875267895399</v>
      </c>
    </row>
    <row r="438" spans="2:69" x14ac:dyDescent="0.25">
      <c r="B438" t="s">
        <v>247</v>
      </c>
      <c r="C438" s="16">
        <v>0.384629981024668</v>
      </c>
      <c r="D438" s="16">
        <v>0.43452380952380998</v>
      </c>
      <c r="E438" s="16">
        <v>0.413554633471646</v>
      </c>
      <c r="F438" s="16">
        <v>0.40712074303405599</v>
      </c>
      <c r="G438" s="16">
        <v>0.32703488372092998</v>
      </c>
      <c r="H438" s="16">
        <v>0.339150227617602</v>
      </c>
      <c r="I438" s="16">
        <v>0.42875157629256</v>
      </c>
      <c r="J438" s="16">
        <v>0.34343434343434298</v>
      </c>
      <c r="K438" s="16">
        <v>0.38655462184874001</v>
      </c>
      <c r="L438" s="16">
        <v>0.41592920353982299</v>
      </c>
      <c r="M438" s="16"/>
      <c r="N438" s="16">
        <v>0.26385542168674703</v>
      </c>
      <c r="O438" s="16">
        <v>0.28253968253968298</v>
      </c>
      <c r="P438" s="16">
        <v>0.34859813084112201</v>
      </c>
      <c r="Q438" s="16">
        <v>0.45875912408759101</v>
      </c>
      <c r="R438" s="16"/>
      <c r="S438" s="16">
        <v>0.315589353612167</v>
      </c>
      <c r="T438" s="16">
        <v>0.34449760765550203</v>
      </c>
      <c r="U438" s="16">
        <v>0.37715517241379298</v>
      </c>
      <c r="V438" s="16">
        <v>0.31293188548864798</v>
      </c>
      <c r="W438" s="16">
        <v>0.41468682505399601</v>
      </c>
      <c r="X438" s="16">
        <v>0.430097087378641</v>
      </c>
      <c r="Y438" s="16">
        <v>0.48955223880596999</v>
      </c>
      <c r="Z438" s="16"/>
      <c r="AA438" s="16">
        <v>0.47199046483909401</v>
      </c>
      <c r="AB438" s="16">
        <v>0.34381959910913101</v>
      </c>
      <c r="AC438" s="16"/>
      <c r="AD438" s="16">
        <v>0.36028368794326199</v>
      </c>
      <c r="AE438" s="16">
        <v>0.393523316062176</v>
      </c>
      <c r="AF438" s="16"/>
      <c r="AG438" s="16">
        <v>0.30434782608695699</v>
      </c>
      <c r="AH438" s="16">
        <v>0.45875912408759101</v>
      </c>
      <c r="AI438" s="16"/>
      <c r="AJ438" s="16">
        <v>0.448628735161686</v>
      </c>
      <c r="AK438" s="16">
        <v>0.32932437212592902</v>
      </c>
      <c r="AL438" s="16"/>
      <c r="AM438" s="16">
        <v>0.168224299065421</v>
      </c>
      <c r="AN438" s="16">
        <v>0.27555910543131001</v>
      </c>
      <c r="AO438" s="16">
        <v>0.40144810941271097</v>
      </c>
      <c r="AP438" s="16">
        <v>0.52050209205020903</v>
      </c>
      <c r="AQ438" s="16"/>
      <c r="AR438" s="16">
        <v>0.44968553459119498</v>
      </c>
      <c r="AS438" s="16">
        <v>0.356521739130435</v>
      </c>
      <c r="AT438" s="16"/>
      <c r="AU438" s="16">
        <v>0.37607891491985201</v>
      </c>
      <c r="AV438" s="16">
        <v>0.3861852433281</v>
      </c>
      <c r="AW438" s="16"/>
      <c r="AX438" s="16">
        <v>0.44876325088339197</v>
      </c>
      <c r="AY438" s="16">
        <v>0.37231395611852502</v>
      </c>
      <c r="AZ438" s="16"/>
      <c r="BA438" s="16">
        <v>0.400552486187845</v>
      </c>
      <c r="BB438" s="16">
        <v>0.38345558272208602</v>
      </c>
      <c r="BC438" s="16"/>
      <c r="BD438" s="16">
        <v>0.43246073298429299</v>
      </c>
      <c r="BE438" s="16">
        <v>0.37404403244495898</v>
      </c>
      <c r="BF438" s="16"/>
      <c r="BG438" s="16">
        <v>0.50675675675675702</v>
      </c>
      <c r="BH438" s="16">
        <v>0.377362283876156</v>
      </c>
      <c r="BI438" s="16"/>
      <c r="BJ438" s="16">
        <v>0.41666666666666702</v>
      </c>
      <c r="BK438" s="16">
        <v>0.38032716315109799</v>
      </c>
      <c r="BL438" s="16"/>
      <c r="BM438" s="16">
        <v>0.44810126582278498</v>
      </c>
      <c r="BN438" s="16">
        <v>0.37948717948717903</v>
      </c>
      <c r="BO438" s="16"/>
      <c r="BP438" s="16">
        <v>0.399006622516556</v>
      </c>
      <c r="BQ438" s="16">
        <v>0.38276896699528501</v>
      </c>
    </row>
    <row r="439" spans="2:69" x14ac:dyDescent="0.25">
      <c r="B439" t="s">
        <v>248</v>
      </c>
      <c r="C439" s="16">
        <v>0.35294117647058798</v>
      </c>
      <c r="D439" s="16">
        <v>0.257440476190476</v>
      </c>
      <c r="E439" s="16">
        <v>0.33886583679114801</v>
      </c>
      <c r="F439" s="16">
        <v>0.29411764705882398</v>
      </c>
      <c r="G439" s="16">
        <v>0.247093023255814</v>
      </c>
      <c r="H439" s="16">
        <v>0.44688922610015203</v>
      </c>
      <c r="I439" s="16">
        <v>0.44892812105926899</v>
      </c>
      <c r="J439" s="16">
        <v>0.31818181818181801</v>
      </c>
      <c r="K439" s="16">
        <v>0.29411764705882398</v>
      </c>
      <c r="L439" s="16">
        <v>0.34513274336283201</v>
      </c>
      <c r="M439" s="16"/>
      <c r="N439" s="16">
        <v>0.47590361445783103</v>
      </c>
      <c r="O439" s="16">
        <v>0.39365079365079397</v>
      </c>
      <c r="P439" s="16">
        <v>0.35327102803738297</v>
      </c>
      <c r="Q439" s="16">
        <v>0.30620437956204399</v>
      </c>
      <c r="R439" s="16"/>
      <c r="S439" s="16">
        <v>0.42585551330798499</v>
      </c>
      <c r="T439" s="16">
        <v>0.36602870813397098</v>
      </c>
      <c r="U439" s="16">
        <v>0.3125</v>
      </c>
      <c r="V439" s="16">
        <v>0.32872655478775897</v>
      </c>
      <c r="W439" s="16">
        <v>0.35637149028077802</v>
      </c>
      <c r="X439" s="16">
        <v>0.36504854368931999</v>
      </c>
      <c r="Y439" s="16">
        <v>0.36417910447761198</v>
      </c>
      <c r="Z439" s="16"/>
      <c r="AA439" s="16">
        <v>0.35637663885578102</v>
      </c>
      <c r="AB439" s="16">
        <v>0.35133630289532303</v>
      </c>
      <c r="AC439" s="16"/>
      <c r="AD439" s="16">
        <v>0.39078014184397197</v>
      </c>
      <c r="AE439" s="16">
        <v>0.33911917098445599</v>
      </c>
      <c r="AF439" s="16"/>
      <c r="AG439" s="16">
        <v>0.40355731225296398</v>
      </c>
      <c r="AH439" s="16">
        <v>0.30620437956204399</v>
      </c>
      <c r="AI439" s="16"/>
      <c r="AJ439" s="16">
        <v>0.375767498976668</v>
      </c>
      <c r="AK439" s="16">
        <v>0.33321542270958598</v>
      </c>
      <c r="AL439" s="16"/>
      <c r="AM439" s="16">
        <v>0.34579439252336402</v>
      </c>
      <c r="AN439" s="16">
        <v>0.32747603833865802</v>
      </c>
      <c r="AO439" s="16">
        <v>0.340305711987128</v>
      </c>
      <c r="AP439" s="16">
        <v>0.40669456066945597</v>
      </c>
      <c r="AQ439" s="16"/>
      <c r="AR439" s="16">
        <v>0.33270440251572297</v>
      </c>
      <c r="AS439" s="16">
        <v>0.36168478260869602</v>
      </c>
      <c r="AT439" s="16"/>
      <c r="AU439" s="16">
        <v>0.498150431565968</v>
      </c>
      <c r="AV439" s="16">
        <v>0.32653061224489799</v>
      </c>
      <c r="AW439" s="16"/>
      <c r="AX439" s="16">
        <v>0.34982332155476997</v>
      </c>
      <c r="AY439" s="16">
        <v>0.35353992309432303</v>
      </c>
      <c r="AZ439" s="16"/>
      <c r="BA439" s="16">
        <v>0.33977900552486201</v>
      </c>
      <c r="BB439" s="16">
        <v>0.35391198044009797</v>
      </c>
      <c r="BC439" s="16"/>
      <c r="BD439" s="16">
        <v>0.35497382198952898</v>
      </c>
      <c r="BE439" s="16">
        <v>0.35249130938586298</v>
      </c>
      <c r="BF439" s="16"/>
      <c r="BG439" s="16">
        <v>0.45945945945945899</v>
      </c>
      <c r="BH439" s="16">
        <v>0.34660233212706099</v>
      </c>
      <c r="BI439" s="16"/>
      <c r="BJ439" s="16">
        <v>0.375</v>
      </c>
      <c r="BK439" s="16">
        <v>0.34997847610847999</v>
      </c>
      <c r="BL439" s="16"/>
      <c r="BM439" s="16">
        <v>0.47088607594936699</v>
      </c>
      <c r="BN439" s="16">
        <v>0.34338461538461501</v>
      </c>
      <c r="BO439" s="16"/>
      <c r="BP439" s="16">
        <v>0.41390728476821198</v>
      </c>
      <c r="BQ439" s="16">
        <v>0.34504929275610802</v>
      </c>
    </row>
    <row r="440" spans="2:69" x14ac:dyDescent="0.25">
      <c r="B440" t="s">
        <v>105</v>
      </c>
      <c r="C440" s="16">
        <v>2.12523719165085E-2</v>
      </c>
      <c r="D440" s="16">
        <v>1.6369047619047599E-2</v>
      </c>
      <c r="E440" s="16">
        <v>2.2130013831258601E-2</v>
      </c>
      <c r="F440" s="16">
        <v>7.7399380804953604E-3</v>
      </c>
      <c r="G440" s="16">
        <v>3.3430232558139497E-2</v>
      </c>
      <c r="H440" s="16">
        <v>3.0349013657056102E-2</v>
      </c>
      <c r="I440" s="16">
        <v>1.51324085750315E-2</v>
      </c>
      <c r="J440" s="16">
        <v>1.5151515151515201E-2</v>
      </c>
      <c r="K440" s="16">
        <v>8.4033613445378096E-3</v>
      </c>
      <c r="L440" s="16">
        <v>8.8495575221238902E-3</v>
      </c>
      <c r="M440" s="16"/>
      <c r="N440" s="16">
        <v>6.1445783132530102E-2</v>
      </c>
      <c r="O440" s="16">
        <v>1.9047619047619001E-2</v>
      </c>
      <c r="P440" s="16">
        <v>1.21495327102804E-2</v>
      </c>
      <c r="Q440" s="16">
        <v>1.31386861313869E-2</v>
      </c>
      <c r="R440" s="16"/>
      <c r="S440" s="16">
        <v>3.9923954372623603E-2</v>
      </c>
      <c r="T440" s="16">
        <v>2.6315789473684199E-2</v>
      </c>
      <c r="U440" s="16">
        <v>6.4655172413793103E-3</v>
      </c>
      <c r="V440" s="16">
        <v>3.6525172754195499E-2</v>
      </c>
      <c r="W440" s="16">
        <v>1.29589632829374E-2</v>
      </c>
      <c r="X440" s="16">
        <v>5.8252427184466004E-3</v>
      </c>
      <c r="Y440" s="16">
        <v>7.4626865671641798E-3</v>
      </c>
      <c r="Z440" s="16"/>
      <c r="AA440" s="16">
        <v>7.1513706793802099E-3</v>
      </c>
      <c r="AB440" s="16">
        <v>2.78396436525612E-2</v>
      </c>
      <c r="AC440" s="16"/>
      <c r="AD440" s="16">
        <v>2.6241134751773001E-2</v>
      </c>
      <c r="AE440" s="16">
        <v>1.9430051813471499E-2</v>
      </c>
      <c r="AF440" s="16"/>
      <c r="AG440" s="16">
        <v>3.0039525691699601E-2</v>
      </c>
      <c r="AH440" s="16">
        <v>1.31386861313869E-2</v>
      </c>
      <c r="AI440" s="16"/>
      <c r="AJ440" s="16">
        <v>1.14613180515759E-2</v>
      </c>
      <c r="AK440" s="16">
        <v>2.9713477184294301E-2</v>
      </c>
      <c r="AL440" s="16"/>
      <c r="AM440" s="16">
        <v>0.127725856697819</v>
      </c>
      <c r="AN440" s="16">
        <v>3.2747603833865803E-2</v>
      </c>
      <c r="AO440" s="16">
        <v>8.8495575221238902E-3</v>
      </c>
      <c r="AP440" s="16">
        <v>6.69456066945607E-3</v>
      </c>
      <c r="AQ440" s="16"/>
      <c r="AR440" s="16">
        <v>9.4339622641509396E-3</v>
      </c>
      <c r="AS440" s="16">
        <v>2.63586956521739E-2</v>
      </c>
      <c r="AT440" s="16"/>
      <c r="AU440" s="16">
        <v>1.6029593094944498E-2</v>
      </c>
      <c r="AV440" s="16">
        <v>2.2202287508409999E-2</v>
      </c>
      <c r="AW440" s="16"/>
      <c r="AX440" s="16">
        <v>1.29564193168433E-2</v>
      </c>
      <c r="AY440" s="16">
        <v>2.2845510065596E-2</v>
      </c>
      <c r="AZ440" s="16"/>
      <c r="BA440" s="16">
        <v>1.38121546961326E-2</v>
      </c>
      <c r="BB440" s="16">
        <v>2.1801140994295001E-2</v>
      </c>
      <c r="BC440" s="16"/>
      <c r="BD440" s="16">
        <v>1.8848167539267002E-2</v>
      </c>
      <c r="BE440" s="16">
        <v>2.1784472769409001E-2</v>
      </c>
      <c r="BF440" s="16"/>
      <c r="BG440" s="16">
        <v>6.7567567567567597E-3</v>
      </c>
      <c r="BH440" s="16">
        <v>2.2114997989545599E-2</v>
      </c>
      <c r="BI440" s="16"/>
      <c r="BJ440" s="16">
        <v>3.2051282051282098E-3</v>
      </c>
      <c r="BK440" s="16">
        <v>2.36762806715454E-2</v>
      </c>
      <c r="BL440" s="16"/>
      <c r="BM440" s="16">
        <v>5.0632911392405099E-3</v>
      </c>
      <c r="BN440" s="16">
        <v>2.2564102564102601E-2</v>
      </c>
      <c r="BO440" s="16"/>
      <c r="BP440" s="16">
        <v>4.9668874172185398E-3</v>
      </c>
      <c r="BQ440" s="16">
        <v>2.3360480068581199E-2</v>
      </c>
    </row>
    <row r="441" spans="2:69" x14ac:dyDescent="0.25">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row>
    <row r="442" spans="2:69" x14ac:dyDescent="0.25">
      <c r="B442" s="6" t="s">
        <v>258</v>
      </c>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row>
    <row r="443" spans="2:69" x14ac:dyDescent="0.25">
      <c r="B443" s="23" t="s">
        <v>70</v>
      </c>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row>
    <row r="444" spans="2:69" x14ac:dyDescent="0.25">
      <c r="B444" t="s">
        <v>250</v>
      </c>
      <c r="C444" s="16">
        <v>0.31081593927893703</v>
      </c>
      <c r="D444" s="16">
        <v>0.35714285714285698</v>
      </c>
      <c r="E444" s="16">
        <v>0.366528354080221</v>
      </c>
      <c r="F444" s="16">
        <v>0.29721362229102199</v>
      </c>
      <c r="G444" s="16">
        <v>0.30377906976744201</v>
      </c>
      <c r="H444" s="16">
        <v>0.24962063732928699</v>
      </c>
      <c r="I444" s="16">
        <v>0.31778058007566201</v>
      </c>
      <c r="J444" s="16">
        <v>0.32828282828282801</v>
      </c>
      <c r="K444" s="16">
        <v>0.34453781512604997</v>
      </c>
      <c r="L444" s="16">
        <v>0.39823008849557501</v>
      </c>
      <c r="M444" s="16"/>
      <c r="N444" s="16">
        <v>0.19036144578313299</v>
      </c>
      <c r="O444" s="16">
        <v>0.26031746031746</v>
      </c>
      <c r="P444" s="16">
        <v>0.32056074766355103</v>
      </c>
      <c r="Q444" s="16">
        <v>0.35510948905109502</v>
      </c>
      <c r="R444" s="16"/>
      <c r="S444" s="16">
        <v>0.27376425855513298</v>
      </c>
      <c r="T444" s="16">
        <v>0.31818181818181801</v>
      </c>
      <c r="U444" s="16">
        <v>0.32543103448275901</v>
      </c>
      <c r="V444" s="16">
        <v>0.26752221125370201</v>
      </c>
      <c r="W444" s="16">
        <v>0.33153347732181399</v>
      </c>
      <c r="X444" s="16">
        <v>0.33398058252427199</v>
      </c>
      <c r="Y444" s="16">
        <v>0.31791044776119398</v>
      </c>
      <c r="Z444" s="16"/>
      <c r="AA444" s="16">
        <v>0.34684147794994002</v>
      </c>
      <c r="AB444" s="16">
        <v>0.29398663697104699</v>
      </c>
      <c r="AC444" s="16"/>
      <c r="AD444" s="16">
        <v>0.26382978723404299</v>
      </c>
      <c r="AE444" s="16">
        <v>0.32797927461139897</v>
      </c>
      <c r="AF444" s="16"/>
      <c r="AG444" s="16">
        <v>0.26284584980237202</v>
      </c>
      <c r="AH444" s="16">
        <v>0.35510948905109502</v>
      </c>
      <c r="AI444" s="16"/>
      <c r="AJ444" s="16">
        <v>0.307408923454769</v>
      </c>
      <c r="AK444" s="16">
        <v>0.313760169791298</v>
      </c>
      <c r="AL444" s="16"/>
      <c r="AM444" s="16">
        <v>0.14330218068535799</v>
      </c>
      <c r="AN444" s="16">
        <v>0.27715654952076701</v>
      </c>
      <c r="AO444" s="16">
        <v>0.34312148028962203</v>
      </c>
      <c r="AP444" s="16">
        <v>0.32552301255230098</v>
      </c>
      <c r="AQ444" s="16"/>
      <c r="AR444" s="16">
        <v>0.32452830188679199</v>
      </c>
      <c r="AS444" s="16">
        <v>0.30489130434782602</v>
      </c>
      <c r="AT444" s="16"/>
      <c r="AU444" s="16">
        <v>0.31196054254007399</v>
      </c>
      <c r="AV444" s="16">
        <v>0.31060775958735098</v>
      </c>
      <c r="AW444" s="16"/>
      <c r="AX444" s="16">
        <v>0.34511189634864498</v>
      </c>
      <c r="AY444" s="16">
        <v>0.30422981225967</v>
      </c>
      <c r="AZ444" s="16"/>
      <c r="BA444" s="16">
        <v>0.37016574585635398</v>
      </c>
      <c r="BB444" s="16">
        <v>0.30643846780766099</v>
      </c>
      <c r="BC444" s="16"/>
      <c r="BD444" s="16">
        <v>0.36439790575916198</v>
      </c>
      <c r="BE444" s="16">
        <v>0.298957126303592</v>
      </c>
      <c r="BF444" s="16"/>
      <c r="BG444" s="16">
        <v>0.39864864864864902</v>
      </c>
      <c r="BH444" s="16">
        <v>0.305589063128267</v>
      </c>
      <c r="BI444" s="16"/>
      <c r="BJ444" s="16">
        <v>0.29807692307692302</v>
      </c>
      <c r="BK444" s="16">
        <v>0.31252690486439899</v>
      </c>
      <c r="BL444" s="16"/>
      <c r="BM444" s="16">
        <v>0.316455696202532</v>
      </c>
      <c r="BN444" s="16">
        <v>0.31035897435897403</v>
      </c>
      <c r="BO444" s="16"/>
      <c r="BP444" s="16">
        <v>0.31622516556291402</v>
      </c>
      <c r="BQ444" s="16">
        <v>0.31011573081868798</v>
      </c>
    </row>
    <row r="445" spans="2:69" x14ac:dyDescent="0.25">
      <c r="B445" t="s">
        <v>251</v>
      </c>
      <c r="C445" s="16">
        <v>0.29601518026565499</v>
      </c>
      <c r="D445" s="16">
        <v>0.25446428571428598</v>
      </c>
      <c r="E445" s="16">
        <v>0.280774550484094</v>
      </c>
      <c r="F445" s="16">
        <v>0.26625386996903999</v>
      </c>
      <c r="G445" s="16">
        <v>0.26453488372092998</v>
      </c>
      <c r="H445" s="16">
        <v>0.31942336874051602</v>
      </c>
      <c r="I445" s="16">
        <v>0.36443883984867598</v>
      </c>
      <c r="J445" s="16">
        <v>0.28282828282828298</v>
      </c>
      <c r="K445" s="16">
        <v>0.29411764705882398</v>
      </c>
      <c r="L445" s="16">
        <v>0.27433628318584102</v>
      </c>
      <c r="M445" s="16"/>
      <c r="N445" s="16">
        <v>0.33012048192771098</v>
      </c>
      <c r="O445" s="16">
        <v>0.29841269841269802</v>
      </c>
      <c r="P445" s="16">
        <v>0.30747663551401899</v>
      </c>
      <c r="Q445" s="16">
        <v>0.28065693430656902</v>
      </c>
      <c r="R445" s="16"/>
      <c r="S445" s="16">
        <v>0.34790874524714799</v>
      </c>
      <c r="T445" s="16">
        <v>0.35167464114832497</v>
      </c>
      <c r="U445" s="16">
        <v>0.33405172413793099</v>
      </c>
      <c r="V445" s="16">
        <v>0.27048371174728503</v>
      </c>
      <c r="W445" s="16">
        <v>0.286177105831533</v>
      </c>
      <c r="X445" s="16">
        <v>0.28640776699029102</v>
      </c>
      <c r="Y445" s="16">
        <v>0.25671641791044802</v>
      </c>
      <c r="Z445" s="16"/>
      <c r="AA445" s="16">
        <v>0.28843861740166898</v>
      </c>
      <c r="AB445" s="16">
        <v>0.29955456570155897</v>
      </c>
      <c r="AC445" s="16"/>
      <c r="AD445" s="16">
        <v>0.31702127659574503</v>
      </c>
      <c r="AE445" s="16">
        <v>0.28834196891191699</v>
      </c>
      <c r="AF445" s="16"/>
      <c r="AG445" s="16">
        <v>0.31264822134387399</v>
      </c>
      <c r="AH445" s="16">
        <v>0.28065693430656902</v>
      </c>
      <c r="AI445" s="16"/>
      <c r="AJ445" s="16">
        <v>0.27097830536225997</v>
      </c>
      <c r="AK445" s="16">
        <v>0.31765122037495602</v>
      </c>
      <c r="AL445" s="16"/>
      <c r="AM445" s="16">
        <v>0.27725856697819301</v>
      </c>
      <c r="AN445" s="16">
        <v>0.30271565495207697</v>
      </c>
      <c r="AO445" s="16">
        <v>0.31617055510860798</v>
      </c>
      <c r="AP445" s="16">
        <v>0.25271966527196699</v>
      </c>
      <c r="AQ445" s="16"/>
      <c r="AR445" s="16">
        <v>0.29937106918238998</v>
      </c>
      <c r="AS445" s="16">
        <v>0.29456521739130398</v>
      </c>
      <c r="AT445" s="16"/>
      <c r="AU445" s="16">
        <v>0.323057953144266</v>
      </c>
      <c r="AV445" s="16">
        <v>0.291096658443597</v>
      </c>
      <c r="AW445" s="16"/>
      <c r="AX445" s="16">
        <v>0.27208480565371002</v>
      </c>
      <c r="AY445" s="16">
        <v>0.30061072155620899</v>
      </c>
      <c r="AZ445" s="16"/>
      <c r="BA445" s="16">
        <v>0.350828729281768</v>
      </c>
      <c r="BB445" s="16">
        <v>0.29197229013854897</v>
      </c>
      <c r="BC445" s="16"/>
      <c r="BD445" s="16">
        <v>0.30890052356020897</v>
      </c>
      <c r="BE445" s="16">
        <v>0.29316338354577098</v>
      </c>
      <c r="BF445" s="16"/>
      <c r="BG445" s="16">
        <v>0.34121621621621601</v>
      </c>
      <c r="BH445" s="16">
        <v>0.29332529151588299</v>
      </c>
      <c r="BI445" s="16"/>
      <c r="BJ445" s="16">
        <v>0.31410256410256399</v>
      </c>
      <c r="BK445" s="16">
        <v>0.29358588032716298</v>
      </c>
      <c r="BL445" s="16"/>
      <c r="BM445" s="16">
        <v>0.34430379746835399</v>
      </c>
      <c r="BN445" s="16">
        <v>0.29210256410256402</v>
      </c>
      <c r="BO445" s="16"/>
      <c r="BP445" s="16">
        <v>0.322847682119205</v>
      </c>
      <c r="BQ445" s="16">
        <v>0.29254179168452599</v>
      </c>
    </row>
    <row r="446" spans="2:69" x14ac:dyDescent="0.25">
      <c r="B446" t="s">
        <v>252</v>
      </c>
      <c r="C446" s="16">
        <v>0.255028462998102</v>
      </c>
      <c r="D446" s="16">
        <v>0.26190476190476197</v>
      </c>
      <c r="E446" s="16">
        <v>0.25864453665283499</v>
      </c>
      <c r="F446" s="16">
        <v>0.28328173374613003</v>
      </c>
      <c r="G446" s="16">
        <v>0.28197674418604701</v>
      </c>
      <c r="H446" s="16">
        <v>0.22154779969651001</v>
      </c>
      <c r="I446" s="16">
        <v>0.23833543505674701</v>
      </c>
      <c r="J446" s="16">
        <v>0.27272727272727298</v>
      </c>
      <c r="K446" s="16">
        <v>0.26050420168067201</v>
      </c>
      <c r="L446" s="16">
        <v>0.33628318584070799</v>
      </c>
      <c r="M446" s="16"/>
      <c r="N446" s="16">
        <v>0.18433734939759</v>
      </c>
      <c r="O446" s="16">
        <v>0.23968253968254</v>
      </c>
      <c r="P446" s="16">
        <v>0.260747663551402</v>
      </c>
      <c r="Q446" s="16">
        <v>0.27773722627737202</v>
      </c>
      <c r="R446" s="16"/>
      <c r="S446" s="16">
        <v>0.23574144486692</v>
      </c>
      <c r="T446" s="16">
        <v>0.28229665071770299</v>
      </c>
      <c r="U446" s="16">
        <v>0.31465517241379298</v>
      </c>
      <c r="V446" s="16">
        <v>0.23395853899308999</v>
      </c>
      <c r="W446" s="16">
        <v>0.23110151187905001</v>
      </c>
      <c r="X446" s="16">
        <v>0.27475728155339801</v>
      </c>
      <c r="Y446" s="16">
        <v>0.235820895522388</v>
      </c>
      <c r="Z446" s="16"/>
      <c r="AA446" s="16">
        <v>0.27711561382598299</v>
      </c>
      <c r="AB446" s="16">
        <v>0.24471046770601301</v>
      </c>
      <c r="AC446" s="16"/>
      <c r="AD446" s="16">
        <v>0.241843971631206</v>
      </c>
      <c r="AE446" s="16">
        <v>0.25984455958549202</v>
      </c>
      <c r="AF446" s="16"/>
      <c r="AG446" s="16">
        <v>0.23043478260869599</v>
      </c>
      <c r="AH446" s="16">
        <v>0.27773722627737202</v>
      </c>
      <c r="AI446" s="16"/>
      <c r="AJ446" s="16">
        <v>0.22758902988129301</v>
      </c>
      <c r="AK446" s="16">
        <v>0.27874071453838001</v>
      </c>
      <c r="AL446" s="16"/>
      <c r="AM446" s="16">
        <v>0.168224299065421</v>
      </c>
      <c r="AN446" s="16">
        <v>0.25079872204472797</v>
      </c>
      <c r="AO446" s="16">
        <v>0.26427996781979102</v>
      </c>
      <c r="AP446" s="16">
        <v>0.26359832635983299</v>
      </c>
      <c r="AQ446" s="16"/>
      <c r="AR446" s="16">
        <v>0.23710691823899399</v>
      </c>
      <c r="AS446" s="16">
        <v>0.262771739130435</v>
      </c>
      <c r="AT446" s="16"/>
      <c r="AU446" s="16">
        <v>0.27620221948212098</v>
      </c>
      <c r="AV446" s="16">
        <v>0.25117739403453698</v>
      </c>
      <c r="AW446" s="16"/>
      <c r="AX446" s="16">
        <v>0.246171967020024</v>
      </c>
      <c r="AY446" s="16">
        <v>0.25672924677674702</v>
      </c>
      <c r="AZ446" s="16"/>
      <c r="BA446" s="16">
        <v>0.37292817679557999</v>
      </c>
      <c r="BB446" s="16">
        <v>0.24633251833740799</v>
      </c>
      <c r="BC446" s="16"/>
      <c r="BD446" s="16">
        <v>0.29005235602094198</v>
      </c>
      <c r="BE446" s="16">
        <v>0.24727694090382399</v>
      </c>
      <c r="BF446" s="16"/>
      <c r="BG446" s="16">
        <v>0.36824324324324298</v>
      </c>
      <c r="BH446" s="16">
        <v>0.24829111379171701</v>
      </c>
      <c r="BI446" s="16"/>
      <c r="BJ446" s="16">
        <v>0.269230769230769</v>
      </c>
      <c r="BK446" s="16">
        <v>0.25312096427033998</v>
      </c>
      <c r="BL446" s="16"/>
      <c r="BM446" s="16">
        <v>0.29620253164556998</v>
      </c>
      <c r="BN446" s="16">
        <v>0.25169230769230799</v>
      </c>
      <c r="BO446" s="16"/>
      <c r="BP446" s="16">
        <v>0.23841059602649001</v>
      </c>
      <c r="BQ446" s="16">
        <v>0.25717959708529797</v>
      </c>
    </row>
    <row r="447" spans="2:69" x14ac:dyDescent="0.25">
      <c r="B447" t="s">
        <v>253</v>
      </c>
      <c r="C447" s="16">
        <v>0.23851992409867201</v>
      </c>
      <c r="D447" s="16">
        <v>0.257440476190476</v>
      </c>
      <c r="E447" s="16">
        <v>0.30705394190871399</v>
      </c>
      <c r="F447" s="16">
        <v>0.195046439628483</v>
      </c>
      <c r="G447" s="16">
        <v>0.26162790697674398</v>
      </c>
      <c r="H447" s="16">
        <v>0.20789074355083501</v>
      </c>
      <c r="I447" s="16">
        <v>0.23833543505674701</v>
      </c>
      <c r="J447" s="16">
        <v>0.20707070707070699</v>
      </c>
      <c r="K447" s="16">
        <v>0.22689075630252101</v>
      </c>
      <c r="L447" s="16">
        <v>0.221238938053097</v>
      </c>
      <c r="M447" s="16"/>
      <c r="N447" s="16">
        <v>0.17228915662650601</v>
      </c>
      <c r="O447" s="16">
        <v>0.20158730158730201</v>
      </c>
      <c r="P447" s="16">
        <v>0.22897196261682201</v>
      </c>
      <c r="Q447" s="16">
        <v>0.270802919708029</v>
      </c>
      <c r="R447" s="16"/>
      <c r="S447" s="16">
        <v>0.22053231939163501</v>
      </c>
      <c r="T447" s="16">
        <v>0.25598086124401898</v>
      </c>
      <c r="U447" s="16">
        <v>0.21551724137931</v>
      </c>
      <c r="V447" s="16">
        <v>0.20138203356367201</v>
      </c>
      <c r="W447" s="16">
        <v>0.25809935205183598</v>
      </c>
      <c r="X447" s="16">
        <v>0.263106796116505</v>
      </c>
      <c r="Y447" s="16">
        <v>0.26865671641791</v>
      </c>
      <c r="Z447" s="16"/>
      <c r="AA447" s="16">
        <v>0.29797377830750899</v>
      </c>
      <c r="AB447" s="16">
        <v>0.21074610244988901</v>
      </c>
      <c r="AC447" s="16"/>
      <c r="AD447" s="16">
        <v>0.220567375886525</v>
      </c>
      <c r="AE447" s="16">
        <v>0.24507772020725399</v>
      </c>
      <c r="AF447" s="16"/>
      <c r="AG447" s="16">
        <v>0.203557312252964</v>
      </c>
      <c r="AH447" s="16">
        <v>0.270802919708029</v>
      </c>
      <c r="AI447" s="16"/>
      <c r="AJ447" s="16">
        <v>0.25951698731068401</v>
      </c>
      <c r="AK447" s="16">
        <v>0.22037495578351601</v>
      </c>
      <c r="AL447" s="16"/>
      <c r="AM447" s="16">
        <v>0.124610591900312</v>
      </c>
      <c r="AN447" s="16">
        <v>0.20926517571885001</v>
      </c>
      <c r="AO447" s="16">
        <v>0.250201126307321</v>
      </c>
      <c r="AP447" s="16">
        <v>0.27531380753138102</v>
      </c>
      <c r="AQ447" s="16"/>
      <c r="AR447" s="16">
        <v>0.28930817610062898</v>
      </c>
      <c r="AS447" s="16">
        <v>0.216576086956522</v>
      </c>
      <c r="AT447" s="16"/>
      <c r="AU447" s="16">
        <v>0.28360049321824898</v>
      </c>
      <c r="AV447" s="16">
        <v>0.23032069970845501</v>
      </c>
      <c r="AW447" s="16"/>
      <c r="AX447" s="16">
        <v>0.31448763250883399</v>
      </c>
      <c r="AY447" s="16">
        <v>0.223931237276634</v>
      </c>
      <c r="AZ447" s="16"/>
      <c r="BA447" s="16">
        <v>0.325966850828729</v>
      </c>
      <c r="BB447" s="16">
        <v>0.232070089649552</v>
      </c>
      <c r="BC447" s="16"/>
      <c r="BD447" s="16">
        <v>0.23036649214659699</v>
      </c>
      <c r="BE447" s="16">
        <v>0.24032444959443799</v>
      </c>
      <c r="BF447" s="16"/>
      <c r="BG447" s="16">
        <v>0.33445945945945899</v>
      </c>
      <c r="BH447" s="16">
        <v>0.23281061519903501</v>
      </c>
      <c r="BI447" s="16"/>
      <c r="BJ447" s="16">
        <v>0.30448717948717902</v>
      </c>
      <c r="BK447" s="16">
        <v>0.229659922513991</v>
      </c>
      <c r="BL447" s="16"/>
      <c r="BM447" s="16">
        <v>0.28354430379746798</v>
      </c>
      <c r="BN447" s="16">
        <v>0.23487179487179499</v>
      </c>
      <c r="BO447" s="16"/>
      <c r="BP447" s="16">
        <v>0.28807947019867503</v>
      </c>
      <c r="BQ447" s="16">
        <v>0.232104586369481</v>
      </c>
    </row>
    <row r="448" spans="2:69" x14ac:dyDescent="0.25">
      <c r="B448" t="s">
        <v>254</v>
      </c>
      <c r="C448" s="16">
        <v>0.23244781783681201</v>
      </c>
      <c r="D448" s="16">
        <v>0.26785714285714302</v>
      </c>
      <c r="E448" s="16">
        <v>0.255878284923928</v>
      </c>
      <c r="F448" s="16">
        <v>0.12538699690402499</v>
      </c>
      <c r="G448" s="16">
        <v>0.25145348837209303</v>
      </c>
      <c r="H448" s="16">
        <v>0.23748103186646399</v>
      </c>
      <c r="I448" s="16">
        <v>0.239596469104666</v>
      </c>
      <c r="J448" s="16">
        <v>0.22222222222222199</v>
      </c>
      <c r="K448" s="16">
        <v>0.22689075630252101</v>
      </c>
      <c r="L448" s="16">
        <v>0.28318584070796499</v>
      </c>
      <c r="M448" s="16"/>
      <c r="N448" s="16">
        <v>0.26987951807228899</v>
      </c>
      <c r="O448" s="16">
        <v>0.23968253968254</v>
      </c>
      <c r="P448" s="16">
        <v>0.23271028037383201</v>
      </c>
      <c r="Q448" s="16">
        <v>0.21934306569343101</v>
      </c>
      <c r="R448" s="16"/>
      <c r="S448" s="16">
        <v>0.23574144486692</v>
      </c>
      <c r="T448" s="16">
        <v>0.25119617224880397</v>
      </c>
      <c r="U448" s="16">
        <v>0.239224137931034</v>
      </c>
      <c r="V448" s="16">
        <v>0.24777887462981199</v>
      </c>
      <c r="W448" s="16">
        <v>0.21166306695464401</v>
      </c>
      <c r="X448" s="16">
        <v>0.227184466019417</v>
      </c>
      <c r="Y448" s="16">
        <v>0.21044776119403</v>
      </c>
      <c r="Z448" s="16"/>
      <c r="AA448" s="16">
        <v>0.222288438617402</v>
      </c>
      <c r="AB448" s="16">
        <v>0.237193763919822</v>
      </c>
      <c r="AC448" s="16"/>
      <c r="AD448" s="16">
        <v>0.24893617021276601</v>
      </c>
      <c r="AE448" s="16">
        <v>0.22642487046632101</v>
      </c>
      <c r="AF448" s="16"/>
      <c r="AG448" s="16">
        <v>0.246640316205534</v>
      </c>
      <c r="AH448" s="16">
        <v>0.21934306569343101</v>
      </c>
      <c r="AI448" s="16"/>
      <c r="AJ448" s="16">
        <v>0.21326238231682401</v>
      </c>
      <c r="AK448" s="16">
        <v>0.249027237354086</v>
      </c>
      <c r="AL448" s="16"/>
      <c r="AM448" s="16">
        <v>0.24610591900311499</v>
      </c>
      <c r="AN448" s="16">
        <v>0.26038338658146998</v>
      </c>
      <c r="AO448" s="16">
        <v>0.23330651649235701</v>
      </c>
      <c r="AP448" s="16">
        <v>0.198326359832636</v>
      </c>
      <c r="AQ448" s="16"/>
      <c r="AR448" s="16">
        <v>0.230188679245283</v>
      </c>
      <c r="AS448" s="16">
        <v>0.23342391304347801</v>
      </c>
      <c r="AT448" s="16"/>
      <c r="AU448" s="16">
        <v>0.26140567200986398</v>
      </c>
      <c r="AV448" s="16">
        <v>0.227180982283023</v>
      </c>
      <c r="AW448" s="16"/>
      <c r="AX448" s="16">
        <v>0.22025912838633699</v>
      </c>
      <c r="AY448" s="16">
        <v>0.23478850938701701</v>
      </c>
      <c r="AZ448" s="16"/>
      <c r="BA448" s="16">
        <v>0.27624309392265201</v>
      </c>
      <c r="BB448" s="16">
        <v>0.22921760391198001</v>
      </c>
      <c r="BC448" s="16"/>
      <c r="BD448" s="16">
        <v>0.25759162303664901</v>
      </c>
      <c r="BE448" s="16">
        <v>0.22688296639629199</v>
      </c>
      <c r="BF448" s="16"/>
      <c r="BG448" s="16">
        <v>0.28378378378378399</v>
      </c>
      <c r="BH448" s="16">
        <v>0.22939284278246899</v>
      </c>
      <c r="BI448" s="16"/>
      <c r="BJ448" s="16">
        <v>0.237179487179487</v>
      </c>
      <c r="BK448" s="16">
        <v>0.23181231166594901</v>
      </c>
      <c r="BL448" s="16"/>
      <c r="BM448" s="16">
        <v>0.28607594936708902</v>
      </c>
      <c r="BN448" s="16">
        <v>0.22810256410256399</v>
      </c>
      <c r="BO448" s="16"/>
      <c r="BP448" s="16">
        <v>0.241721854304636</v>
      </c>
      <c r="BQ448" s="16">
        <v>0.23124732104586401</v>
      </c>
    </row>
    <row r="449" spans="2:69" x14ac:dyDescent="0.25">
      <c r="B449" t="s">
        <v>255</v>
      </c>
      <c r="C449" s="16">
        <v>0.21499051233396599</v>
      </c>
      <c r="D449" s="16">
        <v>0.18898809523809501</v>
      </c>
      <c r="E449" s="16">
        <v>0.24619640387275199</v>
      </c>
      <c r="F449" s="16">
        <v>0.24148606811145501</v>
      </c>
      <c r="G449" s="16">
        <v>0.20058139534883701</v>
      </c>
      <c r="H449" s="16">
        <v>0.19044006069802699</v>
      </c>
      <c r="I449" s="16">
        <v>0.22572509457755399</v>
      </c>
      <c r="J449" s="16">
        <v>0.21212121212121199</v>
      </c>
      <c r="K449" s="16">
        <v>0.252100840336134</v>
      </c>
      <c r="L449" s="16">
        <v>0.28318584070796499</v>
      </c>
      <c r="M449" s="16"/>
      <c r="N449" s="16">
        <v>0.180722891566265</v>
      </c>
      <c r="O449" s="16">
        <v>0.207936507936508</v>
      </c>
      <c r="P449" s="16">
        <v>0.22242990654205599</v>
      </c>
      <c r="Q449" s="16">
        <v>0.22408759124087599</v>
      </c>
      <c r="R449" s="16"/>
      <c r="S449" s="16">
        <v>0.23003802281368799</v>
      </c>
      <c r="T449" s="16">
        <v>0.25598086124401898</v>
      </c>
      <c r="U449" s="16">
        <v>0.20905172413793099</v>
      </c>
      <c r="V449" s="16">
        <v>0.17966436327739399</v>
      </c>
      <c r="W449" s="16">
        <v>0.20734341252699801</v>
      </c>
      <c r="X449" s="16">
        <v>0.23980582524271801</v>
      </c>
      <c r="Y449" s="16">
        <v>0.22985074626865701</v>
      </c>
      <c r="Z449" s="16"/>
      <c r="AA449" s="16">
        <v>0.249106078665077</v>
      </c>
      <c r="AB449" s="16">
        <v>0.19905345211581299</v>
      </c>
      <c r="AC449" s="16"/>
      <c r="AD449" s="16">
        <v>0.181560283687943</v>
      </c>
      <c r="AE449" s="16">
        <v>0.22720207253885999</v>
      </c>
      <c r="AF449" s="16"/>
      <c r="AG449" s="16">
        <v>0.20513833992094899</v>
      </c>
      <c r="AH449" s="16">
        <v>0.22408759124087599</v>
      </c>
      <c r="AI449" s="16"/>
      <c r="AJ449" s="16">
        <v>0.209578387228817</v>
      </c>
      <c r="AK449" s="16">
        <v>0.219667492041033</v>
      </c>
      <c r="AL449" s="16"/>
      <c r="AM449" s="16">
        <v>0.17133956386292801</v>
      </c>
      <c r="AN449" s="16">
        <v>0.199680511182109</v>
      </c>
      <c r="AO449" s="16">
        <v>0.21922767497988699</v>
      </c>
      <c r="AP449" s="16">
        <v>0.232635983263598</v>
      </c>
      <c r="AQ449" s="16"/>
      <c r="AR449" s="16">
        <v>0.252201257861635</v>
      </c>
      <c r="AS449" s="16">
        <v>0.198913043478261</v>
      </c>
      <c r="AT449" s="16"/>
      <c r="AU449" s="16">
        <v>0.249075215782984</v>
      </c>
      <c r="AV449" s="16">
        <v>0.20879120879120899</v>
      </c>
      <c r="AW449" s="16"/>
      <c r="AX449" s="16">
        <v>0.243816254416961</v>
      </c>
      <c r="AY449" s="16">
        <v>0.20945487446279101</v>
      </c>
      <c r="AZ449" s="16"/>
      <c r="BA449" s="16">
        <v>0.301104972375691</v>
      </c>
      <c r="BB449" s="16">
        <v>0.20863895680521599</v>
      </c>
      <c r="BC449" s="16"/>
      <c r="BD449" s="16">
        <v>0.24083769633507901</v>
      </c>
      <c r="BE449" s="16">
        <v>0.20926998841251401</v>
      </c>
      <c r="BF449" s="16"/>
      <c r="BG449" s="16">
        <v>0.28040540540540498</v>
      </c>
      <c r="BH449" s="16">
        <v>0.21109770808202699</v>
      </c>
      <c r="BI449" s="16"/>
      <c r="BJ449" s="16">
        <v>0.25801282051282098</v>
      </c>
      <c r="BK449" s="16">
        <v>0.20921222557038299</v>
      </c>
      <c r="BL449" s="16"/>
      <c r="BM449" s="16">
        <v>0.28354430379746798</v>
      </c>
      <c r="BN449" s="16">
        <v>0.20943589743589699</v>
      </c>
      <c r="BO449" s="16"/>
      <c r="BP449" s="16">
        <v>0.22847682119205301</v>
      </c>
      <c r="BQ449" s="16">
        <v>0.21324474924989301</v>
      </c>
    </row>
    <row r="450" spans="2:69" x14ac:dyDescent="0.25">
      <c r="B450" t="s">
        <v>256</v>
      </c>
      <c r="C450" s="16">
        <v>0.16166982922201101</v>
      </c>
      <c r="D450" s="16">
        <v>0.125</v>
      </c>
      <c r="E450" s="16">
        <v>0.19087136929460599</v>
      </c>
      <c r="F450" s="16">
        <v>0.111455108359133</v>
      </c>
      <c r="G450" s="16">
        <v>0.188953488372093</v>
      </c>
      <c r="H450" s="16">
        <v>0.19650986342943899</v>
      </c>
      <c r="I450" s="16">
        <v>0.126103404791929</v>
      </c>
      <c r="J450" s="16">
        <v>0.16666666666666699</v>
      </c>
      <c r="K450" s="16">
        <v>0.16806722689075601</v>
      </c>
      <c r="L450" s="16">
        <v>0.14159292035398199</v>
      </c>
      <c r="M450" s="16"/>
      <c r="N450" s="16">
        <v>0.187951807228916</v>
      </c>
      <c r="O450" s="16">
        <v>0.136507936507936</v>
      </c>
      <c r="P450" s="16">
        <v>0.15794392523364501</v>
      </c>
      <c r="Q450" s="16">
        <v>0.160948905109489</v>
      </c>
      <c r="R450" s="16"/>
      <c r="S450" s="16">
        <v>0.21863117870722401</v>
      </c>
      <c r="T450" s="16">
        <v>0.157894736842105</v>
      </c>
      <c r="U450" s="16">
        <v>0.21982758620689699</v>
      </c>
      <c r="V450" s="16">
        <v>0.136229022704837</v>
      </c>
      <c r="W450" s="16">
        <v>0.140388768898488</v>
      </c>
      <c r="X450" s="16">
        <v>0.167961165048544</v>
      </c>
      <c r="Y450" s="16">
        <v>0.15671641791044799</v>
      </c>
      <c r="Z450" s="16"/>
      <c r="AA450" s="16">
        <v>0.17818831942789001</v>
      </c>
      <c r="AB450" s="16">
        <v>0.15395322939866399</v>
      </c>
      <c r="AC450" s="16"/>
      <c r="AD450" s="16">
        <v>0.15886524822695</v>
      </c>
      <c r="AE450" s="16">
        <v>0.16269430051813499</v>
      </c>
      <c r="AF450" s="16"/>
      <c r="AG450" s="16">
        <v>0.162450592885375</v>
      </c>
      <c r="AH450" s="16">
        <v>0.160948905109489</v>
      </c>
      <c r="AI450" s="16"/>
      <c r="AJ450" s="16">
        <v>0.16905444126074501</v>
      </c>
      <c r="AK450" s="16">
        <v>0.15528829147506201</v>
      </c>
      <c r="AL450" s="16"/>
      <c r="AM450" s="16">
        <v>0.23052959501557599</v>
      </c>
      <c r="AN450" s="16">
        <v>0.17651757188498399</v>
      </c>
      <c r="AO450" s="16">
        <v>0.14038616251005601</v>
      </c>
      <c r="AP450" s="16">
        <v>0.17071129707113</v>
      </c>
      <c r="AQ450" s="16"/>
      <c r="AR450" s="16">
        <v>0.162893081761006</v>
      </c>
      <c r="AS450" s="16">
        <v>0.161141304347826</v>
      </c>
      <c r="AT450" s="16"/>
      <c r="AU450" s="16">
        <v>0.18742293464858201</v>
      </c>
      <c r="AV450" s="16">
        <v>0.156985871271586</v>
      </c>
      <c r="AW450" s="16"/>
      <c r="AX450" s="16">
        <v>0.17903415783274401</v>
      </c>
      <c r="AY450" s="16">
        <v>0.15833521827640801</v>
      </c>
      <c r="AZ450" s="16"/>
      <c r="BA450" s="16">
        <v>0.20994475138121499</v>
      </c>
      <c r="BB450" s="16">
        <v>0.15810920945395299</v>
      </c>
      <c r="BC450" s="16"/>
      <c r="BD450" s="16">
        <v>0.16858638743455501</v>
      </c>
      <c r="BE450" s="16">
        <v>0.16013904982618801</v>
      </c>
      <c r="BF450" s="16"/>
      <c r="BG450" s="16">
        <v>0.233108108108108</v>
      </c>
      <c r="BH450" s="16">
        <v>0.15741857659831099</v>
      </c>
      <c r="BI450" s="16"/>
      <c r="BJ450" s="16">
        <v>0.21153846153846201</v>
      </c>
      <c r="BK450" s="16">
        <v>0.154972018941025</v>
      </c>
      <c r="BL450" s="16"/>
      <c r="BM450" s="16">
        <v>0.23291139240506301</v>
      </c>
      <c r="BN450" s="16">
        <v>0.15589743589743599</v>
      </c>
      <c r="BO450" s="16"/>
      <c r="BP450" s="16">
        <v>0.15066225165562899</v>
      </c>
      <c r="BQ450" s="16">
        <v>0.16309472781826001</v>
      </c>
    </row>
    <row r="451" spans="2:69" x14ac:dyDescent="0.25">
      <c r="B451" t="s">
        <v>257</v>
      </c>
      <c r="C451" s="16">
        <v>0.160910815939279</v>
      </c>
      <c r="D451" s="16">
        <v>0.123511904761905</v>
      </c>
      <c r="E451" s="16">
        <v>0.23651452282157701</v>
      </c>
      <c r="F451" s="16">
        <v>0.24148606811145501</v>
      </c>
      <c r="G451" s="16">
        <v>0.13953488372093001</v>
      </c>
      <c r="H451" s="16">
        <v>0.13125948406676799</v>
      </c>
      <c r="I451" s="16">
        <v>0.14754098360655701</v>
      </c>
      <c r="J451" s="16">
        <v>0.13636363636363599</v>
      </c>
      <c r="K451" s="16">
        <v>0.126050420168067</v>
      </c>
      <c r="L451" s="16">
        <v>8.8495575221238895E-2</v>
      </c>
      <c r="M451" s="16"/>
      <c r="N451" s="16">
        <v>0.16144578313253</v>
      </c>
      <c r="O451" s="16">
        <v>0.134920634920635</v>
      </c>
      <c r="P451" s="16">
        <v>0.17102803738317801</v>
      </c>
      <c r="Q451" s="16">
        <v>0.16277372262773701</v>
      </c>
      <c r="R451" s="16"/>
      <c r="S451" s="16">
        <v>0.186311787072243</v>
      </c>
      <c r="T451" s="16">
        <v>0.16507177033492801</v>
      </c>
      <c r="U451" s="16">
        <v>0.170258620689655</v>
      </c>
      <c r="V451" s="16">
        <v>0.12734452122408699</v>
      </c>
      <c r="W451" s="16">
        <v>0.14470842332613401</v>
      </c>
      <c r="X451" s="16">
        <v>0.18932038834951501</v>
      </c>
      <c r="Y451" s="16">
        <v>0.18656716417910399</v>
      </c>
      <c r="Z451" s="16"/>
      <c r="AA451" s="16">
        <v>0.21632896305125099</v>
      </c>
      <c r="AB451" s="16">
        <v>0.13502227171492201</v>
      </c>
      <c r="AC451" s="16"/>
      <c r="AD451" s="16">
        <v>0.169503546099291</v>
      </c>
      <c r="AE451" s="16">
        <v>0.15777202072538901</v>
      </c>
      <c r="AF451" s="16"/>
      <c r="AG451" s="16">
        <v>0.15889328063241101</v>
      </c>
      <c r="AH451" s="16">
        <v>0.16277372262773701</v>
      </c>
      <c r="AI451" s="16"/>
      <c r="AJ451" s="16">
        <v>0.160867785509619</v>
      </c>
      <c r="AK451" s="16">
        <v>0.16094800141492699</v>
      </c>
      <c r="AL451" s="16"/>
      <c r="AM451" s="16">
        <v>0.124610591900312</v>
      </c>
      <c r="AN451" s="16">
        <v>0.14776357827476</v>
      </c>
      <c r="AO451" s="16">
        <v>0.16090104585679799</v>
      </c>
      <c r="AP451" s="16">
        <v>0.18493723849372401</v>
      </c>
      <c r="AQ451" s="16"/>
      <c r="AR451" s="16">
        <v>0.181761006289308</v>
      </c>
      <c r="AS451" s="16">
        <v>0.151902173913043</v>
      </c>
      <c r="AT451" s="16"/>
      <c r="AU451" s="16">
        <v>0.19728729963008601</v>
      </c>
      <c r="AV451" s="16">
        <v>0.15429468490692999</v>
      </c>
      <c r="AW451" s="16"/>
      <c r="AX451" s="16">
        <v>0.191990577149588</v>
      </c>
      <c r="AY451" s="16">
        <v>0.154942320741914</v>
      </c>
      <c r="AZ451" s="16"/>
      <c r="BA451" s="16">
        <v>0.22928176795580099</v>
      </c>
      <c r="BB451" s="16">
        <v>0.15586797066014699</v>
      </c>
      <c r="BC451" s="16"/>
      <c r="BD451" s="16">
        <v>0.21151832460733</v>
      </c>
      <c r="BE451" s="16">
        <v>0.14971031286210901</v>
      </c>
      <c r="BF451" s="16"/>
      <c r="BG451" s="16">
        <v>0.25675675675675702</v>
      </c>
      <c r="BH451" s="16">
        <v>0.155207076799357</v>
      </c>
      <c r="BI451" s="16"/>
      <c r="BJ451" s="16">
        <v>0.22435897435897401</v>
      </c>
      <c r="BK451" s="16">
        <v>0.152389151958674</v>
      </c>
      <c r="BL451" s="16"/>
      <c r="BM451" s="16">
        <v>0.27088607594936698</v>
      </c>
      <c r="BN451" s="16">
        <v>0.152</v>
      </c>
      <c r="BO451" s="16"/>
      <c r="BP451" s="16">
        <v>0.240066225165563</v>
      </c>
      <c r="BQ451" s="16">
        <v>0.15066438062580401</v>
      </c>
    </row>
    <row r="452" spans="2:69" x14ac:dyDescent="0.25">
      <c r="B452" t="s">
        <v>105</v>
      </c>
      <c r="C452" s="16">
        <v>0.13434535104364301</v>
      </c>
      <c r="D452" s="16">
        <v>0.13095238095238099</v>
      </c>
      <c r="E452" s="16">
        <v>0.113416320885201</v>
      </c>
      <c r="F452" s="16">
        <v>0.15944272445820401</v>
      </c>
      <c r="G452" s="16">
        <v>0.148255813953488</v>
      </c>
      <c r="H452" s="16">
        <v>0.132018209408194</v>
      </c>
      <c r="I452" s="16">
        <v>0.141235813366961</v>
      </c>
      <c r="J452" s="16">
        <v>0.11111111111111099</v>
      </c>
      <c r="K452" s="16">
        <v>6.7226890756302504E-2</v>
      </c>
      <c r="L452" s="16">
        <v>0.15044247787610601</v>
      </c>
      <c r="M452" s="16"/>
      <c r="N452" s="16">
        <v>0.15180722891566301</v>
      </c>
      <c r="O452" s="16">
        <v>0.12380952380952399</v>
      </c>
      <c r="P452" s="16">
        <v>0.113084112149533</v>
      </c>
      <c r="Q452" s="16">
        <v>0.13978102189781</v>
      </c>
      <c r="R452" s="16"/>
      <c r="S452" s="16">
        <v>0.106463878326996</v>
      </c>
      <c r="T452" s="16">
        <v>7.4162679425837305E-2</v>
      </c>
      <c r="U452" s="16">
        <v>8.8362068965517196E-2</v>
      </c>
      <c r="V452" s="16">
        <v>0.16880552813425501</v>
      </c>
      <c r="W452" s="16">
        <v>0.14902807775377999</v>
      </c>
      <c r="X452" s="16">
        <v>0.116504854368932</v>
      </c>
      <c r="Y452" s="16">
        <v>0.164179104477612</v>
      </c>
      <c r="Z452" s="16"/>
      <c r="AA452" s="16">
        <v>0.127532777115614</v>
      </c>
      <c r="AB452" s="16">
        <v>0.137527839643653</v>
      </c>
      <c r="AC452" s="16"/>
      <c r="AD452" s="16">
        <v>0.12836879432624099</v>
      </c>
      <c r="AE452" s="16">
        <v>0.13652849740932599</v>
      </c>
      <c r="AF452" s="16"/>
      <c r="AG452" s="16">
        <v>0.12845849802371501</v>
      </c>
      <c r="AH452" s="16">
        <v>0.13978102189781</v>
      </c>
      <c r="AI452" s="16"/>
      <c r="AJ452" s="16">
        <v>0.168235775685632</v>
      </c>
      <c r="AK452" s="16">
        <v>0.105058365758755</v>
      </c>
      <c r="AL452" s="16"/>
      <c r="AM452" s="16">
        <v>0.19937694704049799</v>
      </c>
      <c r="AN452" s="16">
        <v>0.116613418530351</v>
      </c>
      <c r="AO452" s="16">
        <v>0.114239742558327</v>
      </c>
      <c r="AP452" s="16">
        <v>0.17740585774058601</v>
      </c>
      <c r="AQ452" s="16"/>
      <c r="AR452" s="16">
        <v>0.135849056603774</v>
      </c>
      <c r="AS452" s="16">
        <v>0.13369565217391299</v>
      </c>
      <c r="AT452" s="16"/>
      <c r="AU452" s="16">
        <v>0.112207151664612</v>
      </c>
      <c r="AV452" s="16">
        <v>0.13837183224938299</v>
      </c>
      <c r="AW452" s="16"/>
      <c r="AX452" s="16">
        <v>0.16372202591283899</v>
      </c>
      <c r="AY452" s="16">
        <v>0.128703913141823</v>
      </c>
      <c r="AZ452" s="16"/>
      <c r="BA452" s="16">
        <v>5.24861878453039E-2</v>
      </c>
      <c r="BB452" s="16">
        <v>0.14038304808475999</v>
      </c>
      <c r="BC452" s="16"/>
      <c r="BD452" s="16">
        <v>0.105759162303665</v>
      </c>
      <c r="BE452" s="16">
        <v>0.14067207415990701</v>
      </c>
      <c r="BF452" s="16"/>
      <c r="BG452" s="16">
        <v>7.4324324324324301E-2</v>
      </c>
      <c r="BH452" s="16">
        <v>0.13791716928025699</v>
      </c>
      <c r="BI452" s="16"/>
      <c r="BJ452" s="16">
        <v>0.110576923076923</v>
      </c>
      <c r="BK452" s="16">
        <v>0.137537666810159</v>
      </c>
      <c r="BL452" s="16"/>
      <c r="BM452" s="16">
        <v>0.11898734177215201</v>
      </c>
      <c r="BN452" s="16">
        <v>0.13558974358974399</v>
      </c>
      <c r="BO452" s="16"/>
      <c r="BP452" s="16">
        <v>0.107615894039735</v>
      </c>
      <c r="BQ452" s="16">
        <v>0.13780540077153899</v>
      </c>
    </row>
    <row r="453" spans="2:69" x14ac:dyDescent="0.25">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row>
    <row r="454" spans="2:69" x14ac:dyDescent="0.25">
      <c r="B454" s="6" t="s">
        <v>271</v>
      </c>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row>
    <row r="455" spans="2:69" x14ac:dyDescent="0.25">
      <c r="B455" s="23" t="s">
        <v>70</v>
      </c>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row>
    <row r="456" spans="2:69" x14ac:dyDescent="0.25">
      <c r="B456" t="s">
        <v>267</v>
      </c>
      <c r="C456" s="16">
        <v>0.149715370018975</v>
      </c>
      <c r="D456" s="16">
        <v>0.139880952380952</v>
      </c>
      <c r="E456" s="16">
        <v>0.183955739972337</v>
      </c>
      <c r="F456" s="16">
        <v>0.13931888544891599</v>
      </c>
      <c r="G456" s="16">
        <v>0.209302325581395</v>
      </c>
      <c r="H456" s="16">
        <v>0.119878603945372</v>
      </c>
      <c r="I456" s="16">
        <v>0.116015132408575</v>
      </c>
      <c r="J456" s="16">
        <v>0.16161616161616199</v>
      </c>
      <c r="K456" s="16">
        <v>0.252100840336134</v>
      </c>
      <c r="L456" s="16">
        <v>0.14159292035398199</v>
      </c>
      <c r="M456" s="16"/>
      <c r="N456" s="16">
        <v>0.14698795180722901</v>
      </c>
      <c r="O456" s="16">
        <v>0.14761904761904801</v>
      </c>
      <c r="P456" s="16">
        <v>0.14392523364486001</v>
      </c>
      <c r="Q456" s="16">
        <v>0.153284671532847</v>
      </c>
      <c r="R456" s="16"/>
      <c r="S456" s="16">
        <v>0.13878326996197701</v>
      </c>
      <c r="T456" s="16">
        <v>0.16267942583732101</v>
      </c>
      <c r="U456" s="16">
        <v>0.15301724137931</v>
      </c>
      <c r="V456" s="16">
        <v>0.14313919052319801</v>
      </c>
      <c r="W456" s="16">
        <v>0.16846652267818599</v>
      </c>
      <c r="X456" s="16">
        <v>0.13106796116504901</v>
      </c>
      <c r="Y456" s="16">
        <v>0.159701492537313</v>
      </c>
      <c r="Z456" s="16"/>
      <c r="AA456" s="16">
        <v>0.14123957091775899</v>
      </c>
      <c r="AB456" s="16">
        <v>0.15367483296213799</v>
      </c>
      <c r="AC456" s="16"/>
      <c r="AD456" s="16">
        <v>0.14042553191489399</v>
      </c>
      <c r="AE456" s="16">
        <v>0.153108808290155</v>
      </c>
      <c r="AF456" s="16"/>
      <c r="AG456" s="16">
        <v>0.14584980237154099</v>
      </c>
      <c r="AH456" s="16">
        <v>0.153284671532847</v>
      </c>
      <c r="AI456" s="16"/>
      <c r="AJ456" s="16">
        <v>0.131805157593123</v>
      </c>
      <c r="AK456" s="16">
        <v>0.165192783869827</v>
      </c>
      <c r="AL456" s="16"/>
      <c r="AM456" s="16">
        <v>0.23676012461059201</v>
      </c>
      <c r="AN456" s="16">
        <v>0.22364217252396201</v>
      </c>
      <c r="AO456" s="16">
        <v>0.13193885760257401</v>
      </c>
      <c r="AP456" s="16">
        <v>8.6192468619246898E-2</v>
      </c>
      <c r="AQ456" s="16"/>
      <c r="AR456" s="16">
        <v>0.14654088050314501</v>
      </c>
      <c r="AS456" s="16">
        <v>0.15108695652173901</v>
      </c>
      <c r="AT456" s="16"/>
      <c r="AU456" s="16">
        <v>0.122071516646116</v>
      </c>
      <c r="AV456" s="16">
        <v>0.15474321596770599</v>
      </c>
      <c r="AW456" s="16"/>
      <c r="AX456" s="16">
        <v>0.157832744405183</v>
      </c>
      <c r="AY456" s="16">
        <v>0.148156525672925</v>
      </c>
      <c r="AZ456" s="16"/>
      <c r="BA456" s="16">
        <v>0.20165745856353601</v>
      </c>
      <c r="BB456" s="16">
        <v>0.145884270578647</v>
      </c>
      <c r="BC456" s="16"/>
      <c r="BD456" s="16">
        <v>0.16020942408377001</v>
      </c>
      <c r="BE456" s="16">
        <v>0.14739281575898</v>
      </c>
      <c r="BF456" s="16"/>
      <c r="BG456" s="16">
        <v>0.17229729729729701</v>
      </c>
      <c r="BH456" s="16">
        <v>0.14837153196622399</v>
      </c>
      <c r="BI456" s="16"/>
      <c r="BJ456" s="16">
        <v>0.184294871794872</v>
      </c>
      <c r="BK456" s="16">
        <v>0.145071028842015</v>
      </c>
      <c r="BL456" s="16"/>
      <c r="BM456" s="16">
        <v>0.151898734177215</v>
      </c>
      <c r="BN456" s="16">
        <v>0.14953846153846201</v>
      </c>
      <c r="BO456" s="16"/>
      <c r="BP456" s="16">
        <v>0.15066225165562899</v>
      </c>
      <c r="BQ456" s="16">
        <v>0.149592798971282</v>
      </c>
    </row>
    <row r="457" spans="2:69" x14ac:dyDescent="0.25">
      <c r="B457" t="s">
        <v>268</v>
      </c>
      <c r="C457" s="16">
        <v>0.72675521821631905</v>
      </c>
      <c r="D457" s="16">
        <v>0.73958333333333304</v>
      </c>
      <c r="E457" s="16">
        <v>0.70124481327800803</v>
      </c>
      <c r="F457" s="16">
        <v>0.75851393188854499</v>
      </c>
      <c r="G457" s="16">
        <v>0.68459302325581395</v>
      </c>
      <c r="H457" s="16">
        <v>0.74810318664643405</v>
      </c>
      <c r="I457" s="16">
        <v>0.73392181588902905</v>
      </c>
      <c r="J457" s="16">
        <v>0.69191919191919204</v>
      </c>
      <c r="K457" s="16">
        <v>0.60504201680672298</v>
      </c>
      <c r="L457" s="16">
        <v>0.77876106194690298</v>
      </c>
      <c r="M457" s="16"/>
      <c r="N457" s="16">
        <v>0.63975903614457796</v>
      </c>
      <c r="O457" s="16">
        <v>0.69841269841269804</v>
      </c>
      <c r="P457" s="16">
        <v>0.74205607476635504</v>
      </c>
      <c r="Q457" s="16">
        <v>0.75364963503649596</v>
      </c>
      <c r="R457" s="16"/>
      <c r="S457" s="16">
        <v>0.69581749049429698</v>
      </c>
      <c r="T457" s="16">
        <v>0.73684210526315796</v>
      </c>
      <c r="U457" s="16">
        <v>0.74568965517241403</v>
      </c>
      <c r="V457" s="16">
        <v>0.69397828232971404</v>
      </c>
      <c r="W457" s="16">
        <v>0.74082073434125295</v>
      </c>
      <c r="X457" s="16">
        <v>0.78543689320388399</v>
      </c>
      <c r="Y457" s="16">
        <v>0.73731343283582096</v>
      </c>
      <c r="Z457" s="16"/>
      <c r="AA457" s="16">
        <v>0.79082240762812905</v>
      </c>
      <c r="AB457" s="16">
        <v>0.69682628062360796</v>
      </c>
      <c r="AC457" s="16"/>
      <c r="AD457" s="16">
        <v>0.72269503546099301</v>
      </c>
      <c r="AE457" s="16">
        <v>0.72823834196891202</v>
      </c>
      <c r="AF457" s="16"/>
      <c r="AG457" s="16">
        <v>0.69762845849802402</v>
      </c>
      <c r="AH457" s="16">
        <v>0.75364963503649596</v>
      </c>
      <c r="AI457" s="16"/>
      <c r="AJ457" s="16">
        <v>0.78591895210806395</v>
      </c>
      <c r="AK457" s="16">
        <v>0.67562787407145397</v>
      </c>
      <c r="AL457" s="16"/>
      <c r="AM457" s="16">
        <v>0.35202492211837999</v>
      </c>
      <c r="AN457" s="16">
        <v>0.57348242811501604</v>
      </c>
      <c r="AO457" s="16">
        <v>0.77433628318584102</v>
      </c>
      <c r="AP457" s="16">
        <v>0.88702928870292896</v>
      </c>
      <c r="AQ457" s="16"/>
      <c r="AR457" s="16">
        <v>0.76477987421383697</v>
      </c>
      <c r="AS457" s="16">
        <v>0.710326086956522</v>
      </c>
      <c r="AT457" s="16"/>
      <c r="AU457" s="16">
        <v>0.81627620221948205</v>
      </c>
      <c r="AV457" s="16">
        <v>0.71047320026911898</v>
      </c>
      <c r="AW457" s="16"/>
      <c r="AX457" s="16">
        <v>0.75971731448763202</v>
      </c>
      <c r="AY457" s="16">
        <v>0.72042524315765699</v>
      </c>
      <c r="AZ457" s="16"/>
      <c r="BA457" s="16">
        <v>0.59116022099447496</v>
      </c>
      <c r="BB457" s="16">
        <v>0.73675631621841897</v>
      </c>
      <c r="BC457" s="16"/>
      <c r="BD457" s="16">
        <v>0.74345549738219896</v>
      </c>
      <c r="BE457" s="16">
        <v>0.72305909617612996</v>
      </c>
      <c r="BF457" s="16"/>
      <c r="BG457" s="16">
        <v>0.733108108108108</v>
      </c>
      <c r="BH457" s="16">
        <v>0.72637716123843998</v>
      </c>
      <c r="BI457" s="16"/>
      <c r="BJ457" s="16">
        <v>0.75641025641025605</v>
      </c>
      <c r="BK457" s="16">
        <v>0.72277227722772297</v>
      </c>
      <c r="BL457" s="16"/>
      <c r="BM457" s="16">
        <v>0.79240506329113902</v>
      </c>
      <c r="BN457" s="16">
        <v>0.72143589743589698</v>
      </c>
      <c r="BO457" s="16"/>
      <c r="BP457" s="16">
        <v>0.78311258278145701</v>
      </c>
      <c r="BQ457" s="16">
        <v>0.71945992284612104</v>
      </c>
    </row>
    <row r="458" spans="2:69" x14ac:dyDescent="0.25">
      <c r="B458" t="s">
        <v>269</v>
      </c>
      <c r="C458" s="16">
        <v>0.108918406072106</v>
      </c>
      <c r="D458" s="16">
        <v>0.107142857142857</v>
      </c>
      <c r="E458" s="16">
        <v>0.103734439834025</v>
      </c>
      <c r="F458" s="16">
        <v>9.5975232198142399E-2</v>
      </c>
      <c r="G458" s="16">
        <v>9.5930232558139497E-2</v>
      </c>
      <c r="H458" s="16">
        <v>0.106980273141123</v>
      </c>
      <c r="I458" s="16">
        <v>0.14501891551071899</v>
      </c>
      <c r="J458" s="16">
        <v>0.12121212121212099</v>
      </c>
      <c r="K458" s="16">
        <v>0.10084033613445401</v>
      </c>
      <c r="L458" s="16">
        <v>6.1946902654867297E-2</v>
      </c>
      <c r="M458" s="16"/>
      <c r="N458" s="16">
        <v>0.19759036144578301</v>
      </c>
      <c r="O458" s="16">
        <v>0.13809523809523799</v>
      </c>
      <c r="P458" s="16">
        <v>0.10373831775700899</v>
      </c>
      <c r="Q458" s="16">
        <v>7.7372262773722597E-2</v>
      </c>
      <c r="R458" s="16"/>
      <c r="S458" s="16">
        <v>0.155893536121673</v>
      </c>
      <c r="T458" s="16">
        <v>9.3301435406698593E-2</v>
      </c>
      <c r="U458" s="16">
        <v>9.0517241379310304E-2</v>
      </c>
      <c r="V458" s="16">
        <v>0.14708785784797601</v>
      </c>
      <c r="W458" s="16">
        <v>8.2073434125270003E-2</v>
      </c>
      <c r="X458" s="16">
        <v>7.8640776699029094E-2</v>
      </c>
      <c r="Y458" s="16">
        <v>8.5074626865671604E-2</v>
      </c>
      <c r="Z458" s="16"/>
      <c r="AA458" s="16">
        <v>6.2574493444576898E-2</v>
      </c>
      <c r="AB458" s="16">
        <v>0.13056792873051201</v>
      </c>
      <c r="AC458" s="16"/>
      <c r="AD458" s="16">
        <v>0.121276595744681</v>
      </c>
      <c r="AE458" s="16">
        <v>0.10440414507772</v>
      </c>
      <c r="AF458" s="16"/>
      <c r="AG458" s="16">
        <v>0.14308300395256901</v>
      </c>
      <c r="AH458" s="16">
        <v>7.7372262773722597E-2</v>
      </c>
      <c r="AI458" s="16"/>
      <c r="AJ458" s="16">
        <v>7.2451903397462103E-2</v>
      </c>
      <c r="AK458" s="16">
        <v>0.14043155288291501</v>
      </c>
      <c r="AL458" s="16"/>
      <c r="AM458" s="16">
        <v>0.34267912772585701</v>
      </c>
      <c r="AN458" s="16">
        <v>0.18530351437699699</v>
      </c>
      <c r="AO458" s="16">
        <v>8.2864038616250996E-2</v>
      </c>
      <c r="AP458" s="16">
        <v>2.1757322175732199E-2</v>
      </c>
      <c r="AQ458" s="16"/>
      <c r="AR458" s="16">
        <v>7.4842767295597495E-2</v>
      </c>
      <c r="AS458" s="16">
        <v>0.123641304347826</v>
      </c>
      <c r="AT458" s="16"/>
      <c r="AU458" s="16">
        <v>5.5487053020961803E-2</v>
      </c>
      <c r="AV458" s="16">
        <v>0.118636465575241</v>
      </c>
      <c r="AW458" s="16"/>
      <c r="AX458" s="16">
        <v>7.4204946996466403E-2</v>
      </c>
      <c r="AY458" s="16">
        <v>0.115584709341778</v>
      </c>
      <c r="AZ458" s="16"/>
      <c r="BA458" s="16">
        <v>0.19060773480663001</v>
      </c>
      <c r="BB458" s="16">
        <v>0.102893235533822</v>
      </c>
      <c r="BC458" s="16"/>
      <c r="BD458" s="16">
        <v>8.2722513089005204E-2</v>
      </c>
      <c r="BE458" s="16">
        <v>0.114716106604867</v>
      </c>
      <c r="BF458" s="16"/>
      <c r="BG458" s="16">
        <v>8.7837837837837801E-2</v>
      </c>
      <c r="BH458" s="16">
        <v>0.110172899075191</v>
      </c>
      <c r="BI458" s="16"/>
      <c r="BJ458" s="16">
        <v>5.1282051282051301E-2</v>
      </c>
      <c r="BK458" s="16">
        <v>0.11665949203616</v>
      </c>
      <c r="BL458" s="16"/>
      <c r="BM458" s="16">
        <v>4.8101265822784803E-2</v>
      </c>
      <c r="BN458" s="16">
        <v>0.113846153846154</v>
      </c>
      <c r="BO458" s="16"/>
      <c r="BP458" s="16">
        <v>6.29139072847682E-2</v>
      </c>
      <c r="BQ458" s="16">
        <v>0.114873553364766</v>
      </c>
    </row>
    <row r="459" spans="2:69" x14ac:dyDescent="0.25">
      <c r="B459" t="s">
        <v>68</v>
      </c>
      <c r="C459" s="16">
        <v>1.4611005692599601E-2</v>
      </c>
      <c r="D459" s="16">
        <v>1.33928571428571E-2</v>
      </c>
      <c r="E459" s="16">
        <v>1.10650069156293E-2</v>
      </c>
      <c r="F459" s="16">
        <v>6.1919504643962904E-3</v>
      </c>
      <c r="G459" s="16">
        <v>1.01744186046512E-2</v>
      </c>
      <c r="H459" s="16">
        <v>2.5037936267071299E-2</v>
      </c>
      <c r="I459" s="16">
        <v>5.0441361916771796E-3</v>
      </c>
      <c r="J459" s="16">
        <v>2.5252525252525301E-2</v>
      </c>
      <c r="K459" s="16">
        <v>4.20168067226891E-2</v>
      </c>
      <c r="L459" s="16">
        <v>1.7699115044247801E-2</v>
      </c>
      <c r="M459" s="16"/>
      <c r="N459" s="16">
        <v>1.5662650602409602E-2</v>
      </c>
      <c r="O459" s="16">
        <v>1.58730158730159E-2</v>
      </c>
      <c r="P459" s="16">
        <v>1.0280373831775699E-2</v>
      </c>
      <c r="Q459" s="16">
        <v>1.56934306569343E-2</v>
      </c>
      <c r="R459" s="16"/>
      <c r="S459" s="16">
        <v>9.5057034220532299E-3</v>
      </c>
      <c r="T459" s="16">
        <v>7.1770334928229701E-3</v>
      </c>
      <c r="U459" s="16">
        <v>1.0775862068965501E-2</v>
      </c>
      <c r="V459" s="16">
        <v>1.57946692991115E-2</v>
      </c>
      <c r="W459" s="16">
        <v>8.6393088552915807E-3</v>
      </c>
      <c r="X459" s="16">
        <v>4.8543689320388302E-3</v>
      </c>
      <c r="Y459" s="16">
        <v>1.7910447761194E-2</v>
      </c>
      <c r="Z459" s="16"/>
      <c r="AA459" s="16">
        <v>5.3635280095351602E-3</v>
      </c>
      <c r="AB459" s="16">
        <v>1.89309576837416E-2</v>
      </c>
      <c r="AC459" s="16"/>
      <c r="AD459" s="16">
        <v>1.56028368794326E-2</v>
      </c>
      <c r="AE459" s="16">
        <v>1.4248704663212401E-2</v>
      </c>
      <c r="AF459" s="16"/>
      <c r="AG459" s="16">
        <v>1.3438735177865599E-2</v>
      </c>
      <c r="AH459" s="16">
        <v>1.56934306569343E-2</v>
      </c>
      <c r="AI459" s="16"/>
      <c r="AJ459" s="16">
        <v>9.8239869013507994E-3</v>
      </c>
      <c r="AK459" s="16">
        <v>1.8747789175804701E-2</v>
      </c>
      <c r="AL459" s="16"/>
      <c r="AM459" s="16">
        <v>6.8535825545171306E-2</v>
      </c>
      <c r="AN459" s="16">
        <v>1.75718849840256E-2</v>
      </c>
      <c r="AO459" s="16">
        <v>1.08608205953339E-2</v>
      </c>
      <c r="AP459" s="16">
        <v>5.0209205020920501E-3</v>
      </c>
      <c r="AQ459" s="16"/>
      <c r="AR459" s="16">
        <v>1.38364779874214E-2</v>
      </c>
      <c r="AS459" s="16">
        <v>1.4945652173913001E-2</v>
      </c>
      <c r="AT459" s="16"/>
      <c r="AU459" s="16">
        <v>6.1652281134402E-3</v>
      </c>
      <c r="AV459" s="16">
        <v>1.61471181879345E-2</v>
      </c>
      <c r="AW459" s="16"/>
      <c r="AX459" s="16">
        <v>8.2449941107184902E-3</v>
      </c>
      <c r="AY459" s="16">
        <v>1.5833521827640799E-2</v>
      </c>
      <c r="AZ459" s="16"/>
      <c r="BA459" s="16">
        <v>1.6574585635359101E-2</v>
      </c>
      <c r="BB459" s="16">
        <v>1.44661776691117E-2</v>
      </c>
      <c r="BC459" s="16"/>
      <c r="BD459" s="16">
        <v>1.36125654450262E-2</v>
      </c>
      <c r="BE459" s="16">
        <v>1.4831981460023199E-2</v>
      </c>
      <c r="BF459" s="16"/>
      <c r="BG459" s="16">
        <v>6.7567567567567597E-3</v>
      </c>
      <c r="BH459" s="16">
        <v>1.50784077201448E-2</v>
      </c>
      <c r="BI459" s="16"/>
      <c r="BJ459" s="16">
        <v>8.0128205128205104E-3</v>
      </c>
      <c r="BK459" s="16">
        <v>1.5497201894102501E-2</v>
      </c>
      <c r="BL459" s="16"/>
      <c r="BM459" s="16">
        <v>7.5949367088607601E-3</v>
      </c>
      <c r="BN459" s="16">
        <v>1.51794871794872E-2</v>
      </c>
      <c r="BO459" s="16"/>
      <c r="BP459" s="16">
        <v>3.3112582781457001E-3</v>
      </c>
      <c r="BQ459" s="16">
        <v>1.6073724817831099E-2</v>
      </c>
    </row>
    <row r="460" spans="2:69" x14ac:dyDescent="0.25">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row>
    <row r="461" spans="2:69" x14ac:dyDescent="0.25">
      <c r="B461" s="6" t="s">
        <v>272</v>
      </c>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row>
    <row r="462" spans="2:69" x14ac:dyDescent="0.25">
      <c r="B462" s="23" t="s">
        <v>70</v>
      </c>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row>
    <row r="463" spans="2:69" x14ac:dyDescent="0.25">
      <c r="B463" t="s">
        <v>267</v>
      </c>
      <c r="C463" s="16">
        <v>0.13946869070208701</v>
      </c>
      <c r="D463" s="16">
        <v>0.13541666666666699</v>
      </c>
      <c r="E463" s="16">
        <v>0.182572614107884</v>
      </c>
      <c r="F463" s="16">
        <v>0.111455108359133</v>
      </c>
      <c r="G463" s="16">
        <v>0.225290697674419</v>
      </c>
      <c r="H463" s="16">
        <v>9.0288315629742003E-2</v>
      </c>
      <c r="I463" s="16">
        <v>0.12484237074401</v>
      </c>
      <c r="J463" s="16">
        <v>0.14141414141414099</v>
      </c>
      <c r="K463" s="16">
        <v>0.24369747899159699</v>
      </c>
      <c r="L463" s="16">
        <v>8.8495575221238895E-2</v>
      </c>
      <c r="M463" s="16"/>
      <c r="N463" s="16">
        <v>0.107228915662651</v>
      </c>
      <c r="O463" s="16">
        <v>0.136507936507936</v>
      </c>
      <c r="P463" s="16">
        <v>0.141121495327103</v>
      </c>
      <c r="Q463" s="16">
        <v>0.14927007299270101</v>
      </c>
      <c r="R463" s="16"/>
      <c r="S463" s="16">
        <v>0.123574144486692</v>
      </c>
      <c r="T463" s="16">
        <v>0.13875598086124399</v>
      </c>
      <c r="U463" s="16">
        <v>0.170258620689655</v>
      </c>
      <c r="V463" s="16">
        <v>0.124383020730503</v>
      </c>
      <c r="W463" s="16">
        <v>0.14146868250540001</v>
      </c>
      <c r="X463" s="16">
        <v>0.148543689320388</v>
      </c>
      <c r="Y463" s="16">
        <v>0.15223880597014899</v>
      </c>
      <c r="Z463" s="16"/>
      <c r="AA463" s="16">
        <v>0.15256257449344501</v>
      </c>
      <c r="AB463" s="16">
        <v>0.133351893095768</v>
      </c>
      <c r="AC463" s="16"/>
      <c r="AD463" s="16">
        <v>0.12482269503546101</v>
      </c>
      <c r="AE463" s="16">
        <v>0.14481865284974099</v>
      </c>
      <c r="AF463" s="16"/>
      <c r="AG463" s="16">
        <v>0.128853754940711</v>
      </c>
      <c r="AH463" s="16">
        <v>0.14927007299270101</v>
      </c>
      <c r="AI463" s="16"/>
      <c r="AJ463" s="16">
        <v>0.121981170691772</v>
      </c>
      <c r="AK463" s="16">
        <v>0.154580827732579</v>
      </c>
      <c r="AL463" s="16"/>
      <c r="AM463" s="16">
        <v>0.18691588785046701</v>
      </c>
      <c r="AN463" s="16">
        <v>0.18530351437699699</v>
      </c>
      <c r="AO463" s="16">
        <v>0.135961383748994</v>
      </c>
      <c r="AP463" s="16">
        <v>8.7029288702928906E-2</v>
      </c>
      <c r="AQ463" s="16"/>
      <c r="AR463" s="16">
        <v>0.148427672955975</v>
      </c>
      <c r="AS463" s="16">
        <v>0.135597826086957</v>
      </c>
      <c r="AT463" s="16"/>
      <c r="AU463" s="16">
        <v>0.122071516646116</v>
      </c>
      <c r="AV463" s="16">
        <v>0.142632877326755</v>
      </c>
      <c r="AW463" s="16"/>
      <c r="AX463" s="16">
        <v>0.15901060070671399</v>
      </c>
      <c r="AY463" s="16">
        <v>0.13571590137977799</v>
      </c>
      <c r="AZ463" s="16"/>
      <c r="BA463" s="16">
        <v>0.218232044198895</v>
      </c>
      <c r="BB463" s="16">
        <v>0.13365933170334099</v>
      </c>
      <c r="BC463" s="16"/>
      <c r="BD463" s="16">
        <v>0.139267015706806</v>
      </c>
      <c r="BE463" s="16">
        <v>0.13951332560834301</v>
      </c>
      <c r="BF463" s="16"/>
      <c r="BG463" s="16">
        <v>0.16554054054054099</v>
      </c>
      <c r="BH463" s="16">
        <v>0.13791716928025699</v>
      </c>
      <c r="BI463" s="16"/>
      <c r="BJ463" s="16">
        <v>0.20512820512820501</v>
      </c>
      <c r="BK463" s="16">
        <v>0.13065002152389199</v>
      </c>
      <c r="BL463" s="16"/>
      <c r="BM463" s="16">
        <v>0.17215189873417699</v>
      </c>
      <c r="BN463" s="16">
        <v>0.136820512820513</v>
      </c>
      <c r="BO463" s="16"/>
      <c r="BP463" s="16">
        <v>0.16059602649006599</v>
      </c>
      <c r="BQ463" s="16">
        <v>0.13673381911701701</v>
      </c>
    </row>
    <row r="464" spans="2:69" x14ac:dyDescent="0.25">
      <c r="B464" t="s">
        <v>268</v>
      </c>
      <c r="C464" s="16">
        <v>0.73453510436432601</v>
      </c>
      <c r="D464" s="16">
        <v>0.73809523809523803</v>
      </c>
      <c r="E464" s="16">
        <v>0.67911479944675002</v>
      </c>
      <c r="F464" s="16">
        <v>0.80804953560371495</v>
      </c>
      <c r="G464" s="16">
        <v>0.63517441860465096</v>
      </c>
      <c r="H464" s="16">
        <v>0.76176024279210897</v>
      </c>
      <c r="I464" s="16">
        <v>0.75788146279949598</v>
      </c>
      <c r="J464" s="16">
        <v>0.71212121212121204</v>
      </c>
      <c r="K464" s="16">
        <v>0.68907563025210095</v>
      </c>
      <c r="L464" s="16">
        <v>0.85840707964601803</v>
      </c>
      <c r="M464" s="16"/>
      <c r="N464" s="16">
        <v>0.681927710843373</v>
      </c>
      <c r="O464" s="16">
        <v>0.72539682539682504</v>
      </c>
      <c r="P464" s="16">
        <v>0.73271028037383201</v>
      </c>
      <c r="Q464" s="16">
        <v>0.75328467153284695</v>
      </c>
      <c r="R464" s="16"/>
      <c r="S464" s="16">
        <v>0.71482889733840305</v>
      </c>
      <c r="T464" s="16">
        <v>0.74641148325358897</v>
      </c>
      <c r="U464" s="16">
        <v>0.73491379310344795</v>
      </c>
      <c r="V464" s="16">
        <v>0.70878578479763099</v>
      </c>
      <c r="W464" s="16">
        <v>0.77105831533477298</v>
      </c>
      <c r="X464" s="16">
        <v>0.76990291262135901</v>
      </c>
      <c r="Y464" s="16">
        <v>0.72686567164179094</v>
      </c>
      <c r="Z464" s="16"/>
      <c r="AA464" s="16">
        <v>0.77056019070321802</v>
      </c>
      <c r="AB464" s="16">
        <v>0.71770601336302897</v>
      </c>
      <c r="AC464" s="16"/>
      <c r="AD464" s="16">
        <v>0.74468085106382997</v>
      </c>
      <c r="AE464" s="16">
        <v>0.73082901554404101</v>
      </c>
      <c r="AF464" s="16"/>
      <c r="AG464" s="16">
        <v>0.71422924901185803</v>
      </c>
      <c r="AH464" s="16">
        <v>0.75328467153284695</v>
      </c>
      <c r="AI464" s="16"/>
      <c r="AJ464" s="16">
        <v>0.78510028653295105</v>
      </c>
      <c r="AK464" s="16">
        <v>0.69083834453484305</v>
      </c>
      <c r="AL464" s="16"/>
      <c r="AM464" s="16">
        <v>0.43613707165109</v>
      </c>
      <c r="AN464" s="16">
        <v>0.60862619808306695</v>
      </c>
      <c r="AO464" s="16">
        <v>0.765888978278359</v>
      </c>
      <c r="AP464" s="16">
        <v>0.88117154811715503</v>
      </c>
      <c r="AQ464" s="16"/>
      <c r="AR464" s="16">
        <v>0.75597484276729598</v>
      </c>
      <c r="AS464" s="16">
        <v>0.72527173913043497</v>
      </c>
      <c r="AT464" s="16"/>
      <c r="AU464" s="16">
        <v>0.80271270036991405</v>
      </c>
      <c r="AV464" s="16">
        <v>0.72213500784929396</v>
      </c>
      <c r="AW464" s="16"/>
      <c r="AX464" s="16">
        <v>0.74440518256772703</v>
      </c>
      <c r="AY464" s="16">
        <v>0.73263967428183696</v>
      </c>
      <c r="AZ464" s="16"/>
      <c r="BA464" s="16">
        <v>0.62983425414364602</v>
      </c>
      <c r="BB464" s="16">
        <v>0.74225753871230604</v>
      </c>
      <c r="BC464" s="16"/>
      <c r="BD464" s="16">
        <v>0.74869109947643997</v>
      </c>
      <c r="BE464" s="16">
        <v>0.73140208574739296</v>
      </c>
      <c r="BF464" s="16"/>
      <c r="BG464" s="16">
        <v>0.75675675675675702</v>
      </c>
      <c r="BH464" s="16">
        <v>0.73321270607157196</v>
      </c>
      <c r="BI464" s="16"/>
      <c r="BJ464" s="16">
        <v>0.72756410256410298</v>
      </c>
      <c r="BK464" s="16">
        <v>0.73547137322427902</v>
      </c>
      <c r="BL464" s="16"/>
      <c r="BM464" s="16">
        <v>0.76708860759493702</v>
      </c>
      <c r="BN464" s="16">
        <v>0.73189743589743606</v>
      </c>
      <c r="BO464" s="16"/>
      <c r="BP464" s="16">
        <v>0.741721854304636</v>
      </c>
      <c r="BQ464" s="16">
        <v>0.73360480068581202</v>
      </c>
    </row>
    <row r="465" spans="2:69" x14ac:dyDescent="0.25">
      <c r="B465" t="s">
        <v>269</v>
      </c>
      <c r="C465" s="16">
        <v>0.107210626185958</v>
      </c>
      <c r="D465" s="16">
        <v>0.110119047619048</v>
      </c>
      <c r="E465" s="16">
        <v>0.12033195020746899</v>
      </c>
      <c r="F465" s="16">
        <v>6.9659442724458204E-2</v>
      </c>
      <c r="G465" s="16">
        <v>0.116279069767442</v>
      </c>
      <c r="H465" s="16">
        <v>0.119878603945372</v>
      </c>
      <c r="I465" s="16">
        <v>0.11349306431273599</v>
      </c>
      <c r="J465" s="16">
        <v>0.10101010101010099</v>
      </c>
      <c r="K465" s="16">
        <v>5.0420168067226899E-2</v>
      </c>
      <c r="L465" s="16">
        <v>4.4247787610619503E-2</v>
      </c>
      <c r="M465" s="16"/>
      <c r="N465" s="16">
        <v>0.19397590361445799</v>
      </c>
      <c r="O465" s="16">
        <v>0.122222222222222</v>
      </c>
      <c r="P465" s="16">
        <v>0.10747663551401899</v>
      </c>
      <c r="Q465" s="16">
        <v>7.7372262773722597E-2</v>
      </c>
      <c r="R465" s="16"/>
      <c r="S465" s="16">
        <v>0.14828897338402999</v>
      </c>
      <c r="T465" s="16">
        <v>0.102870813397129</v>
      </c>
      <c r="U465" s="16">
        <v>8.6206896551724102E-2</v>
      </c>
      <c r="V465" s="16">
        <v>0.15004935834156</v>
      </c>
      <c r="W465" s="16">
        <v>7.5593952483801297E-2</v>
      </c>
      <c r="X465" s="16">
        <v>7.47572815533981E-2</v>
      </c>
      <c r="Y465" s="16">
        <v>9.4029850746268698E-2</v>
      </c>
      <c r="Z465" s="16"/>
      <c r="AA465" s="16">
        <v>6.9129916567342103E-2</v>
      </c>
      <c r="AB465" s="16">
        <v>0.125</v>
      </c>
      <c r="AC465" s="16"/>
      <c r="AD465" s="16">
        <v>0.108510638297872</v>
      </c>
      <c r="AE465" s="16">
        <v>0.10673575129533699</v>
      </c>
      <c r="AF465" s="16"/>
      <c r="AG465" s="16">
        <v>0.13952569169960499</v>
      </c>
      <c r="AH465" s="16">
        <v>7.7372262773722597E-2</v>
      </c>
      <c r="AI465" s="16"/>
      <c r="AJ465" s="16">
        <v>7.5726565697912404E-2</v>
      </c>
      <c r="AK465" s="16">
        <v>0.13441811107180801</v>
      </c>
      <c r="AL465" s="16"/>
      <c r="AM465" s="16">
        <v>0.31152647975077902</v>
      </c>
      <c r="AN465" s="16">
        <v>0.18051118210862599</v>
      </c>
      <c r="AO465" s="16">
        <v>8.3266291230893005E-2</v>
      </c>
      <c r="AP465" s="16">
        <v>2.4267782426778201E-2</v>
      </c>
      <c r="AQ465" s="16"/>
      <c r="AR465" s="16">
        <v>7.9874213836477997E-2</v>
      </c>
      <c r="AS465" s="16">
        <v>0.119021739130435</v>
      </c>
      <c r="AT465" s="16"/>
      <c r="AU465" s="16">
        <v>6.2885326757089993E-2</v>
      </c>
      <c r="AV465" s="16">
        <v>0.115272482619421</v>
      </c>
      <c r="AW465" s="16"/>
      <c r="AX465" s="16">
        <v>7.6560659599528902E-2</v>
      </c>
      <c r="AY465" s="16">
        <v>0.11309658448314901</v>
      </c>
      <c r="AZ465" s="16"/>
      <c r="BA465" s="16">
        <v>0.13535911602209899</v>
      </c>
      <c r="BB465" s="16">
        <v>0.105134474327628</v>
      </c>
      <c r="BC465" s="16"/>
      <c r="BD465" s="16">
        <v>9.0052356020942401E-2</v>
      </c>
      <c r="BE465" s="16">
        <v>0.111008111239861</v>
      </c>
      <c r="BF465" s="16"/>
      <c r="BG465" s="16">
        <v>7.0945945945945901E-2</v>
      </c>
      <c r="BH465" s="16">
        <v>0.10936871733011699</v>
      </c>
      <c r="BI465" s="16"/>
      <c r="BJ465" s="16">
        <v>5.7692307692307702E-2</v>
      </c>
      <c r="BK465" s="16">
        <v>0.113861386138614</v>
      </c>
      <c r="BL465" s="16"/>
      <c r="BM465" s="16">
        <v>5.3164556962025301E-2</v>
      </c>
      <c r="BN465" s="16">
        <v>0.11158974358974399</v>
      </c>
      <c r="BO465" s="16"/>
      <c r="BP465" s="16">
        <v>9.1059602649006602E-2</v>
      </c>
      <c r="BQ465" s="16">
        <v>0.109301328761252</v>
      </c>
    </row>
    <row r="466" spans="2:69" x14ac:dyDescent="0.25">
      <c r="B466" t="s">
        <v>68</v>
      </c>
      <c r="C466" s="16">
        <v>1.8785578747628099E-2</v>
      </c>
      <c r="D466" s="16">
        <v>1.6369047619047599E-2</v>
      </c>
      <c r="E466" s="16">
        <v>1.7980636237897599E-2</v>
      </c>
      <c r="F466" s="16">
        <v>1.08359133126935E-2</v>
      </c>
      <c r="G466" s="16">
        <v>2.32558139534884E-2</v>
      </c>
      <c r="H466" s="16">
        <v>2.80728376327769E-2</v>
      </c>
      <c r="I466" s="16">
        <v>3.7831021437578802E-3</v>
      </c>
      <c r="J466" s="16">
        <v>4.5454545454545497E-2</v>
      </c>
      <c r="K466" s="16">
        <v>1.6806722689075598E-2</v>
      </c>
      <c r="L466" s="16">
        <v>8.8495575221238902E-3</v>
      </c>
      <c r="M466" s="16"/>
      <c r="N466" s="16">
        <v>1.68674698795181E-2</v>
      </c>
      <c r="O466" s="16">
        <v>1.58730158730159E-2</v>
      </c>
      <c r="P466" s="16">
        <v>1.86915887850467E-2</v>
      </c>
      <c r="Q466" s="16">
        <v>2.0072992700729899E-2</v>
      </c>
      <c r="R466" s="16"/>
      <c r="S466" s="16">
        <v>1.33079847908745E-2</v>
      </c>
      <c r="T466" s="16">
        <v>1.19617224880383E-2</v>
      </c>
      <c r="U466" s="16">
        <v>8.6206896551724102E-3</v>
      </c>
      <c r="V466" s="16">
        <v>1.6781836130306E-2</v>
      </c>
      <c r="W466" s="16">
        <v>1.1879049676025899E-2</v>
      </c>
      <c r="X466" s="16">
        <v>6.7961165048543697E-3</v>
      </c>
      <c r="Y466" s="16">
        <v>2.6865671641791E-2</v>
      </c>
      <c r="Z466" s="16"/>
      <c r="AA466" s="16">
        <v>7.7473182359952299E-3</v>
      </c>
      <c r="AB466" s="16">
        <v>2.3942093541202698E-2</v>
      </c>
      <c r="AC466" s="16"/>
      <c r="AD466" s="16">
        <v>2.1985815602836901E-2</v>
      </c>
      <c r="AE466" s="16">
        <v>1.76165803108808E-2</v>
      </c>
      <c r="AF466" s="16"/>
      <c r="AG466" s="16">
        <v>1.7391304347826101E-2</v>
      </c>
      <c r="AH466" s="16">
        <v>2.0072992700729899E-2</v>
      </c>
      <c r="AI466" s="16"/>
      <c r="AJ466" s="16">
        <v>1.7191977077363901E-2</v>
      </c>
      <c r="AK466" s="16">
        <v>2.0162716660771102E-2</v>
      </c>
      <c r="AL466" s="16"/>
      <c r="AM466" s="16">
        <v>6.5420560747663503E-2</v>
      </c>
      <c r="AN466" s="16">
        <v>2.55591054313099E-2</v>
      </c>
      <c r="AO466" s="16">
        <v>1.4883346741753799E-2</v>
      </c>
      <c r="AP466" s="16">
        <v>7.5313807531380804E-3</v>
      </c>
      <c r="AQ466" s="16"/>
      <c r="AR466" s="16">
        <v>1.57232704402516E-2</v>
      </c>
      <c r="AS466" s="16">
        <v>2.0108695652173901E-2</v>
      </c>
      <c r="AT466" s="16"/>
      <c r="AU466" s="16">
        <v>1.23304562268804E-2</v>
      </c>
      <c r="AV466" s="16">
        <v>1.99596322045302E-2</v>
      </c>
      <c r="AW466" s="16"/>
      <c r="AX466" s="16">
        <v>2.00235571260306E-2</v>
      </c>
      <c r="AY466" s="16">
        <v>1.8547839855236399E-2</v>
      </c>
      <c r="AZ466" s="16"/>
      <c r="BA466" s="16">
        <v>1.6574585635359101E-2</v>
      </c>
      <c r="BB466" s="16">
        <v>1.89486552567237E-2</v>
      </c>
      <c r="BC466" s="16"/>
      <c r="BD466" s="16">
        <v>2.1989528795811501E-2</v>
      </c>
      <c r="BE466" s="16">
        <v>1.8076477404403199E-2</v>
      </c>
      <c r="BF466" s="16"/>
      <c r="BG466" s="16">
        <v>6.7567567567567597E-3</v>
      </c>
      <c r="BH466" s="16">
        <v>1.9501407318053901E-2</v>
      </c>
      <c r="BI466" s="16"/>
      <c r="BJ466" s="16">
        <v>9.6153846153846194E-3</v>
      </c>
      <c r="BK466" s="16">
        <v>2.00172191132157E-2</v>
      </c>
      <c r="BL466" s="16"/>
      <c r="BM466" s="16">
        <v>7.5949367088607601E-3</v>
      </c>
      <c r="BN466" s="16">
        <v>1.96923076923077E-2</v>
      </c>
      <c r="BO466" s="16"/>
      <c r="BP466" s="16">
        <v>6.6225165562913899E-3</v>
      </c>
      <c r="BQ466" s="16">
        <v>2.0360051435919398E-2</v>
      </c>
    </row>
    <row r="467" spans="2:69" x14ac:dyDescent="0.25">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row>
    <row r="468" spans="2:69" x14ac:dyDescent="0.25">
      <c r="B468" s="6" t="s">
        <v>273</v>
      </c>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row>
    <row r="469" spans="2:69" x14ac:dyDescent="0.25">
      <c r="B469" s="23" t="s">
        <v>70</v>
      </c>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row>
    <row r="470" spans="2:69" x14ac:dyDescent="0.25">
      <c r="B470" t="s">
        <v>267</v>
      </c>
      <c r="C470" s="16">
        <v>0.14914611005692599</v>
      </c>
      <c r="D470" s="16">
        <v>0.125</v>
      </c>
      <c r="E470" s="16">
        <v>0.230982019363762</v>
      </c>
      <c r="F470" s="16">
        <v>0.156346749226006</v>
      </c>
      <c r="G470" s="16">
        <v>0.204941860465116</v>
      </c>
      <c r="H470" s="16">
        <v>0.109256449165402</v>
      </c>
      <c r="I470" s="16">
        <v>0.10970996216897901</v>
      </c>
      <c r="J470" s="16">
        <v>0.13131313131313099</v>
      </c>
      <c r="K470" s="16">
        <v>0.184873949579832</v>
      </c>
      <c r="L470" s="16">
        <v>0.123893805309735</v>
      </c>
      <c r="M470" s="16"/>
      <c r="N470" s="16">
        <v>0.14578313253012001</v>
      </c>
      <c r="O470" s="16">
        <v>0.114285714285714</v>
      </c>
      <c r="P470" s="16">
        <v>0.16915887850467301</v>
      </c>
      <c r="Q470" s="16">
        <v>0.15036496350365</v>
      </c>
      <c r="R470" s="16"/>
      <c r="S470" s="16">
        <v>0.144486692015209</v>
      </c>
      <c r="T470" s="16">
        <v>0.16985645933014401</v>
      </c>
      <c r="U470" s="16">
        <v>0.148706896551724</v>
      </c>
      <c r="V470" s="16">
        <v>0.16288252714708801</v>
      </c>
      <c r="W470" s="16">
        <v>0.15658747300216</v>
      </c>
      <c r="X470" s="16">
        <v>0.13203883495145599</v>
      </c>
      <c r="Y470" s="16">
        <v>0.150746268656716</v>
      </c>
      <c r="Z470" s="16"/>
      <c r="AA470" s="16">
        <v>0.16567342073897501</v>
      </c>
      <c r="AB470" s="16">
        <v>0.14142538975501101</v>
      </c>
      <c r="AC470" s="16"/>
      <c r="AD470" s="16">
        <v>0.114184397163121</v>
      </c>
      <c r="AE470" s="16">
        <v>0.16191709844559601</v>
      </c>
      <c r="AF470" s="16"/>
      <c r="AG470" s="16">
        <v>0.147826086956522</v>
      </c>
      <c r="AH470" s="16">
        <v>0.15036496350365</v>
      </c>
      <c r="AI470" s="16"/>
      <c r="AJ470" s="16">
        <v>0.134261154318461</v>
      </c>
      <c r="AK470" s="16">
        <v>0.16200919702865199</v>
      </c>
      <c r="AL470" s="16"/>
      <c r="AM470" s="16">
        <v>0.19003115264797499</v>
      </c>
      <c r="AN470" s="16">
        <v>0.19009584664536699</v>
      </c>
      <c r="AO470" s="16">
        <v>0.14963797264682199</v>
      </c>
      <c r="AP470" s="16">
        <v>9.3723849372384899E-2</v>
      </c>
      <c r="AQ470" s="16"/>
      <c r="AR470" s="16">
        <v>0.15157232704402501</v>
      </c>
      <c r="AS470" s="16">
        <v>0.14809782608695701</v>
      </c>
      <c r="AT470" s="16"/>
      <c r="AU470" s="16">
        <v>0.114673242909988</v>
      </c>
      <c r="AV470" s="16">
        <v>0.15541601255887</v>
      </c>
      <c r="AW470" s="16"/>
      <c r="AX470" s="16">
        <v>0.156654888103651</v>
      </c>
      <c r="AY470" s="16">
        <v>0.14770413933499199</v>
      </c>
      <c r="AZ470" s="16"/>
      <c r="BA470" s="16">
        <v>0.174033149171271</v>
      </c>
      <c r="BB470" s="16">
        <v>0.14731051344743301</v>
      </c>
      <c r="BC470" s="16"/>
      <c r="BD470" s="16">
        <v>0.16020942408377001</v>
      </c>
      <c r="BE470" s="16">
        <v>0.14669756662804201</v>
      </c>
      <c r="BF470" s="16"/>
      <c r="BG470" s="16">
        <v>0.13175675675675699</v>
      </c>
      <c r="BH470" s="16">
        <v>0.150180940892642</v>
      </c>
      <c r="BI470" s="16"/>
      <c r="BJ470" s="16">
        <v>0.181089743589744</v>
      </c>
      <c r="BK470" s="16">
        <v>0.144855789926819</v>
      </c>
      <c r="BL470" s="16"/>
      <c r="BM470" s="16">
        <v>0.15696202531645601</v>
      </c>
      <c r="BN470" s="16">
        <v>0.148512820512821</v>
      </c>
      <c r="BO470" s="16"/>
      <c r="BP470" s="16">
        <v>0.17880794701986799</v>
      </c>
      <c r="BQ470" s="16">
        <v>0.14530647235319299</v>
      </c>
    </row>
    <row r="471" spans="2:69" x14ac:dyDescent="0.25">
      <c r="B471" t="s">
        <v>268</v>
      </c>
      <c r="C471" s="16">
        <v>0.72220113851992396</v>
      </c>
      <c r="D471" s="16">
        <v>0.766369047619048</v>
      </c>
      <c r="E471" s="16">
        <v>0.64453665283540795</v>
      </c>
      <c r="F471" s="16">
        <v>0.73529411764705899</v>
      </c>
      <c r="G471" s="16">
        <v>0.69331395348837199</v>
      </c>
      <c r="H471" s="16">
        <v>0.72610015174506803</v>
      </c>
      <c r="I471" s="16">
        <v>0.76166456494325396</v>
      </c>
      <c r="J471" s="16">
        <v>0.73737373737373701</v>
      </c>
      <c r="K471" s="16">
        <v>0.67226890756302504</v>
      </c>
      <c r="L471" s="16">
        <v>0.76106194690265505</v>
      </c>
      <c r="M471" s="16"/>
      <c r="N471" s="16">
        <v>0.63373493975903605</v>
      </c>
      <c r="O471" s="16">
        <v>0.736507936507937</v>
      </c>
      <c r="P471" s="16">
        <v>0.70747663551401896</v>
      </c>
      <c r="Q471" s="16">
        <v>0.75145985401459903</v>
      </c>
      <c r="R471" s="16"/>
      <c r="S471" s="16">
        <v>0.66159695817490505</v>
      </c>
      <c r="T471" s="16">
        <v>0.69856459330143506</v>
      </c>
      <c r="U471" s="16">
        <v>0.743534482758621</v>
      </c>
      <c r="V471" s="16">
        <v>0.67522211253701903</v>
      </c>
      <c r="W471" s="16">
        <v>0.74190064794816402</v>
      </c>
      <c r="X471" s="16">
        <v>0.77961165048543701</v>
      </c>
      <c r="Y471" s="16">
        <v>0.76119402985074602</v>
      </c>
      <c r="Z471" s="16"/>
      <c r="AA471" s="16">
        <v>0.75506555423122801</v>
      </c>
      <c r="AB471" s="16">
        <v>0.70684855233852995</v>
      </c>
      <c r="AC471" s="16"/>
      <c r="AD471" s="16">
        <v>0.73475177304964501</v>
      </c>
      <c r="AE471" s="16">
        <v>0.71761658031088105</v>
      </c>
      <c r="AF471" s="16"/>
      <c r="AG471" s="16">
        <v>0.69051383399209498</v>
      </c>
      <c r="AH471" s="16">
        <v>0.75145985401459903</v>
      </c>
      <c r="AI471" s="16"/>
      <c r="AJ471" s="16">
        <v>0.77200163733115001</v>
      </c>
      <c r="AK471" s="16">
        <v>0.67916519278387</v>
      </c>
      <c r="AL471" s="16"/>
      <c r="AM471" s="16">
        <v>0.46105919003115298</v>
      </c>
      <c r="AN471" s="16">
        <v>0.61341853035143801</v>
      </c>
      <c r="AO471" s="16">
        <v>0.73934030571198694</v>
      </c>
      <c r="AP471" s="16">
        <v>0.86945606694560695</v>
      </c>
      <c r="AQ471" s="16"/>
      <c r="AR471" s="16">
        <v>0.74150943396226399</v>
      </c>
      <c r="AS471" s="16">
        <v>0.71385869565217397</v>
      </c>
      <c r="AT471" s="16"/>
      <c r="AU471" s="16">
        <v>0.80271270036991405</v>
      </c>
      <c r="AV471" s="16">
        <v>0.70755774837407504</v>
      </c>
      <c r="AW471" s="16"/>
      <c r="AX471" s="16">
        <v>0.74087161366313303</v>
      </c>
      <c r="AY471" s="16">
        <v>0.71861569780592605</v>
      </c>
      <c r="AZ471" s="16"/>
      <c r="BA471" s="16">
        <v>0.66298342541436495</v>
      </c>
      <c r="BB471" s="16">
        <v>0.72656886715566404</v>
      </c>
      <c r="BC471" s="16"/>
      <c r="BD471" s="16">
        <v>0.72565445026177999</v>
      </c>
      <c r="BE471" s="16">
        <v>0.72143684820394005</v>
      </c>
      <c r="BF471" s="16"/>
      <c r="BG471" s="16">
        <v>0.75337837837837796</v>
      </c>
      <c r="BH471" s="16">
        <v>0.72034579815038202</v>
      </c>
      <c r="BI471" s="16"/>
      <c r="BJ471" s="16">
        <v>0.75320512820512797</v>
      </c>
      <c r="BK471" s="16">
        <v>0.71803702109341405</v>
      </c>
      <c r="BL471" s="16"/>
      <c r="BM471" s="16">
        <v>0.77974683544303802</v>
      </c>
      <c r="BN471" s="16">
        <v>0.71753846153846201</v>
      </c>
      <c r="BO471" s="16"/>
      <c r="BP471" s="16">
        <v>0.71026490066225201</v>
      </c>
      <c r="BQ471" s="16">
        <v>0.72374624946420896</v>
      </c>
    </row>
    <row r="472" spans="2:69" x14ac:dyDescent="0.25">
      <c r="B472" t="s">
        <v>269</v>
      </c>
      <c r="C472" s="16">
        <v>0.108918406072106</v>
      </c>
      <c r="D472" s="16">
        <v>9.2261904761904795E-2</v>
      </c>
      <c r="E472" s="16">
        <v>0.100968188105118</v>
      </c>
      <c r="F472" s="16">
        <v>0.105263157894737</v>
      </c>
      <c r="G472" s="16">
        <v>8.57558139534884E-2</v>
      </c>
      <c r="H472" s="16">
        <v>0.127465857359636</v>
      </c>
      <c r="I472" s="16">
        <v>0.12484237074401</v>
      </c>
      <c r="J472" s="16">
        <v>0.10606060606060599</v>
      </c>
      <c r="K472" s="16">
        <v>0.109243697478992</v>
      </c>
      <c r="L472" s="16">
        <v>9.7345132743362803E-2</v>
      </c>
      <c r="M472" s="16"/>
      <c r="N472" s="16">
        <v>0.20120481927710801</v>
      </c>
      <c r="O472" s="16">
        <v>0.133333333333333</v>
      </c>
      <c r="P472" s="16">
        <v>0.10560747663551399</v>
      </c>
      <c r="Q472" s="16">
        <v>7.6642335766423403E-2</v>
      </c>
      <c r="R472" s="16"/>
      <c r="S472" s="16">
        <v>0.16349809885931599</v>
      </c>
      <c r="T472" s="16">
        <v>0.12200956937799</v>
      </c>
      <c r="U472" s="16">
        <v>9.4827586206896505E-2</v>
      </c>
      <c r="V472" s="16">
        <v>0.14708785784797601</v>
      </c>
      <c r="W472" s="16">
        <v>8.6393088552915803E-2</v>
      </c>
      <c r="X472" s="16">
        <v>7.9611650485436905E-2</v>
      </c>
      <c r="Y472" s="16">
        <v>6.7164179104477598E-2</v>
      </c>
      <c r="Z472" s="16"/>
      <c r="AA472" s="16">
        <v>6.7938021454111999E-2</v>
      </c>
      <c r="AB472" s="16">
        <v>0.12806236080178199</v>
      </c>
      <c r="AC472" s="16"/>
      <c r="AD472" s="16">
        <v>0.12695035460992901</v>
      </c>
      <c r="AE472" s="16">
        <v>0.102331606217617</v>
      </c>
      <c r="AF472" s="16"/>
      <c r="AG472" s="16">
        <v>0.14387351778656099</v>
      </c>
      <c r="AH472" s="16">
        <v>7.6642335766423403E-2</v>
      </c>
      <c r="AI472" s="16"/>
      <c r="AJ472" s="16">
        <v>7.7363896848137506E-2</v>
      </c>
      <c r="AK472" s="16">
        <v>0.136186770428016</v>
      </c>
      <c r="AL472" s="16"/>
      <c r="AM472" s="16">
        <v>0.28037383177570102</v>
      </c>
      <c r="AN472" s="16">
        <v>0.17012779552715701</v>
      </c>
      <c r="AO472" s="16">
        <v>9.4931617055510897E-2</v>
      </c>
      <c r="AP472" s="16">
        <v>2.92887029288703E-2</v>
      </c>
      <c r="AQ472" s="16"/>
      <c r="AR472" s="16">
        <v>8.6792452830188702E-2</v>
      </c>
      <c r="AS472" s="16">
        <v>0.11847826086956501</v>
      </c>
      <c r="AT472" s="16"/>
      <c r="AU472" s="16">
        <v>6.2885326757089993E-2</v>
      </c>
      <c r="AV472" s="16">
        <v>0.117290872392913</v>
      </c>
      <c r="AW472" s="16"/>
      <c r="AX472" s="16">
        <v>8.5983510011778605E-2</v>
      </c>
      <c r="AY472" s="16">
        <v>0.113322777652115</v>
      </c>
      <c r="AZ472" s="16"/>
      <c r="BA472" s="16">
        <v>0.143646408839779</v>
      </c>
      <c r="BB472" s="16">
        <v>0.106356968215159</v>
      </c>
      <c r="BC472" s="16"/>
      <c r="BD472" s="16">
        <v>9.6335078534031393E-2</v>
      </c>
      <c r="BE472" s="16">
        <v>0.1117033603708</v>
      </c>
      <c r="BF472" s="16"/>
      <c r="BG472" s="16">
        <v>0.10472972972973001</v>
      </c>
      <c r="BH472" s="16">
        <v>0.109167671893848</v>
      </c>
      <c r="BI472" s="16"/>
      <c r="BJ472" s="16">
        <v>5.2884615384615398E-2</v>
      </c>
      <c r="BK472" s="16">
        <v>0.116444253120964</v>
      </c>
      <c r="BL472" s="16"/>
      <c r="BM472" s="16">
        <v>5.0632911392405097E-2</v>
      </c>
      <c r="BN472" s="16">
        <v>0.113641025641026</v>
      </c>
      <c r="BO472" s="16"/>
      <c r="BP472" s="16">
        <v>0.10430463576158901</v>
      </c>
      <c r="BQ472" s="16">
        <v>0.109515645092156</v>
      </c>
    </row>
    <row r="473" spans="2:69" x14ac:dyDescent="0.25">
      <c r="B473" t="s">
        <v>68</v>
      </c>
      <c r="C473" s="16">
        <v>1.9734345351043601E-2</v>
      </c>
      <c r="D473" s="16">
        <v>1.6369047619047599E-2</v>
      </c>
      <c r="E473" s="16">
        <v>2.3513139695712299E-2</v>
      </c>
      <c r="F473" s="16">
        <v>3.09597523219814E-3</v>
      </c>
      <c r="G473" s="16">
        <v>1.5988372093023302E-2</v>
      </c>
      <c r="H473" s="16">
        <v>3.71775417298938E-2</v>
      </c>
      <c r="I473" s="16">
        <v>3.7831021437578802E-3</v>
      </c>
      <c r="J473" s="16">
        <v>2.5252525252525301E-2</v>
      </c>
      <c r="K473" s="16">
        <v>3.3613445378151301E-2</v>
      </c>
      <c r="L473" s="16">
        <v>1.7699115044247801E-2</v>
      </c>
      <c r="M473" s="16"/>
      <c r="N473" s="16">
        <v>1.92771084337349E-2</v>
      </c>
      <c r="O473" s="16">
        <v>1.58730158730159E-2</v>
      </c>
      <c r="P473" s="16">
        <v>1.7757009345794401E-2</v>
      </c>
      <c r="Q473" s="16">
        <v>2.1532846715328499E-2</v>
      </c>
      <c r="R473" s="16"/>
      <c r="S473" s="16">
        <v>3.04182509505703E-2</v>
      </c>
      <c r="T473" s="16">
        <v>9.5693779904306199E-3</v>
      </c>
      <c r="U473" s="16">
        <v>1.29310344827586E-2</v>
      </c>
      <c r="V473" s="16">
        <v>1.4807502467917099E-2</v>
      </c>
      <c r="W473" s="16">
        <v>1.51187904967603E-2</v>
      </c>
      <c r="X473" s="16">
        <v>8.7378640776698997E-3</v>
      </c>
      <c r="Y473" s="16">
        <v>2.0895522388059699E-2</v>
      </c>
      <c r="Z473" s="16"/>
      <c r="AA473" s="16">
        <v>1.13230035756853E-2</v>
      </c>
      <c r="AB473" s="16">
        <v>2.3663697104677101E-2</v>
      </c>
      <c r="AC473" s="16"/>
      <c r="AD473" s="16">
        <v>2.4113475177304999E-2</v>
      </c>
      <c r="AE473" s="16">
        <v>1.81347150259067E-2</v>
      </c>
      <c r="AF473" s="16"/>
      <c r="AG473" s="16">
        <v>1.7786561264822101E-2</v>
      </c>
      <c r="AH473" s="16">
        <v>2.1532846715328499E-2</v>
      </c>
      <c r="AI473" s="16"/>
      <c r="AJ473" s="16">
        <v>1.6373311502251301E-2</v>
      </c>
      <c r="AK473" s="16">
        <v>2.2638839759462299E-2</v>
      </c>
      <c r="AL473" s="16"/>
      <c r="AM473" s="16">
        <v>6.8535825545171306E-2</v>
      </c>
      <c r="AN473" s="16">
        <v>2.6357827476038299E-2</v>
      </c>
      <c r="AO473" s="16">
        <v>1.6090104585679801E-2</v>
      </c>
      <c r="AP473" s="16">
        <v>7.5313807531380804E-3</v>
      </c>
      <c r="AQ473" s="16"/>
      <c r="AR473" s="16">
        <v>2.0125786163522001E-2</v>
      </c>
      <c r="AS473" s="16">
        <v>1.9565217391304301E-2</v>
      </c>
      <c r="AT473" s="16"/>
      <c r="AU473" s="16">
        <v>1.97287299630086E-2</v>
      </c>
      <c r="AV473" s="16">
        <v>1.9735366674142201E-2</v>
      </c>
      <c r="AW473" s="16"/>
      <c r="AX473" s="16">
        <v>1.6489988221437001E-2</v>
      </c>
      <c r="AY473" s="16">
        <v>2.0357385206966699E-2</v>
      </c>
      <c r="AZ473" s="16"/>
      <c r="BA473" s="16">
        <v>1.93370165745856E-2</v>
      </c>
      <c r="BB473" s="16">
        <v>1.9763651181744099E-2</v>
      </c>
      <c r="BC473" s="16"/>
      <c r="BD473" s="16">
        <v>1.78010471204188E-2</v>
      </c>
      <c r="BE473" s="16">
        <v>2.0162224797218999E-2</v>
      </c>
      <c r="BF473" s="16"/>
      <c r="BG473" s="16">
        <v>1.0135135135135099E-2</v>
      </c>
      <c r="BH473" s="16">
        <v>2.03055890631283E-2</v>
      </c>
      <c r="BI473" s="16"/>
      <c r="BJ473" s="16">
        <v>1.2820512820512799E-2</v>
      </c>
      <c r="BK473" s="16">
        <v>2.06629358588033E-2</v>
      </c>
      <c r="BL473" s="16"/>
      <c r="BM473" s="16">
        <v>1.26582278481013E-2</v>
      </c>
      <c r="BN473" s="16">
        <v>2.0307692307692301E-2</v>
      </c>
      <c r="BO473" s="16"/>
      <c r="BP473" s="16">
        <v>6.6225165562913899E-3</v>
      </c>
      <c r="BQ473" s="16">
        <v>2.14316330904415E-2</v>
      </c>
    </row>
    <row r="474" spans="2:69" x14ac:dyDescent="0.25">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row>
    <row r="475" spans="2:69" x14ac:dyDescent="0.25">
      <c r="B475" s="6" t="s">
        <v>274</v>
      </c>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row>
    <row r="476" spans="2:69" x14ac:dyDescent="0.25">
      <c r="B476" s="23" t="s">
        <v>70</v>
      </c>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row>
    <row r="477" spans="2:69" x14ac:dyDescent="0.25">
      <c r="B477" t="s">
        <v>267</v>
      </c>
      <c r="C477" s="16">
        <v>0.12865275142315</v>
      </c>
      <c r="D477" s="16">
        <v>0.120535714285714</v>
      </c>
      <c r="E477" s="16">
        <v>0.17565698478561501</v>
      </c>
      <c r="F477" s="16">
        <v>0.113003095975232</v>
      </c>
      <c r="G477" s="16">
        <v>0.168604651162791</v>
      </c>
      <c r="H477" s="16">
        <v>9.78755690440061E-2</v>
      </c>
      <c r="I477" s="16">
        <v>0.12484237074401</v>
      </c>
      <c r="J477" s="16">
        <v>0.11616161616161599</v>
      </c>
      <c r="K477" s="16">
        <v>0.17647058823529399</v>
      </c>
      <c r="L477" s="16">
        <v>7.9646017699115002E-2</v>
      </c>
      <c r="M477" s="16"/>
      <c r="N477" s="16">
        <v>0.14337349397590399</v>
      </c>
      <c r="O477" s="16">
        <v>0.104761904761905</v>
      </c>
      <c r="P477" s="16">
        <v>0.124299065420561</v>
      </c>
      <c r="Q477" s="16">
        <v>0.13138686131386901</v>
      </c>
      <c r="R477" s="16"/>
      <c r="S477" s="16">
        <v>0.14068441064638801</v>
      </c>
      <c r="T477" s="16">
        <v>0.14114832535885199</v>
      </c>
      <c r="U477" s="16">
        <v>0.15086206896551699</v>
      </c>
      <c r="V477" s="16">
        <v>0.126357354392892</v>
      </c>
      <c r="W477" s="16">
        <v>0.12419006479481599</v>
      </c>
      <c r="X477" s="16">
        <v>0.120388349514563</v>
      </c>
      <c r="Y477" s="16">
        <v>0.123880597014925</v>
      </c>
      <c r="Z477" s="16"/>
      <c r="AA477" s="16">
        <v>0.142431466030989</v>
      </c>
      <c r="AB477" s="16">
        <v>0.12221603563474399</v>
      </c>
      <c r="AC477" s="16"/>
      <c r="AD477" s="16">
        <v>0.116312056737589</v>
      </c>
      <c r="AE477" s="16">
        <v>0.13316062176165799</v>
      </c>
      <c r="AF477" s="16"/>
      <c r="AG477" s="16">
        <v>0.125691699604743</v>
      </c>
      <c r="AH477" s="16">
        <v>0.13138686131386901</v>
      </c>
      <c r="AI477" s="16"/>
      <c r="AJ477" s="16">
        <v>0.122799836266885</v>
      </c>
      <c r="AK477" s="16">
        <v>0.133710647329324</v>
      </c>
      <c r="AL477" s="16"/>
      <c r="AM477" s="16">
        <v>0.19626168224299101</v>
      </c>
      <c r="AN477" s="16">
        <v>0.18370607028753999</v>
      </c>
      <c r="AO477" s="16">
        <v>0.117457763475463</v>
      </c>
      <c r="AP477" s="16">
        <v>7.6987447698744799E-2</v>
      </c>
      <c r="AQ477" s="16"/>
      <c r="AR477" s="16">
        <v>0.12075471698113199</v>
      </c>
      <c r="AS477" s="16">
        <v>0.132065217391304</v>
      </c>
      <c r="AT477" s="16"/>
      <c r="AU477" s="16">
        <v>0.160295930949445</v>
      </c>
      <c r="AV477" s="16">
        <v>0.12289751065261301</v>
      </c>
      <c r="AW477" s="16"/>
      <c r="AX477" s="16">
        <v>0.143698468786808</v>
      </c>
      <c r="AY477" s="16">
        <v>0.12576340194526101</v>
      </c>
      <c r="AZ477" s="16"/>
      <c r="BA477" s="16">
        <v>0.16022099447513799</v>
      </c>
      <c r="BB477" s="16">
        <v>0.126324368378158</v>
      </c>
      <c r="BC477" s="16"/>
      <c r="BD477" s="16">
        <v>0.139267015706806</v>
      </c>
      <c r="BE477" s="16">
        <v>0.12630359212051001</v>
      </c>
      <c r="BF477" s="16"/>
      <c r="BG477" s="16">
        <v>0.14527027027027001</v>
      </c>
      <c r="BH477" s="16">
        <v>0.12766385203055899</v>
      </c>
      <c r="BI477" s="16"/>
      <c r="BJ477" s="16">
        <v>0.17948717948717899</v>
      </c>
      <c r="BK477" s="16">
        <v>0.121825226000861</v>
      </c>
      <c r="BL477" s="16"/>
      <c r="BM477" s="16">
        <v>0.16962025316455701</v>
      </c>
      <c r="BN477" s="16">
        <v>0.12533333333333299</v>
      </c>
      <c r="BO477" s="16"/>
      <c r="BP477" s="16">
        <v>0.139072847682119</v>
      </c>
      <c r="BQ477" s="16">
        <v>0.12730390055722199</v>
      </c>
    </row>
    <row r="478" spans="2:69" x14ac:dyDescent="0.25">
      <c r="B478" t="s">
        <v>268</v>
      </c>
      <c r="C478" s="16">
        <v>0.76204933586337797</v>
      </c>
      <c r="D478" s="16">
        <v>0.81547619047619002</v>
      </c>
      <c r="E478" s="16">
        <v>0.73720608575380397</v>
      </c>
      <c r="F478" s="16">
        <v>0.81733746130031004</v>
      </c>
      <c r="G478" s="16">
        <v>0.77616279069767402</v>
      </c>
      <c r="H478" s="16">
        <v>0.71244309559939301</v>
      </c>
      <c r="I478" s="16">
        <v>0.73266078184111005</v>
      </c>
      <c r="J478" s="16">
        <v>0.83333333333333304</v>
      </c>
      <c r="K478" s="16">
        <v>0.73949579831932799</v>
      </c>
      <c r="L478" s="16">
        <v>0.88495575221238898</v>
      </c>
      <c r="M478" s="16"/>
      <c r="N478" s="16">
        <v>0.57108433734939801</v>
      </c>
      <c r="O478" s="16">
        <v>0.73174603174603203</v>
      </c>
      <c r="P478" s="16">
        <v>0.78504672897196304</v>
      </c>
      <c r="Q478" s="16">
        <v>0.81788321167883204</v>
      </c>
      <c r="R478" s="16"/>
      <c r="S478" s="16">
        <v>0.65209125475285201</v>
      </c>
      <c r="T478" s="16">
        <v>0.71531100478468901</v>
      </c>
      <c r="U478" s="16">
        <v>0.76508620689655205</v>
      </c>
      <c r="V478" s="16">
        <v>0.73741362290227097</v>
      </c>
      <c r="W478" s="16">
        <v>0.80777537796976195</v>
      </c>
      <c r="X478" s="16">
        <v>0.81262135922330103</v>
      </c>
      <c r="Y478" s="16">
        <v>0.79402985074626897</v>
      </c>
      <c r="Z478" s="16"/>
      <c r="AA478" s="16">
        <v>0.79976162097735404</v>
      </c>
      <c r="AB478" s="16">
        <v>0.74443207126948796</v>
      </c>
      <c r="AC478" s="16"/>
      <c r="AD478" s="16">
        <v>0.73404255319148903</v>
      </c>
      <c r="AE478" s="16">
        <v>0.77227979274611402</v>
      </c>
      <c r="AF478" s="16"/>
      <c r="AG478" s="16">
        <v>0.70158102766798403</v>
      </c>
      <c r="AH478" s="16">
        <v>0.81788321167883204</v>
      </c>
      <c r="AI478" s="16"/>
      <c r="AJ478" s="16">
        <v>0.80229226361031503</v>
      </c>
      <c r="AK478" s="16">
        <v>0.72727272727272696</v>
      </c>
      <c r="AL478" s="16"/>
      <c r="AM478" s="16">
        <v>0.355140186915888</v>
      </c>
      <c r="AN478" s="16">
        <v>0.64297124600639</v>
      </c>
      <c r="AO478" s="16">
        <v>0.80973451327433599</v>
      </c>
      <c r="AP478" s="16">
        <v>0.89539748953974896</v>
      </c>
      <c r="AQ478" s="16"/>
      <c r="AR478" s="16">
        <v>0.82138364779874196</v>
      </c>
      <c r="AS478" s="16">
        <v>0.73641304347826098</v>
      </c>
      <c r="AT478" s="16"/>
      <c r="AU478" s="16">
        <v>0.70653514180024701</v>
      </c>
      <c r="AV478" s="16">
        <v>0.77214622112581299</v>
      </c>
      <c r="AW478" s="16"/>
      <c r="AX478" s="16">
        <v>0.79034157832744401</v>
      </c>
      <c r="AY478" s="16">
        <v>0.75661615019226403</v>
      </c>
      <c r="AZ478" s="16"/>
      <c r="BA478" s="16">
        <v>0.74033149171270696</v>
      </c>
      <c r="BB478" s="16">
        <v>0.76365118174409097</v>
      </c>
      <c r="BC478" s="16"/>
      <c r="BD478" s="16">
        <v>0.76649214659685905</v>
      </c>
      <c r="BE478" s="16">
        <v>0.76106604866743899</v>
      </c>
      <c r="BF478" s="16"/>
      <c r="BG478" s="16">
        <v>0.75</v>
      </c>
      <c r="BH478" s="16">
        <v>0.76276638520305595</v>
      </c>
      <c r="BI478" s="16"/>
      <c r="BJ478" s="16">
        <v>0.77724358974358998</v>
      </c>
      <c r="BK478" s="16">
        <v>0.76000860955660798</v>
      </c>
      <c r="BL478" s="16"/>
      <c r="BM478" s="16">
        <v>0.76202531645569604</v>
      </c>
      <c r="BN478" s="16">
        <v>0.76205128205128203</v>
      </c>
      <c r="BO478" s="16"/>
      <c r="BP478" s="16">
        <v>0.78807947019867597</v>
      </c>
      <c r="BQ478" s="16">
        <v>0.75867981140162899</v>
      </c>
    </row>
    <row r="479" spans="2:69" x14ac:dyDescent="0.25">
      <c r="B479" t="s">
        <v>269</v>
      </c>
      <c r="C479" s="16">
        <v>9.3358633776091104E-2</v>
      </c>
      <c r="D479" s="16">
        <v>4.7619047619047603E-2</v>
      </c>
      <c r="E479" s="16">
        <v>7.74550484094053E-2</v>
      </c>
      <c r="F479" s="16">
        <v>6.6563467492260095E-2</v>
      </c>
      <c r="G479" s="16">
        <v>4.2151162790697701E-2</v>
      </c>
      <c r="H479" s="16">
        <v>0.15705614567526599</v>
      </c>
      <c r="I479" s="16">
        <v>0.13619167717528399</v>
      </c>
      <c r="J479" s="16">
        <v>4.0404040404040401E-2</v>
      </c>
      <c r="K479" s="16">
        <v>5.0420168067226899E-2</v>
      </c>
      <c r="L479" s="16">
        <v>2.6548672566371698E-2</v>
      </c>
      <c r="M479" s="16"/>
      <c r="N479" s="16">
        <v>0.25783132530120501</v>
      </c>
      <c r="O479" s="16">
        <v>0.13968253968253999</v>
      </c>
      <c r="P479" s="16">
        <v>7.57009345794393E-2</v>
      </c>
      <c r="Q479" s="16">
        <v>3.9781021897810201E-2</v>
      </c>
      <c r="R479" s="16"/>
      <c r="S479" s="16">
        <v>0.186311787072243</v>
      </c>
      <c r="T479" s="16">
        <v>0.12200956937799</v>
      </c>
      <c r="U479" s="16">
        <v>7.5431034482758605E-2</v>
      </c>
      <c r="V479" s="16">
        <v>0.118460019743337</v>
      </c>
      <c r="W479" s="16">
        <v>5.7235421166306699E-2</v>
      </c>
      <c r="X479" s="16">
        <v>5.6310679611650503E-2</v>
      </c>
      <c r="Y479" s="16">
        <v>7.1641791044776096E-2</v>
      </c>
      <c r="Z479" s="16"/>
      <c r="AA479" s="16">
        <v>5.0059594755661498E-2</v>
      </c>
      <c r="AB479" s="16">
        <v>0.11358574610244999</v>
      </c>
      <c r="AC479" s="16"/>
      <c r="AD479" s="16">
        <v>0.12624113475177301</v>
      </c>
      <c r="AE479" s="16">
        <v>8.1347150259067399E-2</v>
      </c>
      <c r="AF479" s="16"/>
      <c r="AG479" s="16">
        <v>0.15138339920948601</v>
      </c>
      <c r="AH479" s="16">
        <v>3.9781021897810201E-2</v>
      </c>
      <c r="AI479" s="16"/>
      <c r="AJ479" s="16">
        <v>6.2627916496111297E-2</v>
      </c>
      <c r="AK479" s="16">
        <v>0.119915104350902</v>
      </c>
      <c r="AL479" s="16"/>
      <c r="AM479" s="16">
        <v>0.386292834890966</v>
      </c>
      <c r="AN479" s="16">
        <v>0.146964856230032</v>
      </c>
      <c r="AO479" s="16">
        <v>6.2751407884151206E-2</v>
      </c>
      <c r="AP479" s="16">
        <v>2.25941422594142E-2</v>
      </c>
      <c r="AQ479" s="16"/>
      <c r="AR479" s="16">
        <v>4.71698113207547E-2</v>
      </c>
      <c r="AS479" s="16">
        <v>0.113315217391304</v>
      </c>
      <c r="AT479" s="16"/>
      <c r="AU479" s="16">
        <v>0.114673242909988</v>
      </c>
      <c r="AV479" s="16">
        <v>8.9481946624803799E-2</v>
      </c>
      <c r="AW479" s="16"/>
      <c r="AX479" s="16">
        <v>5.1825677267373402E-2</v>
      </c>
      <c r="AY479" s="16">
        <v>0.101334539696901</v>
      </c>
      <c r="AZ479" s="16"/>
      <c r="BA479" s="16">
        <v>9.3922651933701695E-2</v>
      </c>
      <c r="BB479" s="16">
        <v>9.3317033414832898E-2</v>
      </c>
      <c r="BC479" s="16"/>
      <c r="BD479" s="16">
        <v>7.8534031413612607E-2</v>
      </c>
      <c r="BE479" s="16">
        <v>9.6639629200463498E-2</v>
      </c>
      <c r="BF479" s="16"/>
      <c r="BG479" s="16">
        <v>8.1081081081081099E-2</v>
      </c>
      <c r="BH479" s="16">
        <v>9.4089264173703294E-2</v>
      </c>
      <c r="BI479" s="16"/>
      <c r="BJ479" s="16">
        <v>3.3653846153846201E-2</v>
      </c>
      <c r="BK479" s="16">
        <v>0.101377529057254</v>
      </c>
      <c r="BL479" s="16"/>
      <c r="BM479" s="16">
        <v>5.82278481012658E-2</v>
      </c>
      <c r="BN479" s="16">
        <v>9.6205128205128193E-2</v>
      </c>
      <c r="BO479" s="16"/>
      <c r="BP479" s="16">
        <v>6.4569536423841098E-2</v>
      </c>
      <c r="BQ479" s="16">
        <v>9.7085297899699996E-2</v>
      </c>
    </row>
    <row r="480" spans="2:69" x14ac:dyDescent="0.25">
      <c r="B480" t="s">
        <v>68</v>
      </c>
      <c r="C480" s="16">
        <v>1.5939278937381399E-2</v>
      </c>
      <c r="D480" s="16">
        <v>1.6369047619047599E-2</v>
      </c>
      <c r="E480" s="16">
        <v>9.6818810511756608E-3</v>
      </c>
      <c r="F480" s="16">
        <v>3.09597523219814E-3</v>
      </c>
      <c r="G480" s="16">
        <v>1.30813953488372E-2</v>
      </c>
      <c r="H480" s="16">
        <v>3.2625189681335397E-2</v>
      </c>
      <c r="I480" s="16">
        <v>6.30517023959647E-3</v>
      </c>
      <c r="J480" s="16">
        <v>1.01010101010101E-2</v>
      </c>
      <c r="K480" s="16">
        <v>3.3613445378151301E-2</v>
      </c>
      <c r="L480" s="16">
        <v>8.8495575221238902E-3</v>
      </c>
      <c r="M480" s="16"/>
      <c r="N480" s="16">
        <v>2.7710843373493999E-2</v>
      </c>
      <c r="O480" s="16">
        <v>2.3809523809523801E-2</v>
      </c>
      <c r="P480" s="16">
        <v>1.4953271028037399E-2</v>
      </c>
      <c r="Q480" s="16">
        <v>1.09489051094891E-2</v>
      </c>
      <c r="R480" s="16"/>
      <c r="S480" s="16">
        <v>2.0912547528517102E-2</v>
      </c>
      <c r="T480" s="16">
        <v>2.1531100478468901E-2</v>
      </c>
      <c r="U480" s="16">
        <v>8.6206896551724102E-3</v>
      </c>
      <c r="V480" s="16">
        <v>1.77690029615005E-2</v>
      </c>
      <c r="W480" s="16">
        <v>1.07991360691145E-2</v>
      </c>
      <c r="X480" s="16">
        <v>1.06796116504854E-2</v>
      </c>
      <c r="Y480" s="16">
        <v>1.04477611940299E-2</v>
      </c>
      <c r="Z480" s="16"/>
      <c r="AA480" s="16">
        <v>7.7473182359952299E-3</v>
      </c>
      <c r="AB480" s="16">
        <v>1.9766146993318499E-2</v>
      </c>
      <c r="AC480" s="16"/>
      <c r="AD480" s="16">
        <v>2.3404255319148901E-2</v>
      </c>
      <c r="AE480" s="16">
        <v>1.32124352331606E-2</v>
      </c>
      <c r="AF480" s="16"/>
      <c r="AG480" s="16">
        <v>2.1343873517786601E-2</v>
      </c>
      <c r="AH480" s="16">
        <v>1.09489051094891E-2</v>
      </c>
      <c r="AI480" s="16"/>
      <c r="AJ480" s="16">
        <v>1.2279983626688499E-2</v>
      </c>
      <c r="AK480" s="16">
        <v>1.9101521047046301E-2</v>
      </c>
      <c r="AL480" s="16"/>
      <c r="AM480" s="16">
        <v>6.2305295950155798E-2</v>
      </c>
      <c r="AN480" s="16">
        <v>2.6357827476038299E-2</v>
      </c>
      <c r="AO480" s="16">
        <v>1.00563153660499E-2</v>
      </c>
      <c r="AP480" s="16">
        <v>5.0209205020920501E-3</v>
      </c>
      <c r="AQ480" s="16"/>
      <c r="AR480" s="16">
        <v>1.06918238993711E-2</v>
      </c>
      <c r="AS480" s="16">
        <v>1.8206521739130399E-2</v>
      </c>
      <c r="AT480" s="16"/>
      <c r="AU480" s="16">
        <v>1.84956843403206E-2</v>
      </c>
      <c r="AV480" s="16">
        <v>1.5474321596770599E-2</v>
      </c>
      <c r="AW480" s="16"/>
      <c r="AX480" s="16">
        <v>1.41342756183746E-2</v>
      </c>
      <c r="AY480" s="16">
        <v>1.62859081655734E-2</v>
      </c>
      <c r="AZ480" s="16"/>
      <c r="BA480" s="16">
        <v>5.5248618784530402E-3</v>
      </c>
      <c r="BB480" s="16">
        <v>1.67074164629177E-2</v>
      </c>
      <c r="BC480" s="16"/>
      <c r="BD480" s="16">
        <v>1.5706806282722498E-2</v>
      </c>
      <c r="BE480" s="16">
        <v>1.59907300115875E-2</v>
      </c>
      <c r="BF480" s="16"/>
      <c r="BG480" s="16">
        <v>2.3648648648648601E-2</v>
      </c>
      <c r="BH480" s="16">
        <v>1.5480498592681901E-2</v>
      </c>
      <c r="BI480" s="16"/>
      <c r="BJ480" s="16">
        <v>9.6153846153846194E-3</v>
      </c>
      <c r="BK480" s="16">
        <v>1.6788635385277698E-2</v>
      </c>
      <c r="BL480" s="16"/>
      <c r="BM480" s="16">
        <v>1.0126582278481001E-2</v>
      </c>
      <c r="BN480" s="16">
        <v>1.64102564102564E-2</v>
      </c>
      <c r="BO480" s="16"/>
      <c r="BP480" s="16">
        <v>8.2781456953642408E-3</v>
      </c>
      <c r="BQ480" s="16">
        <v>1.6930990141448801E-2</v>
      </c>
    </row>
    <row r="481" spans="2:69" x14ac:dyDescent="0.25">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row>
    <row r="482" spans="2:69" x14ac:dyDescent="0.25">
      <c r="B482" s="6" t="s">
        <v>275</v>
      </c>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row>
    <row r="483" spans="2:69" x14ac:dyDescent="0.25">
      <c r="B483" s="23" t="s">
        <v>70</v>
      </c>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row>
    <row r="484" spans="2:69" x14ac:dyDescent="0.25">
      <c r="B484" t="s">
        <v>267</v>
      </c>
      <c r="C484" s="16">
        <v>0.202277039848197</v>
      </c>
      <c r="D484" s="16">
        <v>0.19345238095238099</v>
      </c>
      <c r="E484" s="16">
        <v>0.25864453665283499</v>
      </c>
      <c r="F484" s="16">
        <v>0.222910216718266</v>
      </c>
      <c r="G484" s="16">
        <v>0.24418604651162801</v>
      </c>
      <c r="H484" s="16">
        <v>0.16919575113808799</v>
      </c>
      <c r="I484" s="16">
        <v>0.17150063051702399</v>
      </c>
      <c r="J484" s="16">
        <v>0.15151515151515199</v>
      </c>
      <c r="K484" s="16">
        <v>0.218487394957983</v>
      </c>
      <c r="L484" s="16">
        <v>0.19469026548672599</v>
      </c>
      <c r="M484" s="16"/>
      <c r="N484" s="16">
        <v>0.233734939759036</v>
      </c>
      <c r="O484" s="16">
        <v>0.21746031746031699</v>
      </c>
      <c r="P484" s="16">
        <v>0.20560747663551401</v>
      </c>
      <c r="Q484" s="16">
        <v>0.18795620437956201</v>
      </c>
      <c r="R484" s="16"/>
      <c r="S484" s="16">
        <v>0.212927756653992</v>
      </c>
      <c r="T484" s="16">
        <v>0.196172248803828</v>
      </c>
      <c r="U484" s="16">
        <v>0.23060344827586199</v>
      </c>
      <c r="V484" s="16">
        <v>0.180651530108588</v>
      </c>
      <c r="W484" s="16">
        <v>0.206263498920086</v>
      </c>
      <c r="X484" s="16">
        <v>0.20485436893203901</v>
      </c>
      <c r="Y484" s="16">
        <v>0.205970149253731</v>
      </c>
      <c r="Z484" s="16"/>
      <c r="AA484" s="16">
        <v>0.201430274135876</v>
      </c>
      <c r="AB484" s="16">
        <v>0.202672605790646</v>
      </c>
      <c r="AC484" s="16"/>
      <c r="AD484" s="16">
        <v>0.17375886524822701</v>
      </c>
      <c r="AE484" s="16">
        <v>0.21269430051813501</v>
      </c>
      <c r="AF484" s="16"/>
      <c r="AG484" s="16">
        <v>0.21778656126482199</v>
      </c>
      <c r="AH484" s="16">
        <v>0.18795620437956201</v>
      </c>
      <c r="AI484" s="16"/>
      <c r="AJ484" s="16">
        <v>0.17683176422431399</v>
      </c>
      <c r="AK484" s="16">
        <v>0.224266006367174</v>
      </c>
      <c r="AL484" s="16"/>
      <c r="AM484" s="16">
        <v>0.233644859813084</v>
      </c>
      <c r="AN484" s="16">
        <v>0.26517571884983998</v>
      </c>
      <c r="AO484" s="16">
        <v>0.20836685438455299</v>
      </c>
      <c r="AP484" s="16">
        <v>0.116317991631799</v>
      </c>
      <c r="AQ484" s="16"/>
      <c r="AR484" s="16">
        <v>0.20503144654088101</v>
      </c>
      <c r="AS484" s="16">
        <v>0.201086956521739</v>
      </c>
      <c r="AT484" s="16"/>
      <c r="AU484" s="16">
        <v>0.18742293464858201</v>
      </c>
      <c r="AV484" s="16">
        <v>0.204978694774613</v>
      </c>
      <c r="AW484" s="16"/>
      <c r="AX484" s="16">
        <v>0.18610129564193201</v>
      </c>
      <c r="AY484" s="16">
        <v>0.205383397421398</v>
      </c>
      <c r="AZ484" s="16"/>
      <c r="BA484" s="16">
        <v>0.20441988950276199</v>
      </c>
      <c r="BB484" s="16">
        <v>0.20211898940505299</v>
      </c>
      <c r="BC484" s="16"/>
      <c r="BD484" s="16">
        <v>0.21570680628272301</v>
      </c>
      <c r="BE484" s="16">
        <v>0.19930475086906099</v>
      </c>
      <c r="BF484" s="16"/>
      <c r="BG484" s="16">
        <v>0.168918918918919</v>
      </c>
      <c r="BH484" s="16">
        <v>0.20426216324889401</v>
      </c>
      <c r="BI484" s="16"/>
      <c r="BJ484" s="16">
        <v>0.22435897435897401</v>
      </c>
      <c r="BK484" s="16">
        <v>0.199311235471373</v>
      </c>
      <c r="BL484" s="16"/>
      <c r="BM484" s="16">
        <v>0.20759493670886101</v>
      </c>
      <c r="BN484" s="16">
        <v>0.20184615384615401</v>
      </c>
      <c r="BO484" s="16"/>
      <c r="BP484" s="16">
        <v>0.221854304635762</v>
      </c>
      <c r="BQ484" s="16">
        <v>0.19974282040291499</v>
      </c>
    </row>
    <row r="485" spans="2:69" x14ac:dyDescent="0.25">
      <c r="B485" t="s">
        <v>268</v>
      </c>
      <c r="C485" s="16">
        <v>0.66223908918406105</v>
      </c>
      <c r="D485" s="16">
        <v>0.69940476190476197</v>
      </c>
      <c r="E485" s="16">
        <v>0.64177040110650097</v>
      </c>
      <c r="F485" s="16">
        <v>0.70897832817337503</v>
      </c>
      <c r="G485" s="16">
        <v>0.61191860465116299</v>
      </c>
      <c r="H485" s="16">
        <v>0.63884673748103205</v>
      </c>
      <c r="I485" s="16">
        <v>0.68474148802017698</v>
      </c>
      <c r="J485" s="16">
        <v>0.71212121212121204</v>
      </c>
      <c r="K485" s="16">
        <v>0.60504201680672298</v>
      </c>
      <c r="L485" s="16">
        <v>0.69911504424778803</v>
      </c>
      <c r="M485" s="16"/>
      <c r="N485" s="16">
        <v>0.45903614457831299</v>
      </c>
      <c r="O485" s="16">
        <v>0.607936507936508</v>
      </c>
      <c r="P485" s="16">
        <v>0.68504672897196295</v>
      </c>
      <c r="Q485" s="16">
        <v>0.72737226277372302</v>
      </c>
      <c r="R485" s="16"/>
      <c r="S485" s="16">
        <v>0.56463878326996197</v>
      </c>
      <c r="T485" s="16">
        <v>0.67464114832535904</v>
      </c>
      <c r="U485" s="16">
        <v>0.67672413793103403</v>
      </c>
      <c r="V485" s="16">
        <v>0.62882527147087897</v>
      </c>
      <c r="W485" s="16">
        <v>0.69870410367170599</v>
      </c>
      <c r="X485" s="16">
        <v>0.70970873786407795</v>
      </c>
      <c r="Y485" s="16">
        <v>0.69552238805970101</v>
      </c>
      <c r="Z485" s="16"/>
      <c r="AA485" s="16">
        <v>0.72943980929678198</v>
      </c>
      <c r="AB485" s="16">
        <v>0.63084632516703798</v>
      </c>
      <c r="AC485" s="16"/>
      <c r="AD485" s="16">
        <v>0.66241134751773001</v>
      </c>
      <c r="AE485" s="16">
        <v>0.66217616580310901</v>
      </c>
      <c r="AF485" s="16"/>
      <c r="AG485" s="16">
        <v>0.59169960474308303</v>
      </c>
      <c r="AH485" s="16">
        <v>0.72737226277372302</v>
      </c>
      <c r="AI485" s="16"/>
      <c r="AJ485" s="16">
        <v>0.71837904216127701</v>
      </c>
      <c r="AK485" s="16">
        <v>0.61372479660417401</v>
      </c>
      <c r="AL485" s="16"/>
      <c r="AM485" s="16">
        <v>0.34267912772585701</v>
      </c>
      <c r="AN485" s="16">
        <v>0.49600638977635803</v>
      </c>
      <c r="AO485" s="16">
        <v>0.69308125502815798</v>
      </c>
      <c r="AP485" s="16">
        <v>0.85774058577405898</v>
      </c>
      <c r="AQ485" s="16"/>
      <c r="AR485" s="16">
        <v>0.69622641509434002</v>
      </c>
      <c r="AS485" s="16">
        <v>0.64755434782608701</v>
      </c>
      <c r="AT485" s="16"/>
      <c r="AU485" s="16">
        <v>0.74845869297164003</v>
      </c>
      <c r="AV485" s="16">
        <v>0.64655752410854495</v>
      </c>
      <c r="AW485" s="16"/>
      <c r="AX485" s="16">
        <v>0.65724381625441697</v>
      </c>
      <c r="AY485" s="16">
        <v>0.66319837140918303</v>
      </c>
      <c r="AZ485" s="16"/>
      <c r="BA485" s="16">
        <v>0.649171270718232</v>
      </c>
      <c r="BB485" s="16">
        <v>0.66320293398533003</v>
      </c>
      <c r="BC485" s="16"/>
      <c r="BD485" s="16">
        <v>0.73717277486911004</v>
      </c>
      <c r="BE485" s="16">
        <v>0.64565469293163402</v>
      </c>
      <c r="BF485" s="16"/>
      <c r="BG485" s="16">
        <v>0.74324324324324298</v>
      </c>
      <c r="BH485" s="16">
        <v>0.65741857659831104</v>
      </c>
      <c r="BI485" s="16"/>
      <c r="BJ485" s="16">
        <v>0.70352564102564097</v>
      </c>
      <c r="BK485" s="16">
        <v>0.65669393026259104</v>
      </c>
      <c r="BL485" s="16"/>
      <c r="BM485" s="16">
        <v>0.66075949367088604</v>
      </c>
      <c r="BN485" s="16">
        <v>0.66235897435897395</v>
      </c>
      <c r="BO485" s="16"/>
      <c r="BP485" s="16">
        <v>0.685430463576159</v>
      </c>
      <c r="BQ485" s="16">
        <v>0.65923703386197996</v>
      </c>
    </row>
    <row r="486" spans="2:69" x14ac:dyDescent="0.25">
      <c r="B486" t="s">
        <v>269</v>
      </c>
      <c r="C486" s="16">
        <v>0.11309297912713499</v>
      </c>
      <c r="D486" s="16">
        <v>8.4821428571428603E-2</v>
      </c>
      <c r="E486" s="16">
        <v>8.29875518672199E-2</v>
      </c>
      <c r="F486" s="16">
        <v>6.19195046439628E-2</v>
      </c>
      <c r="G486" s="16">
        <v>0.113372093023256</v>
      </c>
      <c r="H486" s="16">
        <v>0.15553869499241299</v>
      </c>
      <c r="I486" s="16">
        <v>0.13619167717528399</v>
      </c>
      <c r="J486" s="16">
        <v>0.11111111111111099</v>
      </c>
      <c r="K486" s="16">
        <v>0.126050420168067</v>
      </c>
      <c r="L486" s="16">
        <v>9.7345132743362803E-2</v>
      </c>
      <c r="M486" s="16"/>
      <c r="N486" s="16">
        <v>0.28192771084337298</v>
      </c>
      <c r="O486" s="16">
        <v>0.158730158730159</v>
      </c>
      <c r="P486" s="16">
        <v>9.1588785046729002E-2</v>
      </c>
      <c r="Q486" s="16">
        <v>5.9854014598540103E-2</v>
      </c>
      <c r="R486" s="16"/>
      <c r="S486" s="16">
        <v>0.195817490494297</v>
      </c>
      <c r="T486" s="16">
        <v>0.11483253588516699</v>
      </c>
      <c r="U486" s="16">
        <v>8.18965517241379E-2</v>
      </c>
      <c r="V486" s="16">
        <v>0.17670286278381001</v>
      </c>
      <c r="W486" s="16">
        <v>7.1274298056155497E-2</v>
      </c>
      <c r="X486" s="16">
        <v>7.2815533980582506E-2</v>
      </c>
      <c r="Y486" s="16">
        <v>7.01492537313433E-2</v>
      </c>
      <c r="Z486" s="16"/>
      <c r="AA486" s="16">
        <v>6.0190703218116801E-2</v>
      </c>
      <c r="AB486" s="16">
        <v>0.137806236080178</v>
      </c>
      <c r="AC486" s="16"/>
      <c r="AD486" s="16">
        <v>0.14042553191489399</v>
      </c>
      <c r="AE486" s="16">
        <v>0.10310880829015499</v>
      </c>
      <c r="AF486" s="16"/>
      <c r="AG486" s="16">
        <v>0.170750988142293</v>
      </c>
      <c r="AH486" s="16">
        <v>5.9854014598540103E-2</v>
      </c>
      <c r="AI486" s="16"/>
      <c r="AJ486" s="16">
        <v>8.8006549324600905E-2</v>
      </c>
      <c r="AK486" s="16">
        <v>0.134771842943049</v>
      </c>
      <c r="AL486" s="16"/>
      <c r="AM486" s="16">
        <v>0.355140186915888</v>
      </c>
      <c r="AN486" s="16">
        <v>0.204472843450479</v>
      </c>
      <c r="AO486" s="16">
        <v>7.9243765084473006E-2</v>
      </c>
      <c r="AP486" s="16">
        <v>2.25941422594142E-2</v>
      </c>
      <c r="AQ486" s="16"/>
      <c r="AR486" s="16">
        <v>7.9874213836477997E-2</v>
      </c>
      <c r="AS486" s="16">
        <v>0.12744565217391299</v>
      </c>
      <c r="AT486" s="16"/>
      <c r="AU486" s="16">
        <v>5.7953144266337901E-2</v>
      </c>
      <c r="AV486" s="16">
        <v>0.12312177618300101</v>
      </c>
      <c r="AW486" s="16"/>
      <c r="AX486" s="16">
        <v>0.123674911660777</v>
      </c>
      <c r="AY486" s="16">
        <v>0.111060845962452</v>
      </c>
      <c r="AZ486" s="16"/>
      <c r="BA486" s="16">
        <v>0.121546961325967</v>
      </c>
      <c r="BB486" s="16">
        <v>0.112469437652812</v>
      </c>
      <c r="BC486" s="16"/>
      <c r="BD486" s="16">
        <v>3.5602094240837698E-2</v>
      </c>
      <c r="BE486" s="16">
        <v>0.13024333719582901</v>
      </c>
      <c r="BF486" s="16"/>
      <c r="BG486" s="16">
        <v>8.1081081081081099E-2</v>
      </c>
      <c r="BH486" s="16">
        <v>0.114997989545637</v>
      </c>
      <c r="BI486" s="16"/>
      <c r="BJ486" s="16">
        <v>5.7692307692307702E-2</v>
      </c>
      <c r="BK486" s="16">
        <v>0.120533792509686</v>
      </c>
      <c r="BL486" s="16"/>
      <c r="BM486" s="16">
        <v>0.12151898734177199</v>
      </c>
      <c r="BN486" s="16">
        <v>0.112410256410256</v>
      </c>
      <c r="BO486" s="16"/>
      <c r="BP486" s="16">
        <v>8.9403973509933801E-2</v>
      </c>
      <c r="BQ486" s="16">
        <v>0.116159451350193</v>
      </c>
    </row>
    <row r="487" spans="2:69" x14ac:dyDescent="0.25">
      <c r="B487" t="s">
        <v>68</v>
      </c>
      <c r="C487" s="16">
        <v>2.2390891840607201E-2</v>
      </c>
      <c r="D487" s="16">
        <v>2.23214285714286E-2</v>
      </c>
      <c r="E487" s="16">
        <v>1.6597510373444001E-2</v>
      </c>
      <c r="F487" s="16">
        <v>6.1919504643962904E-3</v>
      </c>
      <c r="G487" s="16">
        <v>3.0523255813953501E-2</v>
      </c>
      <c r="H487" s="16">
        <v>3.6418816388467397E-2</v>
      </c>
      <c r="I487" s="16">
        <v>7.5662042875157603E-3</v>
      </c>
      <c r="J487" s="16">
        <v>2.5252525252525301E-2</v>
      </c>
      <c r="K487" s="16">
        <v>5.0420168067226899E-2</v>
      </c>
      <c r="L487" s="16">
        <v>8.8495575221238902E-3</v>
      </c>
      <c r="M487" s="16"/>
      <c r="N487" s="16">
        <v>2.5301204819277098E-2</v>
      </c>
      <c r="O487" s="16">
        <v>1.58730158730159E-2</v>
      </c>
      <c r="P487" s="16">
        <v>1.7757009345794401E-2</v>
      </c>
      <c r="Q487" s="16">
        <v>2.4817518248175199E-2</v>
      </c>
      <c r="R487" s="16"/>
      <c r="S487" s="16">
        <v>2.6615969581748999E-2</v>
      </c>
      <c r="T487" s="16">
        <v>1.43540669856459E-2</v>
      </c>
      <c r="U487" s="16">
        <v>1.0775862068965501E-2</v>
      </c>
      <c r="V487" s="16">
        <v>1.38203356367226E-2</v>
      </c>
      <c r="W487" s="16">
        <v>2.3758099352051799E-2</v>
      </c>
      <c r="X487" s="16">
        <v>1.2621359223301E-2</v>
      </c>
      <c r="Y487" s="16">
        <v>2.8358208955223899E-2</v>
      </c>
      <c r="Z487" s="16"/>
      <c r="AA487" s="16">
        <v>8.9392133492252699E-3</v>
      </c>
      <c r="AB487" s="16">
        <v>2.8674832962138099E-2</v>
      </c>
      <c r="AC487" s="16"/>
      <c r="AD487" s="16">
        <v>2.3404255319148901E-2</v>
      </c>
      <c r="AE487" s="16">
        <v>2.2020725388601E-2</v>
      </c>
      <c r="AF487" s="16"/>
      <c r="AG487" s="16">
        <v>1.97628458498024E-2</v>
      </c>
      <c r="AH487" s="16">
        <v>2.4817518248175199E-2</v>
      </c>
      <c r="AI487" s="16"/>
      <c r="AJ487" s="16">
        <v>1.6782644289807601E-2</v>
      </c>
      <c r="AK487" s="16">
        <v>2.7237354085603099E-2</v>
      </c>
      <c r="AL487" s="16"/>
      <c r="AM487" s="16">
        <v>6.8535825545171306E-2</v>
      </c>
      <c r="AN487" s="16">
        <v>3.43450479233227E-2</v>
      </c>
      <c r="AO487" s="16">
        <v>1.9308125502815798E-2</v>
      </c>
      <c r="AP487" s="16">
        <v>3.3472803347280298E-3</v>
      </c>
      <c r="AQ487" s="16"/>
      <c r="AR487" s="16">
        <v>1.88679245283019E-2</v>
      </c>
      <c r="AS487" s="16">
        <v>2.3913043478260902E-2</v>
      </c>
      <c r="AT487" s="16"/>
      <c r="AU487" s="16">
        <v>6.1652281134402E-3</v>
      </c>
      <c r="AV487" s="16">
        <v>2.53420049338417E-2</v>
      </c>
      <c r="AW487" s="16"/>
      <c r="AX487" s="16">
        <v>3.2979976442874002E-2</v>
      </c>
      <c r="AY487" s="16">
        <v>2.0357385206966699E-2</v>
      </c>
      <c r="AZ487" s="16"/>
      <c r="BA487" s="16">
        <v>2.4861878453038701E-2</v>
      </c>
      <c r="BB487" s="16">
        <v>2.22086389568052E-2</v>
      </c>
      <c r="BC487" s="16"/>
      <c r="BD487" s="16">
        <v>1.1518324607329799E-2</v>
      </c>
      <c r="BE487" s="16">
        <v>2.4797219003476201E-2</v>
      </c>
      <c r="BF487" s="16"/>
      <c r="BG487" s="16">
        <v>6.7567567567567597E-3</v>
      </c>
      <c r="BH487" s="16">
        <v>2.3321270607157201E-2</v>
      </c>
      <c r="BI487" s="16"/>
      <c r="BJ487" s="16">
        <v>1.44230769230769E-2</v>
      </c>
      <c r="BK487" s="16">
        <v>2.3461041756349499E-2</v>
      </c>
      <c r="BL487" s="16"/>
      <c r="BM487" s="16">
        <v>1.0126582278481001E-2</v>
      </c>
      <c r="BN487" s="16">
        <v>2.33846153846154E-2</v>
      </c>
      <c r="BO487" s="16"/>
      <c r="BP487" s="16">
        <v>3.3112582781457001E-3</v>
      </c>
      <c r="BQ487" s="16">
        <v>2.4860694384912101E-2</v>
      </c>
    </row>
    <row r="488" spans="2:69" x14ac:dyDescent="0.25">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row>
    <row r="489" spans="2:69" x14ac:dyDescent="0.25">
      <c r="B489" s="6" t="s">
        <v>276</v>
      </c>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row>
    <row r="490" spans="2:69" x14ac:dyDescent="0.25">
      <c r="B490" s="23" t="s">
        <v>70</v>
      </c>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row>
    <row r="491" spans="2:69" x14ac:dyDescent="0.25">
      <c r="B491" t="s">
        <v>267</v>
      </c>
      <c r="C491" s="16">
        <v>0.20891840607210599</v>
      </c>
      <c r="D491" s="16">
        <v>0.21279761904761901</v>
      </c>
      <c r="E491" s="16">
        <v>0.25172890733056702</v>
      </c>
      <c r="F491" s="16">
        <v>0.20433436532507701</v>
      </c>
      <c r="G491" s="16">
        <v>0.25</v>
      </c>
      <c r="H491" s="16">
        <v>0.18968133535660101</v>
      </c>
      <c r="I491" s="16">
        <v>0.16645649432534701</v>
      </c>
      <c r="J491" s="16">
        <v>0.18686868686868699</v>
      </c>
      <c r="K491" s="16">
        <v>0.23529411764705899</v>
      </c>
      <c r="L491" s="16">
        <v>0.221238938053097</v>
      </c>
      <c r="M491" s="16"/>
      <c r="N491" s="16">
        <v>0.25421686746987998</v>
      </c>
      <c r="O491" s="16">
        <v>0.21587301587301599</v>
      </c>
      <c r="P491" s="16">
        <v>0.21495327102803699</v>
      </c>
      <c r="Q491" s="16">
        <v>0.19124087591240899</v>
      </c>
      <c r="R491" s="16"/>
      <c r="S491" s="16">
        <v>0.22623574144486699</v>
      </c>
      <c r="T491" s="16">
        <v>0.21052631578947401</v>
      </c>
      <c r="U491" s="16">
        <v>0.23491379310344801</v>
      </c>
      <c r="V491" s="16">
        <v>0.22112537018756201</v>
      </c>
      <c r="W491" s="16">
        <v>0.199784017278618</v>
      </c>
      <c r="X491" s="16">
        <v>0.19708737864077699</v>
      </c>
      <c r="Y491" s="16">
        <v>0.18955223880597</v>
      </c>
      <c r="Z491" s="16"/>
      <c r="AA491" s="16">
        <v>0.193087008343266</v>
      </c>
      <c r="AB491" s="16">
        <v>0.21631403118040099</v>
      </c>
      <c r="AC491" s="16"/>
      <c r="AD491" s="16">
        <v>0.172340425531915</v>
      </c>
      <c r="AE491" s="16">
        <v>0.22227979274611401</v>
      </c>
      <c r="AF491" s="16"/>
      <c r="AG491" s="16">
        <v>0.22806324110671899</v>
      </c>
      <c r="AH491" s="16">
        <v>0.19124087591240899</v>
      </c>
      <c r="AI491" s="16"/>
      <c r="AJ491" s="16">
        <v>0.175194433074089</v>
      </c>
      <c r="AK491" s="16">
        <v>0.23806154934559601</v>
      </c>
      <c r="AL491" s="16"/>
      <c r="AM491" s="16">
        <v>0.29595015576324002</v>
      </c>
      <c r="AN491" s="16">
        <v>0.300319488817891</v>
      </c>
      <c r="AO491" s="16">
        <v>0.20313757039420799</v>
      </c>
      <c r="AP491" s="16">
        <v>0.102928870292887</v>
      </c>
      <c r="AQ491" s="16"/>
      <c r="AR491" s="16">
        <v>0.2</v>
      </c>
      <c r="AS491" s="16">
        <v>0.21277173913043501</v>
      </c>
      <c r="AT491" s="16"/>
      <c r="AU491" s="16">
        <v>0.21208384710234299</v>
      </c>
      <c r="AV491" s="16">
        <v>0.208342677730433</v>
      </c>
      <c r="AW491" s="16"/>
      <c r="AX491" s="16">
        <v>0.207302709069494</v>
      </c>
      <c r="AY491" s="16">
        <v>0.20922868129382499</v>
      </c>
      <c r="AZ491" s="16"/>
      <c r="BA491" s="16">
        <v>0.22928176795580099</v>
      </c>
      <c r="BB491" s="16">
        <v>0.20741646291768501</v>
      </c>
      <c r="BC491" s="16"/>
      <c r="BD491" s="16">
        <v>0.228272251308901</v>
      </c>
      <c r="BE491" s="16">
        <v>0.204634994206257</v>
      </c>
      <c r="BF491" s="16"/>
      <c r="BG491" s="16">
        <v>0.179054054054054</v>
      </c>
      <c r="BH491" s="16">
        <v>0.21069561720948901</v>
      </c>
      <c r="BI491" s="16"/>
      <c r="BJ491" s="16">
        <v>0.256410256410256</v>
      </c>
      <c r="BK491" s="16">
        <v>0.20253981919931099</v>
      </c>
      <c r="BL491" s="16"/>
      <c r="BM491" s="16">
        <v>0.265822784810127</v>
      </c>
      <c r="BN491" s="16">
        <v>0.204307692307692</v>
      </c>
      <c r="BO491" s="16"/>
      <c r="BP491" s="16">
        <v>0.21026490066225201</v>
      </c>
      <c r="BQ491" s="16">
        <v>0.20874410630090001</v>
      </c>
    </row>
    <row r="492" spans="2:69" x14ac:dyDescent="0.25">
      <c r="B492" t="s">
        <v>268</v>
      </c>
      <c r="C492" s="16">
        <v>0.69867172675521805</v>
      </c>
      <c r="D492" s="16">
        <v>0.72619047619047605</v>
      </c>
      <c r="E492" s="16">
        <v>0.67634854771784203</v>
      </c>
      <c r="F492" s="16">
        <v>0.73374613003096001</v>
      </c>
      <c r="G492" s="16">
        <v>0.66715116279069797</v>
      </c>
      <c r="H492" s="16">
        <v>0.67981790591805802</v>
      </c>
      <c r="I492" s="16">
        <v>0.72761664564943296</v>
      </c>
      <c r="J492" s="16">
        <v>0.70202020202020199</v>
      </c>
      <c r="K492" s="16">
        <v>0.69747899159663895</v>
      </c>
      <c r="L492" s="16">
        <v>0.68141592920353999</v>
      </c>
      <c r="M492" s="16"/>
      <c r="N492" s="16">
        <v>0.50963855421686699</v>
      </c>
      <c r="O492" s="16">
        <v>0.65873015873015905</v>
      </c>
      <c r="P492" s="16">
        <v>0.71214953271028003</v>
      </c>
      <c r="Q492" s="16">
        <v>0.75985401459853996</v>
      </c>
      <c r="R492" s="16"/>
      <c r="S492" s="16">
        <v>0.59315589353612197</v>
      </c>
      <c r="T492" s="16">
        <v>0.696172248803828</v>
      </c>
      <c r="U492" s="16">
        <v>0.68318965517241403</v>
      </c>
      <c r="V492" s="16">
        <v>0.64856860809476802</v>
      </c>
      <c r="W492" s="16">
        <v>0.74730021598272101</v>
      </c>
      <c r="X492" s="16">
        <v>0.75922330097087398</v>
      </c>
      <c r="Y492" s="16">
        <v>0.74776119402985097</v>
      </c>
      <c r="Z492" s="16"/>
      <c r="AA492" s="16">
        <v>0.75923718712753296</v>
      </c>
      <c r="AB492" s="16">
        <v>0.67037861915367503</v>
      </c>
      <c r="AC492" s="16"/>
      <c r="AD492" s="16">
        <v>0.71489361702127696</v>
      </c>
      <c r="AE492" s="16">
        <v>0.69274611398963704</v>
      </c>
      <c r="AF492" s="16"/>
      <c r="AG492" s="16">
        <v>0.63241106719367601</v>
      </c>
      <c r="AH492" s="16">
        <v>0.75985401459853996</v>
      </c>
      <c r="AI492" s="16"/>
      <c r="AJ492" s="16">
        <v>0.76545231273025005</v>
      </c>
      <c r="AK492" s="16">
        <v>0.64096215068977702</v>
      </c>
      <c r="AL492" s="16"/>
      <c r="AM492" s="16">
        <v>0.30841121495327101</v>
      </c>
      <c r="AN492" s="16">
        <v>0.53913738019169299</v>
      </c>
      <c r="AO492" s="16">
        <v>0.744569589702333</v>
      </c>
      <c r="AP492" s="16">
        <v>0.87447698744769897</v>
      </c>
      <c r="AQ492" s="16"/>
      <c r="AR492" s="16">
        <v>0.73018867924528297</v>
      </c>
      <c r="AS492" s="16">
        <v>0.68505434782608698</v>
      </c>
      <c r="AT492" s="16"/>
      <c r="AU492" s="16">
        <v>0.71886559802712702</v>
      </c>
      <c r="AV492" s="16">
        <v>0.694998878672348</v>
      </c>
      <c r="AW492" s="16"/>
      <c r="AX492" s="16">
        <v>0.74087161366313303</v>
      </c>
      <c r="AY492" s="16">
        <v>0.69056774485410499</v>
      </c>
      <c r="AZ492" s="16"/>
      <c r="BA492" s="16">
        <v>0.66850828729281797</v>
      </c>
      <c r="BB492" s="16">
        <v>0.70089649551752198</v>
      </c>
      <c r="BC492" s="16"/>
      <c r="BD492" s="16">
        <v>0.69633507853403098</v>
      </c>
      <c r="BE492" s="16">
        <v>0.699188876013905</v>
      </c>
      <c r="BF492" s="16"/>
      <c r="BG492" s="16">
        <v>0.733108108108108</v>
      </c>
      <c r="BH492" s="16">
        <v>0.69662243667068802</v>
      </c>
      <c r="BI492" s="16"/>
      <c r="BJ492" s="16">
        <v>0.69070512820512797</v>
      </c>
      <c r="BK492" s="16">
        <v>0.69974171330176504</v>
      </c>
      <c r="BL492" s="16"/>
      <c r="BM492" s="16">
        <v>0.68607594936708904</v>
      </c>
      <c r="BN492" s="16">
        <v>0.69969230769230795</v>
      </c>
      <c r="BO492" s="16"/>
      <c r="BP492" s="16">
        <v>0.72682119205298001</v>
      </c>
      <c r="BQ492" s="16">
        <v>0.69502786112301795</v>
      </c>
    </row>
    <row r="493" spans="2:69" x14ac:dyDescent="0.25">
      <c r="B493" t="s">
        <v>269</v>
      </c>
      <c r="C493" s="16">
        <v>7.0777988614800794E-2</v>
      </c>
      <c r="D493" s="16">
        <v>4.3154761904761897E-2</v>
      </c>
      <c r="E493" s="16">
        <v>5.6708160442600297E-2</v>
      </c>
      <c r="F493" s="16">
        <v>5.5727554179566603E-2</v>
      </c>
      <c r="G493" s="16">
        <v>5.37790697674419E-2</v>
      </c>
      <c r="H493" s="16">
        <v>9.8634294385432503E-2</v>
      </c>
      <c r="I493" s="16">
        <v>9.2055485498108394E-2</v>
      </c>
      <c r="J493" s="16">
        <v>7.5757575757575801E-2</v>
      </c>
      <c r="K493" s="16">
        <v>3.3613445378151301E-2</v>
      </c>
      <c r="L493" s="16">
        <v>7.0796460176991094E-2</v>
      </c>
      <c r="M493" s="16"/>
      <c r="N493" s="16">
        <v>0.208433734939759</v>
      </c>
      <c r="O493" s="16">
        <v>9.6825396825396801E-2</v>
      </c>
      <c r="P493" s="16">
        <v>4.7663551401869203E-2</v>
      </c>
      <c r="Q493" s="16">
        <v>3.2116788321167898E-2</v>
      </c>
      <c r="R493" s="16"/>
      <c r="S493" s="16">
        <v>0.15019011406844099</v>
      </c>
      <c r="T493" s="16">
        <v>7.6555023923445001E-2</v>
      </c>
      <c r="U493" s="16">
        <v>6.25E-2</v>
      </c>
      <c r="V493" s="16">
        <v>0.10957551826258601</v>
      </c>
      <c r="W493" s="16">
        <v>4.21166306695464E-2</v>
      </c>
      <c r="X493" s="16">
        <v>3.4951456310679599E-2</v>
      </c>
      <c r="Y493" s="16">
        <v>3.8805970149253702E-2</v>
      </c>
      <c r="Z493" s="16"/>
      <c r="AA493" s="16">
        <v>3.7544696066746097E-2</v>
      </c>
      <c r="AB493" s="16">
        <v>8.6302895322939902E-2</v>
      </c>
      <c r="AC493" s="16"/>
      <c r="AD493" s="16">
        <v>8.9361702127659606E-2</v>
      </c>
      <c r="AE493" s="16">
        <v>6.3989637305699495E-2</v>
      </c>
      <c r="AF493" s="16"/>
      <c r="AG493" s="16">
        <v>0.11264822134387401</v>
      </c>
      <c r="AH493" s="16">
        <v>3.2116788321167898E-2</v>
      </c>
      <c r="AI493" s="16"/>
      <c r="AJ493" s="16">
        <v>4.5845272206303703E-2</v>
      </c>
      <c r="AK493" s="16">
        <v>9.2324018394057294E-2</v>
      </c>
      <c r="AL493" s="16"/>
      <c r="AM493" s="16">
        <v>0.31152647975077902</v>
      </c>
      <c r="AN493" s="16">
        <v>0.123801916932907</v>
      </c>
      <c r="AO493" s="16">
        <v>3.9018503620273502E-2</v>
      </c>
      <c r="AP493" s="16">
        <v>1.6736401673640201E-2</v>
      </c>
      <c r="AQ493" s="16"/>
      <c r="AR493" s="16">
        <v>4.5911949685534602E-2</v>
      </c>
      <c r="AS493" s="16">
        <v>8.1521739130434798E-2</v>
      </c>
      <c r="AT493" s="16"/>
      <c r="AU493" s="16">
        <v>5.3020961775585698E-2</v>
      </c>
      <c r="AV493" s="16">
        <v>7.4007625028033194E-2</v>
      </c>
      <c r="AW493" s="16"/>
      <c r="AX493" s="16">
        <v>3.8869257950529999E-2</v>
      </c>
      <c r="AY493" s="16">
        <v>7.6905677448541099E-2</v>
      </c>
      <c r="AZ493" s="16"/>
      <c r="BA493" s="16">
        <v>7.7348066298342497E-2</v>
      </c>
      <c r="BB493" s="16">
        <v>7.0293398533007298E-2</v>
      </c>
      <c r="BC493" s="16"/>
      <c r="BD493" s="16">
        <v>6.2827225130889994E-2</v>
      </c>
      <c r="BE493" s="16">
        <v>7.2537659327925802E-2</v>
      </c>
      <c r="BF493" s="16"/>
      <c r="BG493" s="16">
        <v>6.7567567567567599E-2</v>
      </c>
      <c r="BH493" s="16">
        <v>7.0969039002814593E-2</v>
      </c>
      <c r="BI493" s="16"/>
      <c r="BJ493" s="16">
        <v>3.6858974358974401E-2</v>
      </c>
      <c r="BK493" s="16">
        <v>7.5333620318553604E-2</v>
      </c>
      <c r="BL493" s="16"/>
      <c r="BM493" s="16">
        <v>4.3037974683544297E-2</v>
      </c>
      <c r="BN493" s="16">
        <v>7.3025641025641005E-2</v>
      </c>
      <c r="BO493" s="16"/>
      <c r="BP493" s="16">
        <v>5.2980132450331098E-2</v>
      </c>
      <c r="BQ493" s="16">
        <v>7.3081868838405506E-2</v>
      </c>
    </row>
    <row r="494" spans="2:69" x14ac:dyDescent="0.25">
      <c r="B494" t="s">
        <v>68</v>
      </c>
      <c r="C494" s="16">
        <v>2.1631878557874799E-2</v>
      </c>
      <c r="D494" s="16">
        <v>1.7857142857142901E-2</v>
      </c>
      <c r="E494" s="16">
        <v>1.52143845089903E-2</v>
      </c>
      <c r="F494" s="16">
        <v>6.1919504643962904E-3</v>
      </c>
      <c r="G494" s="16">
        <v>2.9069767441860499E-2</v>
      </c>
      <c r="H494" s="16">
        <v>3.1866464339909001E-2</v>
      </c>
      <c r="I494" s="16">
        <v>1.38713745271122E-2</v>
      </c>
      <c r="J494" s="16">
        <v>3.5353535353535401E-2</v>
      </c>
      <c r="K494" s="16">
        <v>3.3613445378151301E-2</v>
      </c>
      <c r="L494" s="16">
        <v>2.6548672566371698E-2</v>
      </c>
      <c r="M494" s="16"/>
      <c r="N494" s="16">
        <v>2.7710843373493999E-2</v>
      </c>
      <c r="O494" s="16">
        <v>2.8571428571428598E-2</v>
      </c>
      <c r="P494" s="16">
        <v>2.5233644859813099E-2</v>
      </c>
      <c r="Q494" s="16">
        <v>1.6788321167883199E-2</v>
      </c>
      <c r="R494" s="16"/>
      <c r="S494" s="16">
        <v>3.04182509505703E-2</v>
      </c>
      <c r="T494" s="16">
        <v>1.67464114832536E-2</v>
      </c>
      <c r="U494" s="16">
        <v>1.93965517241379E-2</v>
      </c>
      <c r="V494" s="16">
        <v>2.0730503455083898E-2</v>
      </c>
      <c r="W494" s="16">
        <v>1.07991360691145E-2</v>
      </c>
      <c r="X494" s="16">
        <v>8.7378640776698997E-3</v>
      </c>
      <c r="Y494" s="16">
        <v>2.3880597014925401E-2</v>
      </c>
      <c r="Z494" s="16"/>
      <c r="AA494" s="16">
        <v>1.01311084624553E-2</v>
      </c>
      <c r="AB494" s="16">
        <v>2.7004454342984398E-2</v>
      </c>
      <c r="AC494" s="16"/>
      <c r="AD494" s="16">
        <v>2.3404255319148901E-2</v>
      </c>
      <c r="AE494" s="16">
        <v>2.0984455958549201E-2</v>
      </c>
      <c r="AF494" s="16"/>
      <c r="AG494" s="16">
        <v>2.6877470355731198E-2</v>
      </c>
      <c r="AH494" s="16">
        <v>1.6788321167883199E-2</v>
      </c>
      <c r="AI494" s="16"/>
      <c r="AJ494" s="16">
        <v>1.35079819893573E-2</v>
      </c>
      <c r="AK494" s="16">
        <v>2.86522815705695E-2</v>
      </c>
      <c r="AL494" s="16"/>
      <c r="AM494" s="16">
        <v>8.4112149532710304E-2</v>
      </c>
      <c r="AN494" s="16">
        <v>3.6741214057508E-2</v>
      </c>
      <c r="AO494" s="16">
        <v>1.3274336283185801E-2</v>
      </c>
      <c r="AP494" s="16">
        <v>5.8577405857740596E-3</v>
      </c>
      <c r="AQ494" s="16"/>
      <c r="AR494" s="16">
        <v>2.3899371069182399E-2</v>
      </c>
      <c r="AS494" s="16">
        <v>2.0652173913043501E-2</v>
      </c>
      <c r="AT494" s="16"/>
      <c r="AU494" s="16">
        <v>1.6029593094944498E-2</v>
      </c>
      <c r="AV494" s="16">
        <v>2.2650818569185899E-2</v>
      </c>
      <c r="AW494" s="16"/>
      <c r="AX494" s="16">
        <v>1.29564193168433E-2</v>
      </c>
      <c r="AY494" s="16">
        <v>2.3297896403528601E-2</v>
      </c>
      <c r="AZ494" s="16"/>
      <c r="BA494" s="16">
        <v>2.4861878453038701E-2</v>
      </c>
      <c r="BB494" s="16">
        <v>2.1393643031784801E-2</v>
      </c>
      <c r="BC494" s="16"/>
      <c r="BD494" s="16">
        <v>1.2565445026178E-2</v>
      </c>
      <c r="BE494" s="16">
        <v>2.3638470451911898E-2</v>
      </c>
      <c r="BF494" s="16"/>
      <c r="BG494" s="16">
        <v>2.0270270270270299E-2</v>
      </c>
      <c r="BH494" s="16">
        <v>2.17129071170084E-2</v>
      </c>
      <c r="BI494" s="16"/>
      <c r="BJ494" s="16">
        <v>1.6025641025641E-2</v>
      </c>
      <c r="BK494" s="16">
        <v>2.2384847180370201E-2</v>
      </c>
      <c r="BL494" s="16"/>
      <c r="BM494" s="16">
        <v>5.0632911392405099E-3</v>
      </c>
      <c r="BN494" s="16">
        <v>2.2974358974359E-2</v>
      </c>
      <c r="BO494" s="16"/>
      <c r="BP494" s="16">
        <v>9.93377483443709E-3</v>
      </c>
      <c r="BQ494" s="16">
        <v>2.3146163737676799E-2</v>
      </c>
    </row>
    <row r="495" spans="2:69" x14ac:dyDescent="0.25">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row>
    <row r="496" spans="2:69" x14ac:dyDescent="0.25">
      <c r="B496" s="6" t="s">
        <v>277</v>
      </c>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row>
    <row r="497" spans="2:69" x14ac:dyDescent="0.25">
      <c r="B497" s="23" t="s">
        <v>70</v>
      </c>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row>
    <row r="498" spans="2:69" x14ac:dyDescent="0.25">
      <c r="B498" t="s">
        <v>267</v>
      </c>
      <c r="C498" s="16">
        <v>0.12220113851992399</v>
      </c>
      <c r="D498" s="16">
        <v>0.125</v>
      </c>
      <c r="E498" s="16">
        <v>0.13001383125864499</v>
      </c>
      <c r="F498" s="16">
        <v>9.9071207430340605E-2</v>
      </c>
      <c r="G498" s="16">
        <v>0.19186046511627899</v>
      </c>
      <c r="H498" s="16">
        <v>0.101669195751138</v>
      </c>
      <c r="I498" s="16">
        <v>9.2055485498108394E-2</v>
      </c>
      <c r="J498" s="16">
        <v>0.14141414141414099</v>
      </c>
      <c r="K498" s="16">
        <v>0.24369747899159699</v>
      </c>
      <c r="L498" s="16">
        <v>5.3097345132743397E-2</v>
      </c>
      <c r="M498" s="16"/>
      <c r="N498" s="16">
        <v>0.132530120481928</v>
      </c>
      <c r="O498" s="16">
        <v>0.107936507936508</v>
      </c>
      <c r="P498" s="16">
        <v>0.141121495327103</v>
      </c>
      <c r="Q498" s="16">
        <v>0.11496350364963499</v>
      </c>
      <c r="R498" s="16"/>
      <c r="S498" s="16">
        <v>0.131178707224335</v>
      </c>
      <c r="T498" s="16">
        <v>0.11483253588516699</v>
      </c>
      <c r="U498" s="16">
        <v>0.13362068965517199</v>
      </c>
      <c r="V498" s="16">
        <v>0.10562685093780801</v>
      </c>
      <c r="W498" s="16">
        <v>0.11771058315334799</v>
      </c>
      <c r="X498" s="16">
        <v>0.120388349514563</v>
      </c>
      <c r="Y498" s="16">
        <v>0.143283582089552</v>
      </c>
      <c r="Z498" s="16"/>
      <c r="AA498" s="16">
        <v>0.114421930870083</v>
      </c>
      <c r="AB498" s="16">
        <v>0.12583518930957699</v>
      </c>
      <c r="AC498" s="16"/>
      <c r="AD498" s="16">
        <v>0.1</v>
      </c>
      <c r="AE498" s="16">
        <v>0.13031088082901601</v>
      </c>
      <c r="AF498" s="16"/>
      <c r="AG498" s="16">
        <v>0.13003952569169999</v>
      </c>
      <c r="AH498" s="16">
        <v>0.11496350364963499</v>
      </c>
      <c r="AI498" s="16"/>
      <c r="AJ498" s="16">
        <v>0.115022513303316</v>
      </c>
      <c r="AK498" s="16">
        <v>0.12840466926069999</v>
      </c>
      <c r="AL498" s="16"/>
      <c r="AM498" s="16">
        <v>0.202492211838006</v>
      </c>
      <c r="AN498" s="16">
        <v>0.18370607028753999</v>
      </c>
      <c r="AO498" s="16">
        <v>0.107401448109413</v>
      </c>
      <c r="AP498" s="16">
        <v>6.6945606694560705E-2</v>
      </c>
      <c r="AQ498" s="16"/>
      <c r="AR498" s="16">
        <v>0.123899371069182</v>
      </c>
      <c r="AS498" s="16">
        <v>0.121467391304348</v>
      </c>
      <c r="AT498" s="16"/>
      <c r="AU498" s="16">
        <v>0.115906288532676</v>
      </c>
      <c r="AV498" s="16">
        <v>0.123346041713389</v>
      </c>
      <c r="AW498" s="16"/>
      <c r="AX498" s="16">
        <v>0.141342756183746</v>
      </c>
      <c r="AY498" s="16">
        <v>0.11852522053834</v>
      </c>
      <c r="AZ498" s="16"/>
      <c r="BA498" s="16">
        <v>0.15745856353591201</v>
      </c>
      <c r="BB498" s="16">
        <v>0.11960065199674</v>
      </c>
      <c r="BC498" s="16"/>
      <c r="BD498" s="16">
        <v>0.109947643979058</v>
      </c>
      <c r="BE498" s="16">
        <v>0.124913093858633</v>
      </c>
      <c r="BF498" s="16"/>
      <c r="BG498" s="16">
        <v>0.135135135135135</v>
      </c>
      <c r="BH498" s="16">
        <v>0.121431443506232</v>
      </c>
      <c r="BI498" s="16"/>
      <c r="BJ498" s="16">
        <v>0.17948717948717899</v>
      </c>
      <c r="BK498" s="16">
        <v>0.114507102884201</v>
      </c>
      <c r="BL498" s="16"/>
      <c r="BM498" s="16">
        <v>0.14430379746835401</v>
      </c>
      <c r="BN498" s="16">
        <v>0.120410256410256</v>
      </c>
      <c r="BO498" s="16"/>
      <c r="BP498" s="16">
        <v>0.12251655629139099</v>
      </c>
      <c r="BQ498" s="16">
        <v>0.12216030861551699</v>
      </c>
    </row>
    <row r="499" spans="2:69" x14ac:dyDescent="0.25">
      <c r="B499" t="s">
        <v>268</v>
      </c>
      <c r="C499" s="16">
        <v>0.81537001897533201</v>
      </c>
      <c r="D499" s="16">
        <v>0.827380952380952</v>
      </c>
      <c r="E499" s="16">
        <v>0.82710926694329201</v>
      </c>
      <c r="F499" s="16">
        <v>0.86222910216718296</v>
      </c>
      <c r="G499" s="16">
        <v>0.768895348837209</v>
      </c>
      <c r="H499" s="16">
        <v>0.78755690440060699</v>
      </c>
      <c r="I499" s="16">
        <v>0.84993694829760402</v>
      </c>
      <c r="J499" s="16">
        <v>0.79797979797979801</v>
      </c>
      <c r="K499" s="16">
        <v>0.69747899159663895</v>
      </c>
      <c r="L499" s="16">
        <v>0.92035398230088505</v>
      </c>
      <c r="M499" s="16"/>
      <c r="N499" s="16">
        <v>0.72048192771084296</v>
      </c>
      <c r="O499" s="16">
        <v>0.82222222222222197</v>
      </c>
      <c r="P499" s="16">
        <v>0.80186915887850496</v>
      </c>
      <c r="Q499" s="16">
        <v>0.84781021897810205</v>
      </c>
      <c r="R499" s="16"/>
      <c r="S499" s="16">
        <v>0.73003802281368801</v>
      </c>
      <c r="T499" s="16">
        <v>0.808612440191388</v>
      </c>
      <c r="U499" s="16">
        <v>0.82112068965517204</v>
      </c>
      <c r="V499" s="16">
        <v>0.81441263573543898</v>
      </c>
      <c r="W499" s="16">
        <v>0.84449244060475204</v>
      </c>
      <c r="X499" s="16">
        <v>0.84368932038834998</v>
      </c>
      <c r="Y499" s="16">
        <v>0.81791044776119404</v>
      </c>
      <c r="Z499" s="16"/>
      <c r="AA499" s="16">
        <v>0.85041716328963002</v>
      </c>
      <c r="AB499" s="16">
        <v>0.79899777282850803</v>
      </c>
      <c r="AC499" s="16"/>
      <c r="AD499" s="16">
        <v>0.81773049645390095</v>
      </c>
      <c r="AE499" s="16">
        <v>0.814507772020725</v>
      </c>
      <c r="AF499" s="16"/>
      <c r="AG499" s="16">
        <v>0.78023715415019801</v>
      </c>
      <c r="AH499" s="16">
        <v>0.84781021897810205</v>
      </c>
      <c r="AI499" s="16"/>
      <c r="AJ499" s="16">
        <v>0.84609087187883703</v>
      </c>
      <c r="AK499" s="16">
        <v>0.78882207286876505</v>
      </c>
      <c r="AL499" s="16"/>
      <c r="AM499" s="16">
        <v>0.49221183800623097</v>
      </c>
      <c r="AN499" s="16">
        <v>0.72364217252396201</v>
      </c>
      <c r="AO499" s="16">
        <v>0.85438455349959797</v>
      </c>
      <c r="AP499" s="16">
        <v>0.91631799163179894</v>
      </c>
      <c r="AQ499" s="16"/>
      <c r="AR499" s="16">
        <v>0.83773584905660403</v>
      </c>
      <c r="AS499" s="16">
        <v>0.80570652173913004</v>
      </c>
      <c r="AT499" s="16"/>
      <c r="AU499" s="16">
        <v>0.82244143033292205</v>
      </c>
      <c r="AV499" s="16">
        <v>0.81408387530836501</v>
      </c>
      <c r="AW499" s="16"/>
      <c r="AX499" s="16">
        <v>0.804475853945819</v>
      </c>
      <c r="AY499" s="16">
        <v>0.81746211264419799</v>
      </c>
      <c r="AZ499" s="16"/>
      <c r="BA499" s="16">
        <v>0.77071823204419898</v>
      </c>
      <c r="BB499" s="16">
        <v>0.818663406682967</v>
      </c>
      <c r="BC499" s="16"/>
      <c r="BD499" s="16">
        <v>0.84188481675392701</v>
      </c>
      <c r="BE499" s="16">
        <v>0.809501738122827</v>
      </c>
      <c r="BF499" s="16"/>
      <c r="BG499" s="16">
        <v>0.79391891891891897</v>
      </c>
      <c r="BH499" s="16">
        <v>0.81664656212303999</v>
      </c>
      <c r="BI499" s="16"/>
      <c r="BJ499" s="16">
        <v>0.78525641025641002</v>
      </c>
      <c r="BK499" s="16">
        <v>0.819414550150667</v>
      </c>
      <c r="BL499" s="16"/>
      <c r="BM499" s="16">
        <v>0.810126582278481</v>
      </c>
      <c r="BN499" s="16">
        <v>0.81579487179487198</v>
      </c>
      <c r="BO499" s="16"/>
      <c r="BP499" s="16">
        <v>0.84105960264900703</v>
      </c>
      <c r="BQ499" s="16">
        <v>0.81204457779682804</v>
      </c>
    </row>
    <row r="500" spans="2:69" x14ac:dyDescent="0.25">
      <c r="B500" t="s">
        <v>269</v>
      </c>
      <c r="C500" s="16">
        <v>4.8956356736242899E-2</v>
      </c>
      <c r="D500" s="16">
        <v>4.1666666666666699E-2</v>
      </c>
      <c r="E500" s="16">
        <v>3.3195020746888002E-2</v>
      </c>
      <c r="F500" s="16">
        <v>3.4055727554179599E-2</v>
      </c>
      <c r="G500" s="16">
        <v>2.7616279069767401E-2</v>
      </c>
      <c r="H500" s="16">
        <v>8.3459787556904405E-2</v>
      </c>
      <c r="I500" s="16">
        <v>4.91803278688525E-2</v>
      </c>
      <c r="J500" s="16">
        <v>4.5454545454545497E-2</v>
      </c>
      <c r="K500" s="16">
        <v>4.20168067226891E-2</v>
      </c>
      <c r="L500" s="16">
        <v>1.7699115044247801E-2</v>
      </c>
      <c r="M500" s="16"/>
      <c r="N500" s="16">
        <v>0.126506024096386</v>
      </c>
      <c r="O500" s="16">
        <v>5.8730158730158702E-2</v>
      </c>
      <c r="P500" s="16">
        <v>4.1121495327102797E-2</v>
      </c>
      <c r="Q500" s="16">
        <v>2.6277372262773699E-2</v>
      </c>
      <c r="R500" s="16"/>
      <c r="S500" s="16">
        <v>0.11787072243346</v>
      </c>
      <c r="T500" s="16">
        <v>6.6985645933014398E-2</v>
      </c>
      <c r="U500" s="16">
        <v>3.6637931034482797E-2</v>
      </c>
      <c r="V500" s="16">
        <v>6.4165844027640695E-2</v>
      </c>
      <c r="W500" s="16">
        <v>2.8077753779697599E-2</v>
      </c>
      <c r="X500" s="16">
        <v>2.9126213592233E-2</v>
      </c>
      <c r="Y500" s="16">
        <v>2.8358208955223899E-2</v>
      </c>
      <c r="Z500" s="16"/>
      <c r="AA500" s="16">
        <v>2.9201430274135898E-2</v>
      </c>
      <c r="AB500" s="16">
        <v>5.8184855233853E-2</v>
      </c>
      <c r="AC500" s="16"/>
      <c r="AD500" s="16">
        <v>6.3829787234042507E-2</v>
      </c>
      <c r="AE500" s="16">
        <v>4.3523316062176201E-2</v>
      </c>
      <c r="AF500" s="16"/>
      <c r="AG500" s="16">
        <v>7.35177865612648E-2</v>
      </c>
      <c r="AH500" s="16">
        <v>2.6277372262773699E-2</v>
      </c>
      <c r="AI500" s="16"/>
      <c r="AJ500" s="16">
        <v>3.2746623004502699E-2</v>
      </c>
      <c r="AK500" s="16">
        <v>6.2964273081004593E-2</v>
      </c>
      <c r="AL500" s="16"/>
      <c r="AM500" s="16">
        <v>0.23987538940809999</v>
      </c>
      <c r="AN500" s="16">
        <v>6.9488817891373802E-2</v>
      </c>
      <c r="AO500" s="16">
        <v>3.09734513274336E-2</v>
      </c>
      <c r="AP500" s="16">
        <v>1.4225941422594099E-2</v>
      </c>
      <c r="AQ500" s="16"/>
      <c r="AR500" s="16">
        <v>3.0188679245282998E-2</v>
      </c>
      <c r="AS500" s="16">
        <v>5.7065217391304303E-2</v>
      </c>
      <c r="AT500" s="16"/>
      <c r="AU500" s="16">
        <v>4.8088779284833502E-2</v>
      </c>
      <c r="AV500" s="16">
        <v>4.9114151154967499E-2</v>
      </c>
      <c r="AW500" s="16"/>
      <c r="AX500" s="16">
        <v>4.3580683156654899E-2</v>
      </c>
      <c r="AY500" s="16">
        <v>4.9988690341551699E-2</v>
      </c>
      <c r="AZ500" s="16"/>
      <c r="BA500" s="16">
        <v>6.6298342541436503E-2</v>
      </c>
      <c r="BB500" s="16">
        <v>4.7677261613691901E-2</v>
      </c>
      <c r="BC500" s="16"/>
      <c r="BD500" s="16">
        <v>3.9790575916230399E-2</v>
      </c>
      <c r="BE500" s="16">
        <v>5.0984936268829703E-2</v>
      </c>
      <c r="BF500" s="16"/>
      <c r="BG500" s="16">
        <v>6.41891891891892E-2</v>
      </c>
      <c r="BH500" s="16">
        <v>4.8049859268194599E-2</v>
      </c>
      <c r="BI500" s="16"/>
      <c r="BJ500" s="16">
        <v>2.8846153846153799E-2</v>
      </c>
      <c r="BK500" s="16">
        <v>5.1657339647008201E-2</v>
      </c>
      <c r="BL500" s="16"/>
      <c r="BM500" s="16">
        <v>3.7974683544303799E-2</v>
      </c>
      <c r="BN500" s="16">
        <v>4.9846153846153797E-2</v>
      </c>
      <c r="BO500" s="16"/>
      <c r="BP500" s="16">
        <v>2.9801324503311299E-2</v>
      </c>
      <c r="BQ500" s="16">
        <v>5.1435919417059599E-2</v>
      </c>
    </row>
    <row r="501" spans="2:69" x14ac:dyDescent="0.25">
      <c r="B501" t="s">
        <v>68</v>
      </c>
      <c r="C501" s="16">
        <v>1.3472485768500899E-2</v>
      </c>
      <c r="D501" s="16">
        <v>5.9523809523809503E-3</v>
      </c>
      <c r="E501" s="16">
        <v>9.6818810511756608E-3</v>
      </c>
      <c r="F501" s="16">
        <v>4.64396284829721E-3</v>
      </c>
      <c r="G501" s="16">
        <v>1.16279069767442E-2</v>
      </c>
      <c r="H501" s="16">
        <v>2.7314112291350501E-2</v>
      </c>
      <c r="I501" s="16">
        <v>8.8272383354350593E-3</v>
      </c>
      <c r="J501" s="16">
        <v>1.5151515151515201E-2</v>
      </c>
      <c r="K501" s="16">
        <v>1.6806722689075598E-2</v>
      </c>
      <c r="L501" s="16">
        <v>8.8495575221238902E-3</v>
      </c>
      <c r="M501" s="16"/>
      <c r="N501" s="16">
        <v>2.0481927710843398E-2</v>
      </c>
      <c r="O501" s="16">
        <v>1.1111111111111099E-2</v>
      </c>
      <c r="P501" s="16">
        <v>1.5887850467289698E-2</v>
      </c>
      <c r="Q501" s="16">
        <v>1.09489051094891E-2</v>
      </c>
      <c r="R501" s="16"/>
      <c r="S501" s="16">
        <v>2.0912547528517102E-2</v>
      </c>
      <c r="T501" s="16">
        <v>9.5693779904306199E-3</v>
      </c>
      <c r="U501" s="16">
        <v>8.6206896551724102E-3</v>
      </c>
      <c r="V501" s="16">
        <v>1.57946692991115E-2</v>
      </c>
      <c r="W501" s="16">
        <v>9.7192224622030202E-3</v>
      </c>
      <c r="X501" s="16">
        <v>6.7961165048543697E-3</v>
      </c>
      <c r="Y501" s="16">
        <v>1.04477611940299E-2</v>
      </c>
      <c r="Z501" s="16"/>
      <c r="AA501" s="16">
        <v>5.9594755661501802E-3</v>
      </c>
      <c r="AB501" s="16">
        <v>1.6982182628062399E-2</v>
      </c>
      <c r="AC501" s="16"/>
      <c r="AD501" s="16">
        <v>1.8439716312056698E-2</v>
      </c>
      <c r="AE501" s="16">
        <v>1.16580310880829E-2</v>
      </c>
      <c r="AF501" s="16"/>
      <c r="AG501" s="16">
        <v>1.62055335968379E-2</v>
      </c>
      <c r="AH501" s="16">
        <v>1.09489051094891E-2</v>
      </c>
      <c r="AI501" s="16"/>
      <c r="AJ501" s="16">
        <v>6.1399918133442496E-3</v>
      </c>
      <c r="AK501" s="16">
        <v>1.9808984789529499E-2</v>
      </c>
      <c r="AL501" s="16"/>
      <c r="AM501" s="16">
        <v>6.5420560747663503E-2</v>
      </c>
      <c r="AN501" s="16">
        <v>2.31629392971246E-2</v>
      </c>
      <c r="AO501" s="16">
        <v>7.2405470635559096E-3</v>
      </c>
      <c r="AP501" s="16">
        <v>2.5104602510460298E-3</v>
      </c>
      <c r="AQ501" s="16"/>
      <c r="AR501" s="16">
        <v>8.1761006289308193E-3</v>
      </c>
      <c r="AS501" s="16">
        <v>1.5760869565217401E-2</v>
      </c>
      <c r="AT501" s="16"/>
      <c r="AU501" s="16">
        <v>1.35635018495684E-2</v>
      </c>
      <c r="AV501" s="16">
        <v>1.34559318232788E-2</v>
      </c>
      <c r="AW501" s="16"/>
      <c r="AX501" s="16">
        <v>1.06007067137809E-2</v>
      </c>
      <c r="AY501" s="16">
        <v>1.40239764759104E-2</v>
      </c>
      <c r="AZ501" s="16"/>
      <c r="BA501" s="16">
        <v>5.5248618784530402E-3</v>
      </c>
      <c r="BB501" s="16">
        <v>1.4058679706601501E-2</v>
      </c>
      <c r="BC501" s="16"/>
      <c r="BD501" s="16">
        <v>8.3769633507853394E-3</v>
      </c>
      <c r="BE501" s="16">
        <v>1.4600231749710301E-2</v>
      </c>
      <c r="BF501" s="16"/>
      <c r="BG501" s="16">
        <v>6.7567567567567597E-3</v>
      </c>
      <c r="BH501" s="16">
        <v>1.38721351025332E-2</v>
      </c>
      <c r="BI501" s="16"/>
      <c r="BJ501" s="16">
        <v>6.41025641025641E-3</v>
      </c>
      <c r="BK501" s="16">
        <v>1.44210073181231E-2</v>
      </c>
      <c r="BL501" s="16"/>
      <c r="BM501" s="16">
        <v>7.5949367088607601E-3</v>
      </c>
      <c r="BN501" s="16">
        <v>1.39487179487179E-2</v>
      </c>
      <c r="BO501" s="16"/>
      <c r="BP501" s="16">
        <v>6.6225165562913899E-3</v>
      </c>
      <c r="BQ501" s="16">
        <v>1.43591941705958E-2</v>
      </c>
    </row>
    <row r="502" spans="2:69" x14ac:dyDescent="0.25">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row>
    <row r="503" spans="2:69" x14ac:dyDescent="0.25">
      <c r="B503" s="6" t="s">
        <v>278</v>
      </c>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row>
    <row r="504" spans="2:69" x14ac:dyDescent="0.25">
      <c r="B504" s="23" t="s">
        <v>70</v>
      </c>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row>
    <row r="505" spans="2:69" x14ac:dyDescent="0.25">
      <c r="B505" t="s">
        <v>267</v>
      </c>
      <c r="C505" s="16">
        <v>0.19696394686907001</v>
      </c>
      <c r="D505" s="16">
        <v>0.16666666666666699</v>
      </c>
      <c r="E505" s="16">
        <v>0.25726141078838199</v>
      </c>
      <c r="F505" s="16">
        <v>0.19040247678018599</v>
      </c>
      <c r="G505" s="16">
        <v>0.24418604651162801</v>
      </c>
      <c r="H505" s="16">
        <v>0.15553869499241299</v>
      </c>
      <c r="I505" s="16">
        <v>0.18915510718789399</v>
      </c>
      <c r="J505" s="16">
        <v>0.21212121212121199</v>
      </c>
      <c r="K505" s="16">
        <v>0.252100840336134</v>
      </c>
      <c r="L505" s="16">
        <v>0.19469026548672599</v>
      </c>
      <c r="M505" s="16"/>
      <c r="N505" s="16">
        <v>0.208433734939759</v>
      </c>
      <c r="O505" s="16">
        <v>0.187301587301587</v>
      </c>
      <c r="P505" s="16">
        <v>0.20186915887850501</v>
      </c>
      <c r="Q505" s="16">
        <v>0.19379562043795601</v>
      </c>
      <c r="R505" s="16"/>
      <c r="S505" s="16">
        <v>0.21482889733840299</v>
      </c>
      <c r="T505" s="16">
        <v>0.23684210526315799</v>
      </c>
      <c r="U505" s="16">
        <v>0.22198275862069</v>
      </c>
      <c r="V505" s="16">
        <v>0.17966436327739399</v>
      </c>
      <c r="W505" s="16">
        <v>0.206263498920086</v>
      </c>
      <c r="X505" s="16">
        <v>0.20679611650485399</v>
      </c>
      <c r="Y505" s="16">
        <v>0.164179104477612</v>
      </c>
      <c r="Z505" s="16"/>
      <c r="AA505" s="16">
        <v>0.19904648390941601</v>
      </c>
      <c r="AB505" s="16">
        <v>0.195991091314031</v>
      </c>
      <c r="AC505" s="16"/>
      <c r="AD505" s="16">
        <v>0.14893617021276601</v>
      </c>
      <c r="AE505" s="16">
        <v>0.21450777202072499</v>
      </c>
      <c r="AF505" s="16"/>
      <c r="AG505" s="16">
        <v>0.200395256916996</v>
      </c>
      <c r="AH505" s="16">
        <v>0.19379562043795601</v>
      </c>
      <c r="AI505" s="16"/>
      <c r="AJ505" s="16">
        <v>0.17928776094965199</v>
      </c>
      <c r="AK505" s="16">
        <v>0.21223912274495901</v>
      </c>
      <c r="AL505" s="16"/>
      <c r="AM505" s="16">
        <v>0.24610591900311499</v>
      </c>
      <c r="AN505" s="16">
        <v>0.25718849840255598</v>
      </c>
      <c r="AO505" s="16">
        <v>0.20353982300885001</v>
      </c>
      <c r="AP505" s="16">
        <v>0.107112970711297</v>
      </c>
      <c r="AQ505" s="16"/>
      <c r="AR505" s="16">
        <v>0.19622641509434</v>
      </c>
      <c r="AS505" s="16">
        <v>0.19728260869565201</v>
      </c>
      <c r="AT505" s="16"/>
      <c r="AU505" s="16">
        <v>0.21331689272503099</v>
      </c>
      <c r="AV505" s="16">
        <v>0.193989683785602</v>
      </c>
      <c r="AW505" s="16"/>
      <c r="AX505" s="16">
        <v>0.21319199057714999</v>
      </c>
      <c r="AY505" s="16">
        <v>0.19384754580411701</v>
      </c>
      <c r="AZ505" s="16"/>
      <c r="BA505" s="16">
        <v>0.22651933701657501</v>
      </c>
      <c r="BB505" s="16">
        <v>0.19478402607987</v>
      </c>
      <c r="BC505" s="16"/>
      <c r="BD505" s="16">
        <v>0.23141361256544499</v>
      </c>
      <c r="BE505" s="16">
        <v>0.189339513325608</v>
      </c>
      <c r="BF505" s="16"/>
      <c r="BG505" s="16">
        <v>0.21959459459459499</v>
      </c>
      <c r="BH505" s="16">
        <v>0.195617209489345</v>
      </c>
      <c r="BI505" s="16"/>
      <c r="BJ505" s="16">
        <v>0.23237179487179499</v>
      </c>
      <c r="BK505" s="16">
        <v>0.19220835126991001</v>
      </c>
      <c r="BL505" s="16"/>
      <c r="BM505" s="16">
        <v>0.19746835443037999</v>
      </c>
      <c r="BN505" s="16">
        <v>0.19692307692307701</v>
      </c>
      <c r="BO505" s="16"/>
      <c r="BP505" s="16">
        <v>0.21523178807946999</v>
      </c>
      <c r="BQ505" s="16">
        <v>0.194599228461209</v>
      </c>
    </row>
    <row r="506" spans="2:69" x14ac:dyDescent="0.25">
      <c r="B506" t="s">
        <v>268</v>
      </c>
      <c r="C506" s="16">
        <v>0.68576850094876696</v>
      </c>
      <c r="D506" s="16">
        <v>0.72470238095238104</v>
      </c>
      <c r="E506" s="16">
        <v>0.66390041493775898</v>
      </c>
      <c r="F506" s="16">
        <v>0.73993808049535603</v>
      </c>
      <c r="G506" s="16">
        <v>0.68604651162790697</v>
      </c>
      <c r="H506" s="16">
        <v>0.67374810318664602</v>
      </c>
      <c r="I506" s="16">
        <v>0.65447667087011396</v>
      </c>
      <c r="J506" s="16">
        <v>0.65151515151515105</v>
      </c>
      <c r="K506" s="16">
        <v>0.621848739495798</v>
      </c>
      <c r="L506" s="16">
        <v>0.76991150442477896</v>
      </c>
      <c r="M506" s="16"/>
      <c r="N506" s="16">
        <v>0.49638554216867498</v>
      </c>
      <c r="O506" s="16">
        <v>0.68095238095238098</v>
      </c>
      <c r="P506" s="16">
        <v>0.68598130841121496</v>
      </c>
      <c r="Q506" s="16">
        <v>0.744160583941606</v>
      </c>
      <c r="R506" s="16"/>
      <c r="S506" s="16">
        <v>0.58174904942965799</v>
      </c>
      <c r="T506" s="16">
        <v>0.63397129186602896</v>
      </c>
      <c r="U506" s="16">
        <v>0.66594827586206895</v>
      </c>
      <c r="V506" s="16">
        <v>0.65054294175715699</v>
      </c>
      <c r="W506" s="16">
        <v>0.71922246220302399</v>
      </c>
      <c r="X506" s="16">
        <v>0.72912621359223295</v>
      </c>
      <c r="Y506" s="16">
        <v>0.74626865671641796</v>
      </c>
      <c r="Z506" s="16"/>
      <c r="AA506" s="16">
        <v>0.73718712753277704</v>
      </c>
      <c r="AB506" s="16">
        <v>0.66174832962138097</v>
      </c>
      <c r="AC506" s="16"/>
      <c r="AD506" s="16">
        <v>0.695744680851064</v>
      </c>
      <c r="AE506" s="16">
        <v>0.68212435233160595</v>
      </c>
      <c r="AF506" s="16"/>
      <c r="AG506" s="16">
        <v>0.622529644268775</v>
      </c>
      <c r="AH506" s="16">
        <v>0.744160583941606</v>
      </c>
      <c r="AI506" s="16"/>
      <c r="AJ506" s="16">
        <v>0.74212034383954195</v>
      </c>
      <c r="AK506" s="16">
        <v>0.63707110010612</v>
      </c>
      <c r="AL506" s="16"/>
      <c r="AM506" s="16">
        <v>0.29906542056074797</v>
      </c>
      <c r="AN506" s="16">
        <v>0.55431309904153403</v>
      </c>
      <c r="AO506" s="16">
        <v>0.71681415929203496</v>
      </c>
      <c r="AP506" s="16">
        <v>0.86192468619246898</v>
      </c>
      <c r="AQ506" s="16"/>
      <c r="AR506" s="16">
        <v>0.73836477987421401</v>
      </c>
      <c r="AS506" s="16">
        <v>0.66304347826086996</v>
      </c>
      <c r="AT506" s="16"/>
      <c r="AU506" s="16">
        <v>0.667077681874229</v>
      </c>
      <c r="AV506" s="16">
        <v>0.689167974882261</v>
      </c>
      <c r="AW506" s="16"/>
      <c r="AX506" s="16">
        <v>0.70789163722025905</v>
      </c>
      <c r="AY506" s="16">
        <v>0.68152001809545304</v>
      </c>
      <c r="AZ506" s="16"/>
      <c r="BA506" s="16">
        <v>0.64364640883977897</v>
      </c>
      <c r="BB506" s="16">
        <v>0.68887530562347199</v>
      </c>
      <c r="BC506" s="16"/>
      <c r="BD506" s="16">
        <v>0.673298429319372</v>
      </c>
      <c r="BE506" s="16">
        <v>0.68852838933951299</v>
      </c>
      <c r="BF506" s="16"/>
      <c r="BG506" s="16">
        <v>0.68918918918918903</v>
      </c>
      <c r="BH506" s="16">
        <v>0.68556493767591498</v>
      </c>
      <c r="BI506" s="16"/>
      <c r="BJ506" s="16">
        <v>0.70673076923076905</v>
      </c>
      <c r="BK506" s="16">
        <v>0.68295307791648696</v>
      </c>
      <c r="BL506" s="16"/>
      <c r="BM506" s="16">
        <v>0.708860759493671</v>
      </c>
      <c r="BN506" s="16">
        <v>0.68389743589743601</v>
      </c>
      <c r="BO506" s="16"/>
      <c r="BP506" s="16">
        <v>0.693708609271523</v>
      </c>
      <c r="BQ506" s="16">
        <v>0.68474067723960597</v>
      </c>
    </row>
    <row r="507" spans="2:69" x14ac:dyDescent="0.25">
      <c r="B507" t="s">
        <v>269</v>
      </c>
      <c r="C507" s="16">
        <v>9.41176470588235E-2</v>
      </c>
      <c r="D507" s="16">
        <v>8.7797619047618999E-2</v>
      </c>
      <c r="E507" s="16">
        <v>6.0857538035961299E-2</v>
      </c>
      <c r="F507" s="16">
        <v>6.5015479876161006E-2</v>
      </c>
      <c r="G507" s="16">
        <v>5.2325581395348798E-2</v>
      </c>
      <c r="H507" s="16">
        <v>0.12974203338391499</v>
      </c>
      <c r="I507" s="16">
        <v>0.141235813366961</v>
      </c>
      <c r="J507" s="16">
        <v>8.5858585858585898E-2</v>
      </c>
      <c r="K507" s="16">
        <v>9.2436974789915999E-2</v>
      </c>
      <c r="L507" s="16">
        <v>3.5398230088495602E-2</v>
      </c>
      <c r="M507" s="16"/>
      <c r="N507" s="16">
        <v>0.260240963855422</v>
      </c>
      <c r="O507" s="16">
        <v>0.11269841269841301</v>
      </c>
      <c r="P507" s="16">
        <v>8.5981308411214999E-2</v>
      </c>
      <c r="Q507" s="16">
        <v>4.2700729927007297E-2</v>
      </c>
      <c r="R507" s="16"/>
      <c r="S507" s="16">
        <v>0.16730038022813701</v>
      </c>
      <c r="T507" s="16">
        <v>0.11483253588516699</v>
      </c>
      <c r="U507" s="16">
        <v>9.6982758620689696E-2</v>
      </c>
      <c r="V507" s="16">
        <v>0.14313919052319801</v>
      </c>
      <c r="W507" s="16">
        <v>5.6155507559395197E-2</v>
      </c>
      <c r="X507" s="16">
        <v>5.2427184466019398E-2</v>
      </c>
      <c r="Y507" s="16">
        <v>6.1194029850746297E-2</v>
      </c>
      <c r="Z507" s="16"/>
      <c r="AA507" s="16">
        <v>5.1251489868891498E-2</v>
      </c>
      <c r="AB507" s="16">
        <v>0.114142538975501</v>
      </c>
      <c r="AC507" s="16"/>
      <c r="AD507" s="16">
        <v>0.123404255319149</v>
      </c>
      <c r="AE507" s="16">
        <v>8.3419689119170998E-2</v>
      </c>
      <c r="AF507" s="16"/>
      <c r="AG507" s="16">
        <v>0.149802371541502</v>
      </c>
      <c r="AH507" s="16">
        <v>4.2700729927007297E-2</v>
      </c>
      <c r="AI507" s="16"/>
      <c r="AJ507" s="16">
        <v>5.8943921408104803E-2</v>
      </c>
      <c r="AK507" s="16">
        <v>0.124513618677043</v>
      </c>
      <c r="AL507" s="16"/>
      <c r="AM507" s="16">
        <v>0.36448598130841098</v>
      </c>
      <c r="AN507" s="16">
        <v>0.153354632587859</v>
      </c>
      <c r="AO507" s="16">
        <v>6.1946902654867297E-2</v>
      </c>
      <c r="AP507" s="16">
        <v>2.6778242677824301E-2</v>
      </c>
      <c r="AQ507" s="16"/>
      <c r="AR507" s="16">
        <v>4.7798742138364797E-2</v>
      </c>
      <c r="AS507" s="16">
        <v>0.11413043478260899</v>
      </c>
      <c r="AT507" s="16"/>
      <c r="AU507" s="16">
        <v>9.4944512946979004E-2</v>
      </c>
      <c r="AV507" s="16">
        <v>9.3967257232563398E-2</v>
      </c>
      <c r="AW507" s="16"/>
      <c r="AX507" s="16">
        <v>6.47820965842167E-2</v>
      </c>
      <c r="AY507" s="16">
        <v>9.9751187514137099E-2</v>
      </c>
      <c r="AZ507" s="16"/>
      <c r="BA507" s="16">
        <v>0.116022099447514</v>
      </c>
      <c r="BB507" s="16">
        <v>9.2502037489812505E-2</v>
      </c>
      <c r="BC507" s="16"/>
      <c r="BD507" s="16">
        <v>7.5392670157068103E-2</v>
      </c>
      <c r="BE507" s="16">
        <v>9.82618771726535E-2</v>
      </c>
      <c r="BF507" s="16"/>
      <c r="BG507" s="16">
        <v>7.77027027027027E-2</v>
      </c>
      <c r="BH507" s="16">
        <v>9.5094491355046204E-2</v>
      </c>
      <c r="BI507" s="16"/>
      <c r="BJ507" s="16">
        <v>4.9679487179487197E-2</v>
      </c>
      <c r="BK507" s="16">
        <v>0.100086095566078</v>
      </c>
      <c r="BL507" s="16"/>
      <c r="BM507" s="16">
        <v>7.3417721518987303E-2</v>
      </c>
      <c r="BN507" s="16">
        <v>9.5794871794871797E-2</v>
      </c>
      <c r="BO507" s="16"/>
      <c r="BP507" s="16">
        <v>7.4503311258278193E-2</v>
      </c>
      <c r="BQ507" s="16">
        <v>9.6656665237891098E-2</v>
      </c>
    </row>
    <row r="508" spans="2:69" x14ac:dyDescent="0.25">
      <c r="B508" t="s">
        <v>68</v>
      </c>
      <c r="C508" s="16">
        <v>2.3149905123339701E-2</v>
      </c>
      <c r="D508" s="16">
        <v>2.0833333333333301E-2</v>
      </c>
      <c r="E508" s="16">
        <v>1.7980636237897599E-2</v>
      </c>
      <c r="F508" s="16">
        <v>4.64396284829721E-3</v>
      </c>
      <c r="G508" s="16">
        <v>1.74418604651163E-2</v>
      </c>
      <c r="H508" s="16">
        <v>4.09711684370258E-2</v>
      </c>
      <c r="I508" s="16">
        <v>1.51324085750315E-2</v>
      </c>
      <c r="J508" s="16">
        <v>5.0505050505050497E-2</v>
      </c>
      <c r="K508" s="16">
        <v>3.3613445378151301E-2</v>
      </c>
      <c r="L508" s="16">
        <v>0</v>
      </c>
      <c r="M508" s="16"/>
      <c r="N508" s="16">
        <v>3.4939759036144602E-2</v>
      </c>
      <c r="O508" s="16">
        <v>1.9047619047619001E-2</v>
      </c>
      <c r="P508" s="16">
        <v>2.6168224299065401E-2</v>
      </c>
      <c r="Q508" s="16">
        <v>1.9343065693430701E-2</v>
      </c>
      <c r="R508" s="16"/>
      <c r="S508" s="16">
        <v>3.6121673003802299E-2</v>
      </c>
      <c r="T508" s="16">
        <v>1.43540669856459E-2</v>
      </c>
      <c r="U508" s="16">
        <v>1.5086206896551701E-2</v>
      </c>
      <c r="V508" s="16">
        <v>2.6653504442250699E-2</v>
      </c>
      <c r="W508" s="16">
        <v>1.8358531317494601E-2</v>
      </c>
      <c r="X508" s="16">
        <v>1.1650485436893201E-2</v>
      </c>
      <c r="Y508" s="16">
        <v>2.8358208955223899E-2</v>
      </c>
      <c r="Z508" s="16"/>
      <c r="AA508" s="16">
        <v>1.25148986889154E-2</v>
      </c>
      <c r="AB508" s="16">
        <v>2.8118040089086901E-2</v>
      </c>
      <c r="AC508" s="16"/>
      <c r="AD508" s="16">
        <v>3.1914893617021302E-2</v>
      </c>
      <c r="AE508" s="16">
        <v>1.9948186528497398E-2</v>
      </c>
      <c r="AF508" s="16"/>
      <c r="AG508" s="16">
        <v>2.7272727272727299E-2</v>
      </c>
      <c r="AH508" s="16">
        <v>1.9343065693430701E-2</v>
      </c>
      <c r="AI508" s="16"/>
      <c r="AJ508" s="16">
        <v>1.9647973802701599E-2</v>
      </c>
      <c r="AK508" s="16">
        <v>2.6176158471878298E-2</v>
      </c>
      <c r="AL508" s="16"/>
      <c r="AM508" s="16">
        <v>9.0342679127725894E-2</v>
      </c>
      <c r="AN508" s="16">
        <v>3.5143769968051103E-2</v>
      </c>
      <c r="AO508" s="16">
        <v>1.7699115044247801E-2</v>
      </c>
      <c r="AP508" s="16">
        <v>4.1841004184100397E-3</v>
      </c>
      <c r="AQ508" s="16"/>
      <c r="AR508" s="16">
        <v>1.7610062893081799E-2</v>
      </c>
      <c r="AS508" s="16">
        <v>2.5543478260869602E-2</v>
      </c>
      <c r="AT508" s="16"/>
      <c r="AU508" s="16">
        <v>2.46609124537608E-2</v>
      </c>
      <c r="AV508" s="16">
        <v>2.2875084099573902E-2</v>
      </c>
      <c r="AW508" s="16"/>
      <c r="AX508" s="16">
        <v>1.41342756183746E-2</v>
      </c>
      <c r="AY508" s="16">
        <v>2.48812485862927E-2</v>
      </c>
      <c r="AZ508" s="16"/>
      <c r="BA508" s="16">
        <v>1.38121546961326E-2</v>
      </c>
      <c r="BB508" s="16">
        <v>2.3838630806845999E-2</v>
      </c>
      <c r="BC508" s="16"/>
      <c r="BD508" s="16">
        <v>1.9895287958115199E-2</v>
      </c>
      <c r="BE508" s="16">
        <v>2.3870220162224801E-2</v>
      </c>
      <c r="BF508" s="16"/>
      <c r="BG508" s="16">
        <v>1.35135135135135E-2</v>
      </c>
      <c r="BH508" s="16">
        <v>2.3723361479694401E-2</v>
      </c>
      <c r="BI508" s="16"/>
      <c r="BJ508" s="16">
        <v>1.1217948717948701E-2</v>
      </c>
      <c r="BK508" s="16">
        <v>2.4752475247524799E-2</v>
      </c>
      <c r="BL508" s="16"/>
      <c r="BM508" s="16">
        <v>2.0253164556962001E-2</v>
      </c>
      <c r="BN508" s="16">
        <v>2.33846153846154E-2</v>
      </c>
      <c r="BO508" s="16"/>
      <c r="BP508" s="16">
        <v>1.6556291390728499E-2</v>
      </c>
      <c r="BQ508" s="16">
        <v>2.40034290612945E-2</v>
      </c>
    </row>
    <row r="509" spans="2:69" x14ac:dyDescent="0.25">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c r="AP509" s="16"/>
      <c r="AQ509" s="16"/>
      <c r="AR509" s="16"/>
      <c r="AS509" s="16"/>
      <c r="AT509" s="16"/>
      <c r="AU509" s="16"/>
      <c r="AV509" s="16"/>
      <c r="AW509" s="16"/>
      <c r="AX509" s="16"/>
      <c r="AY509" s="16"/>
      <c r="AZ509" s="16"/>
      <c r="BA509" s="16"/>
      <c r="BB509" s="16"/>
      <c r="BC509" s="16"/>
      <c r="BD509" s="16"/>
      <c r="BE509" s="16"/>
      <c r="BF509" s="16"/>
      <c r="BG509" s="16"/>
      <c r="BH509" s="16"/>
      <c r="BI509" s="16"/>
      <c r="BJ509" s="16"/>
      <c r="BK509" s="16"/>
      <c r="BL509" s="16"/>
      <c r="BM509" s="16"/>
      <c r="BN509" s="16"/>
      <c r="BO509" s="16"/>
      <c r="BP509" s="16"/>
      <c r="BQ509" s="16"/>
    </row>
    <row r="510" spans="2:69" x14ac:dyDescent="0.25">
      <c r="B510" s="6" t="s">
        <v>285</v>
      </c>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c r="AP510" s="16"/>
      <c r="AQ510" s="16"/>
      <c r="AR510" s="16"/>
      <c r="AS510" s="16"/>
      <c r="AT510" s="16"/>
      <c r="AU510" s="16"/>
      <c r="AV510" s="16"/>
      <c r="AW510" s="16"/>
      <c r="AX510" s="16"/>
      <c r="AY510" s="16"/>
      <c r="AZ510" s="16"/>
      <c r="BA510" s="16"/>
      <c r="BB510" s="16"/>
      <c r="BC510" s="16"/>
      <c r="BD510" s="16"/>
      <c r="BE510" s="16"/>
      <c r="BF510" s="16"/>
      <c r="BG510" s="16"/>
      <c r="BH510" s="16"/>
      <c r="BI510" s="16"/>
      <c r="BJ510" s="16"/>
      <c r="BK510" s="16"/>
      <c r="BL510" s="16"/>
      <c r="BM510" s="16"/>
      <c r="BN510" s="16"/>
      <c r="BO510" s="16"/>
      <c r="BP510" s="16"/>
      <c r="BQ510" s="16"/>
    </row>
    <row r="511" spans="2:69" x14ac:dyDescent="0.25">
      <c r="B511" s="23" t="s">
        <v>70</v>
      </c>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c r="AP511" s="16"/>
      <c r="AQ511" s="16"/>
      <c r="AR511" s="16"/>
      <c r="AS511" s="16"/>
      <c r="AT511" s="16"/>
      <c r="AU511" s="16"/>
      <c r="AV511" s="16"/>
      <c r="AW511" s="16"/>
      <c r="AX511" s="16"/>
      <c r="AY511" s="16"/>
      <c r="AZ511" s="16"/>
      <c r="BA511" s="16"/>
      <c r="BB511" s="16"/>
      <c r="BC511" s="16"/>
      <c r="BD511" s="16"/>
      <c r="BE511" s="16"/>
      <c r="BF511" s="16"/>
      <c r="BG511" s="16"/>
      <c r="BH511" s="16"/>
      <c r="BI511" s="16"/>
      <c r="BJ511" s="16"/>
      <c r="BK511" s="16"/>
      <c r="BL511" s="16"/>
      <c r="BM511" s="16"/>
      <c r="BN511" s="16"/>
      <c r="BO511" s="16"/>
      <c r="BP511" s="16"/>
      <c r="BQ511" s="16"/>
    </row>
    <row r="512" spans="2:69" x14ac:dyDescent="0.25">
      <c r="B512" t="s">
        <v>279</v>
      </c>
      <c r="C512" s="16">
        <v>0.19658444022770399</v>
      </c>
      <c r="D512" s="16">
        <v>0.203869047619048</v>
      </c>
      <c r="E512" s="16">
        <v>0.18533886583679099</v>
      </c>
      <c r="F512" s="16">
        <v>0.20433436532507701</v>
      </c>
      <c r="G512" s="16">
        <v>0.16133720930232601</v>
      </c>
      <c r="H512" s="16">
        <v>0.18361153262519</v>
      </c>
      <c r="I512" s="16">
        <v>0.242118537200504</v>
      </c>
      <c r="J512" s="16">
        <v>0.22222222222222199</v>
      </c>
      <c r="K512" s="16">
        <v>0.159663865546218</v>
      </c>
      <c r="L512" s="16">
        <v>0.221238938053097</v>
      </c>
      <c r="M512" s="16"/>
      <c r="N512" s="16">
        <v>0.32289156626505999</v>
      </c>
      <c r="O512" s="16">
        <v>0.234920634920635</v>
      </c>
      <c r="P512" s="16">
        <v>0.197196261682243</v>
      </c>
      <c r="Q512" s="16">
        <v>0.14927007299270101</v>
      </c>
      <c r="R512" s="16"/>
      <c r="S512" s="16">
        <v>0.237642585551331</v>
      </c>
      <c r="T512" s="16">
        <v>0.191387559808612</v>
      </c>
      <c r="U512" s="16">
        <v>0.17241379310344801</v>
      </c>
      <c r="V512" s="16">
        <v>0.25567620927936802</v>
      </c>
      <c r="W512" s="16">
        <v>0.183585313174946</v>
      </c>
      <c r="X512" s="16">
        <v>0.15436893203883501</v>
      </c>
      <c r="Y512" s="16">
        <v>0.17313432835820899</v>
      </c>
      <c r="Z512" s="16"/>
      <c r="AA512" s="16">
        <v>0.10190703218116801</v>
      </c>
      <c r="AB512" s="16">
        <v>0.24081291759465501</v>
      </c>
      <c r="AC512" s="16"/>
      <c r="AD512" s="16">
        <v>0.193617021276596</v>
      </c>
      <c r="AE512" s="16">
        <v>0.19766839378238299</v>
      </c>
      <c r="AF512" s="16"/>
      <c r="AG512" s="16">
        <v>0.247826086956522</v>
      </c>
      <c r="AH512" s="16">
        <v>0.14927007299270101</v>
      </c>
      <c r="AI512" s="16"/>
      <c r="AJ512" s="16">
        <v>0.131805157593123</v>
      </c>
      <c r="AK512" s="16">
        <v>0.25256455606650202</v>
      </c>
      <c r="AL512" s="16"/>
      <c r="AM512" s="16">
        <v>0.42679127725856703</v>
      </c>
      <c r="AN512" s="16">
        <v>0.31469648562300301</v>
      </c>
      <c r="AO512" s="16">
        <v>0.170555108608206</v>
      </c>
      <c r="AP512" s="16">
        <v>6.6945606694560705E-2</v>
      </c>
      <c r="AQ512" s="16"/>
      <c r="AR512" s="16">
        <v>0.12201257861635199</v>
      </c>
      <c r="AS512" s="16">
        <v>0.228804347826087</v>
      </c>
      <c r="AT512" s="16"/>
      <c r="AU512" s="16">
        <v>0.13810110974105999</v>
      </c>
      <c r="AV512" s="16">
        <v>0.20722135007849299</v>
      </c>
      <c r="AW512" s="16"/>
      <c r="AX512" s="16">
        <v>0.11542991755005901</v>
      </c>
      <c r="AY512" s="16">
        <v>0.21216919249038699</v>
      </c>
      <c r="AZ512" s="16"/>
      <c r="BA512" s="16">
        <v>0.22375690607734799</v>
      </c>
      <c r="BB512" s="16">
        <v>0.194580277098615</v>
      </c>
      <c r="BC512" s="16"/>
      <c r="BD512" s="16">
        <v>0.195811518324607</v>
      </c>
      <c r="BE512" s="16">
        <v>0.19675550405562001</v>
      </c>
      <c r="BF512" s="16"/>
      <c r="BG512" s="16">
        <v>0.152027027027027</v>
      </c>
      <c r="BH512" s="16">
        <v>0.19923602734217899</v>
      </c>
      <c r="BI512" s="16"/>
      <c r="BJ512" s="16">
        <v>8.9743589743589702E-2</v>
      </c>
      <c r="BK512" s="16">
        <v>0.21093413689195001</v>
      </c>
      <c r="BL512" s="16"/>
      <c r="BM512" s="16">
        <v>7.3417721518987303E-2</v>
      </c>
      <c r="BN512" s="16">
        <v>0.20656410256410301</v>
      </c>
      <c r="BO512" s="16"/>
      <c r="BP512" s="16">
        <v>0.13576158940397401</v>
      </c>
      <c r="BQ512" s="16">
        <v>0.20445777968281201</v>
      </c>
    </row>
    <row r="513" spans="2:69" x14ac:dyDescent="0.25">
      <c r="B513" t="s">
        <v>280</v>
      </c>
      <c r="C513" s="16">
        <v>0.249146110056926</v>
      </c>
      <c r="D513" s="16">
        <v>0.28273809523809501</v>
      </c>
      <c r="E513" s="16">
        <v>0.24066390041493799</v>
      </c>
      <c r="F513" s="16">
        <v>0.27554179566563503</v>
      </c>
      <c r="G513" s="16">
        <v>0.1875</v>
      </c>
      <c r="H513" s="16">
        <v>0.25189681335356601</v>
      </c>
      <c r="I513" s="16">
        <v>0.29003783102143799</v>
      </c>
      <c r="J513" s="16">
        <v>0.17171717171717199</v>
      </c>
      <c r="K513" s="16">
        <v>7.5630252100840303E-2</v>
      </c>
      <c r="L513" s="16">
        <v>0.32743362831858402</v>
      </c>
      <c r="M513" s="16"/>
      <c r="N513" s="16">
        <v>0.23855421686747</v>
      </c>
      <c r="O513" s="16">
        <v>0.30317460317460299</v>
      </c>
      <c r="P513" s="16">
        <v>0.24018691588784999</v>
      </c>
      <c r="Q513" s="16">
        <v>0.24343065693430699</v>
      </c>
      <c r="R513" s="16"/>
      <c r="S513" s="16">
        <v>0.29277566539923999</v>
      </c>
      <c r="T513" s="16">
        <v>0.31578947368421101</v>
      </c>
      <c r="U513" s="16">
        <v>0.28448275862069</v>
      </c>
      <c r="V513" s="16">
        <v>0.25370187561697899</v>
      </c>
      <c r="W513" s="16">
        <v>0.27537796976241902</v>
      </c>
      <c r="X513" s="16">
        <v>0.232038834951456</v>
      </c>
      <c r="Y513" s="16">
        <v>0.18805970149253701</v>
      </c>
      <c r="Z513" s="16"/>
      <c r="AA513" s="16">
        <v>0.249106078665077</v>
      </c>
      <c r="AB513" s="16">
        <v>0.24916481069042301</v>
      </c>
      <c r="AC513" s="16"/>
      <c r="AD513" s="16">
        <v>0.256028368794326</v>
      </c>
      <c r="AE513" s="16">
        <v>0.24663212435233201</v>
      </c>
      <c r="AF513" s="16"/>
      <c r="AG513" s="16">
        <v>0.255335968379447</v>
      </c>
      <c r="AH513" s="16">
        <v>0.24343065693430699</v>
      </c>
      <c r="AI513" s="16"/>
      <c r="AJ513" s="16">
        <v>0.23454768726975</v>
      </c>
      <c r="AK513" s="16">
        <v>0.26176158471878302</v>
      </c>
      <c r="AL513" s="16"/>
      <c r="AM513" s="16">
        <v>0.137071651090343</v>
      </c>
      <c r="AN513" s="16">
        <v>0.200479233226837</v>
      </c>
      <c r="AO513" s="16">
        <v>0.28037007240547102</v>
      </c>
      <c r="AP513" s="16">
        <v>0.26443514644351501</v>
      </c>
      <c r="AQ513" s="16"/>
      <c r="AR513" s="16">
        <v>0.23899371069182401</v>
      </c>
      <c r="AS513" s="16">
        <v>0.25353260869565197</v>
      </c>
      <c r="AT513" s="16"/>
      <c r="AU513" s="16">
        <v>0.242909987669544</v>
      </c>
      <c r="AV513" s="16">
        <v>0.25028033191298499</v>
      </c>
      <c r="AW513" s="16"/>
      <c r="AX513" s="16">
        <v>0.21672555948174299</v>
      </c>
      <c r="AY513" s="16">
        <v>0.25537208776295001</v>
      </c>
      <c r="AZ513" s="16"/>
      <c r="BA513" s="16">
        <v>0.243093922651934</v>
      </c>
      <c r="BB513" s="16">
        <v>0.24959250203749</v>
      </c>
      <c r="BC513" s="16"/>
      <c r="BD513" s="16">
        <v>0.29738219895287998</v>
      </c>
      <c r="BE513" s="16">
        <v>0.238470451911935</v>
      </c>
      <c r="BF513" s="16"/>
      <c r="BG513" s="16">
        <v>0.27027027027027001</v>
      </c>
      <c r="BH513" s="16">
        <v>0.24788902291918</v>
      </c>
      <c r="BI513" s="16"/>
      <c r="BJ513" s="16">
        <v>0.20512820512820501</v>
      </c>
      <c r="BK513" s="16">
        <v>0.25505811450710297</v>
      </c>
      <c r="BL513" s="16"/>
      <c r="BM513" s="16">
        <v>0.21265822784810101</v>
      </c>
      <c r="BN513" s="16">
        <v>0.25210256410256399</v>
      </c>
      <c r="BO513" s="16"/>
      <c r="BP513" s="16">
        <v>0.28145695364238399</v>
      </c>
      <c r="BQ513" s="16">
        <v>0.24496356622374599</v>
      </c>
    </row>
    <row r="514" spans="2:69" x14ac:dyDescent="0.25">
      <c r="B514" t="s">
        <v>281</v>
      </c>
      <c r="C514" s="16">
        <v>0.22941176470588201</v>
      </c>
      <c r="D514" s="16">
        <v>0.25148809523809501</v>
      </c>
      <c r="E514" s="16">
        <v>0.243430152143845</v>
      </c>
      <c r="F514" s="16">
        <v>0.22910216718266299</v>
      </c>
      <c r="G514" s="16">
        <v>0.30668604651162801</v>
      </c>
      <c r="H514" s="16">
        <v>0.20030349013657101</v>
      </c>
      <c r="I514" s="16">
        <v>0.197982345523329</v>
      </c>
      <c r="J514" s="16">
        <v>0.16161616161616199</v>
      </c>
      <c r="K514" s="16">
        <v>0.30252100840336099</v>
      </c>
      <c r="L514" s="16">
        <v>0.14159292035398199</v>
      </c>
      <c r="M514" s="16"/>
      <c r="N514" s="16">
        <v>0.1</v>
      </c>
      <c r="O514" s="16">
        <v>0.18888888888888899</v>
      </c>
      <c r="P514" s="16">
        <v>0.235514018691589</v>
      </c>
      <c r="Q514" s="16">
        <v>0.27554744525547398</v>
      </c>
      <c r="R514" s="16"/>
      <c r="S514" s="16">
        <v>0.171102661596958</v>
      </c>
      <c r="T514" s="16">
        <v>0.248803827751196</v>
      </c>
      <c r="U514" s="16">
        <v>0.24784482758620699</v>
      </c>
      <c r="V514" s="16">
        <v>0.190523198420533</v>
      </c>
      <c r="W514" s="16">
        <v>0.27105831533477298</v>
      </c>
      <c r="X514" s="16">
        <v>0.27475728155339801</v>
      </c>
      <c r="Y514" s="16">
        <v>0.23731343283582099</v>
      </c>
      <c r="Z514" s="16"/>
      <c r="AA514" s="16">
        <v>0.30512514898688903</v>
      </c>
      <c r="AB514" s="16">
        <v>0.194042316258352</v>
      </c>
      <c r="AC514" s="16"/>
      <c r="AD514" s="16">
        <v>0.21702127659574499</v>
      </c>
      <c r="AE514" s="16">
        <v>0.23393782383419701</v>
      </c>
      <c r="AF514" s="16"/>
      <c r="AG514" s="16">
        <v>0.179446640316206</v>
      </c>
      <c r="AH514" s="16">
        <v>0.27554744525547398</v>
      </c>
      <c r="AI514" s="16"/>
      <c r="AJ514" s="16">
        <v>0.268112975849366</v>
      </c>
      <c r="AK514" s="16">
        <v>0.19596745666784601</v>
      </c>
      <c r="AL514" s="16"/>
      <c r="AM514" s="16">
        <v>9.9688473520249204E-2</v>
      </c>
      <c r="AN514" s="16">
        <v>0.17412140575079901</v>
      </c>
      <c r="AO514" s="16">
        <v>0.238938053097345</v>
      </c>
      <c r="AP514" s="16">
        <v>0.30292887029288701</v>
      </c>
      <c r="AQ514" s="16"/>
      <c r="AR514" s="16">
        <v>0.26037735849056598</v>
      </c>
      <c r="AS514" s="16">
        <v>0.216032608695652</v>
      </c>
      <c r="AT514" s="16"/>
      <c r="AU514" s="16">
        <v>0.26510480887792798</v>
      </c>
      <c r="AV514" s="16">
        <v>0.22291993720565101</v>
      </c>
      <c r="AW514" s="16"/>
      <c r="AX514" s="16">
        <v>0.300353356890459</v>
      </c>
      <c r="AY514" s="16">
        <v>0.21578828319384799</v>
      </c>
      <c r="AZ514" s="16"/>
      <c r="BA514" s="16">
        <v>0.20165745856353601</v>
      </c>
      <c r="BB514" s="16">
        <v>0.23145884270578601</v>
      </c>
      <c r="BC514" s="16"/>
      <c r="BD514" s="16">
        <v>0.22513089005235601</v>
      </c>
      <c r="BE514" s="16">
        <v>0.230359212050985</v>
      </c>
      <c r="BF514" s="16"/>
      <c r="BG514" s="16">
        <v>0.233108108108108</v>
      </c>
      <c r="BH514" s="16">
        <v>0.22919179734619999</v>
      </c>
      <c r="BI514" s="16"/>
      <c r="BJ514" s="16">
        <v>0.34935897435897401</v>
      </c>
      <c r="BK514" s="16">
        <v>0.21330176495910499</v>
      </c>
      <c r="BL514" s="16"/>
      <c r="BM514" s="16">
        <v>0.24556962025316501</v>
      </c>
      <c r="BN514" s="16">
        <v>0.22810256410256399</v>
      </c>
      <c r="BO514" s="16"/>
      <c r="BP514" s="16">
        <v>0.25331125827814599</v>
      </c>
      <c r="BQ514" s="16">
        <v>0.22631804543506201</v>
      </c>
    </row>
    <row r="515" spans="2:69" x14ac:dyDescent="0.25">
      <c r="B515" t="s">
        <v>282</v>
      </c>
      <c r="C515" s="16">
        <v>0.16223908918406099</v>
      </c>
      <c r="D515" s="16">
        <v>0.12648809523809501</v>
      </c>
      <c r="E515" s="16">
        <v>0.201936376210235</v>
      </c>
      <c r="F515" s="16">
        <v>0.15325077399380799</v>
      </c>
      <c r="G515" s="16">
        <v>0.17877906976744201</v>
      </c>
      <c r="H515" s="16">
        <v>0.16919575113808799</v>
      </c>
      <c r="I515" s="16">
        <v>0.10970996216897901</v>
      </c>
      <c r="J515" s="16">
        <v>0.20707070707070699</v>
      </c>
      <c r="K515" s="16">
        <v>0.26890756302521002</v>
      </c>
      <c r="L515" s="16">
        <v>0.16814159292035399</v>
      </c>
      <c r="M515" s="16"/>
      <c r="N515" s="16">
        <v>9.1566265060241001E-2</v>
      </c>
      <c r="O515" s="16">
        <v>0.13015873015873</v>
      </c>
      <c r="P515" s="16">
        <v>0.18037383177570099</v>
      </c>
      <c r="Q515" s="16">
        <v>0.18394160583941599</v>
      </c>
      <c r="R515" s="16"/>
      <c r="S515" s="16">
        <v>0.12167300380228099</v>
      </c>
      <c r="T515" s="16">
        <v>0.13636363636363599</v>
      </c>
      <c r="U515" s="16">
        <v>0.18534482758620699</v>
      </c>
      <c r="V515" s="16">
        <v>0.124383020730503</v>
      </c>
      <c r="W515" s="16">
        <v>0.170626349892009</v>
      </c>
      <c r="X515" s="16">
        <v>0.20873786407767</v>
      </c>
      <c r="Y515" s="16">
        <v>0.21194029850746299</v>
      </c>
      <c r="Z515" s="16"/>
      <c r="AA515" s="16">
        <v>0.21990464839094201</v>
      </c>
      <c r="AB515" s="16">
        <v>0.13530066815144801</v>
      </c>
      <c r="AC515" s="16"/>
      <c r="AD515" s="16">
        <v>0.158156028368794</v>
      </c>
      <c r="AE515" s="16">
        <v>0.16373056994818699</v>
      </c>
      <c r="AF515" s="16"/>
      <c r="AG515" s="16">
        <v>0.13873517786561301</v>
      </c>
      <c r="AH515" s="16">
        <v>0.18394160583941599</v>
      </c>
      <c r="AI515" s="16"/>
      <c r="AJ515" s="16">
        <v>0.20630372492836699</v>
      </c>
      <c r="AK515" s="16">
        <v>0.12415988680580101</v>
      </c>
      <c r="AL515" s="16"/>
      <c r="AM515" s="16">
        <v>4.9844236760124602E-2</v>
      </c>
      <c r="AN515" s="16">
        <v>0.11182108626198101</v>
      </c>
      <c r="AO515" s="16">
        <v>0.15808527755430399</v>
      </c>
      <c r="AP515" s="16">
        <v>0.25188284518828502</v>
      </c>
      <c r="AQ515" s="16"/>
      <c r="AR515" s="16">
        <v>0.22138364779874201</v>
      </c>
      <c r="AS515" s="16">
        <v>0.13668478260869599</v>
      </c>
      <c r="AT515" s="16"/>
      <c r="AU515" s="16">
        <v>0.18372379778051801</v>
      </c>
      <c r="AV515" s="16">
        <v>0.158331464453913</v>
      </c>
      <c r="AW515" s="16"/>
      <c r="AX515" s="16">
        <v>0.21790341578327399</v>
      </c>
      <c r="AY515" s="16">
        <v>0.15154942320741899</v>
      </c>
      <c r="AZ515" s="16"/>
      <c r="BA515" s="16">
        <v>0.168508287292818</v>
      </c>
      <c r="BB515" s="16">
        <v>0.161776691116544</v>
      </c>
      <c r="BC515" s="16"/>
      <c r="BD515" s="16">
        <v>0.17382198952879599</v>
      </c>
      <c r="BE515" s="16">
        <v>0.159675550405562</v>
      </c>
      <c r="BF515" s="16"/>
      <c r="BG515" s="16">
        <v>0.212837837837838</v>
      </c>
      <c r="BH515" s="16">
        <v>0.159227985524729</v>
      </c>
      <c r="BI515" s="16"/>
      <c r="BJ515" s="16">
        <v>0.22435897435897401</v>
      </c>
      <c r="BK515" s="16">
        <v>0.15389582436504501</v>
      </c>
      <c r="BL515" s="16"/>
      <c r="BM515" s="16">
        <v>0.23291139240506301</v>
      </c>
      <c r="BN515" s="16">
        <v>0.156512820512821</v>
      </c>
      <c r="BO515" s="16"/>
      <c r="BP515" s="16">
        <v>0.19867549668874199</v>
      </c>
      <c r="BQ515" s="16">
        <v>0.15752250321474501</v>
      </c>
    </row>
    <row r="516" spans="2:69" x14ac:dyDescent="0.25">
      <c r="B516" t="s">
        <v>283</v>
      </c>
      <c r="C516" s="16">
        <v>5.6356736242884301E-2</v>
      </c>
      <c r="D516" s="16">
        <v>3.42261904761905E-2</v>
      </c>
      <c r="E516" s="16">
        <v>7.1922544951590603E-2</v>
      </c>
      <c r="F516" s="16">
        <v>3.7151702786377701E-2</v>
      </c>
      <c r="G516" s="16">
        <v>5.2325581395348798E-2</v>
      </c>
      <c r="H516" s="16">
        <v>6.3732928679817905E-2</v>
      </c>
      <c r="I516" s="16">
        <v>4.7919293820933198E-2</v>
      </c>
      <c r="J516" s="16">
        <v>0.10606060606060599</v>
      </c>
      <c r="K516" s="16">
        <v>9.2436974789915999E-2</v>
      </c>
      <c r="L516" s="16">
        <v>7.0796460176991094E-2</v>
      </c>
      <c r="M516" s="16"/>
      <c r="N516" s="16">
        <v>6.3855421686747002E-2</v>
      </c>
      <c r="O516" s="16">
        <v>4.9206349206349198E-2</v>
      </c>
      <c r="P516" s="16">
        <v>5.7009345794392499E-2</v>
      </c>
      <c r="Q516" s="16">
        <v>5.5474452554744501E-2</v>
      </c>
      <c r="R516" s="16"/>
      <c r="S516" s="16">
        <v>5.5133079847908703E-2</v>
      </c>
      <c r="T516" s="16">
        <v>4.3062200956937802E-2</v>
      </c>
      <c r="U516" s="16">
        <v>4.52586206896552E-2</v>
      </c>
      <c r="V516" s="16">
        <v>4.6396841066140199E-2</v>
      </c>
      <c r="W516" s="16">
        <v>4.42764578833693E-2</v>
      </c>
      <c r="X516" s="16">
        <v>7.0873786407766995E-2</v>
      </c>
      <c r="Y516" s="16">
        <v>8.5074626865671604E-2</v>
      </c>
      <c r="Z516" s="16"/>
      <c r="AA516" s="16">
        <v>6.2574493444576898E-2</v>
      </c>
      <c r="AB516" s="16">
        <v>5.3452115812917603E-2</v>
      </c>
      <c r="AC516" s="16"/>
      <c r="AD516" s="16">
        <v>5.95744680851064E-2</v>
      </c>
      <c r="AE516" s="16">
        <v>5.5181347150259102E-2</v>
      </c>
      <c r="AF516" s="16"/>
      <c r="AG516" s="16">
        <v>5.73122529644269E-2</v>
      </c>
      <c r="AH516" s="16">
        <v>5.5474452554744501E-2</v>
      </c>
      <c r="AI516" s="16"/>
      <c r="AJ516" s="16">
        <v>6.9177241097011899E-2</v>
      </c>
      <c r="AK516" s="16">
        <v>4.5277679518924703E-2</v>
      </c>
      <c r="AL516" s="16"/>
      <c r="AM516" s="16">
        <v>3.4267912772585701E-2</v>
      </c>
      <c r="AN516" s="16">
        <v>3.7539936102236403E-2</v>
      </c>
      <c r="AO516" s="16">
        <v>6.3958165728077193E-2</v>
      </c>
      <c r="AP516" s="16">
        <v>6.5271966527196607E-2</v>
      </c>
      <c r="AQ516" s="16"/>
      <c r="AR516" s="16">
        <v>6.9182389937106903E-2</v>
      </c>
      <c r="AS516" s="16">
        <v>5.0815217391304297E-2</v>
      </c>
      <c r="AT516" s="16"/>
      <c r="AU516" s="16">
        <v>7.52157829839704E-2</v>
      </c>
      <c r="AV516" s="16">
        <v>5.2926665171563102E-2</v>
      </c>
      <c r="AW516" s="16"/>
      <c r="AX516" s="16">
        <v>5.4181389870435803E-2</v>
      </c>
      <c r="AY516" s="16">
        <v>5.6774485410540601E-2</v>
      </c>
      <c r="AZ516" s="16"/>
      <c r="BA516" s="16">
        <v>3.3149171270718203E-2</v>
      </c>
      <c r="BB516" s="16">
        <v>5.8068459657701701E-2</v>
      </c>
      <c r="BC516" s="16"/>
      <c r="BD516" s="16">
        <v>4.2931937172774902E-2</v>
      </c>
      <c r="BE516" s="16">
        <v>5.93279258400927E-2</v>
      </c>
      <c r="BF516" s="16"/>
      <c r="BG516" s="16">
        <v>4.0540540540540501E-2</v>
      </c>
      <c r="BH516" s="16">
        <v>5.7297949336550101E-2</v>
      </c>
      <c r="BI516" s="16"/>
      <c r="BJ516" s="16">
        <v>6.7307692307692304E-2</v>
      </c>
      <c r="BK516" s="16">
        <v>5.4885923374946202E-2</v>
      </c>
      <c r="BL516" s="16"/>
      <c r="BM516" s="16">
        <v>0.113924050632911</v>
      </c>
      <c r="BN516" s="16">
        <v>5.1692307692307697E-2</v>
      </c>
      <c r="BO516" s="16"/>
      <c r="BP516" s="16">
        <v>5.9602649006622502E-2</v>
      </c>
      <c r="BQ516" s="16">
        <v>5.5936562366052302E-2</v>
      </c>
    </row>
    <row r="517" spans="2:69" x14ac:dyDescent="0.25">
      <c r="B517" t="s">
        <v>284</v>
      </c>
      <c r="C517" s="16">
        <v>3.3776091081593899E-2</v>
      </c>
      <c r="D517" s="16">
        <v>1.9345238095238099E-2</v>
      </c>
      <c r="E517" s="16">
        <v>3.7344398340249003E-2</v>
      </c>
      <c r="F517" s="16">
        <v>4.9535603715170302E-2</v>
      </c>
      <c r="G517" s="16">
        <v>2.0348837209302299E-2</v>
      </c>
      <c r="H517" s="16">
        <v>3.4142640364188202E-2</v>
      </c>
      <c r="I517" s="16">
        <v>3.5308953341740203E-2</v>
      </c>
      <c r="J517" s="16">
        <v>3.5353535353535401E-2</v>
      </c>
      <c r="K517" s="16">
        <v>7.5630252100840303E-2</v>
      </c>
      <c r="L517" s="16">
        <v>2.6548672566371698E-2</v>
      </c>
      <c r="M517" s="16"/>
      <c r="N517" s="16">
        <v>9.1566265060241001E-2</v>
      </c>
      <c r="O517" s="16">
        <v>3.8095238095238099E-2</v>
      </c>
      <c r="P517" s="16">
        <v>2.80373831775701E-2</v>
      </c>
      <c r="Q517" s="16">
        <v>1.7518248175182501E-2</v>
      </c>
      <c r="R517" s="16"/>
      <c r="S517" s="16">
        <v>5.5133079847908703E-2</v>
      </c>
      <c r="T517" s="16">
        <v>1.67464114832536E-2</v>
      </c>
      <c r="U517" s="16">
        <v>2.5862068965517199E-2</v>
      </c>
      <c r="V517" s="16">
        <v>4.2448173741362297E-2</v>
      </c>
      <c r="W517" s="16">
        <v>2.2678185745140401E-2</v>
      </c>
      <c r="X517" s="16">
        <v>2.4271844660194199E-2</v>
      </c>
      <c r="Y517" s="16">
        <v>5.6716417910447799E-2</v>
      </c>
      <c r="Z517" s="16"/>
      <c r="AA517" s="16">
        <v>3.3373063170441003E-2</v>
      </c>
      <c r="AB517" s="16">
        <v>3.3964365256124701E-2</v>
      </c>
      <c r="AC517" s="16"/>
      <c r="AD517" s="16">
        <v>3.8297872340425497E-2</v>
      </c>
      <c r="AE517" s="16">
        <v>3.2124352331606203E-2</v>
      </c>
      <c r="AF517" s="16"/>
      <c r="AG517" s="16">
        <v>5.1383399209486202E-2</v>
      </c>
      <c r="AH517" s="16">
        <v>1.7518248175182501E-2</v>
      </c>
      <c r="AI517" s="16"/>
      <c r="AJ517" s="16">
        <v>4.1342611543184603E-2</v>
      </c>
      <c r="AK517" s="16">
        <v>2.7237354085603099E-2</v>
      </c>
      <c r="AL517" s="16"/>
      <c r="AM517" s="16">
        <v>4.0498442367601202E-2</v>
      </c>
      <c r="AN517" s="16">
        <v>3.7539936102236403E-2</v>
      </c>
      <c r="AO517" s="16">
        <v>3.2180209171359601E-2</v>
      </c>
      <c r="AP517" s="16">
        <v>3.1799163179916302E-2</v>
      </c>
      <c r="AQ517" s="16"/>
      <c r="AR517" s="16">
        <v>3.3333333333333298E-2</v>
      </c>
      <c r="AS517" s="16">
        <v>3.3967391304347803E-2</v>
      </c>
      <c r="AT517" s="16"/>
      <c r="AU517" s="16">
        <v>5.5487053020961803E-2</v>
      </c>
      <c r="AV517" s="16">
        <v>2.9827315541601299E-2</v>
      </c>
      <c r="AW517" s="16"/>
      <c r="AX517" s="16">
        <v>3.7691401648998799E-2</v>
      </c>
      <c r="AY517" s="16">
        <v>3.3024202669079399E-2</v>
      </c>
      <c r="AZ517" s="16"/>
      <c r="BA517" s="16">
        <v>3.5911602209944701E-2</v>
      </c>
      <c r="BB517" s="16">
        <v>3.3618581907090501E-2</v>
      </c>
      <c r="BC517" s="16"/>
      <c r="BD517" s="16">
        <v>1.5706806282722498E-2</v>
      </c>
      <c r="BE517" s="16">
        <v>3.7775202780996497E-2</v>
      </c>
      <c r="BF517" s="16"/>
      <c r="BG517" s="16">
        <v>4.3918918918918901E-2</v>
      </c>
      <c r="BH517" s="16">
        <v>3.3172496984318497E-2</v>
      </c>
      <c r="BI517" s="16"/>
      <c r="BJ517" s="16">
        <v>2.7243589743589699E-2</v>
      </c>
      <c r="BK517" s="16">
        <v>3.4653465346534698E-2</v>
      </c>
      <c r="BL517" s="16"/>
      <c r="BM517" s="16">
        <v>8.3544303797468397E-2</v>
      </c>
      <c r="BN517" s="16">
        <v>2.9743589743589701E-2</v>
      </c>
      <c r="BO517" s="16"/>
      <c r="BP517" s="16">
        <v>5.1324503311258297E-2</v>
      </c>
      <c r="BQ517" s="16">
        <v>3.1504500642948997E-2</v>
      </c>
    </row>
    <row r="518" spans="2:69" x14ac:dyDescent="0.25">
      <c r="B518" t="s">
        <v>68</v>
      </c>
      <c r="C518" s="16">
        <v>7.2485768500948802E-2</v>
      </c>
      <c r="D518" s="16">
        <v>8.1845238095238096E-2</v>
      </c>
      <c r="E518" s="16">
        <v>1.9363762102351301E-2</v>
      </c>
      <c r="F518" s="16">
        <v>5.1083591331269301E-2</v>
      </c>
      <c r="G518" s="16">
        <v>9.3023255813953501E-2</v>
      </c>
      <c r="H518" s="16">
        <v>9.7116843702579697E-2</v>
      </c>
      <c r="I518" s="16">
        <v>7.69230769230769E-2</v>
      </c>
      <c r="J518" s="16">
        <v>9.5959595959595995E-2</v>
      </c>
      <c r="K518" s="16">
        <v>2.5210084033613401E-2</v>
      </c>
      <c r="L518" s="16">
        <v>4.4247787610619503E-2</v>
      </c>
      <c r="M518" s="16"/>
      <c r="N518" s="16">
        <v>9.1566265060241001E-2</v>
      </c>
      <c r="O518" s="16">
        <v>5.5555555555555601E-2</v>
      </c>
      <c r="P518" s="16">
        <v>6.1682242990654203E-2</v>
      </c>
      <c r="Q518" s="16">
        <v>7.4817518248175202E-2</v>
      </c>
      <c r="R518" s="16"/>
      <c r="S518" s="16">
        <v>6.6539923954372596E-2</v>
      </c>
      <c r="T518" s="16">
        <v>4.7846889952153103E-2</v>
      </c>
      <c r="U518" s="16">
        <v>3.8793103448275898E-2</v>
      </c>
      <c r="V518" s="16">
        <v>8.6870681145113496E-2</v>
      </c>
      <c r="W518" s="16">
        <v>3.2397408207343402E-2</v>
      </c>
      <c r="X518" s="16">
        <v>3.4951456310679599E-2</v>
      </c>
      <c r="Y518" s="16">
        <v>4.7761194029850698E-2</v>
      </c>
      <c r="Z518" s="16"/>
      <c r="AA518" s="16">
        <v>2.8009535160905801E-2</v>
      </c>
      <c r="AB518" s="16">
        <v>9.3262806236080201E-2</v>
      </c>
      <c r="AC518" s="16"/>
      <c r="AD518" s="16">
        <v>7.7304964539007107E-2</v>
      </c>
      <c r="AE518" s="16">
        <v>7.0725388601036304E-2</v>
      </c>
      <c r="AF518" s="16"/>
      <c r="AG518" s="16">
        <v>6.9960474308300394E-2</v>
      </c>
      <c r="AH518" s="16">
        <v>7.4817518248175202E-2</v>
      </c>
      <c r="AI518" s="16"/>
      <c r="AJ518" s="16">
        <v>4.8710601719197701E-2</v>
      </c>
      <c r="AK518" s="16">
        <v>9.30314821365405E-2</v>
      </c>
      <c r="AL518" s="16"/>
      <c r="AM518" s="16">
        <v>0.21183800623053001</v>
      </c>
      <c r="AN518" s="16">
        <v>0.123801916932907</v>
      </c>
      <c r="AO518" s="16">
        <v>5.5913113435237298E-2</v>
      </c>
      <c r="AP518" s="16">
        <v>1.6736401673640201E-2</v>
      </c>
      <c r="AQ518" s="16"/>
      <c r="AR518" s="16">
        <v>5.4716981132075501E-2</v>
      </c>
      <c r="AS518" s="16">
        <v>8.0163043478260906E-2</v>
      </c>
      <c r="AT518" s="16"/>
      <c r="AU518" s="16">
        <v>3.9457459926017298E-2</v>
      </c>
      <c r="AV518" s="16">
        <v>7.8492935635792793E-2</v>
      </c>
      <c r="AW518" s="16"/>
      <c r="AX518" s="16">
        <v>5.7714958775029399E-2</v>
      </c>
      <c r="AY518" s="16">
        <v>7.5322325265776993E-2</v>
      </c>
      <c r="AZ518" s="16"/>
      <c r="BA518" s="16">
        <v>9.3922651933701695E-2</v>
      </c>
      <c r="BB518" s="16">
        <v>7.0904645476772596E-2</v>
      </c>
      <c r="BC518" s="16"/>
      <c r="BD518" s="16">
        <v>4.9214659685863901E-2</v>
      </c>
      <c r="BE518" s="16">
        <v>7.7636152954808801E-2</v>
      </c>
      <c r="BF518" s="16"/>
      <c r="BG518" s="16">
        <v>4.72972972972973E-2</v>
      </c>
      <c r="BH518" s="16">
        <v>7.3984720546843602E-2</v>
      </c>
      <c r="BI518" s="16"/>
      <c r="BJ518" s="16">
        <v>3.6858974358974401E-2</v>
      </c>
      <c r="BK518" s="16">
        <v>7.7270770555316406E-2</v>
      </c>
      <c r="BL518" s="16"/>
      <c r="BM518" s="16">
        <v>3.7974683544303799E-2</v>
      </c>
      <c r="BN518" s="16">
        <v>7.5282051282051302E-2</v>
      </c>
      <c r="BO518" s="16"/>
      <c r="BP518" s="16">
        <v>1.9867549668874201E-2</v>
      </c>
      <c r="BQ518" s="16">
        <v>7.9297042434633494E-2</v>
      </c>
    </row>
    <row r="519" spans="2:69" x14ac:dyDescent="0.25">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c r="AP519" s="16"/>
      <c r="AQ519" s="16"/>
      <c r="AR519" s="16"/>
      <c r="AS519" s="16"/>
      <c r="AT519" s="16"/>
      <c r="AU519" s="16"/>
      <c r="AV519" s="16"/>
      <c r="AW519" s="16"/>
      <c r="AX519" s="16"/>
      <c r="AY519" s="16"/>
      <c r="AZ519" s="16"/>
      <c r="BA519" s="16"/>
      <c r="BB519" s="16"/>
      <c r="BC519" s="16"/>
      <c r="BD519" s="16"/>
      <c r="BE519" s="16"/>
      <c r="BF519" s="16"/>
      <c r="BG519" s="16"/>
      <c r="BH519" s="16"/>
      <c r="BI519" s="16"/>
      <c r="BJ519" s="16"/>
      <c r="BK519" s="16"/>
      <c r="BL519" s="16"/>
      <c r="BM519" s="16"/>
      <c r="BN519" s="16"/>
      <c r="BO519" s="16"/>
      <c r="BP519" s="16"/>
      <c r="BQ519" s="16"/>
    </row>
    <row r="520" spans="2:69" x14ac:dyDescent="0.25">
      <c r="B520" s="6" t="s">
        <v>308</v>
      </c>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c r="BE520" s="16"/>
      <c r="BF520" s="16"/>
      <c r="BG520" s="16"/>
      <c r="BH520" s="16"/>
      <c r="BI520" s="16"/>
      <c r="BJ520" s="16"/>
      <c r="BK520" s="16"/>
      <c r="BL520" s="16"/>
      <c r="BM520" s="16"/>
      <c r="BN520" s="16"/>
      <c r="BO520" s="16"/>
      <c r="BP520" s="16"/>
      <c r="BQ520" s="16"/>
    </row>
    <row r="521" spans="2:69" x14ac:dyDescent="0.25">
      <c r="B521" s="23" t="s">
        <v>70</v>
      </c>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c r="BF521" s="16"/>
      <c r="BG521" s="16"/>
      <c r="BH521" s="16"/>
      <c r="BI521" s="16"/>
      <c r="BJ521" s="16"/>
      <c r="BK521" s="16"/>
      <c r="BL521" s="16"/>
      <c r="BM521" s="16"/>
      <c r="BN521" s="16"/>
      <c r="BO521" s="16"/>
      <c r="BP521" s="16"/>
      <c r="BQ521" s="16"/>
    </row>
    <row r="522" spans="2:69" x14ac:dyDescent="0.25">
      <c r="B522" t="s">
        <v>304</v>
      </c>
      <c r="C522" s="16">
        <v>0.209677419354839</v>
      </c>
      <c r="D522" s="16">
        <v>0.230654761904762</v>
      </c>
      <c r="E522" s="16">
        <v>0.26141078838174298</v>
      </c>
      <c r="F522" s="16">
        <v>0.208978328173375</v>
      </c>
      <c r="G522" s="16">
        <v>0.232558139534884</v>
      </c>
      <c r="H522" s="16">
        <v>0.20257966616084999</v>
      </c>
      <c r="I522" s="16">
        <v>0.14754098360655701</v>
      </c>
      <c r="J522" s="16">
        <v>0.20707070707070699</v>
      </c>
      <c r="K522" s="16">
        <v>0.24369747899159699</v>
      </c>
      <c r="L522" s="16">
        <v>0.106194690265487</v>
      </c>
      <c r="M522" s="16"/>
      <c r="N522" s="16">
        <v>0.26867469879518102</v>
      </c>
      <c r="O522" s="16">
        <v>0.19047619047618999</v>
      </c>
      <c r="P522" s="16">
        <v>0.22056074766355099</v>
      </c>
      <c r="Q522" s="16">
        <v>0.191970802919708</v>
      </c>
      <c r="R522" s="16"/>
      <c r="S522" s="16">
        <v>0.24524714828897301</v>
      </c>
      <c r="T522" s="16">
        <v>0.22248803827751201</v>
      </c>
      <c r="U522" s="16">
        <v>0.22198275862069</v>
      </c>
      <c r="V522" s="16">
        <v>0.222112537018756</v>
      </c>
      <c r="W522" s="16">
        <v>0.19870410367170599</v>
      </c>
      <c r="X522" s="16">
        <v>0.19029126213592201</v>
      </c>
      <c r="Y522" s="16">
        <v>0.2</v>
      </c>
      <c r="Z522" s="16"/>
      <c r="AA522" s="16">
        <v>0.18474374255065601</v>
      </c>
      <c r="AB522" s="16">
        <v>0.22132516703786201</v>
      </c>
      <c r="AC522" s="16"/>
      <c r="AD522" s="16">
        <v>0.17801418439716299</v>
      </c>
      <c r="AE522" s="16">
        <v>0.22124352331606201</v>
      </c>
      <c r="AF522" s="16"/>
      <c r="AG522" s="16">
        <v>0.228853754940711</v>
      </c>
      <c r="AH522" s="16">
        <v>0.191970802919708</v>
      </c>
      <c r="AI522" s="16"/>
      <c r="AJ522" s="16">
        <v>0.190339746213672</v>
      </c>
      <c r="AK522" s="16">
        <v>0.22638839759462301</v>
      </c>
      <c r="AL522" s="16"/>
      <c r="AM522" s="16">
        <v>0.355140186915888</v>
      </c>
      <c r="AN522" s="16">
        <v>0.297124600638978</v>
      </c>
      <c r="AO522" s="16">
        <v>0.18744971842316999</v>
      </c>
      <c r="AP522" s="16">
        <v>0.123012552301255</v>
      </c>
      <c r="AQ522" s="16"/>
      <c r="AR522" s="16">
        <v>0.20754716981132099</v>
      </c>
      <c r="AS522" s="16">
        <v>0.21059782608695701</v>
      </c>
      <c r="AT522" s="16"/>
      <c r="AU522" s="16">
        <v>0.20838471023427901</v>
      </c>
      <c r="AV522" s="16">
        <v>0.209912536443149</v>
      </c>
      <c r="AW522" s="16"/>
      <c r="AX522" s="16">
        <v>0.22261484098939899</v>
      </c>
      <c r="AY522" s="16">
        <v>0.207192942773128</v>
      </c>
      <c r="AZ522" s="16"/>
      <c r="BA522" s="16">
        <v>0.187845303867403</v>
      </c>
      <c r="BB522" s="16">
        <v>0.21128769356153199</v>
      </c>
      <c r="BC522" s="16"/>
      <c r="BD522" s="16">
        <v>0.19162303664921501</v>
      </c>
      <c r="BE522" s="16">
        <v>0.21367323290845899</v>
      </c>
      <c r="BF522" s="16"/>
      <c r="BG522" s="16">
        <v>0.21621621621621601</v>
      </c>
      <c r="BH522" s="16">
        <v>0.20928829915560901</v>
      </c>
      <c r="BI522" s="16"/>
      <c r="BJ522" s="16">
        <v>0.24198717948717899</v>
      </c>
      <c r="BK522" s="16">
        <v>0.205337925096857</v>
      </c>
      <c r="BL522" s="16"/>
      <c r="BM522" s="16">
        <v>0.189873417721519</v>
      </c>
      <c r="BN522" s="16">
        <v>0.21128205128205099</v>
      </c>
      <c r="BO522" s="16"/>
      <c r="BP522" s="16">
        <v>0.18708609271523199</v>
      </c>
      <c r="BQ522" s="16">
        <v>0.21260180025718001</v>
      </c>
    </row>
    <row r="523" spans="2:69" x14ac:dyDescent="0.25">
      <c r="B523" t="s">
        <v>305</v>
      </c>
      <c r="C523" s="16">
        <v>0.72827324478178401</v>
      </c>
      <c r="D523" s="16">
        <v>0.72916666666666696</v>
      </c>
      <c r="E523" s="16">
        <v>0.69432918395573995</v>
      </c>
      <c r="F523" s="16">
        <v>0.73219814241486103</v>
      </c>
      <c r="G523" s="16">
        <v>0.74273255813953498</v>
      </c>
      <c r="H523" s="16">
        <v>0.70409711684370302</v>
      </c>
      <c r="I523" s="16">
        <v>0.784363177805801</v>
      </c>
      <c r="J523" s="16">
        <v>0.71717171717171702</v>
      </c>
      <c r="K523" s="16">
        <v>0.630252100840336</v>
      </c>
      <c r="L523" s="16">
        <v>0.84070796460177</v>
      </c>
      <c r="M523" s="16"/>
      <c r="N523" s="16">
        <v>0.58674698795180702</v>
      </c>
      <c r="O523" s="16">
        <v>0.73809523809523803</v>
      </c>
      <c r="P523" s="16">
        <v>0.72242990654205597</v>
      </c>
      <c r="Q523" s="16">
        <v>0.77116788321167895</v>
      </c>
      <c r="R523" s="16"/>
      <c r="S523" s="16">
        <v>0.64068441064638804</v>
      </c>
      <c r="T523" s="16">
        <v>0.72488038277512001</v>
      </c>
      <c r="U523" s="16">
        <v>0.72844827586206895</v>
      </c>
      <c r="V523" s="16">
        <v>0.69299111549851899</v>
      </c>
      <c r="W523" s="16">
        <v>0.76241900647948202</v>
      </c>
      <c r="X523" s="16">
        <v>0.77087378640776705</v>
      </c>
      <c r="Y523" s="16">
        <v>0.75373134328358204</v>
      </c>
      <c r="Z523" s="16"/>
      <c r="AA523" s="16">
        <v>0.77294398092967798</v>
      </c>
      <c r="AB523" s="16">
        <v>0.70740534521158105</v>
      </c>
      <c r="AC523" s="16"/>
      <c r="AD523" s="16">
        <v>0.74042553191489402</v>
      </c>
      <c r="AE523" s="16">
        <v>0.72383419689119199</v>
      </c>
      <c r="AF523" s="16"/>
      <c r="AG523" s="16">
        <v>0.68181818181818199</v>
      </c>
      <c r="AH523" s="16">
        <v>0.77116788321167895</v>
      </c>
      <c r="AI523" s="16"/>
      <c r="AJ523" s="16">
        <v>0.76872697503069998</v>
      </c>
      <c r="AK523" s="16">
        <v>0.69331446763353399</v>
      </c>
      <c r="AL523" s="16"/>
      <c r="AM523" s="16">
        <v>0.355140186915888</v>
      </c>
      <c r="AN523" s="16">
        <v>0.61022364217252401</v>
      </c>
      <c r="AO523" s="16">
        <v>0.77232502011263104</v>
      </c>
      <c r="AP523" s="16">
        <v>0.86192468619246898</v>
      </c>
      <c r="AQ523" s="16"/>
      <c r="AR523" s="16">
        <v>0.74968553459119502</v>
      </c>
      <c r="AS523" s="16">
        <v>0.71902173913043499</v>
      </c>
      <c r="AT523" s="16"/>
      <c r="AU523" s="16">
        <v>0.71886559802712702</v>
      </c>
      <c r="AV523" s="16">
        <v>0.72998430141287296</v>
      </c>
      <c r="AW523" s="16"/>
      <c r="AX523" s="16">
        <v>0.74911660777385203</v>
      </c>
      <c r="AY523" s="16">
        <v>0.72427052703008399</v>
      </c>
      <c r="AZ523" s="16"/>
      <c r="BA523" s="16">
        <v>0.72375690607734799</v>
      </c>
      <c r="BB523" s="16">
        <v>0.72860635696821496</v>
      </c>
      <c r="BC523" s="16"/>
      <c r="BD523" s="16">
        <v>0.75916230366492099</v>
      </c>
      <c r="BE523" s="16">
        <v>0.72143684820394005</v>
      </c>
      <c r="BF523" s="16"/>
      <c r="BG523" s="16">
        <v>0.73986486486486502</v>
      </c>
      <c r="BH523" s="16">
        <v>0.72758343385605195</v>
      </c>
      <c r="BI523" s="16"/>
      <c r="BJ523" s="16">
        <v>0.71314102564102599</v>
      </c>
      <c r="BK523" s="16">
        <v>0.73030563925957803</v>
      </c>
      <c r="BL523" s="16"/>
      <c r="BM523" s="16">
        <v>0.76455696202531598</v>
      </c>
      <c r="BN523" s="16">
        <v>0.72533333333333305</v>
      </c>
      <c r="BO523" s="16"/>
      <c r="BP523" s="16">
        <v>0.75496688741721896</v>
      </c>
      <c r="BQ523" s="16">
        <v>0.72481783111873099</v>
      </c>
    </row>
    <row r="524" spans="2:69" x14ac:dyDescent="0.25">
      <c r="B524" t="s">
        <v>306</v>
      </c>
      <c r="C524" s="16">
        <v>4.8007590132827301E-2</v>
      </c>
      <c r="D524" s="16">
        <v>3.2738095238095198E-2</v>
      </c>
      <c r="E524" s="16">
        <v>3.7344398340249003E-2</v>
      </c>
      <c r="F524" s="16">
        <v>4.7987616099071199E-2</v>
      </c>
      <c r="G524" s="16">
        <v>1.4534883720930199E-2</v>
      </c>
      <c r="H524" s="16">
        <v>6.8285280728376294E-2</v>
      </c>
      <c r="I524" s="16">
        <v>5.80075662042875E-2</v>
      </c>
      <c r="J524" s="16">
        <v>5.0505050505050497E-2</v>
      </c>
      <c r="K524" s="16">
        <v>0.10084033613445401</v>
      </c>
      <c r="L524" s="16">
        <v>4.4247787610619503E-2</v>
      </c>
      <c r="M524" s="16"/>
      <c r="N524" s="16">
        <v>0.12289156626506</v>
      </c>
      <c r="O524" s="16">
        <v>6.0317460317460297E-2</v>
      </c>
      <c r="P524" s="16">
        <v>3.4579439252336398E-2</v>
      </c>
      <c r="Q524" s="16">
        <v>2.7737226277372299E-2</v>
      </c>
      <c r="R524" s="16"/>
      <c r="S524" s="16">
        <v>9.1254752851711002E-2</v>
      </c>
      <c r="T524" s="16">
        <v>4.3062200956937802E-2</v>
      </c>
      <c r="U524" s="16">
        <v>3.8793103448275898E-2</v>
      </c>
      <c r="V524" s="16">
        <v>6.6140177690029597E-2</v>
      </c>
      <c r="W524" s="16">
        <v>3.3477321814254897E-2</v>
      </c>
      <c r="X524" s="16">
        <v>3.2038834951456298E-2</v>
      </c>
      <c r="Y524" s="16">
        <v>3.7313432835820899E-2</v>
      </c>
      <c r="Z524" s="16"/>
      <c r="AA524" s="16">
        <v>3.6948748510131101E-2</v>
      </c>
      <c r="AB524" s="16">
        <v>5.3173719376392002E-2</v>
      </c>
      <c r="AC524" s="16"/>
      <c r="AD524" s="16">
        <v>6.1702127659574502E-2</v>
      </c>
      <c r="AE524" s="16">
        <v>4.3005181347150298E-2</v>
      </c>
      <c r="AF524" s="16"/>
      <c r="AG524" s="16">
        <v>6.9960474308300394E-2</v>
      </c>
      <c r="AH524" s="16">
        <v>2.7737226277372299E-2</v>
      </c>
      <c r="AI524" s="16"/>
      <c r="AJ524" s="16">
        <v>3.3565288579615202E-2</v>
      </c>
      <c r="AK524" s="16">
        <v>6.0488149982313402E-2</v>
      </c>
      <c r="AL524" s="16"/>
      <c r="AM524" s="16">
        <v>0.22429906542056099</v>
      </c>
      <c r="AN524" s="16">
        <v>6.9488817891373802E-2</v>
      </c>
      <c r="AO524" s="16">
        <v>3.1375703942075603E-2</v>
      </c>
      <c r="AP524" s="16">
        <v>1.33891213389121E-2</v>
      </c>
      <c r="AQ524" s="16"/>
      <c r="AR524" s="16">
        <v>3.52201257861635E-2</v>
      </c>
      <c r="AS524" s="16">
        <v>5.3532608695652198E-2</v>
      </c>
      <c r="AT524" s="16"/>
      <c r="AU524" s="16">
        <v>6.2885326757089993E-2</v>
      </c>
      <c r="AV524" s="16">
        <v>4.5301637138371799E-2</v>
      </c>
      <c r="AW524" s="16"/>
      <c r="AX524" s="16">
        <v>2.1201413427561801E-2</v>
      </c>
      <c r="AY524" s="16">
        <v>5.3155394707079799E-2</v>
      </c>
      <c r="AZ524" s="16"/>
      <c r="BA524" s="16">
        <v>6.3535911602209894E-2</v>
      </c>
      <c r="BB524" s="16">
        <v>4.6862265688671599E-2</v>
      </c>
      <c r="BC524" s="16"/>
      <c r="BD524" s="16">
        <v>3.7696335078534003E-2</v>
      </c>
      <c r="BE524" s="16">
        <v>5.0289687137891101E-2</v>
      </c>
      <c r="BF524" s="16"/>
      <c r="BG524" s="16">
        <v>3.7162162162162199E-2</v>
      </c>
      <c r="BH524" s="16">
        <v>4.8652995577000403E-2</v>
      </c>
      <c r="BI524" s="16"/>
      <c r="BJ524" s="16">
        <v>3.8461538461538498E-2</v>
      </c>
      <c r="BK524" s="16">
        <v>4.9289711579853603E-2</v>
      </c>
      <c r="BL524" s="16"/>
      <c r="BM524" s="16">
        <v>4.05063291139241E-2</v>
      </c>
      <c r="BN524" s="16">
        <v>4.8615384615384602E-2</v>
      </c>
      <c r="BO524" s="16"/>
      <c r="BP524" s="16">
        <v>5.1324503311258297E-2</v>
      </c>
      <c r="BQ524" s="16">
        <v>4.7578225460780103E-2</v>
      </c>
    </row>
    <row r="525" spans="2:69" x14ac:dyDescent="0.25">
      <c r="B525" t="s">
        <v>68</v>
      </c>
      <c r="C525" s="16">
        <v>1.40417457305503E-2</v>
      </c>
      <c r="D525" s="16">
        <v>7.4404761904761901E-3</v>
      </c>
      <c r="E525" s="16">
        <v>6.9156293222683296E-3</v>
      </c>
      <c r="F525" s="16">
        <v>1.08359133126935E-2</v>
      </c>
      <c r="G525" s="16">
        <v>1.01744186046512E-2</v>
      </c>
      <c r="H525" s="16">
        <v>2.5037936267071299E-2</v>
      </c>
      <c r="I525" s="16">
        <v>1.0088272383354401E-2</v>
      </c>
      <c r="J525" s="16">
        <v>2.5252525252525301E-2</v>
      </c>
      <c r="K525" s="16">
        <v>2.5210084033613401E-2</v>
      </c>
      <c r="L525" s="16">
        <v>8.8495575221238902E-3</v>
      </c>
      <c r="M525" s="16"/>
      <c r="N525" s="16">
        <v>2.16867469879518E-2</v>
      </c>
      <c r="O525" s="16">
        <v>1.1111111111111099E-2</v>
      </c>
      <c r="P525" s="16">
        <v>2.2429906542056101E-2</v>
      </c>
      <c r="Q525" s="16">
        <v>9.1240875912408804E-3</v>
      </c>
      <c r="R525" s="16"/>
      <c r="S525" s="16">
        <v>2.2813688212927799E-2</v>
      </c>
      <c r="T525" s="16">
        <v>9.5693779904306199E-3</v>
      </c>
      <c r="U525" s="16">
        <v>1.0775862068965501E-2</v>
      </c>
      <c r="V525" s="16">
        <v>1.8756169792695E-2</v>
      </c>
      <c r="W525" s="16">
        <v>5.3995680345572403E-3</v>
      </c>
      <c r="X525" s="16">
        <v>6.7961165048543697E-3</v>
      </c>
      <c r="Y525" s="16">
        <v>8.9552238805970207E-3</v>
      </c>
      <c r="Z525" s="16"/>
      <c r="AA525" s="16">
        <v>5.3635280095351602E-3</v>
      </c>
      <c r="AB525" s="16">
        <v>1.8095768374164801E-2</v>
      </c>
      <c r="AC525" s="16"/>
      <c r="AD525" s="16">
        <v>1.9858156028368799E-2</v>
      </c>
      <c r="AE525" s="16">
        <v>1.19170984455959E-2</v>
      </c>
      <c r="AF525" s="16"/>
      <c r="AG525" s="16">
        <v>1.9367588932806299E-2</v>
      </c>
      <c r="AH525" s="16">
        <v>9.1240875912408804E-3</v>
      </c>
      <c r="AI525" s="16"/>
      <c r="AJ525" s="16">
        <v>7.3679901760131004E-3</v>
      </c>
      <c r="AK525" s="16">
        <v>1.9808984789529499E-2</v>
      </c>
      <c r="AL525" s="16"/>
      <c r="AM525" s="16">
        <v>6.5420560747663503E-2</v>
      </c>
      <c r="AN525" s="16">
        <v>2.31629392971246E-2</v>
      </c>
      <c r="AO525" s="16">
        <v>8.8495575221238902E-3</v>
      </c>
      <c r="AP525" s="16">
        <v>1.6736401673640201E-3</v>
      </c>
      <c r="AQ525" s="16"/>
      <c r="AR525" s="16">
        <v>7.5471698113207496E-3</v>
      </c>
      <c r="AS525" s="16">
        <v>1.6847826086956501E-2</v>
      </c>
      <c r="AT525" s="16"/>
      <c r="AU525" s="16">
        <v>9.8643649815043193E-3</v>
      </c>
      <c r="AV525" s="16">
        <v>1.48015250056066E-2</v>
      </c>
      <c r="AW525" s="16"/>
      <c r="AX525" s="16">
        <v>7.0671378091872799E-3</v>
      </c>
      <c r="AY525" s="16">
        <v>1.53811354897082E-2</v>
      </c>
      <c r="AZ525" s="16"/>
      <c r="BA525" s="16">
        <v>2.4861878453038701E-2</v>
      </c>
      <c r="BB525" s="16">
        <v>1.3243683781581099E-2</v>
      </c>
      <c r="BC525" s="16"/>
      <c r="BD525" s="16">
        <v>1.1518324607329799E-2</v>
      </c>
      <c r="BE525" s="16">
        <v>1.4600231749710301E-2</v>
      </c>
      <c r="BF525" s="16"/>
      <c r="BG525" s="16">
        <v>6.7567567567567597E-3</v>
      </c>
      <c r="BH525" s="16">
        <v>1.4475271411339001E-2</v>
      </c>
      <c r="BI525" s="16"/>
      <c r="BJ525" s="16">
        <v>6.41025641025641E-3</v>
      </c>
      <c r="BK525" s="16">
        <v>1.50667240637107E-2</v>
      </c>
      <c r="BL525" s="16"/>
      <c r="BM525" s="16">
        <v>5.0632911392405099E-3</v>
      </c>
      <c r="BN525" s="16">
        <v>1.47692307692308E-2</v>
      </c>
      <c r="BO525" s="16"/>
      <c r="BP525" s="16">
        <v>6.6225165562913899E-3</v>
      </c>
      <c r="BQ525" s="16">
        <v>1.5002143163309001E-2</v>
      </c>
    </row>
    <row r="526" spans="2:69" x14ac:dyDescent="0.25">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c r="BE526" s="16"/>
      <c r="BF526" s="16"/>
      <c r="BG526" s="16"/>
      <c r="BH526" s="16"/>
      <c r="BI526" s="16"/>
      <c r="BJ526" s="16"/>
      <c r="BK526" s="16"/>
      <c r="BL526" s="16"/>
      <c r="BM526" s="16"/>
      <c r="BN526" s="16"/>
      <c r="BO526" s="16"/>
      <c r="BP526" s="16"/>
      <c r="BQ526" s="16"/>
    </row>
    <row r="527" spans="2:69" x14ac:dyDescent="0.25">
      <c r="B527" s="6" t="s">
        <v>309</v>
      </c>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c r="BE527" s="16"/>
      <c r="BF527" s="16"/>
      <c r="BG527" s="16"/>
      <c r="BH527" s="16"/>
      <c r="BI527" s="16"/>
      <c r="BJ527" s="16"/>
      <c r="BK527" s="16"/>
      <c r="BL527" s="16"/>
      <c r="BM527" s="16"/>
      <c r="BN527" s="16"/>
      <c r="BO527" s="16"/>
      <c r="BP527" s="16"/>
      <c r="BQ527" s="16"/>
    </row>
    <row r="528" spans="2:69" x14ac:dyDescent="0.25">
      <c r="B528" s="23" t="s">
        <v>70</v>
      </c>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c r="BI528" s="16"/>
      <c r="BJ528" s="16"/>
      <c r="BK528" s="16"/>
      <c r="BL528" s="16"/>
      <c r="BM528" s="16"/>
      <c r="BN528" s="16"/>
      <c r="BO528" s="16"/>
      <c r="BP528" s="16"/>
      <c r="BQ528" s="16"/>
    </row>
    <row r="529" spans="2:69" x14ac:dyDescent="0.25">
      <c r="B529" t="s">
        <v>304</v>
      </c>
      <c r="C529" s="16">
        <v>0.14535104364326401</v>
      </c>
      <c r="D529" s="16">
        <v>0.117559523809524</v>
      </c>
      <c r="E529" s="16">
        <v>0.16874135546334701</v>
      </c>
      <c r="F529" s="16">
        <v>0.15944272445820401</v>
      </c>
      <c r="G529" s="16">
        <v>0.24418604651162801</v>
      </c>
      <c r="H529" s="16">
        <v>0.118361153262519</v>
      </c>
      <c r="I529" s="16">
        <v>9.0794451450189204E-2</v>
      </c>
      <c r="J529" s="16">
        <v>0.15656565656565699</v>
      </c>
      <c r="K529" s="16">
        <v>0.19327731092437</v>
      </c>
      <c r="L529" s="16">
        <v>0.106194690265487</v>
      </c>
      <c r="M529" s="16"/>
      <c r="N529" s="16">
        <v>0.133734939759036</v>
      </c>
      <c r="O529" s="16">
        <v>0.133333333333333</v>
      </c>
      <c r="P529" s="16">
        <v>0.14579439252336401</v>
      </c>
      <c r="Q529" s="16">
        <v>0.15145985401459899</v>
      </c>
      <c r="R529" s="16"/>
      <c r="S529" s="16">
        <v>0.159695817490494</v>
      </c>
      <c r="T529" s="16">
        <v>0.150717703349282</v>
      </c>
      <c r="U529" s="16">
        <v>0.19612068965517199</v>
      </c>
      <c r="V529" s="16">
        <v>0.15597235932872699</v>
      </c>
      <c r="W529" s="16">
        <v>0.13390928725701901</v>
      </c>
      <c r="X529" s="16">
        <v>0.12524271844660201</v>
      </c>
      <c r="Y529" s="16">
        <v>0.13731343283582101</v>
      </c>
      <c r="Z529" s="16"/>
      <c r="AA529" s="16">
        <v>0.142431466030989</v>
      </c>
      <c r="AB529" s="16">
        <v>0.146714922048998</v>
      </c>
      <c r="AC529" s="16"/>
      <c r="AD529" s="16">
        <v>0.135460992907801</v>
      </c>
      <c r="AE529" s="16">
        <v>0.14896373056994799</v>
      </c>
      <c r="AF529" s="16"/>
      <c r="AG529" s="16">
        <v>0.13873517786561301</v>
      </c>
      <c r="AH529" s="16">
        <v>0.15145985401459899</v>
      </c>
      <c r="AI529" s="16"/>
      <c r="AJ529" s="16">
        <v>0.13467048710601701</v>
      </c>
      <c r="AK529" s="16">
        <v>0.154580827732579</v>
      </c>
      <c r="AL529" s="16"/>
      <c r="AM529" s="16">
        <v>0.22118380062305301</v>
      </c>
      <c r="AN529" s="16">
        <v>0.21964856230031901</v>
      </c>
      <c r="AO529" s="16">
        <v>0.12912308930008001</v>
      </c>
      <c r="AP529" s="16">
        <v>8.1171548117154796E-2</v>
      </c>
      <c r="AQ529" s="16"/>
      <c r="AR529" s="16">
        <v>0.15220125786163499</v>
      </c>
      <c r="AS529" s="16">
        <v>0.14239130434782599</v>
      </c>
      <c r="AT529" s="16"/>
      <c r="AU529" s="16">
        <v>0.14796547472256499</v>
      </c>
      <c r="AV529" s="16">
        <v>0.14487553263063499</v>
      </c>
      <c r="AW529" s="16"/>
      <c r="AX529" s="16">
        <v>0.18021201413427601</v>
      </c>
      <c r="AY529" s="16">
        <v>0.13865641257634001</v>
      </c>
      <c r="AZ529" s="16"/>
      <c r="BA529" s="16">
        <v>0.149171270718232</v>
      </c>
      <c r="BB529" s="16">
        <v>0.14506927465362701</v>
      </c>
      <c r="BC529" s="16"/>
      <c r="BD529" s="16">
        <v>0.14136125654450299</v>
      </c>
      <c r="BE529" s="16">
        <v>0.146234067207416</v>
      </c>
      <c r="BF529" s="16"/>
      <c r="BG529" s="16">
        <v>0.152027027027027</v>
      </c>
      <c r="BH529" s="16">
        <v>0.144953759549658</v>
      </c>
      <c r="BI529" s="16"/>
      <c r="BJ529" s="16">
        <v>0.1875</v>
      </c>
      <c r="BK529" s="16">
        <v>0.139690055962118</v>
      </c>
      <c r="BL529" s="16"/>
      <c r="BM529" s="16">
        <v>0.15949367088607599</v>
      </c>
      <c r="BN529" s="16">
        <v>0.14420512820512801</v>
      </c>
      <c r="BO529" s="16"/>
      <c r="BP529" s="16">
        <v>0.12748344370860901</v>
      </c>
      <c r="BQ529" s="16">
        <v>0.147663951993142</v>
      </c>
    </row>
    <row r="530" spans="2:69" x14ac:dyDescent="0.25">
      <c r="B530" t="s">
        <v>305</v>
      </c>
      <c r="C530" s="16">
        <v>0.71726755218216298</v>
      </c>
      <c r="D530" s="16">
        <v>0.80357142857142905</v>
      </c>
      <c r="E530" s="16">
        <v>0.72475795297372103</v>
      </c>
      <c r="F530" s="16">
        <v>0.72136222910216696</v>
      </c>
      <c r="G530" s="16">
        <v>0.68313953488372103</v>
      </c>
      <c r="H530" s="16">
        <v>0.62670713201820905</v>
      </c>
      <c r="I530" s="16">
        <v>0.81084489281210603</v>
      </c>
      <c r="J530" s="16">
        <v>0.68181818181818199</v>
      </c>
      <c r="K530" s="16">
        <v>0.68067226890756305</v>
      </c>
      <c r="L530" s="16">
        <v>0.84070796460177</v>
      </c>
      <c r="M530" s="16"/>
      <c r="N530" s="16">
        <v>0.56867469879518096</v>
      </c>
      <c r="O530" s="16">
        <v>0.68095238095238098</v>
      </c>
      <c r="P530" s="16">
        <v>0.74579439252336399</v>
      </c>
      <c r="Q530" s="16">
        <v>0.75948905109489095</v>
      </c>
      <c r="R530" s="16"/>
      <c r="S530" s="16">
        <v>0.62927756653992395</v>
      </c>
      <c r="T530" s="16">
        <v>0.68421052631578905</v>
      </c>
      <c r="U530" s="16">
        <v>0.68534482758620696</v>
      </c>
      <c r="V530" s="16">
        <v>0.66238894373149104</v>
      </c>
      <c r="W530" s="16">
        <v>0.77753779697624203</v>
      </c>
      <c r="X530" s="16">
        <v>0.79708737864077694</v>
      </c>
      <c r="Y530" s="16">
        <v>0.75970149253731301</v>
      </c>
      <c r="Z530" s="16"/>
      <c r="AA530" s="16">
        <v>0.798569725864124</v>
      </c>
      <c r="AB530" s="16">
        <v>0.67928730512249402</v>
      </c>
      <c r="AC530" s="16"/>
      <c r="AD530" s="16">
        <v>0.67801418439716299</v>
      </c>
      <c r="AE530" s="16">
        <v>0.73160621761657996</v>
      </c>
      <c r="AF530" s="16"/>
      <c r="AG530" s="16">
        <v>0.67154150197628504</v>
      </c>
      <c r="AH530" s="16">
        <v>0.75948905109489095</v>
      </c>
      <c r="AI530" s="16"/>
      <c r="AJ530" s="16">
        <v>0.77241097011870696</v>
      </c>
      <c r="AK530" s="16">
        <v>0.669614432260347</v>
      </c>
      <c r="AL530" s="16"/>
      <c r="AM530" s="16">
        <v>0.29283489096573201</v>
      </c>
      <c r="AN530" s="16">
        <v>0.54073482428115005</v>
      </c>
      <c r="AO530" s="16">
        <v>0.77835880933226098</v>
      </c>
      <c r="AP530" s="16">
        <v>0.88786610878661099</v>
      </c>
      <c r="AQ530" s="16"/>
      <c r="AR530" s="16">
        <v>0.77484276729559798</v>
      </c>
      <c r="AS530" s="16">
        <v>0.69239130434782603</v>
      </c>
      <c r="AT530" s="16"/>
      <c r="AU530" s="16">
        <v>0.74352651048088803</v>
      </c>
      <c r="AV530" s="16">
        <v>0.71249159004260998</v>
      </c>
      <c r="AW530" s="16"/>
      <c r="AX530" s="16">
        <v>0.71849234393404005</v>
      </c>
      <c r="AY530" s="16">
        <v>0.71703234562316198</v>
      </c>
      <c r="AZ530" s="16"/>
      <c r="BA530" s="16">
        <v>0.69613259668508298</v>
      </c>
      <c r="BB530" s="16">
        <v>0.71882640586797097</v>
      </c>
      <c r="BC530" s="16"/>
      <c r="BD530" s="16">
        <v>0.74240837696335105</v>
      </c>
      <c r="BE530" s="16">
        <v>0.71170336037079995</v>
      </c>
      <c r="BF530" s="16"/>
      <c r="BG530" s="16">
        <v>0.73648648648648696</v>
      </c>
      <c r="BH530" s="16">
        <v>0.71612384398874096</v>
      </c>
      <c r="BI530" s="16"/>
      <c r="BJ530" s="16">
        <v>0.75320512820512797</v>
      </c>
      <c r="BK530" s="16">
        <v>0.71244080929832099</v>
      </c>
      <c r="BL530" s="16"/>
      <c r="BM530" s="16">
        <v>0.77468354430379704</v>
      </c>
      <c r="BN530" s="16">
        <v>0.71261538461538498</v>
      </c>
      <c r="BO530" s="16"/>
      <c r="BP530" s="16">
        <v>0.78973509933774799</v>
      </c>
      <c r="BQ530" s="16">
        <v>0.70788684097728205</v>
      </c>
    </row>
    <row r="531" spans="2:69" x14ac:dyDescent="0.25">
      <c r="B531" t="s">
        <v>306</v>
      </c>
      <c r="C531" s="16">
        <v>9.1650853889943096E-2</v>
      </c>
      <c r="D531" s="16">
        <v>5.3571428571428603E-2</v>
      </c>
      <c r="E531" s="16">
        <v>8.4370677731673602E-2</v>
      </c>
      <c r="F531" s="16">
        <v>8.0495356037151702E-2</v>
      </c>
      <c r="G531" s="16">
        <v>4.0697674418604703E-2</v>
      </c>
      <c r="H531" s="16">
        <v>0.165402124430956</v>
      </c>
      <c r="I531" s="16">
        <v>7.4401008827238296E-2</v>
      </c>
      <c r="J531" s="16">
        <v>7.5757575757575801E-2</v>
      </c>
      <c r="K531" s="16">
        <v>9.2436974789915999E-2</v>
      </c>
      <c r="L531" s="16">
        <v>2.6548672566371698E-2</v>
      </c>
      <c r="M531" s="16"/>
      <c r="N531" s="16">
        <v>0.25060240963855401</v>
      </c>
      <c r="O531" s="16">
        <v>0.128571428571429</v>
      </c>
      <c r="P531" s="16">
        <v>6.1682242990654203E-2</v>
      </c>
      <c r="Q531" s="16">
        <v>4.6715328467153303E-2</v>
      </c>
      <c r="R531" s="16"/>
      <c r="S531" s="16">
        <v>0.16539923954372601</v>
      </c>
      <c r="T531" s="16">
        <v>0.11483253588516699</v>
      </c>
      <c r="U531" s="16">
        <v>8.6206896551724102E-2</v>
      </c>
      <c r="V531" s="16">
        <v>0.12931885488647599</v>
      </c>
      <c r="W531" s="16">
        <v>6.3714902807775406E-2</v>
      </c>
      <c r="X531" s="16">
        <v>5.4368932038834999E-2</v>
      </c>
      <c r="Y531" s="16">
        <v>5.0746268656716401E-2</v>
      </c>
      <c r="Z531" s="16"/>
      <c r="AA531" s="16">
        <v>4.3504171632896299E-2</v>
      </c>
      <c r="AB531" s="16">
        <v>0.114142538975501</v>
      </c>
      <c r="AC531" s="16"/>
      <c r="AD531" s="16">
        <v>0.133333333333333</v>
      </c>
      <c r="AE531" s="16">
        <v>7.6424870466321196E-2</v>
      </c>
      <c r="AF531" s="16"/>
      <c r="AG531" s="16">
        <v>0.140316205533597</v>
      </c>
      <c r="AH531" s="16">
        <v>4.6715328467153303E-2</v>
      </c>
      <c r="AI531" s="16"/>
      <c r="AJ531" s="16">
        <v>5.9762586983217403E-2</v>
      </c>
      <c r="AK531" s="16">
        <v>0.119207640608419</v>
      </c>
      <c r="AL531" s="16"/>
      <c r="AM531" s="16">
        <v>0.355140186915888</v>
      </c>
      <c r="AN531" s="16">
        <v>0.15974440894568701</v>
      </c>
      <c r="AO531" s="16">
        <v>5.8728881737731303E-2</v>
      </c>
      <c r="AP531" s="16">
        <v>1.8410041841004199E-2</v>
      </c>
      <c r="AQ531" s="16"/>
      <c r="AR531" s="16">
        <v>4.7798742138364797E-2</v>
      </c>
      <c r="AS531" s="16">
        <v>0.11059782608695699</v>
      </c>
      <c r="AT531" s="16"/>
      <c r="AU531" s="16">
        <v>7.2749691738594302E-2</v>
      </c>
      <c r="AV531" s="16">
        <v>9.5088584884503294E-2</v>
      </c>
      <c r="AW531" s="16"/>
      <c r="AX531" s="16">
        <v>6.7137809187279199E-2</v>
      </c>
      <c r="AY531" s="16">
        <v>9.6358289979642603E-2</v>
      </c>
      <c r="AZ531" s="16"/>
      <c r="BA531" s="16">
        <v>0.102209944751381</v>
      </c>
      <c r="BB531" s="16">
        <v>9.0872045639771803E-2</v>
      </c>
      <c r="BC531" s="16"/>
      <c r="BD531" s="16">
        <v>6.4921465968586403E-2</v>
      </c>
      <c r="BE531" s="16">
        <v>9.7566628041714995E-2</v>
      </c>
      <c r="BF531" s="16"/>
      <c r="BG531" s="16">
        <v>7.0945945945945901E-2</v>
      </c>
      <c r="BH531" s="16">
        <v>9.2882991556091699E-2</v>
      </c>
      <c r="BI531" s="16"/>
      <c r="BJ531" s="16">
        <v>4.0064102564102602E-2</v>
      </c>
      <c r="BK531" s="16">
        <v>9.8579423159707302E-2</v>
      </c>
      <c r="BL531" s="16"/>
      <c r="BM531" s="16">
        <v>4.5569620253164599E-2</v>
      </c>
      <c r="BN531" s="16">
        <v>9.5384615384615401E-2</v>
      </c>
      <c r="BO531" s="16"/>
      <c r="BP531" s="16">
        <v>6.29139072847682E-2</v>
      </c>
      <c r="BQ531" s="16">
        <v>9.53707672524646E-2</v>
      </c>
    </row>
    <row r="532" spans="2:69" x14ac:dyDescent="0.25">
      <c r="B532" t="s">
        <v>68</v>
      </c>
      <c r="C532" s="16">
        <v>4.5730550284630002E-2</v>
      </c>
      <c r="D532" s="16">
        <v>2.5297619047618999E-2</v>
      </c>
      <c r="E532" s="16">
        <v>2.2130013831258601E-2</v>
      </c>
      <c r="F532" s="16">
        <v>3.8699690402476797E-2</v>
      </c>
      <c r="G532" s="16">
        <v>3.1976744186046499E-2</v>
      </c>
      <c r="H532" s="16">
        <v>8.95295902883156E-2</v>
      </c>
      <c r="I532" s="16">
        <v>2.3959646910466599E-2</v>
      </c>
      <c r="J532" s="16">
        <v>8.5858585858585898E-2</v>
      </c>
      <c r="K532" s="16">
        <v>3.3613445378151301E-2</v>
      </c>
      <c r="L532" s="16">
        <v>2.6548672566371698E-2</v>
      </c>
      <c r="M532" s="16"/>
      <c r="N532" s="16">
        <v>4.6987951807228902E-2</v>
      </c>
      <c r="O532" s="16">
        <v>5.7142857142857099E-2</v>
      </c>
      <c r="P532" s="16">
        <v>4.67289719626168E-2</v>
      </c>
      <c r="Q532" s="16">
        <v>4.23357664233577E-2</v>
      </c>
      <c r="R532" s="16"/>
      <c r="S532" s="16">
        <v>4.5627376425855501E-2</v>
      </c>
      <c r="T532" s="16">
        <v>5.0239234449760799E-2</v>
      </c>
      <c r="U532" s="16">
        <v>3.2327586206896602E-2</v>
      </c>
      <c r="V532" s="16">
        <v>5.2319842053307003E-2</v>
      </c>
      <c r="W532" s="16">
        <v>2.4838012958963301E-2</v>
      </c>
      <c r="X532" s="16">
        <v>2.3300970873786402E-2</v>
      </c>
      <c r="Y532" s="16">
        <v>5.22388059701493E-2</v>
      </c>
      <c r="Z532" s="16"/>
      <c r="AA532" s="16">
        <v>1.54946364719905E-2</v>
      </c>
      <c r="AB532" s="16">
        <v>5.9855233853006701E-2</v>
      </c>
      <c r="AC532" s="16"/>
      <c r="AD532" s="16">
        <v>5.31914893617021E-2</v>
      </c>
      <c r="AE532" s="16">
        <v>4.3005181347150298E-2</v>
      </c>
      <c r="AF532" s="16"/>
      <c r="AG532" s="16">
        <v>4.94071146245059E-2</v>
      </c>
      <c r="AH532" s="16">
        <v>4.23357664233577E-2</v>
      </c>
      <c r="AI532" s="16"/>
      <c r="AJ532" s="16">
        <v>3.3155955792058898E-2</v>
      </c>
      <c r="AK532" s="16">
        <v>5.6597099398655801E-2</v>
      </c>
      <c r="AL532" s="16"/>
      <c r="AM532" s="16">
        <v>0.13084112149532701</v>
      </c>
      <c r="AN532" s="16">
        <v>7.9872204472843406E-2</v>
      </c>
      <c r="AO532" s="16">
        <v>3.3789219629927598E-2</v>
      </c>
      <c r="AP532" s="16">
        <v>1.2552301255230099E-2</v>
      </c>
      <c r="AQ532" s="16"/>
      <c r="AR532" s="16">
        <v>2.51572327044025E-2</v>
      </c>
      <c r="AS532" s="16">
        <v>5.4619565217391301E-2</v>
      </c>
      <c r="AT532" s="16"/>
      <c r="AU532" s="16">
        <v>3.5758323057953102E-2</v>
      </c>
      <c r="AV532" s="16">
        <v>4.7544292442251598E-2</v>
      </c>
      <c r="AW532" s="16"/>
      <c r="AX532" s="16">
        <v>3.4157832744405203E-2</v>
      </c>
      <c r="AY532" s="16">
        <v>4.7952951820855003E-2</v>
      </c>
      <c r="AZ532" s="16"/>
      <c r="BA532" s="16">
        <v>5.24861878453039E-2</v>
      </c>
      <c r="BB532" s="16">
        <v>4.52322738386308E-2</v>
      </c>
      <c r="BC532" s="16"/>
      <c r="BD532" s="16">
        <v>5.13089005235602E-2</v>
      </c>
      <c r="BE532" s="16">
        <v>4.4495944380069499E-2</v>
      </c>
      <c r="BF532" s="16"/>
      <c r="BG532" s="16">
        <v>4.0540540540540501E-2</v>
      </c>
      <c r="BH532" s="16">
        <v>4.6039404905508598E-2</v>
      </c>
      <c r="BI532" s="16"/>
      <c r="BJ532" s="16">
        <v>1.9230769230769201E-2</v>
      </c>
      <c r="BK532" s="16">
        <v>4.9289711579853603E-2</v>
      </c>
      <c r="BL532" s="16"/>
      <c r="BM532" s="16">
        <v>2.0253164556962001E-2</v>
      </c>
      <c r="BN532" s="16">
        <v>4.7794871794871803E-2</v>
      </c>
      <c r="BO532" s="16"/>
      <c r="BP532" s="16">
        <v>1.9867549668874201E-2</v>
      </c>
      <c r="BQ532" s="16">
        <v>4.9078439777111002E-2</v>
      </c>
    </row>
    <row r="533" spans="2:69" x14ac:dyDescent="0.25">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c r="AK533" s="16"/>
      <c r="AL533" s="16"/>
      <c r="AM533" s="16"/>
      <c r="AN533" s="16"/>
      <c r="AO533" s="16"/>
      <c r="AP533" s="16"/>
      <c r="AQ533" s="16"/>
      <c r="AR533" s="16"/>
      <c r="AS533" s="16"/>
      <c r="AT533" s="16"/>
      <c r="AU533" s="16"/>
      <c r="AV533" s="16"/>
      <c r="AW533" s="16"/>
      <c r="AX533" s="16"/>
      <c r="AY533" s="16"/>
      <c r="AZ533" s="16"/>
      <c r="BA533" s="16"/>
      <c r="BB533" s="16"/>
      <c r="BC533" s="16"/>
      <c r="BD533" s="16"/>
      <c r="BE533" s="16"/>
      <c r="BF533" s="16"/>
      <c r="BG533" s="16"/>
      <c r="BH533" s="16"/>
      <c r="BI533" s="16"/>
      <c r="BJ533" s="16"/>
      <c r="BK533" s="16"/>
      <c r="BL533" s="16"/>
      <c r="BM533" s="16"/>
      <c r="BN533" s="16"/>
      <c r="BO533" s="16"/>
      <c r="BP533" s="16"/>
      <c r="BQ533" s="16"/>
    </row>
    <row r="534" spans="2:69" x14ac:dyDescent="0.25">
      <c r="B534" s="6" t="s">
        <v>310</v>
      </c>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c r="BE534" s="16"/>
      <c r="BF534" s="16"/>
      <c r="BG534" s="16"/>
      <c r="BH534" s="16"/>
      <c r="BI534" s="16"/>
      <c r="BJ534" s="16"/>
      <c r="BK534" s="16"/>
      <c r="BL534" s="16"/>
      <c r="BM534" s="16"/>
      <c r="BN534" s="16"/>
      <c r="BO534" s="16"/>
      <c r="BP534" s="16"/>
      <c r="BQ534" s="16"/>
    </row>
    <row r="535" spans="2:69" x14ac:dyDescent="0.25">
      <c r="B535" s="23" t="s">
        <v>70</v>
      </c>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c r="BE535" s="16"/>
      <c r="BF535" s="16"/>
      <c r="BG535" s="16"/>
      <c r="BH535" s="16"/>
      <c r="BI535" s="16"/>
      <c r="BJ535" s="16"/>
      <c r="BK535" s="16"/>
      <c r="BL535" s="16"/>
      <c r="BM535" s="16"/>
      <c r="BN535" s="16"/>
      <c r="BO535" s="16"/>
      <c r="BP535" s="16"/>
      <c r="BQ535" s="16"/>
    </row>
    <row r="536" spans="2:69" x14ac:dyDescent="0.25">
      <c r="B536" t="s">
        <v>304</v>
      </c>
      <c r="C536" s="16">
        <v>0.16432637571157499</v>
      </c>
      <c r="D536" s="16">
        <v>0.129464285714286</v>
      </c>
      <c r="E536" s="16">
        <v>0.20331950207468899</v>
      </c>
      <c r="F536" s="16">
        <v>0.157894736842105</v>
      </c>
      <c r="G536" s="16">
        <v>0.24273255813953501</v>
      </c>
      <c r="H536" s="16">
        <v>0.14491654021244299</v>
      </c>
      <c r="I536" s="16">
        <v>0.13114754098360701</v>
      </c>
      <c r="J536" s="16">
        <v>0.17171717171717199</v>
      </c>
      <c r="K536" s="16">
        <v>0.16806722689075601</v>
      </c>
      <c r="L536" s="16">
        <v>0.123893805309735</v>
      </c>
      <c r="M536" s="16"/>
      <c r="N536" s="16">
        <v>0.15301204819277101</v>
      </c>
      <c r="O536" s="16">
        <v>0.14285714285714299</v>
      </c>
      <c r="P536" s="16">
        <v>0.175700934579439</v>
      </c>
      <c r="Q536" s="16">
        <v>0.168248175182482</v>
      </c>
      <c r="R536" s="16"/>
      <c r="S536" s="16">
        <v>0.182509505703422</v>
      </c>
      <c r="T536" s="16">
        <v>0.18181818181818199</v>
      </c>
      <c r="U536" s="16">
        <v>0.181034482758621</v>
      </c>
      <c r="V536" s="16">
        <v>0.15498519249753201</v>
      </c>
      <c r="W536" s="16">
        <v>0.16738660907127401</v>
      </c>
      <c r="X536" s="16">
        <v>0.15048543689320401</v>
      </c>
      <c r="Y536" s="16">
        <v>0.16268656716417901</v>
      </c>
      <c r="Z536" s="16"/>
      <c r="AA536" s="16">
        <v>0.169249106078665</v>
      </c>
      <c r="AB536" s="16">
        <v>0.162026726057906</v>
      </c>
      <c r="AC536" s="16"/>
      <c r="AD536" s="16">
        <v>0.13829787234042601</v>
      </c>
      <c r="AE536" s="16">
        <v>0.17383419689119201</v>
      </c>
      <c r="AF536" s="16"/>
      <c r="AG536" s="16">
        <v>0.16007905138339901</v>
      </c>
      <c r="AH536" s="16">
        <v>0.168248175182482</v>
      </c>
      <c r="AI536" s="16"/>
      <c r="AJ536" s="16">
        <v>0.14817846909537499</v>
      </c>
      <c r="AK536" s="16">
        <v>0.17828086310576599</v>
      </c>
      <c r="AL536" s="16"/>
      <c r="AM536" s="16">
        <v>0.25545171339563899</v>
      </c>
      <c r="AN536" s="16">
        <v>0.22683706070287499</v>
      </c>
      <c r="AO536" s="16">
        <v>0.15124698310539</v>
      </c>
      <c r="AP536" s="16">
        <v>0.101255230125523</v>
      </c>
      <c r="AQ536" s="16"/>
      <c r="AR536" s="16">
        <v>0.17106918238993701</v>
      </c>
      <c r="AS536" s="16">
        <v>0.16141304347826099</v>
      </c>
      <c r="AT536" s="16"/>
      <c r="AU536" s="16">
        <v>0.171393341553637</v>
      </c>
      <c r="AV536" s="16">
        <v>0.16304104059206101</v>
      </c>
      <c r="AW536" s="16"/>
      <c r="AX536" s="16">
        <v>0.17078916372202599</v>
      </c>
      <c r="AY536" s="16">
        <v>0.16308527482470001</v>
      </c>
      <c r="AZ536" s="16"/>
      <c r="BA536" s="16">
        <v>0.198895027624309</v>
      </c>
      <c r="BB536" s="16">
        <v>0.161776691116544</v>
      </c>
      <c r="BC536" s="16"/>
      <c r="BD536" s="16">
        <v>0.18429319371727701</v>
      </c>
      <c r="BE536" s="16">
        <v>0.15990730011587501</v>
      </c>
      <c r="BF536" s="16"/>
      <c r="BG536" s="16">
        <v>0.17567567567567599</v>
      </c>
      <c r="BH536" s="16">
        <v>0.16365098512263801</v>
      </c>
      <c r="BI536" s="16"/>
      <c r="BJ536" s="16">
        <v>0.21474358974359001</v>
      </c>
      <c r="BK536" s="16">
        <v>0.15755488592337499</v>
      </c>
      <c r="BL536" s="16"/>
      <c r="BM536" s="16">
        <v>0.15696202531645601</v>
      </c>
      <c r="BN536" s="16">
        <v>0.16492307692307701</v>
      </c>
      <c r="BO536" s="16"/>
      <c r="BP536" s="16">
        <v>0.147350993377483</v>
      </c>
      <c r="BQ536" s="16">
        <v>0.16652378911273</v>
      </c>
    </row>
    <row r="537" spans="2:69" x14ac:dyDescent="0.25">
      <c r="B537" t="s">
        <v>305</v>
      </c>
      <c r="C537" s="16">
        <v>0.74212523719165102</v>
      </c>
      <c r="D537" s="16">
        <v>0.81994047619047605</v>
      </c>
      <c r="E537" s="16">
        <v>0.71230982019363798</v>
      </c>
      <c r="F537" s="16">
        <v>0.75851393188854499</v>
      </c>
      <c r="G537" s="16">
        <v>0.70348837209302295</v>
      </c>
      <c r="H537" s="16">
        <v>0.69650986342943899</v>
      </c>
      <c r="I537" s="16">
        <v>0.79066834804539698</v>
      </c>
      <c r="J537" s="16">
        <v>0.74747474747474796</v>
      </c>
      <c r="K537" s="16">
        <v>0.71428571428571397</v>
      </c>
      <c r="L537" s="16">
        <v>0.82300884955752196</v>
      </c>
      <c r="M537" s="16"/>
      <c r="N537" s="16">
        <v>0.6</v>
      </c>
      <c r="O537" s="16">
        <v>0.74285714285714299</v>
      </c>
      <c r="P537" s="16">
        <v>0.74953271028037405</v>
      </c>
      <c r="Q537" s="16">
        <v>0.78211678832116804</v>
      </c>
      <c r="R537" s="16"/>
      <c r="S537" s="16">
        <v>0.62927756653992395</v>
      </c>
      <c r="T537" s="16">
        <v>0.71052631578947401</v>
      </c>
      <c r="U537" s="16">
        <v>0.74568965517241403</v>
      </c>
      <c r="V537" s="16">
        <v>0.71569595261599195</v>
      </c>
      <c r="W537" s="16">
        <v>0.76781857451403901</v>
      </c>
      <c r="X537" s="16">
        <v>0.8</v>
      </c>
      <c r="Y537" s="16">
        <v>0.777611940298507</v>
      </c>
      <c r="Z537" s="16"/>
      <c r="AA537" s="16">
        <v>0.78188319427890296</v>
      </c>
      <c r="AB537" s="16">
        <v>0.72355233853006695</v>
      </c>
      <c r="AC537" s="16"/>
      <c r="AD537" s="16">
        <v>0.72907801418439699</v>
      </c>
      <c r="AE537" s="16">
        <v>0.74689119170984497</v>
      </c>
      <c r="AF537" s="16"/>
      <c r="AG537" s="16">
        <v>0.69881422924901204</v>
      </c>
      <c r="AH537" s="16">
        <v>0.78211678832116804</v>
      </c>
      <c r="AI537" s="16"/>
      <c r="AJ537" s="16">
        <v>0.78960294719607005</v>
      </c>
      <c r="AK537" s="16">
        <v>0.70109656880084903</v>
      </c>
      <c r="AL537" s="16"/>
      <c r="AM537" s="16">
        <v>0.32710280373831802</v>
      </c>
      <c r="AN537" s="16">
        <v>0.61821086261980795</v>
      </c>
      <c r="AO537" s="16">
        <v>0.79243765084473095</v>
      </c>
      <c r="AP537" s="16">
        <v>0.87866108786610897</v>
      </c>
      <c r="AQ537" s="16"/>
      <c r="AR537" s="16">
        <v>0.771698113207547</v>
      </c>
      <c r="AS537" s="16">
        <v>0.72934782608695603</v>
      </c>
      <c r="AT537" s="16"/>
      <c r="AU537" s="16">
        <v>0.72256473489519102</v>
      </c>
      <c r="AV537" s="16">
        <v>0.74568288854003095</v>
      </c>
      <c r="AW537" s="16"/>
      <c r="AX537" s="16">
        <v>0.75971731448763202</v>
      </c>
      <c r="AY537" s="16">
        <v>0.738746889843927</v>
      </c>
      <c r="AZ537" s="16"/>
      <c r="BA537" s="16">
        <v>0.69060773480662996</v>
      </c>
      <c r="BB537" s="16">
        <v>0.74592502037489805</v>
      </c>
      <c r="BC537" s="16"/>
      <c r="BD537" s="16">
        <v>0.74345549738219896</v>
      </c>
      <c r="BE537" s="16">
        <v>0.74183082271147205</v>
      </c>
      <c r="BF537" s="16"/>
      <c r="BG537" s="16">
        <v>0.72297297297297303</v>
      </c>
      <c r="BH537" s="16">
        <v>0.74326497788500201</v>
      </c>
      <c r="BI537" s="16"/>
      <c r="BJ537" s="16">
        <v>0.74358974358974395</v>
      </c>
      <c r="BK537" s="16">
        <v>0.74192854068015501</v>
      </c>
      <c r="BL537" s="16"/>
      <c r="BM537" s="16">
        <v>0.78227848101265796</v>
      </c>
      <c r="BN537" s="16">
        <v>0.738871794871795</v>
      </c>
      <c r="BO537" s="16"/>
      <c r="BP537" s="16">
        <v>0.78973509933774799</v>
      </c>
      <c r="BQ537" s="16">
        <v>0.73596228032576105</v>
      </c>
    </row>
    <row r="538" spans="2:69" x14ac:dyDescent="0.25">
      <c r="B538" t="s">
        <v>306</v>
      </c>
      <c r="C538" s="16">
        <v>7.57115749525617E-2</v>
      </c>
      <c r="D538" s="16">
        <v>3.8690476190476199E-2</v>
      </c>
      <c r="E538" s="16">
        <v>7.0539419087136901E-2</v>
      </c>
      <c r="F538" s="16">
        <v>7.5851393188854505E-2</v>
      </c>
      <c r="G538" s="16">
        <v>4.0697674418604703E-2</v>
      </c>
      <c r="H538" s="16">
        <v>0.122154779969651</v>
      </c>
      <c r="I538" s="16">
        <v>6.9356872635561201E-2</v>
      </c>
      <c r="J538" s="16">
        <v>6.0606060606060601E-2</v>
      </c>
      <c r="K538" s="16">
        <v>0.10084033613445401</v>
      </c>
      <c r="L538" s="16">
        <v>4.4247787610619503E-2</v>
      </c>
      <c r="M538" s="16"/>
      <c r="N538" s="16">
        <v>0.21927710843373499</v>
      </c>
      <c r="O538" s="16">
        <v>9.2063492063492097E-2</v>
      </c>
      <c r="P538" s="16">
        <v>5.4205607476635498E-2</v>
      </c>
      <c r="Q538" s="16">
        <v>3.6861313868613098E-2</v>
      </c>
      <c r="R538" s="16"/>
      <c r="S538" s="16">
        <v>0.159695817490494</v>
      </c>
      <c r="T538" s="16">
        <v>8.6124401913875603E-2</v>
      </c>
      <c r="U538" s="16">
        <v>6.6810344827586202E-2</v>
      </c>
      <c r="V538" s="16">
        <v>0.10760118460019701</v>
      </c>
      <c r="W538" s="16">
        <v>5.0755939524837999E-2</v>
      </c>
      <c r="X538" s="16">
        <v>4.3689320388349502E-2</v>
      </c>
      <c r="Y538" s="16">
        <v>4.7761194029850698E-2</v>
      </c>
      <c r="Z538" s="16"/>
      <c r="AA538" s="16">
        <v>4.1120381406436202E-2</v>
      </c>
      <c r="AB538" s="16">
        <v>9.1870824053452094E-2</v>
      </c>
      <c r="AC538" s="16"/>
      <c r="AD538" s="16">
        <v>0.108510638297872</v>
      </c>
      <c r="AE538" s="16">
        <v>6.3730569948186502E-2</v>
      </c>
      <c r="AF538" s="16"/>
      <c r="AG538" s="16">
        <v>0.117786561264822</v>
      </c>
      <c r="AH538" s="16">
        <v>3.6861313868613098E-2</v>
      </c>
      <c r="AI538" s="16"/>
      <c r="AJ538" s="16">
        <v>4.7073270568972599E-2</v>
      </c>
      <c r="AK538" s="16">
        <v>0.100459851432614</v>
      </c>
      <c r="AL538" s="16"/>
      <c r="AM538" s="16">
        <v>0.33644859813084099</v>
      </c>
      <c r="AN538" s="16">
        <v>0.12859424920127799</v>
      </c>
      <c r="AO538" s="16">
        <v>4.5052292839903502E-2</v>
      </c>
      <c r="AP538" s="16">
        <v>1.4225941422594099E-2</v>
      </c>
      <c r="AQ538" s="16"/>
      <c r="AR538" s="16">
        <v>4.4654088050314497E-2</v>
      </c>
      <c r="AS538" s="16">
        <v>8.9130434782608695E-2</v>
      </c>
      <c r="AT538" s="16"/>
      <c r="AU538" s="16">
        <v>8.6313193588162807E-2</v>
      </c>
      <c r="AV538" s="16">
        <v>7.3783359497645196E-2</v>
      </c>
      <c r="AW538" s="16"/>
      <c r="AX538" s="16">
        <v>5.4181389870435803E-2</v>
      </c>
      <c r="AY538" s="16">
        <v>7.98461886451029E-2</v>
      </c>
      <c r="AZ538" s="16"/>
      <c r="BA538" s="16">
        <v>8.2872928176795604E-2</v>
      </c>
      <c r="BB538" s="16">
        <v>7.5183374083129598E-2</v>
      </c>
      <c r="BC538" s="16"/>
      <c r="BD538" s="16">
        <v>5.6544502617801001E-2</v>
      </c>
      <c r="BE538" s="16">
        <v>7.9953650057937406E-2</v>
      </c>
      <c r="BF538" s="16"/>
      <c r="BG538" s="16">
        <v>7.4324324324324301E-2</v>
      </c>
      <c r="BH538" s="16">
        <v>7.5794129473261002E-2</v>
      </c>
      <c r="BI538" s="16"/>
      <c r="BJ538" s="16">
        <v>3.04487179487179E-2</v>
      </c>
      <c r="BK538" s="16">
        <v>8.1790787774429594E-2</v>
      </c>
      <c r="BL538" s="16"/>
      <c r="BM538" s="16">
        <v>4.5569620253164599E-2</v>
      </c>
      <c r="BN538" s="16">
        <v>7.8153846153846199E-2</v>
      </c>
      <c r="BO538" s="16"/>
      <c r="BP538" s="16">
        <v>5.6291390728476803E-2</v>
      </c>
      <c r="BQ538" s="16">
        <v>7.8225460780111403E-2</v>
      </c>
    </row>
    <row r="539" spans="2:69" x14ac:dyDescent="0.25">
      <c r="B539" t="s">
        <v>68</v>
      </c>
      <c r="C539" s="16">
        <v>1.78368121442125E-2</v>
      </c>
      <c r="D539" s="16">
        <v>1.1904761904761901E-2</v>
      </c>
      <c r="E539" s="16">
        <v>1.3831258644536701E-2</v>
      </c>
      <c r="F539" s="16">
        <v>7.7399380804953604E-3</v>
      </c>
      <c r="G539" s="16">
        <v>1.30813953488372E-2</v>
      </c>
      <c r="H539" s="16">
        <v>3.6418816388467397E-2</v>
      </c>
      <c r="I539" s="16">
        <v>8.8272383354350593E-3</v>
      </c>
      <c r="J539" s="16">
        <v>2.02020202020202E-2</v>
      </c>
      <c r="K539" s="16">
        <v>1.6806722689075598E-2</v>
      </c>
      <c r="L539" s="16">
        <v>8.8495575221238902E-3</v>
      </c>
      <c r="M539" s="16"/>
      <c r="N539" s="16">
        <v>2.7710843373493999E-2</v>
      </c>
      <c r="O539" s="16">
        <v>2.2222222222222199E-2</v>
      </c>
      <c r="P539" s="16">
        <v>2.0560747663551399E-2</v>
      </c>
      <c r="Q539" s="16">
        <v>1.27737226277372E-2</v>
      </c>
      <c r="R539" s="16"/>
      <c r="S539" s="16">
        <v>2.85171102661597E-2</v>
      </c>
      <c r="T539" s="16">
        <v>2.1531100478468901E-2</v>
      </c>
      <c r="U539" s="16">
        <v>6.4655172413793103E-3</v>
      </c>
      <c r="V539" s="16">
        <v>2.1717670286278402E-2</v>
      </c>
      <c r="W539" s="16">
        <v>1.4038876889848799E-2</v>
      </c>
      <c r="X539" s="16">
        <v>5.8252427184466004E-3</v>
      </c>
      <c r="Y539" s="16">
        <v>1.1940298507462701E-2</v>
      </c>
      <c r="Z539" s="16"/>
      <c r="AA539" s="16">
        <v>7.7473182359952299E-3</v>
      </c>
      <c r="AB539" s="16">
        <v>2.2550111358574602E-2</v>
      </c>
      <c r="AC539" s="16"/>
      <c r="AD539" s="16">
        <v>2.4113475177304999E-2</v>
      </c>
      <c r="AE539" s="16">
        <v>1.55440414507772E-2</v>
      </c>
      <c r="AF539" s="16"/>
      <c r="AG539" s="16">
        <v>2.3320158102766799E-2</v>
      </c>
      <c r="AH539" s="16">
        <v>1.27737226277372E-2</v>
      </c>
      <c r="AI539" s="16"/>
      <c r="AJ539" s="16">
        <v>1.5145313139582501E-2</v>
      </c>
      <c r="AK539" s="16">
        <v>2.0162716660771102E-2</v>
      </c>
      <c r="AL539" s="16"/>
      <c r="AM539" s="16">
        <v>8.0996884735202501E-2</v>
      </c>
      <c r="AN539" s="16">
        <v>2.6357827476038299E-2</v>
      </c>
      <c r="AO539" s="16">
        <v>1.12630732099759E-2</v>
      </c>
      <c r="AP539" s="16">
        <v>5.8577405857740596E-3</v>
      </c>
      <c r="AQ539" s="16"/>
      <c r="AR539" s="16">
        <v>1.25786163522013E-2</v>
      </c>
      <c r="AS539" s="16">
        <v>2.0108695652173901E-2</v>
      </c>
      <c r="AT539" s="16"/>
      <c r="AU539" s="16">
        <v>1.97287299630086E-2</v>
      </c>
      <c r="AV539" s="16">
        <v>1.7492711370262402E-2</v>
      </c>
      <c r="AW539" s="16"/>
      <c r="AX539" s="16">
        <v>1.53121319199058E-2</v>
      </c>
      <c r="AY539" s="16">
        <v>1.83216466862701E-2</v>
      </c>
      <c r="AZ539" s="16"/>
      <c r="BA539" s="16">
        <v>2.7624309392265199E-2</v>
      </c>
      <c r="BB539" s="16">
        <v>1.71149144254279E-2</v>
      </c>
      <c r="BC539" s="16"/>
      <c r="BD539" s="16">
        <v>1.5706806282722498E-2</v>
      </c>
      <c r="BE539" s="16">
        <v>1.8308227114716101E-2</v>
      </c>
      <c r="BF539" s="16"/>
      <c r="BG539" s="16">
        <v>2.7027027027027001E-2</v>
      </c>
      <c r="BH539" s="16">
        <v>1.7289907519099298E-2</v>
      </c>
      <c r="BI539" s="16"/>
      <c r="BJ539" s="16">
        <v>1.1217948717948701E-2</v>
      </c>
      <c r="BK539" s="16">
        <v>1.8725785622040501E-2</v>
      </c>
      <c r="BL539" s="16"/>
      <c r="BM539" s="16">
        <v>1.5189873417721499E-2</v>
      </c>
      <c r="BN539" s="16">
        <v>1.8051282051282001E-2</v>
      </c>
      <c r="BO539" s="16"/>
      <c r="BP539" s="16">
        <v>6.6225165562913899E-3</v>
      </c>
      <c r="BQ539" s="16">
        <v>1.92884697813973E-2</v>
      </c>
    </row>
    <row r="540" spans="2:69" x14ac:dyDescent="0.25">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c r="AM540" s="16"/>
      <c r="AN540" s="16"/>
      <c r="AO540" s="16"/>
      <c r="AP540" s="16"/>
      <c r="AQ540" s="16"/>
      <c r="AR540" s="16"/>
      <c r="AS540" s="16"/>
      <c r="AT540" s="16"/>
      <c r="AU540" s="16"/>
      <c r="AV540" s="16"/>
      <c r="AW540" s="16"/>
      <c r="AX540" s="16"/>
      <c r="AY540" s="16"/>
      <c r="AZ540" s="16"/>
      <c r="BA540" s="16"/>
      <c r="BB540" s="16"/>
      <c r="BC540" s="16"/>
      <c r="BD540" s="16"/>
      <c r="BE540" s="16"/>
      <c r="BF540" s="16"/>
      <c r="BG540" s="16"/>
      <c r="BH540" s="16"/>
      <c r="BI540" s="16"/>
      <c r="BJ540" s="16"/>
      <c r="BK540" s="16"/>
      <c r="BL540" s="16"/>
      <c r="BM540" s="16"/>
      <c r="BN540" s="16"/>
      <c r="BO540" s="16"/>
      <c r="BP540" s="16"/>
      <c r="BQ540" s="16"/>
    </row>
    <row r="541" spans="2:69" x14ac:dyDescent="0.25">
      <c r="B541" s="6" t="s">
        <v>311</v>
      </c>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c r="BE541" s="16"/>
      <c r="BF541" s="16"/>
      <c r="BG541" s="16"/>
      <c r="BH541" s="16"/>
      <c r="BI541" s="16"/>
      <c r="BJ541" s="16"/>
      <c r="BK541" s="16"/>
      <c r="BL541" s="16"/>
      <c r="BM541" s="16"/>
      <c r="BN541" s="16"/>
      <c r="BO541" s="16"/>
      <c r="BP541" s="16"/>
      <c r="BQ541" s="16"/>
    </row>
    <row r="542" spans="2:69" x14ac:dyDescent="0.25">
      <c r="B542" s="23" t="s">
        <v>70</v>
      </c>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c r="BH542" s="16"/>
      <c r="BI542" s="16"/>
      <c r="BJ542" s="16"/>
      <c r="BK542" s="16"/>
      <c r="BL542" s="16"/>
      <c r="BM542" s="16"/>
      <c r="BN542" s="16"/>
      <c r="BO542" s="16"/>
      <c r="BP542" s="16"/>
      <c r="BQ542" s="16"/>
    </row>
    <row r="543" spans="2:69" x14ac:dyDescent="0.25">
      <c r="B543" t="s">
        <v>304</v>
      </c>
      <c r="C543" s="16">
        <v>0.159013282732448</v>
      </c>
      <c r="D543" s="16">
        <v>0.16964285714285701</v>
      </c>
      <c r="E543" s="16">
        <v>0.19917012448132801</v>
      </c>
      <c r="F543" s="16">
        <v>0.14396284829721401</v>
      </c>
      <c r="G543" s="16">
        <v>0.21802325581395299</v>
      </c>
      <c r="H543" s="16">
        <v>0.122913505311077</v>
      </c>
      <c r="I543" s="16">
        <v>0.14249684741488</v>
      </c>
      <c r="J543" s="16">
        <v>0.17171717171717199</v>
      </c>
      <c r="K543" s="16">
        <v>0.19327731092437</v>
      </c>
      <c r="L543" s="16">
        <v>4.4247787610619503E-2</v>
      </c>
      <c r="M543" s="16"/>
      <c r="N543" s="16">
        <v>0.14096385542168699</v>
      </c>
      <c r="O543" s="16">
        <v>0.158730158730159</v>
      </c>
      <c r="P543" s="16">
        <v>0.152336448598131</v>
      </c>
      <c r="Q543" s="16">
        <v>0.16715328467153301</v>
      </c>
      <c r="R543" s="16"/>
      <c r="S543" s="16">
        <v>0.17490494296577899</v>
      </c>
      <c r="T543" s="16">
        <v>0.16507177033492801</v>
      </c>
      <c r="U543" s="16">
        <v>0.20905172413793099</v>
      </c>
      <c r="V543" s="16">
        <v>0.15103652517275401</v>
      </c>
      <c r="W543" s="16">
        <v>0.15658747300216</v>
      </c>
      <c r="X543" s="16">
        <v>0.15533980582524301</v>
      </c>
      <c r="Y543" s="16">
        <v>0.143283582089552</v>
      </c>
      <c r="Z543" s="16"/>
      <c r="AA543" s="16">
        <v>0.18593563766388599</v>
      </c>
      <c r="AB543" s="16">
        <v>0.146436525612472</v>
      </c>
      <c r="AC543" s="16"/>
      <c r="AD543" s="16">
        <v>0.136170212765957</v>
      </c>
      <c r="AE543" s="16">
        <v>0.16735751295336801</v>
      </c>
      <c r="AF543" s="16"/>
      <c r="AG543" s="16">
        <v>0.15019762845849799</v>
      </c>
      <c r="AH543" s="16">
        <v>0.16715328467153301</v>
      </c>
      <c r="AI543" s="16"/>
      <c r="AJ543" s="16">
        <v>0.153909128121163</v>
      </c>
      <c r="AK543" s="16">
        <v>0.16342412451361901</v>
      </c>
      <c r="AL543" s="16"/>
      <c r="AM543" s="16">
        <v>0.23676012461059201</v>
      </c>
      <c r="AN543" s="16">
        <v>0.206869009584665</v>
      </c>
      <c r="AO543" s="16">
        <v>0.14521319388576001</v>
      </c>
      <c r="AP543" s="16">
        <v>0.114644351464435</v>
      </c>
      <c r="AQ543" s="16"/>
      <c r="AR543" s="16">
        <v>0.162264150943396</v>
      </c>
      <c r="AS543" s="16">
        <v>0.157608695652174</v>
      </c>
      <c r="AT543" s="16"/>
      <c r="AU543" s="16">
        <v>0.168927250308261</v>
      </c>
      <c r="AV543" s="16">
        <v>0.15721013680197399</v>
      </c>
      <c r="AW543" s="16"/>
      <c r="AX543" s="16">
        <v>0.18374558303886901</v>
      </c>
      <c r="AY543" s="16">
        <v>0.15426374123501499</v>
      </c>
      <c r="AZ543" s="16"/>
      <c r="BA543" s="16">
        <v>0.17127071823204401</v>
      </c>
      <c r="BB543" s="16">
        <v>0.15810920945395299</v>
      </c>
      <c r="BC543" s="16"/>
      <c r="BD543" s="16">
        <v>0.16753926701570701</v>
      </c>
      <c r="BE543" s="16">
        <v>0.15712630359212101</v>
      </c>
      <c r="BF543" s="16"/>
      <c r="BG543" s="16">
        <v>0.168918918918919</v>
      </c>
      <c r="BH543" s="16">
        <v>0.15842380377965401</v>
      </c>
      <c r="BI543" s="16"/>
      <c r="BJ543" s="16">
        <v>0.22275641025640999</v>
      </c>
      <c r="BK543" s="16">
        <v>0.15045200172191101</v>
      </c>
      <c r="BL543" s="16"/>
      <c r="BM543" s="16">
        <v>0.17215189873417699</v>
      </c>
      <c r="BN543" s="16">
        <v>0.15794871794871801</v>
      </c>
      <c r="BO543" s="16"/>
      <c r="BP543" s="16">
        <v>0.18708609271523199</v>
      </c>
      <c r="BQ543" s="16">
        <v>0.15537933990570099</v>
      </c>
    </row>
    <row r="544" spans="2:69" x14ac:dyDescent="0.25">
      <c r="B544" t="s">
        <v>305</v>
      </c>
      <c r="C544" s="16">
        <v>0.74212523719165102</v>
      </c>
      <c r="D544" s="16">
        <v>0.75744047619047605</v>
      </c>
      <c r="E544" s="16">
        <v>0.71784232365145195</v>
      </c>
      <c r="F544" s="16">
        <v>0.79102167182662497</v>
      </c>
      <c r="G544" s="16">
        <v>0.72965116279069797</v>
      </c>
      <c r="H544" s="16">
        <v>0.71168437025796705</v>
      </c>
      <c r="I544" s="16">
        <v>0.751576292559899</v>
      </c>
      <c r="J544" s="16">
        <v>0.76262626262626299</v>
      </c>
      <c r="K544" s="16">
        <v>0.68907563025210095</v>
      </c>
      <c r="L544" s="16">
        <v>0.91150442477876104</v>
      </c>
      <c r="M544" s="16"/>
      <c r="N544" s="16">
        <v>0.626506024096386</v>
      </c>
      <c r="O544" s="16">
        <v>0.73015873015873001</v>
      </c>
      <c r="P544" s="16">
        <v>0.768224299065421</v>
      </c>
      <c r="Q544" s="16">
        <v>0.76970802919708003</v>
      </c>
      <c r="R544" s="16"/>
      <c r="S544" s="16">
        <v>0.64828897338403002</v>
      </c>
      <c r="T544" s="16">
        <v>0.73684210526315796</v>
      </c>
      <c r="U544" s="16">
        <v>0.70474137931034497</v>
      </c>
      <c r="V544" s="16">
        <v>0.71470878578479802</v>
      </c>
      <c r="W544" s="16">
        <v>0.77969762419006505</v>
      </c>
      <c r="X544" s="16">
        <v>0.77669902912621402</v>
      </c>
      <c r="Y544" s="16">
        <v>0.79402985074626897</v>
      </c>
      <c r="Z544" s="16"/>
      <c r="AA544" s="16">
        <v>0.77175208581644805</v>
      </c>
      <c r="AB544" s="16">
        <v>0.72828507795100195</v>
      </c>
      <c r="AC544" s="16"/>
      <c r="AD544" s="16">
        <v>0.72624113475177299</v>
      </c>
      <c r="AE544" s="16">
        <v>0.74792746113989605</v>
      </c>
      <c r="AF544" s="16"/>
      <c r="AG544" s="16">
        <v>0.71225296442687702</v>
      </c>
      <c r="AH544" s="16">
        <v>0.76970802919708003</v>
      </c>
      <c r="AI544" s="16"/>
      <c r="AJ544" s="16">
        <v>0.77936962750716299</v>
      </c>
      <c r="AK544" s="16">
        <v>0.70993986558188904</v>
      </c>
      <c r="AL544" s="16"/>
      <c r="AM544" s="16">
        <v>0.36137071651090302</v>
      </c>
      <c r="AN544" s="16">
        <v>0.64376996805111797</v>
      </c>
      <c r="AO544" s="16">
        <v>0.78358809332260704</v>
      </c>
      <c r="AP544" s="16">
        <v>0.86192468619246898</v>
      </c>
      <c r="AQ544" s="16"/>
      <c r="AR544" s="16">
        <v>0.78364779874213797</v>
      </c>
      <c r="AS544" s="16">
        <v>0.72418478260869601</v>
      </c>
      <c r="AT544" s="16"/>
      <c r="AU544" s="16">
        <v>0.71639950678175102</v>
      </c>
      <c r="AV544" s="16">
        <v>0.74680421619197102</v>
      </c>
      <c r="AW544" s="16"/>
      <c r="AX544" s="16">
        <v>0.74676089517078903</v>
      </c>
      <c r="AY544" s="16">
        <v>0.74123501470255604</v>
      </c>
      <c r="AZ544" s="16"/>
      <c r="BA544" s="16">
        <v>0.71270718232044195</v>
      </c>
      <c r="BB544" s="16">
        <v>0.74429502852485696</v>
      </c>
      <c r="BC544" s="16"/>
      <c r="BD544" s="16">
        <v>0.77277486910994797</v>
      </c>
      <c r="BE544" s="16">
        <v>0.73534183082271098</v>
      </c>
      <c r="BF544" s="16"/>
      <c r="BG544" s="16">
        <v>0.76013513513513498</v>
      </c>
      <c r="BH544" s="16">
        <v>0.74105347808604705</v>
      </c>
      <c r="BI544" s="16"/>
      <c r="BJ544" s="16">
        <v>0.73397435897435903</v>
      </c>
      <c r="BK544" s="16">
        <v>0.74321997417133001</v>
      </c>
      <c r="BL544" s="16"/>
      <c r="BM544" s="16">
        <v>0.772151898734177</v>
      </c>
      <c r="BN544" s="16">
        <v>0.73969230769230798</v>
      </c>
      <c r="BO544" s="16"/>
      <c r="BP544" s="16">
        <v>0.76324503311258296</v>
      </c>
      <c r="BQ544" s="16">
        <v>0.73939134162023101</v>
      </c>
    </row>
    <row r="545" spans="2:69" x14ac:dyDescent="0.25">
      <c r="B545" t="s">
        <v>306</v>
      </c>
      <c r="C545" s="16">
        <v>8.1214421252371896E-2</v>
      </c>
      <c r="D545" s="16">
        <v>5.6547619047618999E-2</v>
      </c>
      <c r="E545" s="16">
        <v>7.6071922544951598E-2</v>
      </c>
      <c r="F545" s="16">
        <v>5.2631578947368397E-2</v>
      </c>
      <c r="G545" s="16">
        <v>3.6337209302325597E-2</v>
      </c>
      <c r="H545" s="16">
        <v>0.13732928679817899</v>
      </c>
      <c r="I545" s="16">
        <v>9.4577553593946997E-2</v>
      </c>
      <c r="J545" s="16">
        <v>2.5252525252525301E-2</v>
      </c>
      <c r="K545" s="16">
        <v>8.40336134453782E-2</v>
      </c>
      <c r="L545" s="16">
        <v>4.4247787610619503E-2</v>
      </c>
      <c r="M545" s="16"/>
      <c r="N545" s="16">
        <v>0.21807228915662699</v>
      </c>
      <c r="O545" s="16">
        <v>9.6825396825396801E-2</v>
      </c>
      <c r="P545" s="16">
        <v>6.3551401869158905E-2</v>
      </c>
      <c r="Q545" s="16">
        <v>4.3065693430656901E-2</v>
      </c>
      <c r="R545" s="16"/>
      <c r="S545" s="16">
        <v>0.16159695817490499</v>
      </c>
      <c r="T545" s="16">
        <v>8.1339712918660295E-2</v>
      </c>
      <c r="U545" s="16">
        <v>7.3275862068965497E-2</v>
      </c>
      <c r="V545" s="16">
        <v>0.119447186574531</v>
      </c>
      <c r="W545" s="16">
        <v>5.0755939524837999E-2</v>
      </c>
      <c r="X545" s="16">
        <v>5.5339805825242699E-2</v>
      </c>
      <c r="Y545" s="16">
        <v>4.47761194029851E-2</v>
      </c>
      <c r="Z545" s="16"/>
      <c r="AA545" s="16">
        <v>3.3373063170441003E-2</v>
      </c>
      <c r="AB545" s="16">
        <v>0.103563474387528</v>
      </c>
      <c r="AC545" s="16"/>
      <c r="AD545" s="16">
        <v>0.119858156028369</v>
      </c>
      <c r="AE545" s="16">
        <v>6.70984455958549E-2</v>
      </c>
      <c r="AF545" s="16"/>
      <c r="AG545" s="16">
        <v>0.122529644268775</v>
      </c>
      <c r="AH545" s="16">
        <v>4.3065693430656901E-2</v>
      </c>
      <c r="AI545" s="16"/>
      <c r="AJ545" s="16">
        <v>5.4441260744985703E-2</v>
      </c>
      <c r="AK545" s="16">
        <v>0.10435090201627201</v>
      </c>
      <c r="AL545" s="16"/>
      <c r="AM545" s="16">
        <v>0.33644859813084099</v>
      </c>
      <c r="AN545" s="16">
        <v>0.123003194888179</v>
      </c>
      <c r="AO545" s="16">
        <v>5.8326629123089301E-2</v>
      </c>
      <c r="AP545" s="16">
        <v>1.7573221757322201E-2</v>
      </c>
      <c r="AQ545" s="16"/>
      <c r="AR545" s="16">
        <v>4.08805031446541E-2</v>
      </c>
      <c r="AS545" s="16">
        <v>9.86413043478261E-2</v>
      </c>
      <c r="AT545" s="16"/>
      <c r="AU545" s="16">
        <v>9.98766954377312E-2</v>
      </c>
      <c r="AV545" s="16">
        <v>7.7820139044628797E-2</v>
      </c>
      <c r="AW545" s="16"/>
      <c r="AX545" s="16">
        <v>5.6537102473498198E-2</v>
      </c>
      <c r="AY545" s="16">
        <v>8.5953404207192899E-2</v>
      </c>
      <c r="AZ545" s="16"/>
      <c r="BA545" s="16">
        <v>9.3922651933701695E-2</v>
      </c>
      <c r="BB545" s="16">
        <v>8.0277098614506895E-2</v>
      </c>
      <c r="BC545" s="16"/>
      <c r="BD545" s="16">
        <v>4.9214659685863901E-2</v>
      </c>
      <c r="BE545" s="16">
        <v>8.8296639629200493E-2</v>
      </c>
      <c r="BF545" s="16"/>
      <c r="BG545" s="16">
        <v>5.0675675675675699E-2</v>
      </c>
      <c r="BH545" s="16">
        <v>8.3031765178930406E-2</v>
      </c>
      <c r="BI545" s="16"/>
      <c r="BJ545" s="16">
        <v>3.04487179487179E-2</v>
      </c>
      <c r="BK545" s="16">
        <v>8.8032716315109796E-2</v>
      </c>
      <c r="BL545" s="16"/>
      <c r="BM545" s="16">
        <v>5.0632911392405097E-2</v>
      </c>
      <c r="BN545" s="16">
        <v>8.3692307692307705E-2</v>
      </c>
      <c r="BO545" s="16"/>
      <c r="BP545" s="16">
        <v>4.3046357615894003E-2</v>
      </c>
      <c r="BQ545" s="16">
        <v>8.6155165023574801E-2</v>
      </c>
    </row>
    <row r="546" spans="2:69" x14ac:dyDescent="0.25">
      <c r="B546" t="s">
        <v>68</v>
      </c>
      <c r="C546" s="16">
        <v>1.7647058823529401E-2</v>
      </c>
      <c r="D546" s="16">
        <v>1.6369047619047599E-2</v>
      </c>
      <c r="E546" s="16">
        <v>6.9156293222683296E-3</v>
      </c>
      <c r="F546" s="16">
        <v>1.23839009287926E-2</v>
      </c>
      <c r="G546" s="16">
        <v>1.5988372093023302E-2</v>
      </c>
      <c r="H546" s="16">
        <v>2.80728376327769E-2</v>
      </c>
      <c r="I546" s="16">
        <v>1.13493064312736E-2</v>
      </c>
      <c r="J546" s="16">
        <v>4.0404040404040401E-2</v>
      </c>
      <c r="K546" s="16">
        <v>3.3613445378151301E-2</v>
      </c>
      <c r="L546" s="16">
        <v>0</v>
      </c>
      <c r="M546" s="16"/>
      <c r="N546" s="16">
        <v>1.44578313253012E-2</v>
      </c>
      <c r="O546" s="16">
        <v>1.4285714285714299E-2</v>
      </c>
      <c r="P546" s="16">
        <v>1.5887850467289698E-2</v>
      </c>
      <c r="Q546" s="16">
        <v>2.0072992700729899E-2</v>
      </c>
      <c r="R546" s="16"/>
      <c r="S546" s="16">
        <v>1.5209125475285201E-2</v>
      </c>
      <c r="T546" s="16">
        <v>1.67464114832536E-2</v>
      </c>
      <c r="U546" s="16">
        <v>1.29310344827586E-2</v>
      </c>
      <c r="V546" s="16">
        <v>1.4807502467917099E-2</v>
      </c>
      <c r="W546" s="16">
        <v>1.29589632829374E-2</v>
      </c>
      <c r="X546" s="16">
        <v>1.2621359223301E-2</v>
      </c>
      <c r="Y546" s="16">
        <v>1.7910447761194E-2</v>
      </c>
      <c r="Z546" s="16"/>
      <c r="AA546" s="16">
        <v>8.9392133492252699E-3</v>
      </c>
      <c r="AB546" s="16">
        <v>2.17149220489978E-2</v>
      </c>
      <c r="AC546" s="16"/>
      <c r="AD546" s="16">
        <v>1.77304964539007E-2</v>
      </c>
      <c r="AE546" s="16">
        <v>1.76165803108808E-2</v>
      </c>
      <c r="AF546" s="16"/>
      <c r="AG546" s="16">
        <v>1.5019762845849801E-2</v>
      </c>
      <c r="AH546" s="16">
        <v>2.0072992700729899E-2</v>
      </c>
      <c r="AI546" s="16"/>
      <c r="AJ546" s="16">
        <v>1.2279983626688499E-2</v>
      </c>
      <c r="AK546" s="16">
        <v>2.22851078882207E-2</v>
      </c>
      <c r="AL546" s="16"/>
      <c r="AM546" s="16">
        <v>6.5420560747663503E-2</v>
      </c>
      <c r="AN546" s="16">
        <v>2.6357827476038299E-2</v>
      </c>
      <c r="AO546" s="16">
        <v>1.28720836685438E-2</v>
      </c>
      <c r="AP546" s="16">
        <v>5.8577405857740596E-3</v>
      </c>
      <c r="AQ546" s="16"/>
      <c r="AR546" s="16">
        <v>1.32075471698113E-2</v>
      </c>
      <c r="AS546" s="16">
        <v>1.9565217391304301E-2</v>
      </c>
      <c r="AT546" s="16"/>
      <c r="AU546" s="16">
        <v>1.47965474722565E-2</v>
      </c>
      <c r="AV546" s="16">
        <v>1.8165507961426301E-2</v>
      </c>
      <c r="AW546" s="16"/>
      <c r="AX546" s="16">
        <v>1.29564193168433E-2</v>
      </c>
      <c r="AY546" s="16">
        <v>1.8547839855236399E-2</v>
      </c>
      <c r="AZ546" s="16"/>
      <c r="BA546" s="16">
        <v>2.2099447513812199E-2</v>
      </c>
      <c r="BB546" s="16">
        <v>1.7318663406683001E-2</v>
      </c>
      <c r="BC546" s="16"/>
      <c r="BD546" s="16">
        <v>1.04712041884817E-2</v>
      </c>
      <c r="BE546" s="16">
        <v>1.9235225955967598E-2</v>
      </c>
      <c r="BF546" s="16"/>
      <c r="BG546" s="16">
        <v>2.0270270270270299E-2</v>
      </c>
      <c r="BH546" s="16">
        <v>1.74909529553679E-2</v>
      </c>
      <c r="BI546" s="16"/>
      <c r="BJ546" s="16">
        <v>1.2820512820512799E-2</v>
      </c>
      <c r="BK546" s="16">
        <v>1.8295307791648702E-2</v>
      </c>
      <c r="BL546" s="16"/>
      <c r="BM546" s="16">
        <v>5.0632911392405099E-3</v>
      </c>
      <c r="BN546" s="16">
        <v>1.8666666666666699E-2</v>
      </c>
      <c r="BO546" s="16"/>
      <c r="BP546" s="16">
        <v>6.6225165562913899E-3</v>
      </c>
      <c r="BQ546" s="16">
        <v>1.90741534504929E-2</v>
      </c>
    </row>
    <row r="547" spans="2:69" x14ac:dyDescent="0.25">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16"/>
      <c r="AI547" s="16"/>
      <c r="AJ547" s="16"/>
      <c r="AK547" s="16"/>
      <c r="AL547" s="16"/>
      <c r="AM547" s="16"/>
      <c r="AN547" s="16"/>
      <c r="AO547" s="16"/>
      <c r="AP547" s="16"/>
      <c r="AQ547" s="16"/>
      <c r="AR547" s="16"/>
      <c r="AS547" s="16"/>
      <c r="AT547" s="16"/>
      <c r="AU547" s="16"/>
      <c r="AV547" s="16"/>
      <c r="AW547" s="16"/>
      <c r="AX547" s="16"/>
      <c r="AY547" s="16"/>
      <c r="AZ547" s="16"/>
      <c r="BA547" s="16"/>
      <c r="BB547" s="16"/>
      <c r="BC547" s="16"/>
      <c r="BD547" s="16"/>
      <c r="BE547" s="16"/>
      <c r="BF547" s="16"/>
      <c r="BG547" s="16"/>
      <c r="BH547" s="16"/>
      <c r="BI547" s="16"/>
      <c r="BJ547" s="16"/>
      <c r="BK547" s="16"/>
      <c r="BL547" s="16"/>
      <c r="BM547" s="16"/>
      <c r="BN547" s="16"/>
      <c r="BO547" s="16"/>
      <c r="BP547" s="16"/>
      <c r="BQ547" s="16"/>
    </row>
    <row r="548" spans="2:69" x14ac:dyDescent="0.25">
      <c r="B548" s="6" t="s">
        <v>312</v>
      </c>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6"/>
      <c r="AI548" s="16"/>
      <c r="AJ548" s="16"/>
      <c r="AK548" s="16"/>
      <c r="AL548" s="16"/>
      <c r="AM548" s="16"/>
      <c r="AN548" s="16"/>
      <c r="AO548" s="16"/>
      <c r="AP548" s="16"/>
      <c r="AQ548" s="16"/>
      <c r="AR548" s="16"/>
      <c r="AS548" s="16"/>
      <c r="AT548" s="16"/>
      <c r="AU548" s="16"/>
      <c r="AV548" s="16"/>
      <c r="AW548" s="16"/>
      <c r="AX548" s="16"/>
      <c r="AY548" s="16"/>
      <c r="AZ548" s="16"/>
      <c r="BA548" s="16"/>
      <c r="BB548" s="16"/>
      <c r="BC548" s="16"/>
      <c r="BD548" s="16"/>
      <c r="BE548" s="16"/>
      <c r="BF548" s="16"/>
      <c r="BG548" s="16"/>
      <c r="BH548" s="16"/>
      <c r="BI548" s="16"/>
      <c r="BJ548" s="16"/>
      <c r="BK548" s="16"/>
      <c r="BL548" s="16"/>
      <c r="BM548" s="16"/>
      <c r="BN548" s="16"/>
      <c r="BO548" s="16"/>
      <c r="BP548" s="16"/>
      <c r="BQ548" s="16"/>
    </row>
    <row r="549" spans="2:69" x14ac:dyDescent="0.25">
      <c r="B549" s="23" t="s">
        <v>70</v>
      </c>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c r="AD549" s="16"/>
      <c r="AE549" s="16"/>
      <c r="AF549" s="16"/>
      <c r="AG549" s="16"/>
      <c r="AH549" s="16"/>
      <c r="AI549" s="16"/>
      <c r="AJ549" s="16"/>
      <c r="AK549" s="16"/>
      <c r="AL549" s="16"/>
      <c r="AM549" s="16"/>
      <c r="AN549" s="16"/>
      <c r="AO549" s="16"/>
      <c r="AP549" s="16"/>
      <c r="AQ549" s="16"/>
      <c r="AR549" s="16"/>
      <c r="AS549" s="16"/>
      <c r="AT549" s="16"/>
      <c r="AU549" s="16"/>
      <c r="AV549" s="16"/>
      <c r="AW549" s="16"/>
      <c r="AX549" s="16"/>
      <c r="AY549" s="16"/>
      <c r="AZ549" s="16"/>
      <c r="BA549" s="16"/>
      <c r="BB549" s="16"/>
      <c r="BC549" s="16"/>
      <c r="BD549" s="16"/>
      <c r="BE549" s="16"/>
      <c r="BF549" s="16"/>
      <c r="BG549" s="16"/>
      <c r="BH549" s="16"/>
      <c r="BI549" s="16"/>
      <c r="BJ549" s="16"/>
      <c r="BK549" s="16"/>
      <c r="BL549" s="16"/>
      <c r="BM549" s="16"/>
      <c r="BN549" s="16"/>
      <c r="BO549" s="16"/>
      <c r="BP549" s="16"/>
      <c r="BQ549" s="16"/>
    </row>
    <row r="550" spans="2:69" x14ac:dyDescent="0.25">
      <c r="B550" t="s">
        <v>304</v>
      </c>
      <c r="C550" s="16">
        <v>0.25237191650853902</v>
      </c>
      <c r="D550" s="16">
        <v>0.238095238095238</v>
      </c>
      <c r="E550" s="16">
        <v>0.30567081604426</v>
      </c>
      <c r="F550" s="16">
        <v>0.29876160990712097</v>
      </c>
      <c r="G550" s="16">
        <v>0.29505813953488402</v>
      </c>
      <c r="H550" s="16">
        <v>0.20561456752655499</v>
      </c>
      <c r="I550" s="16">
        <v>0.206809583858764</v>
      </c>
      <c r="J550" s="16">
        <v>0.24242424242424199</v>
      </c>
      <c r="K550" s="16">
        <v>0.30252100840336099</v>
      </c>
      <c r="L550" s="16">
        <v>0.30088495575221202</v>
      </c>
      <c r="M550" s="16"/>
      <c r="N550" s="16">
        <v>0.26626506024096402</v>
      </c>
      <c r="O550" s="16">
        <v>0.24444444444444399</v>
      </c>
      <c r="P550" s="16">
        <v>0.25607476635513998</v>
      </c>
      <c r="Q550" s="16">
        <v>0.248540145985401</v>
      </c>
      <c r="R550" s="16"/>
      <c r="S550" s="16">
        <v>0.27946768060836502</v>
      </c>
      <c r="T550" s="16">
        <v>0.25119617224880397</v>
      </c>
      <c r="U550" s="16">
        <v>0.256465517241379</v>
      </c>
      <c r="V550" s="16">
        <v>0.23889437314906201</v>
      </c>
      <c r="W550" s="16">
        <v>0.26565874730021599</v>
      </c>
      <c r="X550" s="16">
        <v>0.23883495145631101</v>
      </c>
      <c r="Y550" s="16">
        <v>0.25820895522388099</v>
      </c>
      <c r="Z550" s="16"/>
      <c r="AA550" s="16">
        <v>0.23599523241954701</v>
      </c>
      <c r="AB550" s="16">
        <v>0.26002227171492198</v>
      </c>
      <c r="AC550" s="16"/>
      <c r="AD550" s="16">
        <v>0.21418439716312099</v>
      </c>
      <c r="AE550" s="16">
        <v>0.26632124352331599</v>
      </c>
      <c r="AF550" s="16"/>
      <c r="AG550" s="16">
        <v>0.25652173913043502</v>
      </c>
      <c r="AH550" s="16">
        <v>0.248540145985401</v>
      </c>
      <c r="AI550" s="16"/>
      <c r="AJ550" s="16">
        <v>0.22267703643061801</v>
      </c>
      <c r="AK550" s="16">
        <v>0.27803325079589702</v>
      </c>
      <c r="AL550" s="16"/>
      <c r="AM550" s="16">
        <v>0.31464174454828697</v>
      </c>
      <c r="AN550" s="16">
        <v>0.32907348242811502</v>
      </c>
      <c r="AO550" s="16">
        <v>0.25703942075623498</v>
      </c>
      <c r="AP550" s="16">
        <v>0.14560669456066899</v>
      </c>
      <c r="AQ550" s="16"/>
      <c r="AR550" s="16">
        <v>0.25157232704402499</v>
      </c>
      <c r="AS550" s="16">
        <v>0.252717391304348</v>
      </c>
      <c r="AT550" s="16"/>
      <c r="AU550" s="16">
        <v>0.25154130702835997</v>
      </c>
      <c r="AV550" s="16">
        <v>0.252522987216865</v>
      </c>
      <c r="AW550" s="16"/>
      <c r="AX550" s="16">
        <v>0.23085983510011801</v>
      </c>
      <c r="AY550" s="16">
        <v>0.25650305360778097</v>
      </c>
      <c r="AZ550" s="16"/>
      <c r="BA550" s="16">
        <v>0.25138121546961301</v>
      </c>
      <c r="BB550" s="16">
        <v>0.25244498777506102</v>
      </c>
      <c r="BC550" s="16"/>
      <c r="BD550" s="16">
        <v>0.26492146596858601</v>
      </c>
      <c r="BE550" s="16">
        <v>0.249594438006952</v>
      </c>
      <c r="BF550" s="16"/>
      <c r="BG550" s="16">
        <v>0.19932432432432401</v>
      </c>
      <c r="BH550" s="16">
        <v>0.25552874949738602</v>
      </c>
      <c r="BI550" s="16"/>
      <c r="BJ550" s="16">
        <v>0.256410256410256</v>
      </c>
      <c r="BK550" s="16">
        <v>0.25182953077916498</v>
      </c>
      <c r="BL550" s="16"/>
      <c r="BM550" s="16">
        <v>0.21772151898734199</v>
      </c>
      <c r="BN550" s="16">
        <v>0.25517948717948702</v>
      </c>
      <c r="BO550" s="16"/>
      <c r="BP550" s="16">
        <v>0.23675496688741701</v>
      </c>
      <c r="BQ550" s="16">
        <v>0.25439348478354101</v>
      </c>
    </row>
    <row r="551" spans="2:69" x14ac:dyDescent="0.25">
      <c r="B551" t="s">
        <v>305</v>
      </c>
      <c r="C551" s="16">
        <v>0.57229601518026596</v>
      </c>
      <c r="D551" s="16">
        <v>0.61607142857142905</v>
      </c>
      <c r="E551" s="16">
        <v>0.57814661134163203</v>
      </c>
      <c r="F551" s="16">
        <v>0.56965944272445801</v>
      </c>
      <c r="G551" s="16">
        <v>0.52325581395348797</v>
      </c>
      <c r="H551" s="16">
        <v>0.55386949924127504</v>
      </c>
      <c r="I551" s="16">
        <v>0.62168978562421195</v>
      </c>
      <c r="J551" s="16">
        <v>0.55050505050505005</v>
      </c>
      <c r="K551" s="16">
        <v>0.495798319327731</v>
      </c>
      <c r="L551" s="16">
        <v>0.57522123893805299</v>
      </c>
      <c r="M551" s="16"/>
      <c r="N551" s="16">
        <v>0.33012048192771098</v>
      </c>
      <c r="O551" s="16">
        <v>0.52380952380952395</v>
      </c>
      <c r="P551" s="16">
        <v>0.61028037383177602</v>
      </c>
      <c r="Q551" s="16">
        <v>0.64197080291970798</v>
      </c>
      <c r="R551" s="16"/>
      <c r="S551" s="16">
        <v>0.47148288973384</v>
      </c>
      <c r="T551" s="16">
        <v>0.58612440191387605</v>
      </c>
      <c r="U551" s="16">
        <v>0.62931034482758597</v>
      </c>
      <c r="V551" s="16">
        <v>0.513326752221125</v>
      </c>
      <c r="W551" s="16">
        <v>0.61447084233261295</v>
      </c>
      <c r="X551" s="16">
        <v>0.64563106796116498</v>
      </c>
      <c r="Y551" s="16">
        <v>0.59701492537313405</v>
      </c>
      <c r="Z551" s="16"/>
      <c r="AA551" s="16">
        <v>0.659713945172825</v>
      </c>
      <c r="AB551" s="16">
        <v>0.53145879732739398</v>
      </c>
      <c r="AC551" s="16"/>
      <c r="AD551" s="16">
        <v>0.57659574468085095</v>
      </c>
      <c r="AE551" s="16">
        <v>0.57072538860103605</v>
      </c>
      <c r="AF551" s="16"/>
      <c r="AG551" s="16">
        <v>0.49683794466403203</v>
      </c>
      <c r="AH551" s="16">
        <v>0.64197080291970798</v>
      </c>
      <c r="AI551" s="16"/>
      <c r="AJ551" s="16">
        <v>0.64551780597625896</v>
      </c>
      <c r="AK551" s="16">
        <v>0.50902016271666095</v>
      </c>
      <c r="AL551" s="16"/>
      <c r="AM551" s="16">
        <v>0.17133956386292801</v>
      </c>
      <c r="AN551" s="16">
        <v>0.37060702875399398</v>
      </c>
      <c r="AO551" s="16">
        <v>0.60016090104585695</v>
      </c>
      <c r="AP551" s="16">
        <v>0.83096234309623396</v>
      </c>
      <c r="AQ551" s="16"/>
      <c r="AR551" s="16">
        <v>0.62264150943396201</v>
      </c>
      <c r="AS551" s="16">
        <v>0.55054347826087002</v>
      </c>
      <c r="AT551" s="16"/>
      <c r="AU551" s="16">
        <v>0.653514180024661</v>
      </c>
      <c r="AV551" s="16">
        <v>0.55752410854451695</v>
      </c>
      <c r="AW551" s="16"/>
      <c r="AX551" s="16">
        <v>0.604240282685512</v>
      </c>
      <c r="AY551" s="16">
        <v>0.56616150192264203</v>
      </c>
      <c r="AZ551" s="16"/>
      <c r="BA551" s="16">
        <v>0.58563535911602205</v>
      </c>
      <c r="BB551" s="16">
        <v>0.57131214343928305</v>
      </c>
      <c r="BC551" s="16"/>
      <c r="BD551" s="16">
        <v>0.649214659685864</v>
      </c>
      <c r="BE551" s="16">
        <v>0.55527230590961796</v>
      </c>
      <c r="BF551" s="16"/>
      <c r="BG551" s="16">
        <v>0.71283783783783805</v>
      </c>
      <c r="BH551" s="16">
        <v>0.56393244873341397</v>
      </c>
      <c r="BI551" s="16"/>
      <c r="BJ551" s="16">
        <v>0.63942307692307698</v>
      </c>
      <c r="BK551" s="16">
        <v>0.56328024106758501</v>
      </c>
      <c r="BL551" s="16"/>
      <c r="BM551" s="16">
        <v>0.63037974683544296</v>
      </c>
      <c r="BN551" s="16">
        <v>0.56758974358974401</v>
      </c>
      <c r="BO551" s="16"/>
      <c r="BP551" s="16">
        <v>0.620860927152318</v>
      </c>
      <c r="BQ551" s="16">
        <v>0.56600942991855996</v>
      </c>
    </row>
    <row r="552" spans="2:69" x14ac:dyDescent="0.25">
      <c r="B552" t="s">
        <v>306</v>
      </c>
      <c r="C552" s="16">
        <v>0.142884250474383</v>
      </c>
      <c r="D552" s="16">
        <v>0.113095238095238</v>
      </c>
      <c r="E552" s="16">
        <v>9.2669432918395606E-2</v>
      </c>
      <c r="F552" s="16">
        <v>0.111455108359133</v>
      </c>
      <c r="G552" s="16">
        <v>0.14098837209302301</v>
      </c>
      <c r="H552" s="16">
        <v>0.192716236722307</v>
      </c>
      <c r="I552" s="16">
        <v>0.151324085750315</v>
      </c>
      <c r="J552" s="16">
        <v>0.16161616161616199</v>
      </c>
      <c r="K552" s="16">
        <v>0.17647058823529399</v>
      </c>
      <c r="L552" s="16">
        <v>0.123893805309735</v>
      </c>
      <c r="M552" s="16"/>
      <c r="N552" s="16">
        <v>0.37590361445783099</v>
      </c>
      <c r="O552" s="16">
        <v>0.20317460317460301</v>
      </c>
      <c r="P552" s="16">
        <v>0.10467289719626199</v>
      </c>
      <c r="Q552" s="16">
        <v>7.3357664233576605E-2</v>
      </c>
      <c r="R552" s="16"/>
      <c r="S552" s="16">
        <v>0.21673003802281399</v>
      </c>
      <c r="T552" s="16">
        <v>0.13157894736842099</v>
      </c>
      <c r="U552" s="16">
        <v>8.18965517241379E-2</v>
      </c>
      <c r="V552" s="16">
        <v>0.21915103652517301</v>
      </c>
      <c r="W552" s="16">
        <v>9.2872570194384496E-2</v>
      </c>
      <c r="X552" s="16">
        <v>9.8058252427184495E-2</v>
      </c>
      <c r="Y552" s="16">
        <v>0.12089552238806001</v>
      </c>
      <c r="Z552" s="16"/>
      <c r="AA552" s="16">
        <v>8.9392133492252696E-2</v>
      </c>
      <c r="AB552" s="16">
        <v>0.167873051224944</v>
      </c>
      <c r="AC552" s="16"/>
      <c r="AD552" s="16">
        <v>0.172340425531915</v>
      </c>
      <c r="AE552" s="16">
        <v>0.13212435233160599</v>
      </c>
      <c r="AF552" s="16"/>
      <c r="AG552" s="16">
        <v>0.218181818181818</v>
      </c>
      <c r="AH552" s="16">
        <v>7.3357664233576605E-2</v>
      </c>
      <c r="AI552" s="16"/>
      <c r="AJ552" s="16">
        <v>0.107654523127303</v>
      </c>
      <c r="AK552" s="16">
        <v>0.173328616908383</v>
      </c>
      <c r="AL552" s="16"/>
      <c r="AM552" s="16">
        <v>0.42990654205607498</v>
      </c>
      <c r="AN552" s="16">
        <v>0.249201277955272</v>
      </c>
      <c r="AO552" s="16">
        <v>0.115446500402253</v>
      </c>
      <c r="AP552" s="16">
        <v>1.33891213389121E-2</v>
      </c>
      <c r="AQ552" s="16"/>
      <c r="AR552" s="16">
        <v>9.8113207547169803E-2</v>
      </c>
      <c r="AS552" s="16">
        <v>0.16222826086956499</v>
      </c>
      <c r="AT552" s="16"/>
      <c r="AU552" s="16">
        <v>7.39827373612824E-2</v>
      </c>
      <c r="AV552" s="16">
        <v>0.15541601255887</v>
      </c>
      <c r="AW552" s="16"/>
      <c r="AX552" s="16">
        <v>0.13074204946996501</v>
      </c>
      <c r="AY552" s="16">
        <v>0.14521601447636301</v>
      </c>
      <c r="AZ552" s="16"/>
      <c r="BA552" s="16">
        <v>0.12983425414364599</v>
      </c>
      <c r="BB552" s="16">
        <v>0.143846780766096</v>
      </c>
      <c r="BC552" s="16"/>
      <c r="BD552" s="16">
        <v>5.9685863874345602E-2</v>
      </c>
      <c r="BE552" s="16">
        <v>0.16129779837775199</v>
      </c>
      <c r="BF552" s="16"/>
      <c r="BG552" s="16">
        <v>6.08108108108108E-2</v>
      </c>
      <c r="BH552" s="16">
        <v>0.147768395657419</v>
      </c>
      <c r="BI552" s="16"/>
      <c r="BJ552" s="16">
        <v>7.5320512820512803E-2</v>
      </c>
      <c r="BK552" s="16">
        <v>0.15195867412828201</v>
      </c>
      <c r="BL552" s="16"/>
      <c r="BM552" s="16">
        <v>0.13670886075949401</v>
      </c>
      <c r="BN552" s="16">
        <v>0.143384615384615</v>
      </c>
      <c r="BO552" s="16"/>
      <c r="BP552" s="16">
        <v>0.130794701986755</v>
      </c>
      <c r="BQ552" s="16">
        <v>0.144449207029576</v>
      </c>
    </row>
    <row r="553" spans="2:69" x14ac:dyDescent="0.25">
      <c r="B553" t="s">
        <v>68</v>
      </c>
      <c r="C553" s="16">
        <v>3.2447817836812103E-2</v>
      </c>
      <c r="D553" s="16">
        <v>3.2738095238095198E-2</v>
      </c>
      <c r="E553" s="16">
        <v>2.3513139695712299E-2</v>
      </c>
      <c r="F553" s="16">
        <v>2.0123839009287901E-2</v>
      </c>
      <c r="G553" s="16">
        <v>4.0697674418604703E-2</v>
      </c>
      <c r="H553" s="16">
        <v>4.7799696509863397E-2</v>
      </c>
      <c r="I553" s="16">
        <v>2.0176544766708701E-2</v>
      </c>
      <c r="J553" s="16">
        <v>4.5454545454545497E-2</v>
      </c>
      <c r="K553" s="16">
        <v>2.5210084033613401E-2</v>
      </c>
      <c r="L553" s="16">
        <v>0</v>
      </c>
      <c r="M553" s="16"/>
      <c r="N553" s="16">
        <v>2.7710843373493999E-2</v>
      </c>
      <c r="O553" s="16">
        <v>2.8571428571428598E-2</v>
      </c>
      <c r="P553" s="16">
        <v>2.8971962616822399E-2</v>
      </c>
      <c r="Q553" s="16">
        <v>3.6131386861313897E-2</v>
      </c>
      <c r="R553" s="16"/>
      <c r="S553" s="16">
        <v>3.2319391634981001E-2</v>
      </c>
      <c r="T553" s="16">
        <v>3.11004784688995E-2</v>
      </c>
      <c r="U553" s="16">
        <v>3.2327586206896602E-2</v>
      </c>
      <c r="V553" s="16">
        <v>2.8627838104639699E-2</v>
      </c>
      <c r="W553" s="16">
        <v>2.6997840172786201E-2</v>
      </c>
      <c r="X553" s="16">
        <v>1.7475728155339799E-2</v>
      </c>
      <c r="Y553" s="16">
        <v>2.3880597014925401E-2</v>
      </c>
      <c r="Z553" s="16"/>
      <c r="AA553" s="16">
        <v>1.4898688915375401E-2</v>
      </c>
      <c r="AB553" s="16">
        <v>4.06458797327394E-2</v>
      </c>
      <c r="AC553" s="16"/>
      <c r="AD553" s="16">
        <v>3.6879432624113501E-2</v>
      </c>
      <c r="AE553" s="16">
        <v>3.0829015544041501E-2</v>
      </c>
      <c r="AF553" s="16"/>
      <c r="AG553" s="16">
        <v>2.84584980237154E-2</v>
      </c>
      <c r="AH553" s="16">
        <v>3.6131386861313897E-2</v>
      </c>
      <c r="AI553" s="16"/>
      <c r="AJ553" s="16">
        <v>2.4150634465820699E-2</v>
      </c>
      <c r="AK553" s="16">
        <v>3.9617969579059102E-2</v>
      </c>
      <c r="AL553" s="16"/>
      <c r="AM553" s="16">
        <v>8.4112149532710304E-2</v>
      </c>
      <c r="AN553" s="16">
        <v>5.1118210862619799E-2</v>
      </c>
      <c r="AO553" s="16">
        <v>2.73531777956557E-2</v>
      </c>
      <c r="AP553" s="16">
        <v>1.00418410041841E-2</v>
      </c>
      <c r="AQ553" s="16"/>
      <c r="AR553" s="16">
        <v>2.7672955974842799E-2</v>
      </c>
      <c r="AS553" s="16">
        <v>3.45108695652174E-2</v>
      </c>
      <c r="AT553" s="16"/>
      <c r="AU553" s="16">
        <v>2.0961775585696701E-2</v>
      </c>
      <c r="AV553" s="16">
        <v>3.4536891679748799E-2</v>
      </c>
      <c r="AW553" s="16"/>
      <c r="AX553" s="16">
        <v>3.4157832744405203E-2</v>
      </c>
      <c r="AY553" s="16">
        <v>3.2119429993214203E-2</v>
      </c>
      <c r="AZ553" s="16"/>
      <c r="BA553" s="16">
        <v>3.3149171270718203E-2</v>
      </c>
      <c r="BB553" s="16">
        <v>3.2396088019559899E-2</v>
      </c>
      <c r="BC553" s="16"/>
      <c r="BD553" s="16">
        <v>2.6178010471204199E-2</v>
      </c>
      <c r="BE553" s="16">
        <v>3.3835457705677897E-2</v>
      </c>
      <c r="BF553" s="16"/>
      <c r="BG553" s="16">
        <v>2.7027027027027001E-2</v>
      </c>
      <c r="BH553" s="16">
        <v>3.2770406111781301E-2</v>
      </c>
      <c r="BI553" s="16"/>
      <c r="BJ553" s="16">
        <v>2.8846153846153799E-2</v>
      </c>
      <c r="BK553" s="16">
        <v>3.2931554024967703E-2</v>
      </c>
      <c r="BL553" s="16"/>
      <c r="BM553" s="16">
        <v>1.5189873417721499E-2</v>
      </c>
      <c r="BN553" s="16">
        <v>3.3846153846153797E-2</v>
      </c>
      <c r="BO553" s="16"/>
      <c r="BP553" s="16">
        <v>1.1589403973509899E-2</v>
      </c>
      <c r="BQ553" s="16">
        <v>3.5147878268324002E-2</v>
      </c>
    </row>
    <row r="554" spans="2:69" x14ac:dyDescent="0.25">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16"/>
      <c r="AI554" s="16"/>
      <c r="AJ554" s="16"/>
      <c r="AK554" s="16"/>
      <c r="AL554" s="16"/>
      <c r="AM554" s="16"/>
      <c r="AN554" s="16"/>
      <c r="AO554" s="16"/>
      <c r="AP554" s="16"/>
      <c r="AQ554" s="16"/>
      <c r="AR554" s="16"/>
      <c r="AS554" s="16"/>
      <c r="AT554" s="16"/>
      <c r="AU554" s="16"/>
      <c r="AV554" s="16"/>
      <c r="AW554" s="16"/>
      <c r="AX554" s="16"/>
      <c r="AY554" s="16"/>
      <c r="AZ554" s="16"/>
      <c r="BA554" s="16"/>
      <c r="BB554" s="16"/>
      <c r="BC554" s="16"/>
      <c r="BD554" s="16"/>
      <c r="BE554" s="16"/>
      <c r="BF554" s="16"/>
      <c r="BG554" s="16"/>
      <c r="BH554" s="16"/>
      <c r="BI554" s="16"/>
      <c r="BJ554" s="16"/>
      <c r="BK554" s="16"/>
      <c r="BL554" s="16"/>
      <c r="BM554" s="16"/>
      <c r="BN554" s="16"/>
      <c r="BO554" s="16"/>
      <c r="BP554" s="16"/>
      <c r="BQ554" s="16"/>
    </row>
    <row r="555" spans="2:69" x14ac:dyDescent="0.25">
      <c r="B555" s="6" t="s">
        <v>313</v>
      </c>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16"/>
      <c r="AI555" s="16"/>
      <c r="AJ555" s="16"/>
      <c r="AK555" s="16"/>
      <c r="AL555" s="16"/>
      <c r="AM555" s="16"/>
      <c r="AN555" s="16"/>
      <c r="AO555" s="16"/>
      <c r="AP555" s="16"/>
      <c r="AQ555" s="16"/>
      <c r="AR555" s="16"/>
      <c r="AS555" s="16"/>
      <c r="AT555" s="16"/>
      <c r="AU555" s="16"/>
      <c r="AV555" s="16"/>
      <c r="AW555" s="16"/>
      <c r="AX555" s="16"/>
      <c r="AY555" s="16"/>
      <c r="AZ555" s="16"/>
      <c r="BA555" s="16"/>
      <c r="BB555" s="16"/>
      <c r="BC555" s="16"/>
      <c r="BD555" s="16"/>
      <c r="BE555" s="16"/>
      <c r="BF555" s="16"/>
      <c r="BG555" s="16"/>
      <c r="BH555" s="16"/>
      <c r="BI555" s="16"/>
      <c r="BJ555" s="16"/>
      <c r="BK555" s="16"/>
      <c r="BL555" s="16"/>
      <c r="BM555" s="16"/>
      <c r="BN555" s="16"/>
      <c r="BO555" s="16"/>
      <c r="BP555" s="16"/>
      <c r="BQ555" s="16"/>
    </row>
    <row r="556" spans="2:69" x14ac:dyDescent="0.25">
      <c r="B556" s="23" t="s">
        <v>70</v>
      </c>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c r="AU556" s="16"/>
      <c r="AV556" s="16"/>
      <c r="AW556" s="16"/>
      <c r="AX556" s="16"/>
      <c r="AY556" s="16"/>
      <c r="AZ556" s="16"/>
      <c r="BA556" s="16"/>
      <c r="BB556" s="16"/>
      <c r="BC556" s="16"/>
      <c r="BD556" s="16"/>
      <c r="BE556" s="16"/>
      <c r="BF556" s="16"/>
      <c r="BG556" s="16"/>
      <c r="BH556" s="16"/>
      <c r="BI556" s="16"/>
      <c r="BJ556" s="16"/>
      <c r="BK556" s="16"/>
      <c r="BL556" s="16"/>
      <c r="BM556" s="16"/>
      <c r="BN556" s="16"/>
      <c r="BO556" s="16"/>
      <c r="BP556" s="16"/>
      <c r="BQ556" s="16"/>
    </row>
    <row r="557" spans="2:69" x14ac:dyDescent="0.25">
      <c r="B557" t="s">
        <v>304</v>
      </c>
      <c r="C557" s="16">
        <v>0.19677419354838699</v>
      </c>
      <c r="D557" s="16">
        <v>0.20089285714285701</v>
      </c>
      <c r="E557" s="16">
        <v>0.230982019363762</v>
      </c>
      <c r="F557" s="16">
        <v>0.179566563467492</v>
      </c>
      <c r="G557" s="16">
        <v>0.27761627906976699</v>
      </c>
      <c r="H557" s="16">
        <v>0.174506828528073</v>
      </c>
      <c r="I557" s="16">
        <v>0.14501891551071899</v>
      </c>
      <c r="J557" s="16">
        <v>0.21212121212121199</v>
      </c>
      <c r="K557" s="16">
        <v>0.26050420168067201</v>
      </c>
      <c r="L557" s="16">
        <v>8.8495575221238895E-2</v>
      </c>
      <c r="M557" s="16"/>
      <c r="N557" s="16">
        <v>0.24578313253011999</v>
      </c>
      <c r="O557" s="16">
        <v>0.17301587301587301</v>
      </c>
      <c r="P557" s="16">
        <v>0.200934579439252</v>
      </c>
      <c r="Q557" s="16">
        <v>0.185766423357664</v>
      </c>
      <c r="R557" s="16"/>
      <c r="S557" s="16">
        <v>0.24714828897338401</v>
      </c>
      <c r="T557" s="16">
        <v>0.22966507177033499</v>
      </c>
      <c r="U557" s="16">
        <v>0.21982758620689699</v>
      </c>
      <c r="V557" s="16">
        <v>0.210266535044422</v>
      </c>
      <c r="W557" s="16">
        <v>0.16522678185745099</v>
      </c>
      <c r="X557" s="16">
        <v>0.16990291262135901</v>
      </c>
      <c r="Y557" s="16">
        <v>0.19104477611940299</v>
      </c>
      <c r="Z557" s="16"/>
      <c r="AA557" s="16">
        <v>0.18116805721096499</v>
      </c>
      <c r="AB557" s="16">
        <v>0.20406458797327401</v>
      </c>
      <c r="AC557" s="16"/>
      <c r="AD557" s="16">
        <v>0.17446808510638301</v>
      </c>
      <c r="AE557" s="16">
        <v>0.20492227979274599</v>
      </c>
      <c r="AF557" s="16"/>
      <c r="AG557" s="16">
        <v>0.208695652173913</v>
      </c>
      <c r="AH557" s="16">
        <v>0.185766423357664</v>
      </c>
      <c r="AI557" s="16"/>
      <c r="AJ557" s="16">
        <v>0.17642243143675801</v>
      </c>
      <c r="AK557" s="16">
        <v>0.21436151397240899</v>
      </c>
      <c r="AL557" s="16"/>
      <c r="AM557" s="16">
        <v>0.305295950155763</v>
      </c>
      <c r="AN557" s="16">
        <v>0.29792332268370603</v>
      </c>
      <c r="AO557" s="16">
        <v>0.17980691874497201</v>
      </c>
      <c r="AP557" s="16">
        <v>9.7907949790795007E-2</v>
      </c>
      <c r="AQ557" s="16"/>
      <c r="AR557" s="16">
        <v>0.19748427672956001</v>
      </c>
      <c r="AS557" s="16">
        <v>0.19646739130434801</v>
      </c>
      <c r="AT557" s="16"/>
      <c r="AU557" s="16">
        <v>0.18742293464858201</v>
      </c>
      <c r="AV557" s="16">
        <v>0.198474994393362</v>
      </c>
      <c r="AW557" s="16"/>
      <c r="AX557" s="16">
        <v>0.196702002355713</v>
      </c>
      <c r="AY557" s="16">
        <v>0.196788057000679</v>
      </c>
      <c r="AZ557" s="16"/>
      <c r="BA557" s="16">
        <v>0.22375690607734799</v>
      </c>
      <c r="BB557" s="16">
        <v>0.19478402607987</v>
      </c>
      <c r="BC557" s="16"/>
      <c r="BD557" s="16">
        <v>0.18952879581151799</v>
      </c>
      <c r="BE557" s="16">
        <v>0.19837775202780999</v>
      </c>
      <c r="BF557" s="16"/>
      <c r="BG557" s="16">
        <v>0.19932432432432401</v>
      </c>
      <c r="BH557" s="16">
        <v>0.19662243667068799</v>
      </c>
      <c r="BI557" s="16"/>
      <c r="BJ557" s="16">
        <v>0.22916666666666699</v>
      </c>
      <c r="BK557" s="16">
        <v>0.19242359018510499</v>
      </c>
      <c r="BL557" s="16"/>
      <c r="BM557" s="16">
        <v>0.19493670886076001</v>
      </c>
      <c r="BN557" s="16">
        <v>0.19692307692307701</v>
      </c>
      <c r="BO557" s="16"/>
      <c r="BP557" s="16">
        <v>0.18211920529801301</v>
      </c>
      <c r="BQ557" s="16">
        <v>0.19867123874839299</v>
      </c>
    </row>
    <row r="558" spans="2:69" x14ac:dyDescent="0.25">
      <c r="B558" t="s">
        <v>305</v>
      </c>
      <c r="C558" s="16">
        <v>0.68235294117647105</v>
      </c>
      <c r="D558" s="16">
        <v>0.70982142857142905</v>
      </c>
      <c r="E558" s="16">
        <v>0.68603042876901799</v>
      </c>
      <c r="F558" s="16">
        <v>0.75232198142414897</v>
      </c>
      <c r="G558" s="16">
        <v>0.643895348837209</v>
      </c>
      <c r="H558" s="16">
        <v>0.63429438543247296</v>
      </c>
      <c r="I558" s="16">
        <v>0.71500630517024</v>
      </c>
      <c r="J558" s="16">
        <v>0.61616161616161602</v>
      </c>
      <c r="K558" s="16">
        <v>0.63865546218487401</v>
      </c>
      <c r="L558" s="16">
        <v>0.82300884955752196</v>
      </c>
      <c r="M558" s="16"/>
      <c r="N558" s="16">
        <v>0.46385542168674698</v>
      </c>
      <c r="O558" s="16">
        <v>0.68095238095238098</v>
      </c>
      <c r="P558" s="16">
        <v>0.69065420560747703</v>
      </c>
      <c r="Q558" s="16">
        <v>0.74562043795620403</v>
      </c>
      <c r="R558" s="16"/>
      <c r="S558" s="16">
        <v>0.553231939163498</v>
      </c>
      <c r="T558" s="16">
        <v>0.65311004784688997</v>
      </c>
      <c r="U558" s="16">
        <v>0.67672413793103403</v>
      </c>
      <c r="V558" s="16">
        <v>0.61994076999012804</v>
      </c>
      <c r="W558" s="16">
        <v>0.76457883369330404</v>
      </c>
      <c r="X558" s="16">
        <v>0.76213592233009697</v>
      </c>
      <c r="Y558" s="16">
        <v>0.72537313432835804</v>
      </c>
      <c r="Z558" s="16"/>
      <c r="AA558" s="16">
        <v>0.76281287246722296</v>
      </c>
      <c r="AB558" s="16">
        <v>0.64476614699331802</v>
      </c>
      <c r="AC558" s="16"/>
      <c r="AD558" s="16">
        <v>0.66737588652482305</v>
      </c>
      <c r="AE558" s="16">
        <v>0.68782383419689097</v>
      </c>
      <c r="AF558" s="16"/>
      <c r="AG558" s="16">
        <v>0.613833992094862</v>
      </c>
      <c r="AH558" s="16">
        <v>0.74562043795620403</v>
      </c>
      <c r="AI558" s="16"/>
      <c r="AJ558" s="16">
        <v>0.74375767498976697</v>
      </c>
      <c r="AK558" s="16">
        <v>0.62928899893880397</v>
      </c>
      <c r="AL558" s="16"/>
      <c r="AM558" s="16">
        <v>0.21183800623053001</v>
      </c>
      <c r="AN558" s="16">
        <v>0.48722044728434499</v>
      </c>
      <c r="AO558" s="16">
        <v>0.74175382139983903</v>
      </c>
      <c r="AP558" s="16">
        <v>0.88702928870292896</v>
      </c>
      <c r="AQ558" s="16"/>
      <c r="AR558" s="16">
        <v>0.72955974842767302</v>
      </c>
      <c r="AS558" s="16">
        <v>0.66195652173913</v>
      </c>
      <c r="AT558" s="16"/>
      <c r="AU558" s="16">
        <v>0.71270036991368702</v>
      </c>
      <c r="AV558" s="16">
        <v>0.67683337071092198</v>
      </c>
      <c r="AW558" s="16"/>
      <c r="AX558" s="16">
        <v>0.72320376914016504</v>
      </c>
      <c r="AY558" s="16">
        <v>0.67450802985749803</v>
      </c>
      <c r="AZ558" s="16"/>
      <c r="BA558" s="16">
        <v>0.62707182320442001</v>
      </c>
      <c r="BB558" s="16">
        <v>0.68643031784841102</v>
      </c>
      <c r="BC558" s="16"/>
      <c r="BD558" s="16">
        <v>0.72356020942408406</v>
      </c>
      <c r="BE558" s="16">
        <v>0.67323290845886397</v>
      </c>
      <c r="BF558" s="16"/>
      <c r="BG558" s="16">
        <v>0.71621621621621601</v>
      </c>
      <c r="BH558" s="16">
        <v>0.68033775633293103</v>
      </c>
      <c r="BI558" s="16"/>
      <c r="BJ558" s="16">
        <v>0.71153846153846201</v>
      </c>
      <c r="BK558" s="16">
        <v>0.67843306069737397</v>
      </c>
      <c r="BL558" s="16"/>
      <c r="BM558" s="16">
        <v>0.70632911392405096</v>
      </c>
      <c r="BN558" s="16">
        <v>0.68041025641025599</v>
      </c>
      <c r="BO558" s="16"/>
      <c r="BP558" s="16">
        <v>0.72847682119205304</v>
      </c>
      <c r="BQ558" s="16">
        <v>0.67638234033433398</v>
      </c>
    </row>
    <row r="559" spans="2:69" x14ac:dyDescent="0.25">
      <c r="B559" t="s">
        <v>306</v>
      </c>
      <c r="C559" s="16">
        <v>8.9943074003795101E-2</v>
      </c>
      <c r="D559" s="16">
        <v>5.95238095238095E-2</v>
      </c>
      <c r="E559" s="16">
        <v>6.3623789764868599E-2</v>
      </c>
      <c r="F559" s="16">
        <v>5.1083591331269301E-2</v>
      </c>
      <c r="G559" s="16">
        <v>5.6686046511627897E-2</v>
      </c>
      <c r="H559" s="16">
        <v>0.139605462822458</v>
      </c>
      <c r="I559" s="16">
        <v>0.11853720050441401</v>
      </c>
      <c r="J559" s="16">
        <v>0.10606060606060599</v>
      </c>
      <c r="K559" s="16">
        <v>7.5630252100840303E-2</v>
      </c>
      <c r="L559" s="16">
        <v>7.0796460176991094E-2</v>
      </c>
      <c r="M559" s="16"/>
      <c r="N559" s="16">
        <v>0.25542168674698801</v>
      </c>
      <c r="O559" s="16">
        <v>0.122222222222222</v>
      </c>
      <c r="P559" s="16">
        <v>7.2897196261682201E-2</v>
      </c>
      <c r="Q559" s="16">
        <v>3.9051094890511E-2</v>
      </c>
      <c r="R559" s="16"/>
      <c r="S559" s="16">
        <v>0.16159695817490499</v>
      </c>
      <c r="T559" s="16">
        <v>8.6124401913875603E-2</v>
      </c>
      <c r="U559" s="16">
        <v>7.9741379310344807E-2</v>
      </c>
      <c r="V559" s="16">
        <v>0.136229022704837</v>
      </c>
      <c r="W559" s="16">
        <v>5.3995680345572401E-2</v>
      </c>
      <c r="X559" s="16">
        <v>5.7281553398058301E-2</v>
      </c>
      <c r="Y559" s="16">
        <v>5.5223880597014899E-2</v>
      </c>
      <c r="Z559" s="16"/>
      <c r="AA559" s="16">
        <v>4.4100119189511303E-2</v>
      </c>
      <c r="AB559" s="16">
        <v>0.111358574610245</v>
      </c>
      <c r="AC559" s="16"/>
      <c r="AD559" s="16">
        <v>0.124113475177305</v>
      </c>
      <c r="AE559" s="16">
        <v>7.7461139896373099E-2</v>
      </c>
      <c r="AF559" s="16"/>
      <c r="AG559" s="16">
        <v>0.14505928853754901</v>
      </c>
      <c r="AH559" s="16">
        <v>3.9051094890511E-2</v>
      </c>
      <c r="AI559" s="16"/>
      <c r="AJ559" s="16">
        <v>5.8125255832992197E-2</v>
      </c>
      <c r="AK559" s="16">
        <v>0.117438981252211</v>
      </c>
      <c r="AL559" s="16"/>
      <c r="AM559" s="16">
        <v>0.38317757009345799</v>
      </c>
      <c r="AN559" s="16">
        <v>0.155750798722045</v>
      </c>
      <c r="AO559" s="16">
        <v>5.7522123893805302E-2</v>
      </c>
      <c r="AP559" s="16">
        <v>1.0878661087866099E-2</v>
      </c>
      <c r="AQ559" s="16"/>
      <c r="AR559" s="16">
        <v>5.2201257861635202E-2</v>
      </c>
      <c r="AS559" s="16">
        <v>0.10625</v>
      </c>
      <c r="AT559" s="16"/>
      <c r="AU559" s="16">
        <v>7.39827373612824E-2</v>
      </c>
      <c r="AV559" s="16">
        <v>9.2845929580623501E-2</v>
      </c>
      <c r="AW559" s="16"/>
      <c r="AX559" s="16">
        <v>5.4181389870435803E-2</v>
      </c>
      <c r="AY559" s="16">
        <v>9.6810676317575201E-2</v>
      </c>
      <c r="AZ559" s="16"/>
      <c r="BA559" s="16">
        <v>0.110497237569061</v>
      </c>
      <c r="BB559" s="16">
        <v>8.8427057864710695E-2</v>
      </c>
      <c r="BC559" s="16"/>
      <c r="BD559" s="16">
        <v>6.17801047120419E-2</v>
      </c>
      <c r="BE559" s="16">
        <v>9.6176129779837805E-2</v>
      </c>
      <c r="BF559" s="16"/>
      <c r="BG559" s="16">
        <v>7.0945945945945901E-2</v>
      </c>
      <c r="BH559" s="16">
        <v>9.1073582629674299E-2</v>
      </c>
      <c r="BI559" s="16"/>
      <c r="BJ559" s="16">
        <v>4.48717948717949E-2</v>
      </c>
      <c r="BK559" s="16">
        <v>9.5996556177356904E-2</v>
      </c>
      <c r="BL559" s="16"/>
      <c r="BM559" s="16">
        <v>8.1012658227848103E-2</v>
      </c>
      <c r="BN559" s="16">
        <v>9.0666666666666701E-2</v>
      </c>
      <c r="BO559" s="16"/>
      <c r="BP559" s="16">
        <v>7.4503311258278193E-2</v>
      </c>
      <c r="BQ559" s="16">
        <v>9.1941705957994002E-2</v>
      </c>
    </row>
    <row r="560" spans="2:69" x14ac:dyDescent="0.25">
      <c r="B560" t="s">
        <v>68</v>
      </c>
      <c r="C560" s="16">
        <v>3.09297912713472E-2</v>
      </c>
      <c r="D560" s="16">
        <v>2.9761904761904798E-2</v>
      </c>
      <c r="E560" s="16">
        <v>1.9363762102351301E-2</v>
      </c>
      <c r="F560" s="16">
        <v>1.7027863777089799E-2</v>
      </c>
      <c r="G560" s="16">
        <v>2.1802325581395301E-2</v>
      </c>
      <c r="H560" s="16">
        <v>5.1593323216995397E-2</v>
      </c>
      <c r="I560" s="16">
        <v>2.1437578814627999E-2</v>
      </c>
      <c r="J560" s="16">
        <v>6.5656565656565705E-2</v>
      </c>
      <c r="K560" s="16">
        <v>2.5210084033613401E-2</v>
      </c>
      <c r="L560" s="16">
        <v>1.7699115044247801E-2</v>
      </c>
      <c r="M560" s="16"/>
      <c r="N560" s="16">
        <v>3.4939759036144602E-2</v>
      </c>
      <c r="O560" s="16">
        <v>2.3809523809523801E-2</v>
      </c>
      <c r="P560" s="16">
        <v>3.5514018691588801E-2</v>
      </c>
      <c r="Q560" s="16">
        <v>2.9562043795620399E-2</v>
      </c>
      <c r="R560" s="16"/>
      <c r="S560" s="16">
        <v>3.8022813688212899E-2</v>
      </c>
      <c r="T560" s="16">
        <v>3.11004784688995E-2</v>
      </c>
      <c r="U560" s="16">
        <v>2.3706896551724099E-2</v>
      </c>
      <c r="V560" s="16">
        <v>3.3563672260612E-2</v>
      </c>
      <c r="W560" s="16">
        <v>1.6198704103671701E-2</v>
      </c>
      <c r="X560" s="16">
        <v>1.06796116504854E-2</v>
      </c>
      <c r="Y560" s="16">
        <v>2.8358208955223899E-2</v>
      </c>
      <c r="Z560" s="16"/>
      <c r="AA560" s="16">
        <v>1.19189511323004E-2</v>
      </c>
      <c r="AB560" s="16">
        <v>3.9810690423162598E-2</v>
      </c>
      <c r="AC560" s="16"/>
      <c r="AD560" s="16">
        <v>3.4042553191489397E-2</v>
      </c>
      <c r="AE560" s="16">
        <v>2.9792746113989601E-2</v>
      </c>
      <c r="AF560" s="16"/>
      <c r="AG560" s="16">
        <v>3.2411067193675903E-2</v>
      </c>
      <c r="AH560" s="16">
        <v>2.9562043795620399E-2</v>
      </c>
      <c r="AI560" s="16"/>
      <c r="AJ560" s="16">
        <v>2.1694637740483001E-2</v>
      </c>
      <c r="AK560" s="16">
        <v>3.8910505836575897E-2</v>
      </c>
      <c r="AL560" s="16"/>
      <c r="AM560" s="16">
        <v>9.9688473520249204E-2</v>
      </c>
      <c r="AN560" s="16">
        <v>5.9105431309904199E-2</v>
      </c>
      <c r="AO560" s="16">
        <v>2.0917135961383799E-2</v>
      </c>
      <c r="AP560" s="16">
        <v>4.1841004184100397E-3</v>
      </c>
      <c r="AQ560" s="16"/>
      <c r="AR560" s="16">
        <v>2.0754716981132099E-2</v>
      </c>
      <c r="AS560" s="16">
        <v>3.5326086956521702E-2</v>
      </c>
      <c r="AT560" s="16"/>
      <c r="AU560" s="16">
        <v>2.58939580764488E-2</v>
      </c>
      <c r="AV560" s="16">
        <v>3.1845705315093099E-2</v>
      </c>
      <c r="AW560" s="16"/>
      <c r="AX560" s="16">
        <v>2.5912838633686701E-2</v>
      </c>
      <c r="AY560" s="16">
        <v>3.1893236824247898E-2</v>
      </c>
      <c r="AZ560" s="16"/>
      <c r="BA560" s="16">
        <v>3.8674033149171297E-2</v>
      </c>
      <c r="BB560" s="16">
        <v>3.0358598207009001E-2</v>
      </c>
      <c r="BC560" s="16"/>
      <c r="BD560" s="16">
        <v>2.5130890052356001E-2</v>
      </c>
      <c r="BE560" s="16">
        <v>3.2213209733487798E-2</v>
      </c>
      <c r="BF560" s="16"/>
      <c r="BG560" s="16">
        <v>1.35135135135135E-2</v>
      </c>
      <c r="BH560" s="16">
        <v>3.1966224366706902E-2</v>
      </c>
      <c r="BI560" s="16"/>
      <c r="BJ560" s="16">
        <v>1.44230769230769E-2</v>
      </c>
      <c r="BK560" s="16">
        <v>3.3146792940163601E-2</v>
      </c>
      <c r="BL560" s="16"/>
      <c r="BM560" s="16">
        <v>1.7721518987341801E-2</v>
      </c>
      <c r="BN560" s="16">
        <v>3.2000000000000001E-2</v>
      </c>
      <c r="BO560" s="16"/>
      <c r="BP560" s="16">
        <v>1.4900662251655599E-2</v>
      </c>
      <c r="BQ560" s="16">
        <v>3.3004714959279903E-2</v>
      </c>
    </row>
    <row r="561" spans="2:69" x14ac:dyDescent="0.25">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c r="AM561" s="16"/>
      <c r="AN561" s="16"/>
      <c r="AO561" s="16"/>
      <c r="AP561" s="16"/>
      <c r="AQ561" s="16"/>
      <c r="AR561" s="16"/>
      <c r="AS561" s="16"/>
      <c r="AT561" s="16"/>
      <c r="AU561" s="16"/>
      <c r="AV561" s="16"/>
      <c r="AW561" s="16"/>
      <c r="AX561" s="16"/>
      <c r="AY561" s="16"/>
      <c r="AZ561" s="16"/>
      <c r="BA561" s="16"/>
      <c r="BB561" s="16"/>
      <c r="BC561" s="16"/>
      <c r="BD561" s="16"/>
      <c r="BE561" s="16"/>
      <c r="BF561" s="16"/>
      <c r="BG561" s="16"/>
      <c r="BH561" s="16"/>
      <c r="BI561" s="16"/>
      <c r="BJ561" s="16"/>
      <c r="BK561" s="16"/>
      <c r="BL561" s="16"/>
      <c r="BM561" s="16"/>
      <c r="BN561" s="16"/>
      <c r="BO561" s="16"/>
      <c r="BP561" s="16"/>
      <c r="BQ561" s="16"/>
    </row>
    <row r="562" spans="2:69" x14ac:dyDescent="0.25">
      <c r="B562" s="6" t="s">
        <v>314</v>
      </c>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c r="BF562" s="16"/>
      <c r="BG562" s="16"/>
      <c r="BH562" s="16"/>
      <c r="BI562" s="16"/>
      <c r="BJ562" s="16"/>
      <c r="BK562" s="16"/>
      <c r="BL562" s="16"/>
      <c r="BM562" s="16"/>
      <c r="BN562" s="16"/>
      <c r="BO562" s="16"/>
      <c r="BP562" s="16"/>
      <c r="BQ562" s="16"/>
    </row>
    <row r="563" spans="2:69" x14ac:dyDescent="0.25">
      <c r="B563" s="23" t="s">
        <v>70</v>
      </c>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16"/>
      <c r="AI563" s="16"/>
      <c r="AJ563" s="16"/>
      <c r="AK563" s="16"/>
      <c r="AL563" s="16"/>
      <c r="AM563" s="16"/>
      <c r="AN563" s="16"/>
      <c r="AO563" s="16"/>
      <c r="AP563" s="16"/>
      <c r="AQ563" s="16"/>
      <c r="AR563" s="16"/>
      <c r="AS563" s="16"/>
      <c r="AT563" s="16"/>
      <c r="AU563" s="16"/>
      <c r="AV563" s="16"/>
      <c r="AW563" s="16"/>
      <c r="AX563" s="16"/>
      <c r="AY563" s="16"/>
      <c r="AZ563" s="16"/>
      <c r="BA563" s="16"/>
      <c r="BB563" s="16"/>
      <c r="BC563" s="16"/>
      <c r="BD563" s="16"/>
      <c r="BE563" s="16"/>
      <c r="BF563" s="16"/>
      <c r="BG563" s="16"/>
      <c r="BH563" s="16"/>
      <c r="BI563" s="16"/>
      <c r="BJ563" s="16"/>
      <c r="BK563" s="16"/>
      <c r="BL563" s="16"/>
      <c r="BM563" s="16"/>
      <c r="BN563" s="16"/>
      <c r="BO563" s="16"/>
      <c r="BP563" s="16"/>
      <c r="BQ563" s="16"/>
    </row>
    <row r="564" spans="2:69" x14ac:dyDescent="0.25">
      <c r="B564" t="s">
        <v>304</v>
      </c>
      <c r="C564" s="16">
        <v>0.25977229601517998</v>
      </c>
      <c r="D564" s="16">
        <v>0.242559523809524</v>
      </c>
      <c r="E564" s="16">
        <v>0.32365145228215803</v>
      </c>
      <c r="F564" s="16">
        <v>0.29566563467492302</v>
      </c>
      <c r="G564" s="16">
        <v>0.29651162790697699</v>
      </c>
      <c r="H564" s="16">
        <v>0.22913505311077401</v>
      </c>
      <c r="I564" s="16">
        <v>0.21815889029003799</v>
      </c>
      <c r="J564" s="16">
        <v>0.17676767676767699</v>
      </c>
      <c r="K564" s="16">
        <v>0.29411764705882398</v>
      </c>
      <c r="L564" s="16">
        <v>0.28318584070796499</v>
      </c>
      <c r="M564" s="16"/>
      <c r="N564" s="16">
        <v>0.26626506024096402</v>
      </c>
      <c r="O564" s="16">
        <v>0.241269841269841</v>
      </c>
      <c r="P564" s="16">
        <v>0.25887850467289703</v>
      </c>
      <c r="Q564" s="16">
        <v>0.26240875912408801</v>
      </c>
      <c r="R564" s="16"/>
      <c r="S564" s="16">
        <v>0.27566539923954397</v>
      </c>
      <c r="T564" s="16">
        <v>0.27990430622009599</v>
      </c>
      <c r="U564" s="16">
        <v>0.27801724137931</v>
      </c>
      <c r="V564" s="16">
        <v>0.25074037512339598</v>
      </c>
      <c r="W564" s="16">
        <v>0.25269978401727899</v>
      </c>
      <c r="X564" s="16">
        <v>0.26116504854368899</v>
      </c>
      <c r="Y564" s="16">
        <v>0.247761194029851</v>
      </c>
      <c r="Z564" s="16"/>
      <c r="AA564" s="16">
        <v>0.25506555423122801</v>
      </c>
      <c r="AB564" s="16">
        <v>0.26197104677060101</v>
      </c>
      <c r="AC564" s="16"/>
      <c r="AD564" s="16">
        <v>0.22340425531914901</v>
      </c>
      <c r="AE564" s="16">
        <v>0.27305699481865298</v>
      </c>
      <c r="AF564" s="16"/>
      <c r="AG564" s="16">
        <v>0.25691699604743101</v>
      </c>
      <c r="AH564" s="16">
        <v>0.26240875912408801</v>
      </c>
      <c r="AI564" s="16"/>
      <c r="AJ564" s="16">
        <v>0.24027834629553799</v>
      </c>
      <c r="AK564" s="16">
        <v>0.27661832331093</v>
      </c>
      <c r="AL564" s="16"/>
      <c r="AM564" s="16">
        <v>0.30841121495327101</v>
      </c>
      <c r="AN564" s="16">
        <v>0.293929712460064</v>
      </c>
      <c r="AO564" s="16">
        <v>0.27554304102976701</v>
      </c>
      <c r="AP564" s="16">
        <v>0.178242677824268</v>
      </c>
      <c r="AQ564" s="16"/>
      <c r="AR564" s="16">
        <v>0.26415094339622602</v>
      </c>
      <c r="AS564" s="16">
        <v>0.25788043478260902</v>
      </c>
      <c r="AT564" s="16"/>
      <c r="AU564" s="16">
        <v>0.25154130702835997</v>
      </c>
      <c r="AV564" s="16">
        <v>0.26126934290199599</v>
      </c>
      <c r="AW564" s="16"/>
      <c r="AX564" s="16">
        <v>0.26266195524146102</v>
      </c>
      <c r="AY564" s="16">
        <v>0.259217371635377</v>
      </c>
      <c r="AZ564" s="16"/>
      <c r="BA564" s="16">
        <v>0.27624309392265201</v>
      </c>
      <c r="BB564" s="16">
        <v>0.258557457212714</v>
      </c>
      <c r="BC564" s="16"/>
      <c r="BD564" s="16">
        <v>0.28272251308900498</v>
      </c>
      <c r="BE564" s="16">
        <v>0.254692931633835</v>
      </c>
      <c r="BF564" s="16"/>
      <c r="BG564" s="16">
        <v>0.27702702702702697</v>
      </c>
      <c r="BH564" s="16">
        <v>0.25874547647768398</v>
      </c>
      <c r="BI564" s="16"/>
      <c r="BJ564" s="16">
        <v>0.27243589743589702</v>
      </c>
      <c r="BK564" s="16">
        <v>0.25807145931984499</v>
      </c>
      <c r="BL564" s="16"/>
      <c r="BM564" s="16">
        <v>0.23544303797468399</v>
      </c>
      <c r="BN564" s="16">
        <v>0.26174358974359002</v>
      </c>
      <c r="BO564" s="16"/>
      <c r="BP564" s="16">
        <v>0.23675496688741701</v>
      </c>
      <c r="BQ564" s="16">
        <v>0.262751821688813</v>
      </c>
    </row>
    <row r="565" spans="2:69" x14ac:dyDescent="0.25">
      <c r="B565" t="s">
        <v>305</v>
      </c>
      <c r="C565" s="16">
        <v>0.52390891840607201</v>
      </c>
      <c r="D565" s="16">
        <v>0.54315476190476197</v>
      </c>
      <c r="E565" s="16">
        <v>0.53803596127247599</v>
      </c>
      <c r="F565" s="16">
        <v>0.52167182662538703</v>
      </c>
      <c r="G565" s="16">
        <v>0.56395348837209303</v>
      </c>
      <c r="H565" s="16">
        <v>0.454476479514416</v>
      </c>
      <c r="I565" s="16">
        <v>0.56494325346784402</v>
      </c>
      <c r="J565" s="16">
        <v>0.55050505050505005</v>
      </c>
      <c r="K565" s="16">
        <v>0.504201680672269</v>
      </c>
      <c r="L565" s="16">
        <v>0.58407079646017701</v>
      </c>
      <c r="M565" s="16"/>
      <c r="N565" s="16">
        <v>0.28915662650602397</v>
      </c>
      <c r="O565" s="16">
        <v>0.48253968253968299</v>
      </c>
      <c r="P565" s="16">
        <v>0.54766355140186895</v>
      </c>
      <c r="Q565" s="16">
        <v>0.595255474452555</v>
      </c>
      <c r="R565" s="16"/>
      <c r="S565" s="16">
        <v>0.40494296577946798</v>
      </c>
      <c r="T565" s="16">
        <v>0.495215311004785</v>
      </c>
      <c r="U565" s="16">
        <v>0.54310344827586199</v>
      </c>
      <c r="V565" s="16">
        <v>0.459032576505429</v>
      </c>
      <c r="W565" s="16">
        <v>0.57451403887689001</v>
      </c>
      <c r="X565" s="16">
        <v>0.59708737864077699</v>
      </c>
      <c r="Y565" s="16">
        <v>0.58059701492537297</v>
      </c>
      <c r="Z565" s="16"/>
      <c r="AA565" s="16">
        <v>0.63110846245530405</v>
      </c>
      <c r="AB565" s="16">
        <v>0.473830734966592</v>
      </c>
      <c r="AC565" s="16"/>
      <c r="AD565" s="16">
        <v>0.51631205673758895</v>
      </c>
      <c r="AE565" s="16">
        <v>0.52668393782383405</v>
      </c>
      <c r="AF565" s="16"/>
      <c r="AG565" s="16">
        <v>0.44664031620553402</v>
      </c>
      <c r="AH565" s="16">
        <v>0.595255474452555</v>
      </c>
      <c r="AI565" s="16"/>
      <c r="AJ565" s="16">
        <v>0.60335652885796198</v>
      </c>
      <c r="AK565" s="16">
        <v>0.45525291828793801</v>
      </c>
      <c r="AL565" s="16"/>
      <c r="AM565" s="16">
        <v>0.152647975077882</v>
      </c>
      <c r="AN565" s="16">
        <v>0.36421725239616598</v>
      </c>
      <c r="AO565" s="16">
        <v>0.53218020917136</v>
      </c>
      <c r="AP565" s="16">
        <v>0.772384937238494</v>
      </c>
      <c r="AQ565" s="16"/>
      <c r="AR565" s="16">
        <v>0.58553459119496898</v>
      </c>
      <c r="AS565" s="16">
        <v>0.497282608695652</v>
      </c>
      <c r="AT565" s="16"/>
      <c r="AU565" s="16">
        <v>0.54623921085080196</v>
      </c>
      <c r="AV565" s="16">
        <v>0.51984749943933595</v>
      </c>
      <c r="AW565" s="16"/>
      <c r="AX565" s="16">
        <v>0.593639575971731</v>
      </c>
      <c r="AY565" s="16">
        <v>0.51051798235693302</v>
      </c>
      <c r="AZ565" s="16"/>
      <c r="BA565" s="16">
        <v>0.50552486187845302</v>
      </c>
      <c r="BB565" s="16">
        <v>0.52526487367563202</v>
      </c>
      <c r="BC565" s="16"/>
      <c r="BD565" s="16">
        <v>0.54450261780104703</v>
      </c>
      <c r="BE565" s="16">
        <v>0.51935110081112401</v>
      </c>
      <c r="BF565" s="16"/>
      <c r="BG565" s="16">
        <v>0.59121621621621601</v>
      </c>
      <c r="BH565" s="16">
        <v>0.51990349819059101</v>
      </c>
      <c r="BI565" s="16"/>
      <c r="BJ565" s="16">
        <v>0.62339743589743601</v>
      </c>
      <c r="BK565" s="16">
        <v>0.51054670684459702</v>
      </c>
      <c r="BL565" s="16"/>
      <c r="BM565" s="16">
        <v>0.61265822784810098</v>
      </c>
      <c r="BN565" s="16">
        <v>0.51671794871794896</v>
      </c>
      <c r="BO565" s="16"/>
      <c r="BP565" s="16">
        <v>0.60927152317880795</v>
      </c>
      <c r="BQ565" s="16">
        <v>0.51285897985426498</v>
      </c>
    </row>
    <row r="566" spans="2:69" x14ac:dyDescent="0.25">
      <c r="B566" t="s">
        <v>306</v>
      </c>
      <c r="C566" s="16">
        <v>0.171157495256167</v>
      </c>
      <c r="D566" s="16">
        <v>0.141369047619048</v>
      </c>
      <c r="E566" s="16">
        <v>0.118948824343015</v>
      </c>
      <c r="F566" s="16">
        <v>0.16563467492260101</v>
      </c>
      <c r="G566" s="16">
        <v>0.125</v>
      </c>
      <c r="H566" s="16">
        <v>0.24127465857359601</v>
      </c>
      <c r="I566" s="16">
        <v>0.17906683480454</v>
      </c>
      <c r="J566" s="16">
        <v>0.18181818181818199</v>
      </c>
      <c r="K566" s="16">
        <v>0.151260504201681</v>
      </c>
      <c r="L566" s="16">
        <v>0.123893805309735</v>
      </c>
      <c r="M566" s="16"/>
      <c r="N566" s="16">
        <v>0.40361445783132499</v>
      </c>
      <c r="O566" s="16">
        <v>0.21904761904761899</v>
      </c>
      <c r="P566" s="16">
        <v>0.14766355140186899</v>
      </c>
      <c r="Q566" s="16">
        <v>9.8905109489051096E-2</v>
      </c>
      <c r="R566" s="16"/>
      <c r="S566" s="16">
        <v>0.27756653992395403</v>
      </c>
      <c r="T566" s="16">
        <v>0.17703349282296699</v>
      </c>
      <c r="U566" s="16">
        <v>0.142241379310345</v>
      </c>
      <c r="V566" s="16">
        <v>0.246791707798618</v>
      </c>
      <c r="W566" s="16">
        <v>0.13498920086393101</v>
      </c>
      <c r="X566" s="16">
        <v>0.113592233009709</v>
      </c>
      <c r="Y566" s="16">
        <v>0.12686567164179099</v>
      </c>
      <c r="Z566" s="16"/>
      <c r="AA566" s="16">
        <v>8.9392133492252696E-2</v>
      </c>
      <c r="AB566" s="16">
        <v>0.209354120267261</v>
      </c>
      <c r="AC566" s="16"/>
      <c r="AD566" s="16">
        <v>0.208510638297872</v>
      </c>
      <c r="AE566" s="16">
        <v>0.15751295336787599</v>
      </c>
      <c r="AF566" s="16"/>
      <c r="AG566" s="16">
        <v>0.24940711462450599</v>
      </c>
      <c r="AH566" s="16">
        <v>9.8905109489051096E-2</v>
      </c>
      <c r="AI566" s="16"/>
      <c r="AJ566" s="16">
        <v>0.119525173966435</v>
      </c>
      <c r="AK566" s="16">
        <v>0.21577644145737501</v>
      </c>
      <c r="AL566" s="16"/>
      <c r="AM566" s="16">
        <v>0.42679127725856703</v>
      </c>
      <c r="AN566" s="16">
        <v>0.27476038338658099</v>
      </c>
      <c r="AO566" s="16">
        <v>0.15044247787610601</v>
      </c>
      <c r="AP566" s="16">
        <v>3.8493723849372399E-2</v>
      </c>
      <c r="AQ566" s="16"/>
      <c r="AR566" s="16">
        <v>0.113836477987421</v>
      </c>
      <c r="AS566" s="16">
        <v>0.195923913043478</v>
      </c>
      <c r="AT566" s="16"/>
      <c r="AU566" s="16">
        <v>0.161528976572133</v>
      </c>
      <c r="AV566" s="16">
        <v>0.17290872392913201</v>
      </c>
      <c r="AW566" s="16"/>
      <c r="AX566" s="16">
        <v>0.10718492343934</v>
      </c>
      <c r="AY566" s="16">
        <v>0.18344266003166701</v>
      </c>
      <c r="AZ566" s="16"/>
      <c r="BA566" s="16">
        <v>0.162983425414365</v>
      </c>
      <c r="BB566" s="16">
        <v>0.17176039119804401</v>
      </c>
      <c r="BC566" s="16"/>
      <c r="BD566" s="16">
        <v>0.128795811518325</v>
      </c>
      <c r="BE566" s="16">
        <v>0.18053302433372001</v>
      </c>
      <c r="BF566" s="16"/>
      <c r="BG566" s="16">
        <v>0.10472972972973001</v>
      </c>
      <c r="BH566" s="16">
        <v>0.175110574989948</v>
      </c>
      <c r="BI566" s="16"/>
      <c r="BJ566" s="16">
        <v>7.3717948717948706E-2</v>
      </c>
      <c r="BK566" s="16">
        <v>0.18424451140766299</v>
      </c>
      <c r="BL566" s="16"/>
      <c r="BM566" s="16">
        <v>0.124050632911392</v>
      </c>
      <c r="BN566" s="16">
        <v>0.17497435897435901</v>
      </c>
      <c r="BO566" s="16"/>
      <c r="BP566" s="16">
        <v>0.12582781456953601</v>
      </c>
      <c r="BQ566" s="16">
        <v>0.177025289327047</v>
      </c>
    </row>
    <row r="567" spans="2:69" x14ac:dyDescent="0.25">
      <c r="B567" t="s">
        <v>68</v>
      </c>
      <c r="C567" s="16">
        <v>4.5161290322580601E-2</v>
      </c>
      <c r="D567" s="16">
        <v>7.2916666666666699E-2</v>
      </c>
      <c r="E567" s="16">
        <v>1.9363762102351301E-2</v>
      </c>
      <c r="F567" s="16">
        <v>1.7027863777089799E-2</v>
      </c>
      <c r="G567" s="16">
        <v>1.4534883720930199E-2</v>
      </c>
      <c r="H567" s="16">
        <v>7.5113808801214002E-2</v>
      </c>
      <c r="I567" s="16">
        <v>3.7831021437578799E-2</v>
      </c>
      <c r="J567" s="16">
        <v>9.0909090909090898E-2</v>
      </c>
      <c r="K567" s="16">
        <v>5.0420168067226899E-2</v>
      </c>
      <c r="L567" s="16">
        <v>8.8495575221238902E-3</v>
      </c>
      <c r="M567" s="16"/>
      <c r="N567" s="16">
        <v>4.09638554216867E-2</v>
      </c>
      <c r="O567" s="16">
        <v>5.7142857142857099E-2</v>
      </c>
      <c r="P567" s="16">
        <v>4.5794392523364501E-2</v>
      </c>
      <c r="Q567" s="16">
        <v>4.3430656934306602E-2</v>
      </c>
      <c r="R567" s="16"/>
      <c r="S567" s="16">
        <v>4.1825095057034203E-2</v>
      </c>
      <c r="T567" s="16">
        <v>4.7846889952153103E-2</v>
      </c>
      <c r="U567" s="16">
        <v>3.6637931034482797E-2</v>
      </c>
      <c r="V567" s="16">
        <v>4.3435340572556803E-2</v>
      </c>
      <c r="W567" s="16">
        <v>3.77969762419006E-2</v>
      </c>
      <c r="X567" s="16">
        <v>2.81553398058252E-2</v>
      </c>
      <c r="Y567" s="16">
        <v>4.47761194029851E-2</v>
      </c>
      <c r="Z567" s="16"/>
      <c r="AA567" s="16">
        <v>2.44338498212157E-2</v>
      </c>
      <c r="AB567" s="16">
        <v>5.4844097995545703E-2</v>
      </c>
      <c r="AC567" s="16"/>
      <c r="AD567" s="16">
        <v>5.1773049645390097E-2</v>
      </c>
      <c r="AE567" s="16">
        <v>4.2746113989637298E-2</v>
      </c>
      <c r="AF567" s="16"/>
      <c r="AG567" s="16">
        <v>4.7035573122529602E-2</v>
      </c>
      <c r="AH567" s="16">
        <v>4.3430656934306602E-2</v>
      </c>
      <c r="AI567" s="16"/>
      <c r="AJ567" s="16">
        <v>3.6839950880065503E-2</v>
      </c>
      <c r="AK567" s="16">
        <v>5.2352316943756597E-2</v>
      </c>
      <c r="AL567" s="16"/>
      <c r="AM567" s="16">
        <v>0.11214953271028</v>
      </c>
      <c r="AN567" s="16">
        <v>6.7092651757188496E-2</v>
      </c>
      <c r="AO567" s="16">
        <v>4.1834271922767501E-2</v>
      </c>
      <c r="AP567" s="16">
        <v>1.0878661087866099E-2</v>
      </c>
      <c r="AQ567" s="16"/>
      <c r="AR567" s="16">
        <v>3.6477987421383598E-2</v>
      </c>
      <c r="AS567" s="16">
        <v>4.8913043478260899E-2</v>
      </c>
      <c r="AT567" s="16"/>
      <c r="AU567" s="16">
        <v>4.0690505548705298E-2</v>
      </c>
      <c r="AV567" s="16">
        <v>4.5974433729535802E-2</v>
      </c>
      <c r="AW567" s="16"/>
      <c r="AX567" s="16">
        <v>3.6513545347467598E-2</v>
      </c>
      <c r="AY567" s="16">
        <v>4.6821985976023502E-2</v>
      </c>
      <c r="AZ567" s="16"/>
      <c r="BA567" s="16">
        <v>5.5248618784530398E-2</v>
      </c>
      <c r="BB567" s="16">
        <v>4.4417277913610401E-2</v>
      </c>
      <c r="BC567" s="16"/>
      <c r="BD567" s="16">
        <v>4.3979057591623003E-2</v>
      </c>
      <c r="BE567" s="16">
        <v>4.5422943221320997E-2</v>
      </c>
      <c r="BF567" s="16"/>
      <c r="BG567" s="16">
        <v>2.7027027027027001E-2</v>
      </c>
      <c r="BH567" s="16">
        <v>4.6240450341777199E-2</v>
      </c>
      <c r="BI567" s="16"/>
      <c r="BJ567" s="16">
        <v>3.04487179487179E-2</v>
      </c>
      <c r="BK567" s="16">
        <v>4.7137322427895E-2</v>
      </c>
      <c r="BL567" s="16"/>
      <c r="BM567" s="16">
        <v>2.7848101265822801E-2</v>
      </c>
      <c r="BN567" s="16">
        <v>4.6564102564102601E-2</v>
      </c>
      <c r="BO567" s="16"/>
      <c r="BP567" s="16">
        <v>2.8145695364238402E-2</v>
      </c>
      <c r="BQ567" s="16">
        <v>4.7363909129875703E-2</v>
      </c>
    </row>
    <row r="568" spans="2:69" x14ac:dyDescent="0.25">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c r="AU568" s="16"/>
      <c r="AV568" s="16"/>
      <c r="AW568" s="16"/>
      <c r="AX568" s="16"/>
      <c r="AY568" s="16"/>
      <c r="AZ568" s="16"/>
      <c r="BA568" s="16"/>
      <c r="BB568" s="16"/>
      <c r="BC568" s="16"/>
      <c r="BD568" s="16"/>
      <c r="BE568" s="16"/>
      <c r="BF568" s="16"/>
      <c r="BG568" s="16"/>
      <c r="BH568" s="16"/>
      <c r="BI568" s="16"/>
      <c r="BJ568" s="16"/>
      <c r="BK568" s="16"/>
      <c r="BL568" s="16"/>
      <c r="BM568" s="16"/>
      <c r="BN568" s="16"/>
      <c r="BO568" s="16"/>
      <c r="BP568" s="16"/>
      <c r="BQ568" s="16"/>
    </row>
    <row r="569" spans="2:69" x14ac:dyDescent="0.25">
      <c r="B569" s="6" t="s">
        <v>315</v>
      </c>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c r="AD569" s="16"/>
      <c r="AE569" s="16"/>
      <c r="AF569" s="16"/>
      <c r="AG569" s="16"/>
      <c r="AH569" s="16"/>
      <c r="AI569" s="16"/>
      <c r="AJ569" s="16"/>
      <c r="AK569" s="16"/>
      <c r="AL569" s="16"/>
      <c r="AM569" s="16"/>
      <c r="AN569" s="16"/>
      <c r="AO569" s="16"/>
      <c r="AP569" s="16"/>
      <c r="AQ569" s="16"/>
      <c r="AR569" s="16"/>
      <c r="AS569" s="16"/>
      <c r="AT569" s="16"/>
      <c r="AU569" s="16"/>
      <c r="AV569" s="16"/>
      <c r="AW569" s="16"/>
      <c r="AX569" s="16"/>
      <c r="AY569" s="16"/>
      <c r="AZ569" s="16"/>
      <c r="BA569" s="16"/>
      <c r="BB569" s="16"/>
      <c r="BC569" s="16"/>
      <c r="BD569" s="16"/>
      <c r="BE569" s="16"/>
      <c r="BF569" s="16"/>
      <c r="BG569" s="16"/>
      <c r="BH569" s="16"/>
      <c r="BI569" s="16"/>
      <c r="BJ569" s="16"/>
      <c r="BK569" s="16"/>
      <c r="BL569" s="16"/>
      <c r="BM569" s="16"/>
      <c r="BN569" s="16"/>
      <c r="BO569" s="16"/>
      <c r="BP569" s="16"/>
      <c r="BQ569" s="16"/>
    </row>
    <row r="570" spans="2:69" x14ac:dyDescent="0.25">
      <c r="B570" s="23" t="s">
        <v>70</v>
      </c>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16"/>
      <c r="AI570" s="16"/>
      <c r="AJ570" s="16"/>
      <c r="AK570" s="16"/>
      <c r="AL570" s="16"/>
      <c r="AM570" s="16"/>
      <c r="AN570" s="16"/>
      <c r="AO570" s="16"/>
      <c r="AP570" s="16"/>
      <c r="AQ570" s="16"/>
      <c r="AR570" s="16"/>
      <c r="AS570" s="16"/>
      <c r="AT570" s="16"/>
      <c r="AU570" s="16"/>
      <c r="AV570" s="16"/>
      <c r="AW570" s="16"/>
      <c r="AX570" s="16"/>
      <c r="AY570" s="16"/>
      <c r="AZ570" s="16"/>
      <c r="BA570" s="16"/>
      <c r="BB570" s="16"/>
      <c r="BC570" s="16"/>
      <c r="BD570" s="16"/>
      <c r="BE570" s="16"/>
      <c r="BF570" s="16"/>
      <c r="BG570" s="16"/>
      <c r="BH570" s="16"/>
      <c r="BI570" s="16"/>
      <c r="BJ570" s="16"/>
      <c r="BK570" s="16"/>
      <c r="BL570" s="16"/>
      <c r="BM570" s="16"/>
      <c r="BN570" s="16"/>
      <c r="BO570" s="16"/>
      <c r="BP570" s="16"/>
      <c r="BQ570" s="16"/>
    </row>
    <row r="571" spans="2:69" x14ac:dyDescent="0.25">
      <c r="B571" t="s">
        <v>304</v>
      </c>
      <c r="C571" s="16">
        <v>0.27001897533206798</v>
      </c>
      <c r="D571" s="16">
        <v>0.25892857142857101</v>
      </c>
      <c r="E571" s="16">
        <v>0.38589211618257302</v>
      </c>
      <c r="F571" s="16">
        <v>0.253869969040248</v>
      </c>
      <c r="G571" s="16">
        <v>0.31395348837209303</v>
      </c>
      <c r="H571" s="16">
        <v>0.26555386949924098</v>
      </c>
      <c r="I571" s="16">
        <v>0.18411097099621701</v>
      </c>
      <c r="J571" s="16">
        <v>0.20707070707070699</v>
      </c>
      <c r="K571" s="16">
        <v>0.24369747899159699</v>
      </c>
      <c r="L571" s="16">
        <v>0.212389380530973</v>
      </c>
      <c r="M571" s="16"/>
      <c r="N571" s="16">
        <v>0.31686746987951803</v>
      </c>
      <c r="O571" s="16">
        <v>0.25079365079365101</v>
      </c>
      <c r="P571" s="16">
        <v>0.28878504672897198</v>
      </c>
      <c r="Q571" s="16">
        <v>0.252919708029197</v>
      </c>
      <c r="R571" s="16"/>
      <c r="S571" s="16">
        <v>0.29847908745247098</v>
      </c>
      <c r="T571" s="16">
        <v>0.28708133971291899</v>
      </c>
      <c r="U571" s="16">
        <v>0.29310344827586199</v>
      </c>
      <c r="V571" s="16">
        <v>0.284304047384008</v>
      </c>
      <c r="W571" s="16">
        <v>0.27213822894168499</v>
      </c>
      <c r="X571" s="16">
        <v>0.22427184466019401</v>
      </c>
      <c r="Y571" s="16">
        <v>0.28059701492537298</v>
      </c>
      <c r="Z571" s="16"/>
      <c r="AA571" s="16">
        <v>0.242550655542312</v>
      </c>
      <c r="AB571" s="16">
        <v>0.28285077951002202</v>
      </c>
      <c r="AC571" s="16"/>
      <c r="AD571" s="16">
        <v>0.22340425531914901</v>
      </c>
      <c r="AE571" s="16">
        <v>0.287046632124352</v>
      </c>
      <c r="AF571" s="16"/>
      <c r="AG571" s="16">
        <v>0.28853754940711501</v>
      </c>
      <c r="AH571" s="16">
        <v>0.252919708029197</v>
      </c>
      <c r="AI571" s="16"/>
      <c r="AJ571" s="16">
        <v>0.248465002046664</v>
      </c>
      <c r="AK571" s="16">
        <v>0.28864520693314499</v>
      </c>
      <c r="AL571" s="16"/>
      <c r="AM571" s="16">
        <v>0.36448598130841098</v>
      </c>
      <c r="AN571" s="16">
        <v>0.36182108626198101</v>
      </c>
      <c r="AO571" s="16">
        <v>0.27473853580048302</v>
      </c>
      <c r="AP571" s="16">
        <v>0.140585774058577</v>
      </c>
      <c r="AQ571" s="16"/>
      <c r="AR571" s="16">
        <v>0.257232704402516</v>
      </c>
      <c r="AS571" s="16">
        <v>0.27554347826087</v>
      </c>
      <c r="AT571" s="16"/>
      <c r="AU571" s="16">
        <v>0.27496917385943298</v>
      </c>
      <c r="AV571" s="16">
        <v>0.26911863646557499</v>
      </c>
      <c r="AW571" s="16"/>
      <c r="AX571" s="16">
        <v>0.25206124852768003</v>
      </c>
      <c r="AY571" s="16">
        <v>0.27346754128025302</v>
      </c>
      <c r="AZ571" s="16"/>
      <c r="BA571" s="16">
        <v>0.27624309392265201</v>
      </c>
      <c r="BB571" s="16">
        <v>0.26955990220048898</v>
      </c>
      <c r="BC571" s="16"/>
      <c r="BD571" s="16">
        <v>0.28586387434555</v>
      </c>
      <c r="BE571" s="16">
        <v>0.26651216685979101</v>
      </c>
      <c r="BF571" s="16"/>
      <c r="BG571" s="16">
        <v>0.28378378378378399</v>
      </c>
      <c r="BH571" s="16">
        <v>0.26919983916365098</v>
      </c>
      <c r="BI571" s="16"/>
      <c r="BJ571" s="16">
        <v>0.27724358974358998</v>
      </c>
      <c r="BK571" s="16">
        <v>0.26904864399483402</v>
      </c>
      <c r="BL571" s="16"/>
      <c r="BM571" s="16">
        <v>0.25569620253164599</v>
      </c>
      <c r="BN571" s="16">
        <v>0.27117948717948698</v>
      </c>
      <c r="BO571" s="16"/>
      <c r="BP571" s="16">
        <v>0.25496688741721901</v>
      </c>
      <c r="BQ571" s="16">
        <v>0.27196742391770301</v>
      </c>
    </row>
    <row r="572" spans="2:69" x14ac:dyDescent="0.25">
      <c r="B572" t="s">
        <v>305</v>
      </c>
      <c r="C572" s="16">
        <v>0.617267552182163</v>
      </c>
      <c r="D572" s="16">
        <v>0.65327380952380998</v>
      </c>
      <c r="E572" s="16">
        <v>0.536652835408022</v>
      </c>
      <c r="F572" s="16">
        <v>0.66873065015479904</v>
      </c>
      <c r="G572" s="16">
        <v>0.57703488372093004</v>
      </c>
      <c r="H572" s="16">
        <v>0.56904400606980299</v>
      </c>
      <c r="I572" s="16">
        <v>0.70239596469104704</v>
      </c>
      <c r="J572" s="16">
        <v>0.66666666666666696</v>
      </c>
      <c r="K572" s="16">
        <v>0.67226890756302504</v>
      </c>
      <c r="L572" s="16">
        <v>0.69026548672566401</v>
      </c>
      <c r="M572" s="16"/>
      <c r="N572" s="16">
        <v>0.42048192771084297</v>
      </c>
      <c r="O572" s="16">
        <v>0.61904761904761896</v>
      </c>
      <c r="P572" s="16">
        <v>0.60934579439252301</v>
      </c>
      <c r="Q572" s="16">
        <v>0.67956204379562002</v>
      </c>
      <c r="R572" s="16"/>
      <c r="S572" s="16">
        <v>0.53992395437262397</v>
      </c>
      <c r="T572" s="16">
        <v>0.57655502392344504</v>
      </c>
      <c r="U572" s="16">
        <v>0.62715517241379304</v>
      </c>
      <c r="V572" s="16">
        <v>0.58045409674234905</v>
      </c>
      <c r="W572" s="16">
        <v>0.65226781857451399</v>
      </c>
      <c r="X572" s="16">
        <v>0.70873786407767003</v>
      </c>
      <c r="Y572" s="16">
        <v>0.62537313432835795</v>
      </c>
      <c r="Z572" s="16"/>
      <c r="AA572" s="16">
        <v>0.69904648390941604</v>
      </c>
      <c r="AB572" s="16">
        <v>0.57906458797327398</v>
      </c>
      <c r="AC572" s="16"/>
      <c r="AD572" s="16">
        <v>0.64184397163120599</v>
      </c>
      <c r="AE572" s="16">
        <v>0.60829015544041498</v>
      </c>
      <c r="AF572" s="16"/>
      <c r="AG572" s="16">
        <v>0.54980237154150202</v>
      </c>
      <c r="AH572" s="16">
        <v>0.67956204379562002</v>
      </c>
      <c r="AI572" s="16"/>
      <c r="AJ572" s="16">
        <v>0.68072042570609903</v>
      </c>
      <c r="AK572" s="16">
        <v>0.56243367527414201</v>
      </c>
      <c r="AL572" s="16"/>
      <c r="AM572" s="16">
        <v>0.19937694704049799</v>
      </c>
      <c r="AN572" s="16">
        <v>0.44728434504792303</v>
      </c>
      <c r="AO572" s="16">
        <v>0.64963797264682199</v>
      </c>
      <c r="AP572" s="16">
        <v>0.83765690376569002</v>
      </c>
      <c r="AQ572" s="16"/>
      <c r="AR572" s="16">
        <v>0.65974842767295605</v>
      </c>
      <c r="AS572" s="16">
        <v>0.59891304347826102</v>
      </c>
      <c r="AT572" s="16"/>
      <c r="AU572" s="16">
        <v>0.62392108508014799</v>
      </c>
      <c r="AV572" s="16">
        <v>0.61605741197577901</v>
      </c>
      <c r="AW572" s="16"/>
      <c r="AX572" s="16">
        <v>0.65842167255594797</v>
      </c>
      <c r="AY572" s="16">
        <v>0.60936439719520497</v>
      </c>
      <c r="AZ572" s="16"/>
      <c r="BA572" s="16">
        <v>0.61325966850828695</v>
      </c>
      <c r="BB572" s="16">
        <v>0.61756316218418905</v>
      </c>
      <c r="BC572" s="16"/>
      <c r="BD572" s="16">
        <v>0.61780104712041894</v>
      </c>
      <c r="BE572" s="16">
        <v>0.61714947856315205</v>
      </c>
      <c r="BF572" s="16"/>
      <c r="BG572" s="16">
        <v>0.65878378378378399</v>
      </c>
      <c r="BH572" s="16">
        <v>0.61479694410936903</v>
      </c>
      <c r="BI572" s="16"/>
      <c r="BJ572" s="16">
        <v>0.66346153846153799</v>
      </c>
      <c r="BK572" s="16">
        <v>0.61106328024106804</v>
      </c>
      <c r="BL572" s="16"/>
      <c r="BM572" s="16">
        <v>0.65063291139240498</v>
      </c>
      <c r="BN572" s="16">
        <v>0.61456410256410299</v>
      </c>
      <c r="BO572" s="16"/>
      <c r="BP572" s="16">
        <v>0.65728476821192106</v>
      </c>
      <c r="BQ572" s="16">
        <v>0.61208744106300905</v>
      </c>
    </row>
    <row r="573" spans="2:69" x14ac:dyDescent="0.25">
      <c r="B573" t="s">
        <v>306</v>
      </c>
      <c r="C573" s="16">
        <v>7.8178368121442104E-2</v>
      </c>
      <c r="D573" s="16">
        <v>5.3571428571428603E-2</v>
      </c>
      <c r="E573" s="16">
        <v>5.39419087136929E-2</v>
      </c>
      <c r="F573" s="16">
        <v>6.5015479876161006E-2</v>
      </c>
      <c r="G573" s="16">
        <v>6.9767441860465101E-2</v>
      </c>
      <c r="H573" s="16">
        <v>0.110773899848255</v>
      </c>
      <c r="I573" s="16">
        <v>9.8360655737704902E-2</v>
      </c>
      <c r="J573" s="16">
        <v>5.0505050505050497E-2</v>
      </c>
      <c r="K573" s="16">
        <v>6.7226890756302504E-2</v>
      </c>
      <c r="L573" s="16">
        <v>4.4247787610619503E-2</v>
      </c>
      <c r="M573" s="16"/>
      <c r="N573" s="16">
        <v>0.23132530120481901</v>
      </c>
      <c r="O573" s="16">
        <v>8.2539682539682496E-2</v>
      </c>
      <c r="P573" s="16">
        <v>6.4485981308411197E-2</v>
      </c>
      <c r="Q573" s="16">
        <v>3.6131386861313897E-2</v>
      </c>
      <c r="R573" s="16"/>
      <c r="S573" s="16">
        <v>0.133079847908745</v>
      </c>
      <c r="T573" s="16">
        <v>9.5693779904306206E-2</v>
      </c>
      <c r="U573" s="16">
        <v>6.4655172413793094E-2</v>
      </c>
      <c r="V573" s="16">
        <v>0.10562685093780801</v>
      </c>
      <c r="W573" s="16">
        <v>4.7516198704103702E-2</v>
      </c>
      <c r="X573" s="16">
        <v>5.2427184466019398E-2</v>
      </c>
      <c r="Y573" s="16">
        <v>5.5223880597014899E-2</v>
      </c>
      <c r="Z573" s="16"/>
      <c r="AA573" s="16">
        <v>3.9928486293206202E-2</v>
      </c>
      <c r="AB573" s="16">
        <v>9.6046770601336304E-2</v>
      </c>
      <c r="AC573" s="16"/>
      <c r="AD573" s="16">
        <v>0.102836879432624</v>
      </c>
      <c r="AE573" s="16">
        <v>6.9170984455958595E-2</v>
      </c>
      <c r="AF573" s="16"/>
      <c r="AG573" s="16">
        <v>0.12371541501976301</v>
      </c>
      <c r="AH573" s="16">
        <v>3.6131386861313897E-2</v>
      </c>
      <c r="AI573" s="16"/>
      <c r="AJ573" s="16">
        <v>4.9119934506753997E-2</v>
      </c>
      <c r="AK573" s="16">
        <v>0.103289706402547</v>
      </c>
      <c r="AL573" s="16"/>
      <c r="AM573" s="16">
        <v>0.35202492211837999</v>
      </c>
      <c r="AN573" s="16">
        <v>0.13099041533546299</v>
      </c>
      <c r="AO573" s="16">
        <v>4.7063555913113397E-2</v>
      </c>
      <c r="AP573" s="16">
        <v>1.5062761506276201E-2</v>
      </c>
      <c r="AQ573" s="16"/>
      <c r="AR573" s="16">
        <v>5.2201257861635202E-2</v>
      </c>
      <c r="AS573" s="16">
        <v>8.9402173913043503E-2</v>
      </c>
      <c r="AT573" s="16"/>
      <c r="AU573" s="16">
        <v>6.7817509247842203E-2</v>
      </c>
      <c r="AV573" s="16">
        <v>8.0062794348508604E-2</v>
      </c>
      <c r="AW573" s="16"/>
      <c r="AX573" s="16">
        <v>5.4181389870435803E-2</v>
      </c>
      <c r="AY573" s="16">
        <v>8.2786699841664799E-2</v>
      </c>
      <c r="AZ573" s="16"/>
      <c r="BA573" s="16">
        <v>7.4585635359115998E-2</v>
      </c>
      <c r="BB573" s="16">
        <v>7.8443357783211098E-2</v>
      </c>
      <c r="BC573" s="16"/>
      <c r="BD573" s="16">
        <v>6.0732984293193702E-2</v>
      </c>
      <c r="BE573" s="16">
        <v>8.2039397450753199E-2</v>
      </c>
      <c r="BF573" s="16"/>
      <c r="BG573" s="16">
        <v>3.7162162162162199E-2</v>
      </c>
      <c r="BH573" s="16">
        <v>8.0619219943707299E-2</v>
      </c>
      <c r="BI573" s="16"/>
      <c r="BJ573" s="16">
        <v>4.48717948717949E-2</v>
      </c>
      <c r="BK573" s="16">
        <v>8.2651743435213101E-2</v>
      </c>
      <c r="BL573" s="16"/>
      <c r="BM573" s="16">
        <v>7.5949367088607597E-2</v>
      </c>
      <c r="BN573" s="16">
        <v>7.8358974358974404E-2</v>
      </c>
      <c r="BO573" s="16"/>
      <c r="BP573" s="16">
        <v>6.4569536423841098E-2</v>
      </c>
      <c r="BQ573" s="16">
        <v>7.9939991427346799E-2</v>
      </c>
    </row>
    <row r="574" spans="2:69" x14ac:dyDescent="0.25">
      <c r="B574" t="s">
        <v>68</v>
      </c>
      <c r="C574" s="16">
        <v>3.4535104364326399E-2</v>
      </c>
      <c r="D574" s="16">
        <v>3.42261904761905E-2</v>
      </c>
      <c r="E574" s="16">
        <v>2.3513139695712299E-2</v>
      </c>
      <c r="F574" s="16">
        <v>1.23839009287926E-2</v>
      </c>
      <c r="G574" s="16">
        <v>3.92441860465116E-2</v>
      </c>
      <c r="H574" s="16">
        <v>5.4628224582701099E-2</v>
      </c>
      <c r="I574" s="16">
        <v>1.51324085750315E-2</v>
      </c>
      <c r="J574" s="16">
        <v>7.5757575757575801E-2</v>
      </c>
      <c r="K574" s="16">
        <v>1.6806722689075598E-2</v>
      </c>
      <c r="L574" s="16">
        <v>5.3097345132743397E-2</v>
      </c>
      <c r="M574" s="16"/>
      <c r="N574" s="16">
        <v>3.13253012048193E-2</v>
      </c>
      <c r="O574" s="16">
        <v>4.7619047619047603E-2</v>
      </c>
      <c r="P574" s="16">
        <v>3.7383177570093497E-2</v>
      </c>
      <c r="Q574" s="16">
        <v>3.13868613138686E-2</v>
      </c>
      <c r="R574" s="16"/>
      <c r="S574" s="16">
        <v>2.85171102661597E-2</v>
      </c>
      <c r="T574" s="16">
        <v>4.0669856459330099E-2</v>
      </c>
      <c r="U574" s="16">
        <v>1.5086206896551701E-2</v>
      </c>
      <c r="V574" s="16">
        <v>2.9615004935834199E-2</v>
      </c>
      <c r="W574" s="16">
        <v>2.8077753779697599E-2</v>
      </c>
      <c r="X574" s="16">
        <v>1.45631067961165E-2</v>
      </c>
      <c r="Y574" s="16">
        <v>3.8805970149253702E-2</v>
      </c>
      <c r="Z574" s="16"/>
      <c r="AA574" s="16">
        <v>1.8474374255065599E-2</v>
      </c>
      <c r="AB574" s="16">
        <v>4.20378619153675E-2</v>
      </c>
      <c r="AC574" s="16"/>
      <c r="AD574" s="16">
        <v>3.1914893617021302E-2</v>
      </c>
      <c r="AE574" s="16">
        <v>3.54922279792746E-2</v>
      </c>
      <c r="AF574" s="16"/>
      <c r="AG574" s="16">
        <v>3.7944664031620598E-2</v>
      </c>
      <c r="AH574" s="16">
        <v>3.13868613138686E-2</v>
      </c>
      <c r="AI574" s="16"/>
      <c r="AJ574" s="16">
        <v>2.1694637740483001E-2</v>
      </c>
      <c r="AK574" s="16">
        <v>4.5631411390166299E-2</v>
      </c>
      <c r="AL574" s="16"/>
      <c r="AM574" s="16">
        <v>8.4112149532710304E-2</v>
      </c>
      <c r="AN574" s="16">
        <v>5.9904153354632603E-2</v>
      </c>
      <c r="AO574" s="16">
        <v>2.8559935639581702E-2</v>
      </c>
      <c r="AP574" s="16">
        <v>6.69456066945607E-3</v>
      </c>
      <c r="AQ574" s="16"/>
      <c r="AR574" s="16">
        <v>3.0817610062893099E-2</v>
      </c>
      <c r="AS574" s="16">
        <v>3.61413043478261E-2</v>
      </c>
      <c r="AT574" s="16"/>
      <c r="AU574" s="16">
        <v>3.3292231812577101E-2</v>
      </c>
      <c r="AV574" s="16">
        <v>3.4761157210136798E-2</v>
      </c>
      <c r="AW574" s="16"/>
      <c r="AX574" s="16">
        <v>3.5335689045936397E-2</v>
      </c>
      <c r="AY574" s="16">
        <v>3.4381361682877198E-2</v>
      </c>
      <c r="AZ574" s="16"/>
      <c r="BA574" s="16">
        <v>3.5911602209944701E-2</v>
      </c>
      <c r="BB574" s="16">
        <v>3.4433577832110797E-2</v>
      </c>
      <c r="BC574" s="16"/>
      <c r="BD574" s="16">
        <v>3.5602094240837698E-2</v>
      </c>
      <c r="BE574" s="16">
        <v>3.4298957126303597E-2</v>
      </c>
      <c r="BF574" s="16"/>
      <c r="BG574" s="16">
        <v>2.0270270270270299E-2</v>
      </c>
      <c r="BH574" s="16">
        <v>3.5383996783273003E-2</v>
      </c>
      <c r="BI574" s="16"/>
      <c r="BJ574" s="16">
        <v>1.44230769230769E-2</v>
      </c>
      <c r="BK574" s="16">
        <v>3.7236332328885097E-2</v>
      </c>
      <c r="BL574" s="16"/>
      <c r="BM574" s="16">
        <v>1.7721518987341801E-2</v>
      </c>
      <c r="BN574" s="16">
        <v>3.5897435897435902E-2</v>
      </c>
      <c r="BO574" s="16"/>
      <c r="BP574" s="16">
        <v>2.3178807947019899E-2</v>
      </c>
      <c r="BQ574" s="16">
        <v>3.60051435919417E-2</v>
      </c>
    </row>
    <row r="575" spans="2:69" x14ac:dyDescent="0.25">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c r="AV575" s="16"/>
      <c r="AW575" s="16"/>
      <c r="AX575" s="16"/>
      <c r="AY575" s="16"/>
      <c r="AZ575" s="16"/>
      <c r="BA575" s="16"/>
      <c r="BB575" s="16"/>
      <c r="BC575" s="16"/>
      <c r="BD575" s="16"/>
      <c r="BE575" s="16"/>
      <c r="BF575" s="16"/>
      <c r="BG575" s="16"/>
      <c r="BH575" s="16"/>
      <c r="BI575" s="16"/>
      <c r="BJ575" s="16"/>
      <c r="BK575" s="16"/>
      <c r="BL575" s="16"/>
      <c r="BM575" s="16"/>
      <c r="BN575" s="16"/>
      <c r="BO575" s="16"/>
      <c r="BP575" s="16"/>
      <c r="BQ575" s="16"/>
    </row>
    <row r="576" spans="2:69" x14ac:dyDescent="0.25">
      <c r="B576" s="6" t="s">
        <v>316</v>
      </c>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c r="AM576" s="16"/>
      <c r="AN576" s="16"/>
      <c r="AO576" s="16"/>
      <c r="AP576" s="16"/>
      <c r="AQ576" s="16"/>
      <c r="AR576" s="16"/>
      <c r="AS576" s="16"/>
      <c r="AT576" s="16"/>
      <c r="AU576" s="16"/>
      <c r="AV576" s="16"/>
      <c r="AW576" s="16"/>
      <c r="AX576" s="16"/>
      <c r="AY576" s="16"/>
      <c r="AZ576" s="16"/>
      <c r="BA576" s="16"/>
      <c r="BB576" s="16"/>
      <c r="BC576" s="16"/>
      <c r="BD576" s="16"/>
      <c r="BE576" s="16"/>
      <c r="BF576" s="16"/>
      <c r="BG576" s="16"/>
      <c r="BH576" s="16"/>
      <c r="BI576" s="16"/>
      <c r="BJ576" s="16"/>
      <c r="BK576" s="16"/>
      <c r="BL576" s="16"/>
      <c r="BM576" s="16"/>
      <c r="BN576" s="16"/>
      <c r="BO576" s="16"/>
      <c r="BP576" s="16"/>
      <c r="BQ576" s="16"/>
    </row>
    <row r="577" spans="2:69" x14ac:dyDescent="0.25">
      <c r="B577" s="23" t="s">
        <v>70</v>
      </c>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16"/>
      <c r="AI577" s="16"/>
      <c r="AJ577" s="16"/>
      <c r="AK577" s="16"/>
      <c r="AL577" s="16"/>
      <c r="AM577" s="16"/>
      <c r="AN577" s="16"/>
      <c r="AO577" s="16"/>
      <c r="AP577" s="16"/>
      <c r="AQ577" s="16"/>
      <c r="AR577" s="16"/>
      <c r="AS577" s="16"/>
      <c r="AT577" s="16"/>
      <c r="AU577" s="16"/>
      <c r="AV577" s="16"/>
      <c r="AW577" s="16"/>
      <c r="AX577" s="16"/>
      <c r="AY577" s="16"/>
      <c r="AZ577" s="16"/>
      <c r="BA577" s="16"/>
      <c r="BB577" s="16"/>
      <c r="BC577" s="16"/>
      <c r="BD577" s="16"/>
      <c r="BE577" s="16"/>
      <c r="BF577" s="16"/>
      <c r="BG577" s="16"/>
      <c r="BH577" s="16"/>
      <c r="BI577" s="16"/>
      <c r="BJ577" s="16"/>
      <c r="BK577" s="16"/>
      <c r="BL577" s="16"/>
      <c r="BM577" s="16"/>
      <c r="BN577" s="16"/>
      <c r="BO577" s="16"/>
      <c r="BP577" s="16"/>
      <c r="BQ577" s="16"/>
    </row>
    <row r="578" spans="2:69" x14ac:dyDescent="0.25">
      <c r="B578" t="s">
        <v>304</v>
      </c>
      <c r="C578" s="16">
        <v>0.23908918406072099</v>
      </c>
      <c r="D578" s="16">
        <v>0.21875</v>
      </c>
      <c r="E578" s="16">
        <v>0.29045643153527001</v>
      </c>
      <c r="F578" s="16">
        <v>0.269349845201238</v>
      </c>
      <c r="G578" s="16">
        <v>0.26453488372092998</v>
      </c>
      <c r="H578" s="16">
        <v>0.21016691957511399</v>
      </c>
      <c r="I578" s="16">
        <v>0.21437578814628</v>
      </c>
      <c r="J578" s="16">
        <v>0.22727272727272699</v>
      </c>
      <c r="K578" s="16">
        <v>0.24369747899159699</v>
      </c>
      <c r="L578" s="16">
        <v>0.23008849557522101</v>
      </c>
      <c r="M578" s="16"/>
      <c r="N578" s="16">
        <v>0.28313253012048201</v>
      </c>
      <c r="O578" s="16">
        <v>0.22698412698412701</v>
      </c>
      <c r="P578" s="16">
        <v>0.244859813084112</v>
      </c>
      <c r="Q578" s="16">
        <v>0.226277372262774</v>
      </c>
      <c r="R578" s="16"/>
      <c r="S578" s="16">
        <v>0.27756653992395403</v>
      </c>
      <c r="T578" s="16">
        <v>0.25119617224880397</v>
      </c>
      <c r="U578" s="16">
        <v>0.23491379310344801</v>
      </c>
      <c r="V578" s="16">
        <v>0.246791707798618</v>
      </c>
      <c r="W578" s="16">
        <v>0.23542116630669499</v>
      </c>
      <c r="X578" s="16">
        <v>0.218446601941748</v>
      </c>
      <c r="Y578" s="16">
        <v>0.22835820895522399</v>
      </c>
      <c r="Z578" s="16"/>
      <c r="AA578" s="16">
        <v>0.22586412395709199</v>
      </c>
      <c r="AB578" s="16">
        <v>0.24526726057906501</v>
      </c>
      <c r="AC578" s="16"/>
      <c r="AD578" s="16">
        <v>0.2</v>
      </c>
      <c r="AE578" s="16">
        <v>0.25336787564766799</v>
      </c>
      <c r="AF578" s="16"/>
      <c r="AG578" s="16">
        <v>0.25296442687747001</v>
      </c>
      <c r="AH578" s="16">
        <v>0.226277372262774</v>
      </c>
      <c r="AI578" s="16"/>
      <c r="AJ578" s="16">
        <v>0.20875972165370399</v>
      </c>
      <c r="AK578" s="16">
        <v>0.265298903431199</v>
      </c>
      <c r="AL578" s="16"/>
      <c r="AM578" s="16">
        <v>0.28660436137071599</v>
      </c>
      <c r="AN578" s="16">
        <v>0.32428115015974401</v>
      </c>
      <c r="AO578" s="16">
        <v>0.25181013676588898</v>
      </c>
      <c r="AP578" s="16">
        <v>0.112133891213389</v>
      </c>
      <c r="AQ578" s="16"/>
      <c r="AR578" s="16">
        <v>0.23396226415094301</v>
      </c>
      <c r="AS578" s="16">
        <v>0.24130434782608701</v>
      </c>
      <c r="AT578" s="16"/>
      <c r="AU578" s="16">
        <v>0.244143033292232</v>
      </c>
      <c r="AV578" s="16">
        <v>0.238169993272034</v>
      </c>
      <c r="AW578" s="16"/>
      <c r="AX578" s="16">
        <v>0.22025912838633699</v>
      </c>
      <c r="AY578" s="16">
        <v>0.24270527030083699</v>
      </c>
      <c r="AZ578" s="16"/>
      <c r="BA578" s="16">
        <v>0.23480662983425399</v>
      </c>
      <c r="BB578" s="16">
        <v>0.23940505297473499</v>
      </c>
      <c r="BC578" s="16"/>
      <c r="BD578" s="16">
        <v>0.236649214659686</v>
      </c>
      <c r="BE578" s="16">
        <v>0.239629200463499</v>
      </c>
      <c r="BF578" s="16"/>
      <c r="BG578" s="16">
        <v>0.233108108108108</v>
      </c>
      <c r="BH578" s="16">
        <v>0.23944511459589901</v>
      </c>
      <c r="BI578" s="16"/>
      <c r="BJ578" s="16">
        <v>0.27243589743589702</v>
      </c>
      <c r="BK578" s="16">
        <v>0.23461041756349499</v>
      </c>
      <c r="BL578" s="16"/>
      <c r="BM578" s="16">
        <v>0.240506329113924</v>
      </c>
      <c r="BN578" s="16">
        <v>0.23897435897435901</v>
      </c>
      <c r="BO578" s="16"/>
      <c r="BP578" s="16">
        <v>0.23509933774834399</v>
      </c>
      <c r="BQ578" s="16">
        <v>0.239605657951136</v>
      </c>
    </row>
    <row r="579" spans="2:69" x14ac:dyDescent="0.25">
      <c r="B579" t="s">
        <v>305</v>
      </c>
      <c r="C579" s="16">
        <v>0.56925996204933604</v>
      </c>
      <c r="D579" s="16">
        <v>0.64880952380952395</v>
      </c>
      <c r="E579" s="16">
        <v>0.58367911479944701</v>
      </c>
      <c r="F579" s="16">
        <v>0.63777089783281704</v>
      </c>
      <c r="G579" s="16">
        <v>0.54215116279069797</v>
      </c>
      <c r="H579" s="16">
        <v>0.49468892261001501</v>
      </c>
      <c r="I579" s="16">
        <v>0.58511979823455196</v>
      </c>
      <c r="J579" s="16">
        <v>0.50505050505050497</v>
      </c>
      <c r="K579" s="16">
        <v>0.59663865546218497</v>
      </c>
      <c r="L579" s="16">
        <v>0.61946902654867297</v>
      </c>
      <c r="M579" s="16"/>
      <c r="N579" s="16">
        <v>0.27349397590361402</v>
      </c>
      <c r="O579" s="16">
        <v>0.51587301587301604</v>
      </c>
      <c r="P579" s="16">
        <v>0.59345794392523399</v>
      </c>
      <c r="Q579" s="16">
        <v>0.66167883211678802</v>
      </c>
      <c r="R579" s="16"/>
      <c r="S579" s="16">
        <v>0.446768060836502</v>
      </c>
      <c r="T579" s="16">
        <v>0.52870813397129202</v>
      </c>
      <c r="U579" s="16">
        <v>0.61637931034482796</v>
      </c>
      <c r="V579" s="16">
        <v>0.48371174728529098</v>
      </c>
      <c r="W579" s="16">
        <v>0.62958963282937397</v>
      </c>
      <c r="X579" s="16">
        <v>0.67572815533980601</v>
      </c>
      <c r="Y579" s="16">
        <v>0.629850746268657</v>
      </c>
      <c r="Z579" s="16"/>
      <c r="AA579" s="16">
        <v>0.69189511323003605</v>
      </c>
      <c r="AB579" s="16">
        <v>0.51197104677060101</v>
      </c>
      <c r="AC579" s="16"/>
      <c r="AD579" s="16">
        <v>0.560283687943262</v>
      </c>
      <c r="AE579" s="16">
        <v>0.57253886010362698</v>
      </c>
      <c r="AF579" s="16"/>
      <c r="AG579" s="16">
        <v>0.46916996047430798</v>
      </c>
      <c r="AH579" s="16">
        <v>0.66167883211678802</v>
      </c>
      <c r="AI579" s="16"/>
      <c r="AJ579" s="16">
        <v>0.65779778960294699</v>
      </c>
      <c r="AK579" s="16">
        <v>0.49274849663954701</v>
      </c>
      <c r="AL579" s="16"/>
      <c r="AM579" s="16">
        <v>0.14953271028037399</v>
      </c>
      <c r="AN579" s="16">
        <v>0.33466453674121399</v>
      </c>
      <c r="AO579" s="16">
        <v>0.60498793242156101</v>
      </c>
      <c r="AP579" s="16">
        <v>0.85104602510460203</v>
      </c>
      <c r="AQ579" s="16"/>
      <c r="AR579" s="16">
        <v>0.63710691823899401</v>
      </c>
      <c r="AS579" s="16">
        <v>0.53994565217391299</v>
      </c>
      <c r="AT579" s="16"/>
      <c r="AU579" s="16">
        <v>0.59679408138101098</v>
      </c>
      <c r="AV579" s="16">
        <v>0.56425207445615599</v>
      </c>
      <c r="AW579" s="16"/>
      <c r="AX579" s="16">
        <v>0.62661955241460499</v>
      </c>
      <c r="AY579" s="16">
        <v>0.55824474100882104</v>
      </c>
      <c r="AZ579" s="16"/>
      <c r="BA579" s="16">
        <v>0.57182320441988999</v>
      </c>
      <c r="BB579" s="16">
        <v>0.56907090464547705</v>
      </c>
      <c r="BC579" s="16"/>
      <c r="BD579" s="16">
        <v>0.64502617801047102</v>
      </c>
      <c r="BE579" s="16">
        <v>0.55249130938586299</v>
      </c>
      <c r="BF579" s="16"/>
      <c r="BG579" s="16">
        <v>0.63851351351351304</v>
      </c>
      <c r="BH579" s="16">
        <v>0.56513872135102505</v>
      </c>
      <c r="BI579" s="16"/>
      <c r="BJ579" s="16">
        <v>0.62179487179487203</v>
      </c>
      <c r="BK579" s="16">
        <v>0.56220404649160605</v>
      </c>
      <c r="BL579" s="16"/>
      <c r="BM579" s="16">
        <v>0.59240506329113896</v>
      </c>
      <c r="BN579" s="16">
        <v>0.56738461538461504</v>
      </c>
      <c r="BO579" s="16"/>
      <c r="BP579" s="16">
        <v>0.63079470198675502</v>
      </c>
      <c r="BQ579" s="16">
        <v>0.561294470638663</v>
      </c>
    </row>
    <row r="580" spans="2:69" x14ac:dyDescent="0.25">
      <c r="B580" t="s">
        <v>306</v>
      </c>
      <c r="C580" s="16">
        <v>0.136622390891841</v>
      </c>
      <c r="D580" s="16">
        <v>8.9285714285714302E-2</v>
      </c>
      <c r="E580" s="16">
        <v>9.6818810511756601E-2</v>
      </c>
      <c r="F580" s="16">
        <v>7.7399380804953594E-2</v>
      </c>
      <c r="G580" s="16">
        <v>0.11918604651162799</v>
      </c>
      <c r="H580" s="16">
        <v>0.21092564491654001</v>
      </c>
      <c r="I580" s="16">
        <v>0.15889029003783101</v>
      </c>
      <c r="J580" s="16">
        <v>0.12626262626262599</v>
      </c>
      <c r="K580" s="16">
        <v>0.11764705882352899</v>
      </c>
      <c r="L580" s="16">
        <v>0.132743362831858</v>
      </c>
      <c r="M580" s="16"/>
      <c r="N580" s="16">
        <v>0.39759036144578302</v>
      </c>
      <c r="O580" s="16">
        <v>0.19047619047618999</v>
      </c>
      <c r="P580" s="16">
        <v>9.7196261682243004E-2</v>
      </c>
      <c r="Q580" s="16">
        <v>6.0583941605839402E-2</v>
      </c>
      <c r="R580" s="16"/>
      <c r="S580" s="16">
        <v>0.224334600760456</v>
      </c>
      <c r="T580" s="16">
        <v>0.16267942583732101</v>
      </c>
      <c r="U580" s="16">
        <v>0.11206896551724101</v>
      </c>
      <c r="V580" s="16">
        <v>0.20335636722606101</v>
      </c>
      <c r="W580" s="16">
        <v>9.1792656587473001E-2</v>
      </c>
      <c r="X580" s="16">
        <v>7.6699029126213597E-2</v>
      </c>
      <c r="Y580" s="16">
        <v>9.7014925373134303E-2</v>
      </c>
      <c r="Z580" s="16"/>
      <c r="AA580" s="16">
        <v>6.3766388557806905E-2</v>
      </c>
      <c r="AB580" s="16">
        <v>0.1706570155902</v>
      </c>
      <c r="AC580" s="16"/>
      <c r="AD580" s="16">
        <v>0.17517730496453901</v>
      </c>
      <c r="AE580" s="16">
        <v>0.122538860103627</v>
      </c>
      <c r="AF580" s="16"/>
      <c r="AG580" s="16">
        <v>0.21897233201581001</v>
      </c>
      <c r="AH580" s="16">
        <v>6.0583941605839402E-2</v>
      </c>
      <c r="AI580" s="16"/>
      <c r="AJ580" s="16">
        <v>9.1281211625051206E-2</v>
      </c>
      <c r="AK580" s="16">
        <v>0.17580474000707499</v>
      </c>
      <c r="AL580" s="16"/>
      <c r="AM580" s="16">
        <v>0.47040498442367601</v>
      </c>
      <c r="AN580" s="16">
        <v>0.245207667731629</v>
      </c>
      <c r="AO580" s="16">
        <v>9.33226065969429E-2</v>
      </c>
      <c r="AP580" s="16">
        <v>2.4267782426778201E-2</v>
      </c>
      <c r="AQ580" s="16"/>
      <c r="AR580" s="16">
        <v>9.2452830188679197E-2</v>
      </c>
      <c r="AS580" s="16">
        <v>0.15570652173912999</v>
      </c>
      <c r="AT580" s="16"/>
      <c r="AU580" s="16">
        <v>0.1134401972873</v>
      </c>
      <c r="AV580" s="16">
        <v>0.14083875308365101</v>
      </c>
      <c r="AW580" s="16"/>
      <c r="AX580" s="16">
        <v>0.100117785630153</v>
      </c>
      <c r="AY580" s="16">
        <v>0.143632662293599</v>
      </c>
      <c r="AZ580" s="16"/>
      <c r="BA580" s="16">
        <v>0.14088397790055199</v>
      </c>
      <c r="BB580" s="16">
        <v>0.13630806845965801</v>
      </c>
      <c r="BC580" s="16"/>
      <c r="BD580" s="16">
        <v>7.0157068062827205E-2</v>
      </c>
      <c r="BE580" s="16">
        <v>0.151332560834299</v>
      </c>
      <c r="BF580" s="16"/>
      <c r="BG580" s="16">
        <v>8.7837837837837801E-2</v>
      </c>
      <c r="BH580" s="16">
        <v>0.139525532770406</v>
      </c>
      <c r="BI580" s="16"/>
      <c r="BJ580" s="16">
        <v>7.5320512820512803E-2</v>
      </c>
      <c r="BK580" s="16">
        <v>0.144855789926819</v>
      </c>
      <c r="BL580" s="16"/>
      <c r="BM580" s="16">
        <v>0.139240506329114</v>
      </c>
      <c r="BN580" s="16">
        <v>0.136410256410256</v>
      </c>
      <c r="BO580" s="16"/>
      <c r="BP580" s="16">
        <v>0.114238410596026</v>
      </c>
      <c r="BQ580" s="16">
        <v>0.139519931418774</v>
      </c>
    </row>
    <row r="581" spans="2:69" x14ac:dyDescent="0.25">
      <c r="B581" t="s">
        <v>68</v>
      </c>
      <c r="C581" s="16">
        <v>5.5028462998102497E-2</v>
      </c>
      <c r="D581" s="16">
        <v>4.3154761904761897E-2</v>
      </c>
      <c r="E581" s="16">
        <v>2.9045643153527E-2</v>
      </c>
      <c r="F581" s="16">
        <v>1.54798761609907E-2</v>
      </c>
      <c r="G581" s="16">
        <v>7.4127906976744207E-2</v>
      </c>
      <c r="H581" s="16">
        <v>8.4218512898330794E-2</v>
      </c>
      <c r="I581" s="16">
        <v>4.1614123581336697E-2</v>
      </c>
      <c r="J581" s="16">
        <v>0.14141414141414099</v>
      </c>
      <c r="K581" s="16">
        <v>4.20168067226891E-2</v>
      </c>
      <c r="L581" s="16">
        <v>1.7699115044247801E-2</v>
      </c>
      <c r="M581" s="16"/>
      <c r="N581" s="16">
        <v>4.57831325301205E-2</v>
      </c>
      <c r="O581" s="16">
        <v>6.6666666666666693E-2</v>
      </c>
      <c r="P581" s="16">
        <v>6.4485981308411197E-2</v>
      </c>
      <c r="Q581" s="16">
        <v>5.1459854014598502E-2</v>
      </c>
      <c r="R581" s="16"/>
      <c r="S581" s="16">
        <v>5.1330798479087503E-2</v>
      </c>
      <c r="T581" s="16">
        <v>5.7416267942583699E-2</v>
      </c>
      <c r="U581" s="16">
        <v>3.6637931034482797E-2</v>
      </c>
      <c r="V581" s="16">
        <v>6.6140177690029597E-2</v>
      </c>
      <c r="W581" s="16">
        <v>4.3196544276457902E-2</v>
      </c>
      <c r="X581" s="16">
        <v>2.9126213592233E-2</v>
      </c>
      <c r="Y581" s="16">
        <v>4.47761194029851E-2</v>
      </c>
      <c r="Z581" s="16"/>
      <c r="AA581" s="16">
        <v>1.8474374255065599E-2</v>
      </c>
      <c r="AB581" s="16">
        <v>7.2104677060133598E-2</v>
      </c>
      <c r="AC581" s="16"/>
      <c r="AD581" s="16">
        <v>6.4539007092198605E-2</v>
      </c>
      <c r="AE581" s="16">
        <v>5.1554404145077698E-2</v>
      </c>
      <c r="AF581" s="16"/>
      <c r="AG581" s="16">
        <v>5.8893280632411102E-2</v>
      </c>
      <c r="AH581" s="16">
        <v>5.1459854014598502E-2</v>
      </c>
      <c r="AI581" s="16"/>
      <c r="AJ581" s="16">
        <v>4.2161277118297202E-2</v>
      </c>
      <c r="AK581" s="16">
        <v>6.6147859922179003E-2</v>
      </c>
      <c r="AL581" s="16"/>
      <c r="AM581" s="16">
        <v>9.34579439252336E-2</v>
      </c>
      <c r="AN581" s="16">
        <v>9.5846645367412095E-2</v>
      </c>
      <c r="AO581" s="16">
        <v>4.9879324215607403E-2</v>
      </c>
      <c r="AP581" s="16">
        <v>1.2552301255230099E-2</v>
      </c>
      <c r="AQ581" s="16"/>
      <c r="AR581" s="16">
        <v>3.6477987421383598E-2</v>
      </c>
      <c r="AS581" s="16">
        <v>6.3043478260869604E-2</v>
      </c>
      <c r="AT581" s="16"/>
      <c r="AU581" s="16">
        <v>4.5622688039457501E-2</v>
      </c>
      <c r="AV581" s="16">
        <v>5.6739179188158802E-2</v>
      </c>
      <c r="AW581" s="16"/>
      <c r="AX581" s="16">
        <v>5.3003533568904602E-2</v>
      </c>
      <c r="AY581" s="16">
        <v>5.5417326396742801E-2</v>
      </c>
      <c r="AZ581" s="16"/>
      <c r="BA581" s="16">
        <v>5.24861878453039E-2</v>
      </c>
      <c r="BB581" s="16">
        <v>5.5215973920130397E-2</v>
      </c>
      <c r="BC581" s="16"/>
      <c r="BD581" s="16">
        <v>4.8167539267015697E-2</v>
      </c>
      <c r="BE581" s="16">
        <v>5.6546929316338403E-2</v>
      </c>
      <c r="BF581" s="16"/>
      <c r="BG581" s="16">
        <v>4.0540540540540501E-2</v>
      </c>
      <c r="BH581" s="16">
        <v>5.5890631282669898E-2</v>
      </c>
      <c r="BI581" s="16"/>
      <c r="BJ581" s="16">
        <v>3.04487179487179E-2</v>
      </c>
      <c r="BK581" s="16">
        <v>5.8329746018080102E-2</v>
      </c>
      <c r="BL581" s="16"/>
      <c r="BM581" s="16">
        <v>2.7848101265822801E-2</v>
      </c>
      <c r="BN581" s="16">
        <v>5.7230769230769203E-2</v>
      </c>
      <c r="BO581" s="16"/>
      <c r="BP581" s="16">
        <v>1.9867549668874201E-2</v>
      </c>
      <c r="BQ581" s="16">
        <v>5.95799399914273E-2</v>
      </c>
    </row>
    <row r="582" spans="2:69" x14ac:dyDescent="0.25">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16"/>
      <c r="AI582" s="16"/>
      <c r="AJ582" s="16"/>
      <c r="AK582" s="16"/>
      <c r="AL582" s="16"/>
      <c r="AM582" s="16"/>
      <c r="AN582" s="16"/>
      <c r="AO582" s="16"/>
      <c r="AP582" s="16"/>
      <c r="AQ582" s="16"/>
      <c r="AR582" s="16"/>
      <c r="AS582" s="16"/>
      <c r="AT582" s="16"/>
      <c r="AU582" s="16"/>
      <c r="AV582" s="16"/>
      <c r="AW582" s="16"/>
      <c r="AX582" s="16"/>
      <c r="AY582" s="16"/>
      <c r="AZ582" s="16"/>
      <c r="BA582" s="16"/>
      <c r="BB582" s="16"/>
      <c r="BC582" s="16"/>
      <c r="BD582" s="16"/>
      <c r="BE582" s="16"/>
      <c r="BF582" s="16"/>
      <c r="BG582" s="16"/>
      <c r="BH582" s="16"/>
      <c r="BI582" s="16"/>
      <c r="BJ582" s="16"/>
      <c r="BK582" s="16"/>
      <c r="BL582" s="16"/>
      <c r="BM582" s="16"/>
      <c r="BN582" s="16"/>
      <c r="BO582" s="16"/>
      <c r="BP582" s="16"/>
      <c r="BQ582" s="16"/>
    </row>
    <row r="583" spans="2:69" x14ac:dyDescent="0.25">
      <c r="B583" s="6" t="s">
        <v>317</v>
      </c>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c r="BH583" s="16"/>
      <c r="BI583" s="16"/>
      <c r="BJ583" s="16"/>
      <c r="BK583" s="16"/>
      <c r="BL583" s="16"/>
      <c r="BM583" s="16"/>
      <c r="BN583" s="16"/>
      <c r="BO583" s="16"/>
      <c r="BP583" s="16"/>
      <c r="BQ583" s="16"/>
    </row>
    <row r="584" spans="2:69" x14ac:dyDescent="0.25">
      <c r="B584" s="23" t="s">
        <v>70</v>
      </c>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c r="AV584" s="16"/>
      <c r="AW584" s="16"/>
      <c r="AX584" s="16"/>
      <c r="AY584" s="16"/>
      <c r="AZ584" s="16"/>
      <c r="BA584" s="16"/>
      <c r="BB584" s="16"/>
      <c r="BC584" s="16"/>
      <c r="BD584" s="16"/>
      <c r="BE584" s="16"/>
      <c r="BF584" s="16"/>
      <c r="BG584" s="16"/>
      <c r="BH584" s="16"/>
      <c r="BI584" s="16"/>
      <c r="BJ584" s="16"/>
      <c r="BK584" s="16"/>
      <c r="BL584" s="16"/>
      <c r="BM584" s="16"/>
      <c r="BN584" s="16"/>
      <c r="BO584" s="16"/>
      <c r="BP584" s="16"/>
      <c r="BQ584" s="16"/>
    </row>
    <row r="585" spans="2:69" x14ac:dyDescent="0.25">
      <c r="B585" t="s">
        <v>304</v>
      </c>
      <c r="C585" s="16">
        <v>0.24212523719165099</v>
      </c>
      <c r="D585" s="16">
        <v>0.25892857142857101</v>
      </c>
      <c r="E585" s="16">
        <v>0.29875518672199203</v>
      </c>
      <c r="F585" s="16">
        <v>0.24303405572755399</v>
      </c>
      <c r="G585" s="16">
        <v>0.274709302325581</v>
      </c>
      <c r="H585" s="16">
        <v>0.20637329286798201</v>
      </c>
      <c r="I585" s="16">
        <v>0.19167717528373299</v>
      </c>
      <c r="J585" s="16">
        <v>0.31313131313131298</v>
      </c>
      <c r="K585" s="16">
        <v>0.21008403361344499</v>
      </c>
      <c r="L585" s="16">
        <v>0.25663716814159299</v>
      </c>
      <c r="M585" s="16"/>
      <c r="N585" s="16">
        <v>0.27590361445783101</v>
      </c>
      <c r="O585" s="16">
        <v>0.22380952380952401</v>
      </c>
      <c r="P585" s="16">
        <v>0.24205607476635499</v>
      </c>
      <c r="Q585" s="16">
        <v>0.23613138686131399</v>
      </c>
      <c r="R585" s="16"/>
      <c r="S585" s="16">
        <v>0.27946768060836502</v>
      </c>
      <c r="T585" s="16">
        <v>0.241626794258373</v>
      </c>
      <c r="U585" s="16">
        <v>0.25215517241379298</v>
      </c>
      <c r="V585" s="16">
        <v>0.26159921026653499</v>
      </c>
      <c r="W585" s="16">
        <v>0.236501079913607</v>
      </c>
      <c r="X585" s="16">
        <v>0.21941747572815501</v>
      </c>
      <c r="Y585" s="16">
        <v>0.222388059701493</v>
      </c>
      <c r="Z585" s="16"/>
      <c r="AA585" s="16">
        <v>0.22586412395709199</v>
      </c>
      <c r="AB585" s="16">
        <v>0.249721603563474</v>
      </c>
      <c r="AC585" s="16"/>
      <c r="AD585" s="16">
        <v>0.20141843971631199</v>
      </c>
      <c r="AE585" s="16">
        <v>0.25699481865285001</v>
      </c>
      <c r="AF585" s="16"/>
      <c r="AG585" s="16">
        <v>0.24861660079051401</v>
      </c>
      <c r="AH585" s="16">
        <v>0.23613138686131399</v>
      </c>
      <c r="AI585" s="16"/>
      <c r="AJ585" s="16">
        <v>0.207122390503479</v>
      </c>
      <c r="AK585" s="16">
        <v>0.27237354085603099</v>
      </c>
      <c r="AL585" s="16"/>
      <c r="AM585" s="16">
        <v>0.30218068535825499</v>
      </c>
      <c r="AN585" s="16">
        <v>0.34664536741214103</v>
      </c>
      <c r="AO585" s="16">
        <v>0.238938053097345</v>
      </c>
      <c r="AP585" s="16">
        <v>0.12468619246861901</v>
      </c>
      <c r="AQ585" s="16"/>
      <c r="AR585" s="16">
        <v>0.24339622641509401</v>
      </c>
      <c r="AS585" s="16">
        <v>0.241576086956522</v>
      </c>
      <c r="AT585" s="16"/>
      <c r="AU585" s="16">
        <v>0.242909987669544</v>
      </c>
      <c r="AV585" s="16">
        <v>0.24198250728862999</v>
      </c>
      <c r="AW585" s="16"/>
      <c r="AX585" s="16">
        <v>0.22732626619552401</v>
      </c>
      <c r="AY585" s="16">
        <v>0.24496720199050001</v>
      </c>
      <c r="AZ585" s="16"/>
      <c r="BA585" s="16">
        <v>0.22928176795580099</v>
      </c>
      <c r="BB585" s="16">
        <v>0.243072534637327</v>
      </c>
      <c r="BC585" s="16"/>
      <c r="BD585" s="16">
        <v>0.25549738219895302</v>
      </c>
      <c r="BE585" s="16">
        <v>0.23916570104287399</v>
      </c>
      <c r="BF585" s="16"/>
      <c r="BG585" s="16">
        <v>0.24662162162162199</v>
      </c>
      <c r="BH585" s="16">
        <v>0.24185765983112201</v>
      </c>
      <c r="BI585" s="16"/>
      <c r="BJ585" s="16">
        <v>0.26762820512820501</v>
      </c>
      <c r="BK585" s="16">
        <v>0.23869995695221699</v>
      </c>
      <c r="BL585" s="16"/>
      <c r="BM585" s="16">
        <v>0.22025316455696201</v>
      </c>
      <c r="BN585" s="16">
        <v>0.24389743589743601</v>
      </c>
      <c r="BO585" s="16"/>
      <c r="BP585" s="16">
        <v>0.231788079470199</v>
      </c>
      <c r="BQ585" s="16">
        <v>0.243463351907415</v>
      </c>
    </row>
    <row r="586" spans="2:69" x14ac:dyDescent="0.25">
      <c r="B586" t="s">
        <v>305</v>
      </c>
      <c r="C586" s="16">
        <v>0.63339658444022795</v>
      </c>
      <c r="D586" s="16">
        <v>0.64732142857142905</v>
      </c>
      <c r="E586" s="16">
        <v>0.62932226832641802</v>
      </c>
      <c r="F586" s="16">
        <v>0.65944272445820395</v>
      </c>
      <c r="G586" s="16">
        <v>0.63081395348837199</v>
      </c>
      <c r="H586" s="16">
        <v>0.58877086494688902</v>
      </c>
      <c r="I586" s="16">
        <v>0.67843631778058</v>
      </c>
      <c r="J586" s="16">
        <v>0.580808080808081</v>
      </c>
      <c r="K586" s="16">
        <v>0.68067226890756305</v>
      </c>
      <c r="L586" s="16">
        <v>0.69026548672566401</v>
      </c>
      <c r="M586" s="16"/>
      <c r="N586" s="16">
        <v>0.39036144578313298</v>
      </c>
      <c r="O586" s="16">
        <v>0.59841269841269795</v>
      </c>
      <c r="P586" s="16">
        <v>0.66728971962616801</v>
      </c>
      <c r="Q586" s="16">
        <v>0.70182481751824799</v>
      </c>
      <c r="R586" s="16"/>
      <c r="S586" s="16">
        <v>0.49239543726235702</v>
      </c>
      <c r="T586" s="16">
        <v>0.607655502392344</v>
      </c>
      <c r="U586" s="16">
        <v>0.65086206896551702</v>
      </c>
      <c r="V586" s="16">
        <v>0.57354392892398798</v>
      </c>
      <c r="W586" s="16">
        <v>0.69222462203023805</v>
      </c>
      <c r="X586" s="16">
        <v>0.70679611650485397</v>
      </c>
      <c r="Y586" s="16">
        <v>0.68805970149253703</v>
      </c>
      <c r="Z586" s="16"/>
      <c r="AA586" s="16">
        <v>0.722288438617402</v>
      </c>
      <c r="AB586" s="16">
        <v>0.59187082405345204</v>
      </c>
      <c r="AC586" s="16"/>
      <c r="AD586" s="16">
        <v>0.63829787234042601</v>
      </c>
      <c r="AE586" s="16">
        <v>0.63160621761657998</v>
      </c>
      <c r="AF586" s="16"/>
      <c r="AG586" s="16">
        <v>0.55928853754940699</v>
      </c>
      <c r="AH586" s="16">
        <v>0.70182481751824799</v>
      </c>
      <c r="AI586" s="16"/>
      <c r="AJ586" s="16">
        <v>0.71182971756037705</v>
      </c>
      <c r="AK586" s="16">
        <v>0.56561726211531704</v>
      </c>
      <c r="AL586" s="16"/>
      <c r="AM586" s="16">
        <v>0.177570093457944</v>
      </c>
      <c r="AN586" s="16">
        <v>0.42651757188498401</v>
      </c>
      <c r="AO586" s="16">
        <v>0.68744971842317004</v>
      </c>
      <c r="AP586" s="16">
        <v>0.85857740585774101</v>
      </c>
      <c r="AQ586" s="16"/>
      <c r="AR586" s="16">
        <v>0.68616352201257902</v>
      </c>
      <c r="AS586" s="16">
        <v>0.61059782608695701</v>
      </c>
      <c r="AT586" s="16"/>
      <c r="AU586" s="16">
        <v>0.63501849568433999</v>
      </c>
      <c r="AV586" s="16">
        <v>0.63310159228526597</v>
      </c>
      <c r="AW586" s="16"/>
      <c r="AX586" s="16">
        <v>0.69846878680800895</v>
      </c>
      <c r="AY586" s="16">
        <v>0.62090024881248596</v>
      </c>
      <c r="AZ586" s="16"/>
      <c r="BA586" s="16">
        <v>0.62154696132596698</v>
      </c>
      <c r="BB586" s="16">
        <v>0.63427057864710701</v>
      </c>
      <c r="BC586" s="16"/>
      <c r="BD586" s="16">
        <v>0.65445026178010501</v>
      </c>
      <c r="BE586" s="16">
        <v>0.62873696407879498</v>
      </c>
      <c r="BF586" s="16"/>
      <c r="BG586" s="16">
        <v>0.66891891891891897</v>
      </c>
      <c r="BH586" s="16">
        <v>0.63128266988339399</v>
      </c>
      <c r="BI586" s="16"/>
      <c r="BJ586" s="16">
        <v>0.67948717948717996</v>
      </c>
      <c r="BK586" s="16">
        <v>0.62720619888075801</v>
      </c>
      <c r="BL586" s="16"/>
      <c r="BM586" s="16">
        <v>0.67594936708860798</v>
      </c>
      <c r="BN586" s="16">
        <v>0.62994871794871798</v>
      </c>
      <c r="BO586" s="16"/>
      <c r="BP586" s="16">
        <v>0.67880794701986802</v>
      </c>
      <c r="BQ586" s="16">
        <v>0.62751821688812703</v>
      </c>
    </row>
    <row r="587" spans="2:69" x14ac:dyDescent="0.25">
      <c r="B587" t="s">
        <v>306</v>
      </c>
      <c r="C587" s="16">
        <v>9.6584440227704002E-2</v>
      </c>
      <c r="D587" s="16">
        <v>6.6964285714285698E-2</v>
      </c>
      <c r="E587" s="16">
        <v>5.9474412171507597E-2</v>
      </c>
      <c r="F587" s="16">
        <v>8.2043343653250805E-2</v>
      </c>
      <c r="G587" s="16">
        <v>7.5581395348837205E-2</v>
      </c>
      <c r="H587" s="16">
        <v>0.151745068285281</v>
      </c>
      <c r="I587" s="16">
        <v>0.10970996216897901</v>
      </c>
      <c r="J587" s="16">
        <v>7.5757575757575801E-2</v>
      </c>
      <c r="K587" s="16">
        <v>7.5630252100840303E-2</v>
      </c>
      <c r="L587" s="16">
        <v>4.4247787610619503E-2</v>
      </c>
      <c r="M587" s="16"/>
      <c r="N587" s="16">
        <v>0.3</v>
      </c>
      <c r="O587" s="16">
        <v>0.14444444444444399</v>
      </c>
      <c r="P587" s="16">
        <v>6.0747663551401897E-2</v>
      </c>
      <c r="Q587" s="16">
        <v>3.7956204379562E-2</v>
      </c>
      <c r="R587" s="16"/>
      <c r="S587" s="16">
        <v>0.19011406844106499</v>
      </c>
      <c r="T587" s="16">
        <v>0.119617224880383</v>
      </c>
      <c r="U587" s="16">
        <v>7.9741379310344807E-2</v>
      </c>
      <c r="V587" s="16">
        <v>0.140177690029615</v>
      </c>
      <c r="W587" s="16">
        <v>5.3995680345572401E-2</v>
      </c>
      <c r="X587" s="16">
        <v>5.7281553398058301E-2</v>
      </c>
      <c r="Y587" s="16">
        <v>5.8208955223880601E-2</v>
      </c>
      <c r="Z587" s="16"/>
      <c r="AA587" s="16">
        <v>4.0524433849821198E-2</v>
      </c>
      <c r="AB587" s="16">
        <v>0.122772828507795</v>
      </c>
      <c r="AC587" s="16"/>
      <c r="AD587" s="16">
        <v>0.12624113475177301</v>
      </c>
      <c r="AE587" s="16">
        <v>8.5751295336787603E-2</v>
      </c>
      <c r="AF587" s="16"/>
      <c r="AG587" s="16">
        <v>0.16007905138339901</v>
      </c>
      <c r="AH587" s="16">
        <v>3.7956204379562E-2</v>
      </c>
      <c r="AI587" s="16"/>
      <c r="AJ587" s="16">
        <v>6.1399918133442498E-2</v>
      </c>
      <c r="AK587" s="16">
        <v>0.12698974177573399</v>
      </c>
      <c r="AL587" s="16"/>
      <c r="AM587" s="16">
        <v>0.41744548286604399</v>
      </c>
      <c r="AN587" s="16">
        <v>0.17252396166134201</v>
      </c>
      <c r="AO587" s="16">
        <v>5.7522123893805302E-2</v>
      </c>
      <c r="AP587" s="16">
        <v>1.2552301255230099E-2</v>
      </c>
      <c r="AQ587" s="16"/>
      <c r="AR587" s="16">
        <v>5.2201257861635202E-2</v>
      </c>
      <c r="AS587" s="16">
        <v>0.115760869565217</v>
      </c>
      <c r="AT587" s="16"/>
      <c r="AU587" s="16">
        <v>9.1245376078914905E-2</v>
      </c>
      <c r="AV587" s="16">
        <v>9.7555505718771002E-2</v>
      </c>
      <c r="AW587" s="16"/>
      <c r="AX587" s="16">
        <v>5.5359246171966997E-2</v>
      </c>
      <c r="AY587" s="16">
        <v>0.104501244062429</v>
      </c>
      <c r="AZ587" s="16"/>
      <c r="BA587" s="16">
        <v>0.124309392265193</v>
      </c>
      <c r="BB587" s="16">
        <v>9.4539527302363494E-2</v>
      </c>
      <c r="BC587" s="16"/>
      <c r="BD587" s="16">
        <v>6.5968586387434594E-2</v>
      </c>
      <c r="BE587" s="16">
        <v>0.103360370799536</v>
      </c>
      <c r="BF587" s="16"/>
      <c r="BG587" s="16">
        <v>7.0945945945945901E-2</v>
      </c>
      <c r="BH587" s="16">
        <v>9.8110172899075199E-2</v>
      </c>
      <c r="BI587" s="16"/>
      <c r="BJ587" s="16">
        <v>4.1666666666666699E-2</v>
      </c>
      <c r="BK587" s="16">
        <v>0.103960396039604</v>
      </c>
      <c r="BL587" s="16"/>
      <c r="BM587" s="16">
        <v>8.8607594936708903E-2</v>
      </c>
      <c r="BN587" s="16">
        <v>9.7230769230769204E-2</v>
      </c>
      <c r="BO587" s="16"/>
      <c r="BP587" s="16">
        <v>7.4503311258278193E-2</v>
      </c>
      <c r="BQ587" s="16">
        <v>9.9442777539648503E-2</v>
      </c>
    </row>
    <row r="588" spans="2:69" x14ac:dyDescent="0.25">
      <c r="B588" t="s">
        <v>68</v>
      </c>
      <c r="C588" s="16">
        <v>2.7893738140417498E-2</v>
      </c>
      <c r="D588" s="16">
        <v>2.6785714285714302E-2</v>
      </c>
      <c r="E588" s="16">
        <v>1.2448132780083001E-2</v>
      </c>
      <c r="F588" s="16">
        <v>1.54798761609907E-2</v>
      </c>
      <c r="G588" s="16">
        <v>1.8895348837209301E-2</v>
      </c>
      <c r="H588" s="16">
        <v>5.31107738998483E-2</v>
      </c>
      <c r="I588" s="16">
        <v>2.0176544766708701E-2</v>
      </c>
      <c r="J588" s="16">
        <v>3.03030303030303E-2</v>
      </c>
      <c r="K588" s="16">
        <v>3.3613445378151301E-2</v>
      </c>
      <c r="L588" s="16">
        <v>8.8495575221238902E-3</v>
      </c>
      <c r="M588" s="16"/>
      <c r="N588" s="16">
        <v>3.3734939759036103E-2</v>
      </c>
      <c r="O588" s="16">
        <v>3.3333333333333298E-2</v>
      </c>
      <c r="P588" s="16">
        <v>2.9906542056074799E-2</v>
      </c>
      <c r="Q588" s="16">
        <v>2.4087591240875901E-2</v>
      </c>
      <c r="R588" s="16"/>
      <c r="S588" s="16">
        <v>3.8022813688212899E-2</v>
      </c>
      <c r="T588" s="16">
        <v>3.11004784688995E-2</v>
      </c>
      <c r="U588" s="16">
        <v>1.72413793103448E-2</v>
      </c>
      <c r="V588" s="16">
        <v>2.46791707798618E-2</v>
      </c>
      <c r="W588" s="16">
        <v>1.72786177105832E-2</v>
      </c>
      <c r="X588" s="16">
        <v>1.6504854368931999E-2</v>
      </c>
      <c r="Y588" s="16">
        <v>3.1343283582089501E-2</v>
      </c>
      <c r="Z588" s="16"/>
      <c r="AA588" s="16">
        <v>1.13230035756853E-2</v>
      </c>
      <c r="AB588" s="16">
        <v>3.5634743875278402E-2</v>
      </c>
      <c r="AC588" s="16"/>
      <c r="AD588" s="16">
        <v>3.4042553191489397E-2</v>
      </c>
      <c r="AE588" s="16">
        <v>2.5647668393782401E-2</v>
      </c>
      <c r="AF588" s="16"/>
      <c r="AG588" s="16">
        <v>3.2015810276679803E-2</v>
      </c>
      <c r="AH588" s="16">
        <v>2.4087591240875901E-2</v>
      </c>
      <c r="AI588" s="16"/>
      <c r="AJ588" s="16">
        <v>1.9647973802701599E-2</v>
      </c>
      <c r="AK588" s="16">
        <v>3.5019455252918302E-2</v>
      </c>
      <c r="AL588" s="16"/>
      <c r="AM588" s="16">
        <v>0.10280373831775701</v>
      </c>
      <c r="AN588" s="16">
        <v>5.4313099041533502E-2</v>
      </c>
      <c r="AO588" s="16">
        <v>1.6090104585679801E-2</v>
      </c>
      <c r="AP588" s="16">
        <v>4.1841004184100397E-3</v>
      </c>
      <c r="AQ588" s="16"/>
      <c r="AR588" s="16">
        <v>1.8238993710691799E-2</v>
      </c>
      <c r="AS588" s="16">
        <v>3.2065217391304399E-2</v>
      </c>
      <c r="AT588" s="16"/>
      <c r="AU588" s="16">
        <v>3.0826140567201E-2</v>
      </c>
      <c r="AV588" s="16">
        <v>2.73603947073335E-2</v>
      </c>
      <c r="AW588" s="16"/>
      <c r="AX588" s="16">
        <v>1.8845700824499399E-2</v>
      </c>
      <c r="AY588" s="16">
        <v>2.9631305134584899E-2</v>
      </c>
      <c r="AZ588" s="16"/>
      <c r="BA588" s="16">
        <v>2.4861878453038701E-2</v>
      </c>
      <c r="BB588" s="16">
        <v>2.81173594132029E-2</v>
      </c>
      <c r="BC588" s="16"/>
      <c r="BD588" s="16">
        <v>2.40837696335079E-2</v>
      </c>
      <c r="BE588" s="16">
        <v>2.8736964078794901E-2</v>
      </c>
      <c r="BF588" s="16"/>
      <c r="BG588" s="16">
        <v>1.35135135135135E-2</v>
      </c>
      <c r="BH588" s="16">
        <v>2.8749497386409299E-2</v>
      </c>
      <c r="BI588" s="16"/>
      <c r="BJ588" s="16">
        <v>1.1217948717948701E-2</v>
      </c>
      <c r="BK588" s="16">
        <v>3.01334481274214E-2</v>
      </c>
      <c r="BL588" s="16"/>
      <c r="BM588" s="16">
        <v>1.5189873417721499E-2</v>
      </c>
      <c r="BN588" s="16">
        <v>2.8923076923076899E-2</v>
      </c>
      <c r="BO588" s="16"/>
      <c r="BP588" s="16">
        <v>1.4900662251655599E-2</v>
      </c>
      <c r="BQ588" s="16">
        <v>2.9575653664809302E-2</v>
      </c>
    </row>
    <row r="589" spans="2:69" x14ac:dyDescent="0.25">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c r="AF589" s="16"/>
      <c r="AG589" s="16"/>
      <c r="AH589" s="16"/>
      <c r="AI589" s="16"/>
      <c r="AJ589" s="16"/>
      <c r="AK589" s="16"/>
      <c r="AL589" s="16"/>
      <c r="AM589" s="16"/>
      <c r="AN589" s="16"/>
      <c r="AO589" s="16"/>
      <c r="AP589" s="16"/>
      <c r="AQ589" s="16"/>
      <c r="AR589" s="16"/>
      <c r="AS589" s="16"/>
      <c r="AT589" s="16"/>
      <c r="AU589" s="16"/>
      <c r="AV589" s="16"/>
      <c r="AW589" s="16"/>
      <c r="AX589" s="16"/>
      <c r="AY589" s="16"/>
      <c r="AZ589" s="16"/>
      <c r="BA589" s="16"/>
      <c r="BB589" s="16"/>
      <c r="BC589" s="16"/>
      <c r="BD589" s="16"/>
      <c r="BE589" s="16"/>
      <c r="BF589" s="16"/>
      <c r="BG589" s="16"/>
      <c r="BH589" s="16"/>
      <c r="BI589" s="16"/>
      <c r="BJ589" s="16"/>
      <c r="BK589" s="16"/>
      <c r="BL589" s="16"/>
      <c r="BM589" s="16"/>
      <c r="BN589" s="16"/>
      <c r="BO589" s="16"/>
      <c r="BP589" s="16"/>
      <c r="BQ589" s="16"/>
    </row>
    <row r="590" spans="2:69" x14ac:dyDescent="0.25">
      <c r="B590" s="6" t="s">
        <v>318</v>
      </c>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c r="BF590" s="16"/>
      <c r="BG590" s="16"/>
      <c r="BH590" s="16"/>
      <c r="BI590" s="16"/>
      <c r="BJ590" s="16"/>
      <c r="BK590" s="16"/>
      <c r="BL590" s="16"/>
      <c r="BM590" s="16"/>
      <c r="BN590" s="16"/>
      <c r="BO590" s="16"/>
      <c r="BP590" s="16"/>
      <c r="BQ590" s="16"/>
    </row>
    <row r="591" spans="2:69" x14ac:dyDescent="0.25">
      <c r="B591" s="23" t="s">
        <v>70</v>
      </c>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c r="AF591" s="16"/>
      <c r="AG591" s="16"/>
      <c r="AH591" s="16"/>
      <c r="AI591" s="16"/>
      <c r="AJ591" s="16"/>
      <c r="AK591" s="16"/>
      <c r="AL591" s="16"/>
      <c r="AM591" s="16"/>
      <c r="AN591" s="16"/>
      <c r="AO591" s="16"/>
      <c r="AP591" s="16"/>
      <c r="AQ591" s="16"/>
      <c r="AR591" s="16"/>
      <c r="AS591" s="16"/>
      <c r="AT591" s="16"/>
      <c r="AU591" s="16"/>
      <c r="AV591" s="16"/>
      <c r="AW591" s="16"/>
      <c r="AX591" s="16"/>
      <c r="AY591" s="16"/>
      <c r="AZ591" s="16"/>
      <c r="BA591" s="16"/>
      <c r="BB591" s="16"/>
      <c r="BC591" s="16"/>
      <c r="BD591" s="16"/>
      <c r="BE591" s="16"/>
      <c r="BF591" s="16"/>
      <c r="BG591" s="16"/>
      <c r="BH591" s="16"/>
      <c r="BI591" s="16"/>
      <c r="BJ591" s="16"/>
      <c r="BK591" s="16"/>
      <c r="BL591" s="16"/>
      <c r="BM591" s="16"/>
      <c r="BN591" s="16"/>
      <c r="BO591" s="16"/>
      <c r="BP591" s="16"/>
      <c r="BQ591" s="16"/>
    </row>
    <row r="592" spans="2:69" x14ac:dyDescent="0.25">
      <c r="B592" t="s">
        <v>304</v>
      </c>
      <c r="C592" s="16">
        <v>0.26223908918406102</v>
      </c>
      <c r="D592" s="16">
        <v>0.25297619047619002</v>
      </c>
      <c r="E592" s="16">
        <v>0.37067773167358198</v>
      </c>
      <c r="F592" s="16">
        <v>0.246130030959752</v>
      </c>
      <c r="G592" s="16">
        <v>0.25436046511627902</v>
      </c>
      <c r="H592" s="16">
        <v>0.25872534142640402</v>
      </c>
      <c r="I592" s="16">
        <v>0.20050441361916799</v>
      </c>
      <c r="J592" s="16">
        <v>0.26767676767676801</v>
      </c>
      <c r="K592" s="16">
        <v>0.22689075630252101</v>
      </c>
      <c r="L592" s="16">
        <v>0.265486725663717</v>
      </c>
      <c r="M592" s="16"/>
      <c r="N592" s="16">
        <v>0.3</v>
      </c>
      <c r="O592" s="16">
        <v>0.21904761904761899</v>
      </c>
      <c r="P592" s="16">
        <v>0.26261682242990703</v>
      </c>
      <c r="Q592" s="16">
        <v>0.26058394160583898</v>
      </c>
      <c r="R592" s="16"/>
      <c r="S592" s="16">
        <v>0.25475285171102702</v>
      </c>
      <c r="T592" s="16">
        <v>0.26076555023923398</v>
      </c>
      <c r="U592" s="16">
        <v>0.28448275862069</v>
      </c>
      <c r="V592" s="16">
        <v>0.25863770977295197</v>
      </c>
      <c r="W592" s="16">
        <v>0.27645788336933003</v>
      </c>
      <c r="X592" s="16">
        <v>0.26019417475728202</v>
      </c>
      <c r="Y592" s="16">
        <v>0.23731343283582099</v>
      </c>
      <c r="Z592" s="16"/>
      <c r="AA592" s="16">
        <v>0.242550655542312</v>
      </c>
      <c r="AB592" s="16">
        <v>0.271436525612472</v>
      </c>
      <c r="AC592" s="16"/>
      <c r="AD592" s="16">
        <v>0.22695035460992899</v>
      </c>
      <c r="AE592" s="16">
        <v>0.27512953367875598</v>
      </c>
      <c r="AF592" s="16"/>
      <c r="AG592" s="16">
        <v>0.26403162055335999</v>
      </c>
      <c r="AH592" s="16">
        <v>0.26058394160583898</v>
      </c>
      <c r="AI592" s="16"/>
      <c r="AJ592" s="16">
        <v>0.24027834629553799</v>
      </c>
      <c r="AK592" s="16">
        <v>0.281216837637071</v>
      </c>
      <c r="AL592" s="16"/>
      <c r="AM592" s="16">
        <v>0.38317757009345799</v>
      </c>
      <c r="AN592" s="16">
        <v>0.32907348242811502</v>
      </c>
      <c r="AO592" s="16">
        <v>0.26387771520514902</v>
      </c>
      <c r="AP592" s="16">
        <v>0.15815899581590001</v>
      </c>
      <c r="AQ592" s="16"/>
      <c r="AR592" s="16">
        <v>0.26415094339622602</v>
      </c>
      <c r="AS592" s="16">
        <v>0.261413043478261</v>
      </c>
      <c r="AT592" s="16"/>
      <c r="AU592" s="16">
        <v>0.25893958076448798</v>
      </c>
      <c r="AV592" s="16">
        <v>0.26283920161471203</v>
      </c>
      <c r="AW592" s="16"/>
      <c r="AX592" s="16">
        <v>0.27326266195524102</v>
      </c>
      <c r="AY592" s="16">
        <v>0.26012214431124198</v>
      </c>
      <c r="AZ592" s="16"/>
      <c r="BA592" s="16">
        <v>0.25138121546961301</v>
      </c>
      <c r="BB592" s="16">
        <v>0.263039934800326</v>
      </c>
      <c r="BC592" s="16"/>
      <c r="BD592" s="16">
        <v>0.269109947643979</v>
      </c>
      <c r="BE592" s="16">
        <v>0.26071842410196999</v>
      </c>
      <c r="BF592" s="16"/>
      <c r="BG592" s="16">
        <v>0.222972972972973</v>
      </c>
      <c r="BH592" s="16">
        <v>0.26457579412947302</v>
      </c>
      <c r="BI592" s="16"/>
      <c r="BJ592" s="16">
        <v>0.25</v>
      </c>
      <c r="BK592" s="16">
        <v>0.26388291003013298</v>
      </c>
      <c r="BL592" s="16"/>
      <c r="BM592" s="16">
        <v>0.25063291139240501</v>
      </c>
      <c r="BN592" s="16">
        <v>0.26317948717948703</v>
      </c>
      <c r="BO592" s="16"/>
      <c r="BP592" s="16">
        <v>0.24337748344370899</v>
      </c>
      <c r="BQ592" s="16">
        <v>0.264680668666952</v>
      </c>
    </row>
    <row r="593" spans="2:69" x14ac:dyDescent="0.25">
      <c r="B593" t="s">
        <v>305</v>
      </c>
      <c r="C593" s="16">
        <v>0.647817836812144</v>
      </c>
      <c r="D593" s="16">
        <v>0.66815476190476197</v>
      </c>
      <c r="E593" s="16">
        <v>0.57123098201936395</v>
      </c>
      <c r="F593" s="16">
        <v>0.69659442724458198</v>
      </c>
      <c r="G593" s="16">
        <v>0.68604651162790697</v>
      </c>
      <c r="H593" s="16">
        <v>0.60546282245826999</v>
      </c>
      <c r="I593" s="16">
        <v>0.68978562421185396</v>
      </c>
      <c r="J593" s="16">
        <v>0.62121212121212099</v>
      </c>
      <c r="K593" s="16">
        <v>0.69747899159663895</v>
      </c>
      <c r="L593" s="16">
        <v>0.69911504424778803</v>
      </c>
      <c r="M593" s="16"/>
      <c r="N593" s="16">
        <v>0.51686746987951804</v>
      </c>
      <c r="O593" s="16">
        <v>0.68095238095238098</v>
      </c>
      <c r="P593" s="16">
        <v>0.66074766355140202</v>
      </c>
      <c r="Q593" s="16">
        <v>0.67481751824817504</v>
      </c>
      <c r="R593" s="16"/>
      <c r="S593" s="16">
        <v>0.59315589353612197</v>
      </c>
      <c r="T593" s="16">
        <v>0.63875598086124397</v>
      </c>
      <c r="U593" s="16">
        <v>0.65301724137931005</v>
      </c>
      <c r="V593" s="16">
        <v>0.63079960513326705</v>
      </c>
      <c r="W593" s="16">
        <v>0.67710583153347703</v>
      </c>
      <c r="X593" s="16">
        <v>0.69126213592232999</v>
      </c>
      <c r="Y593" s="16">
        <v>0.68208955223880596</v>
      </c>
      <c r="Z593" s="16"/>
      <c r="AA593" s="16">
        <v>0.70798569725864102</v>
      </c>
      <c r="AB593" s="16">
        <v>0.61971046770601301</v>
      </c>
      <c r="AC593" s="16"/>
      <c r="AD593" s="16">
        <v>0.659574468085106</v>
      </c>
      <c r="AE593" s="16">
        <v>0.64352331606217605</v>
      </c>
      <c r="AF593" s="16"/>
      <c r="AG593" s="16">
        <v>0.61857707509881399</v>
      </c>
      <c r="AH593" s="16">
        <v>0.67481751824817504</v>
      </c>
      <c r="AI593" s="16"/>
      <c r="AJ593" s="16">
        <v>0.69873106835857601</v>
      </c>
      <c r="AK593" s="16">
        <v>0.60382030420940902</v>
      </c>
      <c r="AL593" s="16"/>
      <c r="AM593" s="16">
        <v>0.258566978193146</v>
      </c>
      <c r="AN593" s="16">
        <v>0.51996805111821098</v>
      </c>
      <c r="AO593" s="16">
        <v>0.67658889782783604</v>
      </c>
      <c r="AP593" s="16">
        <v>0.82510460251046003</v>
      </c>
      <c r="AQ593" s="16"/>
      <c r="AR593" s="16">
        <v>0.66163522012578602</v>
      </c>
      <c r="AS593" s="16">
        <v>0.64184782608695701</v>
      </c>
      <c r="AT593" s="16"/>
      <c r="AU593" s="16">
        <v>0.657213316892725</v>
      </c>
      <c r="AV593" s="16">
        <v>0.64610899304776903</v>
      </c>
      <c r="AW593" s="16"/>
      <c r="AX593" s="16">
        <v>0.66548881036513496</v>
      </c>
      <c r="AY593" s="16">
        <v>0.64442433838498103</v>
      </c>
      <c r="AZ593" s="16"/>
      <c r="BA593" s="16">
        <v>0.65469613259668502</v>
      </c>
      <c r="BB593" s="16">
        <v>0.64731051344743296</v>
      </c>
      <c r="BC593" s="16"/>
      <c r="BD593" s="16">
        <v>0.65549738219895304</v>
      </c>
      <c r="BE593" s="16">
        <v>0.64611819235225998</v>
      </c>
      <c r="BF593" s="16"/>
      <c r="BG593" s="16">
        <v>0.70945945945945899</v>
      </c>
      <c r="BH593" s="16">
        <v>0.64414957780458404</v>
      </c>
      <c r="BI593" s="16"/>
      <c r="BJ593" s="16">
        <v>0.6875</v>
      </c>
      <c r="BK593" s="16">
        <v>0.64248816185966395</v>
      </c>
      <c r="BL593" s="16"/>
      <c r="BM593" s="16">
        <v>0.67848101265822802</v>
      </c>
      <c r="BN593" s="16">
        <v>0.64533333333333298</v>
      </c>
      <c r="BO593" s="16"/>
      <c r="BP593" s="16">
        <v>0.70198675496688701</v>
      </c>
      <c r="BQ593" s="16">
        <v>0.64080582940420105</v>
      </c>
    </row>
    <row r="594" spans="2:69" x14ac:dyDescent="0.25">
      <c r="B594" t="s">
        <v>306</v>
      </c>
      <c r="C594" s="16">
        <v>5.7874762808349099E-2</v>
      </c>
      <c r="D594" s="16">
        <v>5.2083333333333301E-2</v>
      </c>
      <c r="E594" s="16">
        <v>3.7344398340249003E-2</v>
      </c>
      <c r="F594" s="16">
        <v>4.9535603715170302E-2</v>
      </c>
      <c r="G594" s="16">
        <v>2.7616279069767401E-2</v>
      </c>
      <c r="H594" s="16">
        <v>8.57359635811836E-2</v>
      </c>
      <c r="I594" s="16">
        <v>8.3228247162673394E-2</v>
      </c>
      <c r="J594" s="16">
        <v>3.5353535353535401E-2</v>
      </c>
      <c r="K594" s="16">
        <v>4.20168067226891E-2</v>
      </c>
      <c r="L594" s="16">
        <v>8.8495575221238902E-3</v>
      </c>
      <c r="M594" s="16"/>
      <c r="N594" s="16">
        <v>0.155421686746988</v>
      </c>
      <c r="O594" s="16">
        <v>6.5079365079365098E-2</v>
      </c>
      <c r="P594" s="16">
        <v>4.1121495327102797E-2</v>
      </c>
      <c r="Q594" s="16">
        <v>3.32116788321168E-2</v>
      </c>
      <c r="R594" s="16"/>
      <c r="S594" s="16">
        <v>0.11596958174904901</v>
      </c>
      <c r="T594" s="16">
        <v>6.9377990430621997E-2</v>
      </c>
      <c r="U594" s="16">
        <v>5.3879310344827597E-2</v>
      </c>
      <c r="V594" s="16">
        <v>8.0947680157946705E-2</v>
      </c>
      <c r="W594" s="16">
        <v>2.6997840172786201E-2</v>
      </c>
      <c r="X594" s="16">
        <v>2.81553398058252E-2</v>
      </c>
      <c r="Y594" s="16">
        <v>4.47761194029851E-2</v>
      </c>
      <c r="Z594" s="16"/>
      <c r="AA594" s="16">
        <v>3.2777115613825999E-2</v>
      </c>
      <c r="AB594" s="16">
        <v>6.9599109131403103E-2</v>
      </c>
      <c r="AC594" s="16"/>
      <c r="AD594" s="16">
        <v>8.0141843971631196E-2</v>
      </c>
      <c r="AE594" s="16">
        <v>4.9740932642487003E-2</v>
      </c>
      <c r="AF594" s="16"/>
      <c r="AG594" s="16">
        <v>8.4584980237154106E-2</v>
      </c>
      <c r="AH594" s="16">
        <v>3.32116788321168E-2</v>
      </c>
      <c r="AI594" s="16"/>
      <c r="AJ594" s="16">
        <v>3.7249283667621799E-2</v>
      </c>
      <c r="AK594" s="16">
        <v>7.5698620445702205E-2</v>
      </c>
      <c r="AL594" s="16"/>
      <c r="AM594" s="16">
        <v>0.27102803738317799</v>
      </c>
      <c r="AN594" s="16">
        <v>9.4249201277955302E-2</v>
      </c>
      <c r="AO594" s="16">
        <v>3.49959774738536E-2</v>
      </c>
      <c r="AP594" s="16">
        <v>1.0878661087866099E-2</v>
      </c>
      <c r="AQ594" s="16"/>
      <c r="AR594" s="16">
        <v>4.2138364779874198E-2</v>
      </c>
      <c r="AS594" s="16">
        <v>6.4673913043478304E-2</v>
      </c>
      <c r="AT594" s="16"/>
      <c r="AU594" s="16">
        <v>5.5487053020961803E-2</v>
      </c>
      <c r="AV594" s="16">
        <v>5.8309037900874598E-2</v>
      </c>
      <c r="AW594" s="16"/>
      <c r="AX594" s="16">
        <v>4.00471142520612E-2</v>
      </c>
      <c r="AY594" s="16">
        <v>6.1298348789866501E-2</v>
      </c>
      <c r="AZ594" s="16"/>
      <c r="BA594" s="16">
        <v>6.0773480662983402E-2</v>
      </c>
      <c r="BB594" s="16">
        <v>5.7660961695191498E-2</v>
      </c>
      <c r="BC594" s="16"/>
      <c r="BD594" s="16">
        <v>4.0837696335078499E-2</v>
      </c>
      <c r="BE594" s="16">
        <v>6.1645422943221298E-2</v>
      </c>
      <c r="BF594" s="16"/>
      <c r="BG594" s="16">
        <v>4.3918918918918901E-2</v>
      </c>
      <c r="BH594" s="16">
        <v>5.8705267390430201E-2</v>
      </c>
      <c r="BI594" s="16"/>
      <c r="BJ594" s="16">
        <v>4.3269230769230803E-2</v>
      </c>
      <c r="BK594" s="16">
        <v>5.9836418424451102E-2</v>
      </c>
      <c r="BL594" s="16"/>
      <c r="BM594" s="16">
        <v>5.5696202531645603E-2</v>
      </c>
      <c r="BN594" s="16">
        <v>5.8051282051282099E-2</v>
      </c>
      <c r="BO594" s="16"/>
      <c r="BP594" s="16">
        <v>3.9735099337748297E-2</v>
      </c>
      <c r="BQ594" s="16">
        <v>6.0222888984140598E-2</v>
      </c>
    </row>
    <row r="595" spans="2:69" x14ac:dyDescent="0.25">
      <c r="B595" t="s">
        <v>68</v>
      </c>
      <c r="C595" s="16">
        <v>3.2068311195445898E-2</v>
      </c>
      <c r="D595" s="16">
        <v>2.6785714285714302E-2</v>
      </c>
      <c r="E595" s="16">
        <v>2.0746887966804999E-2</v>
      </c>
      <c r="F595" s="16">
        <v>7.7399380804953604E-3</v>
      </c>
      <c r="G595" s="16">
        <v>3.1976744186046499E-2</v>
      </c>
      <c r="H595" s="16">
        <v>5.0075872534142599E-2</v>
      </c>
      <c r="I595" s="16">
        <v>2.6481715006305199E-2</v>
      </c>
      <c r="J595" s="16">
        <v>7.5757575757575801E-2</v>
      </c>
      <c r="K595" s="16">
        <v>3.3613445378151301E-2</v>
      </c>
      <c r="L595" s="16">
        <v>2.6548672566371698E-2</v>
      </c>
      <c r="M595" s="16"/>
      <c r="N595" s="16">
        <v>2.7710843373493999E-2</v>
      </c>
      <c r="O595" s="16">
        <v>3.4920634920634901E-2</v>
      </c>
      <c r="P595" s="16">
        <v>3.5514018691588801E-2</v>
      </c>
      <c r="Q595" s="16">
        <v>3.13868613138686E-2</v>
      </c>
      <c r="R595" s="16"/>
      <c r="S595" s="16">
        <v>3.6121673003802299E-2</v>
      </c>
      <c r="T595" s="16">
        <v>3.11004784688995E-2</v>
      </c>
      <c r="U595" s="16">
        <v>8.6206896551724102E-3</v>
      </c>
      <c r="V595" s="16">
        <v>2.9615004935834199E-2</v>
      </c>
      <c r="W595" s="16">
        <v>1.9438444924405999E-2</v>
      </c>
      <c r="X595" s="16">
        <v>2.0388349514563101E-2</v>
      </c>
      <c r="Y595" s="16">
        <v>3.5820895522388103E-2</v>
      </c>
      <c r="Z595" s="16"/>
      <c r="AA595" s="16">
        <v>1.6686531585220502E-2</v>
      </c>
      <c r="AB595" s="16">
        <v>3.9253897550111397E-2</v>
      </c>
      <c r="AC595" s="16"/>
      <c r="AD595" s="16">
        <v>3.3333333333333298E-2</v>
      </c>
      <c r="AE595" s="16">
        <v>3.16062176165803E-2</v>
      </c>
      <c r="AF595" s="16"/>
      <c r="AG595" s="16">
        <v>3.28063241106719E-2</v>
      </c>
      <c r="AH595" s="16">
        <v>3.13868613138686E-2</v>
      </c>
      <c r="AI595" s="16"/>
      <c r="AJ595" s="16">
        <v>2.3741301678264399E-2</v>
      </c>
      <c r="AK595" s="16">
        <v>3.92642377078175E-2</v>
      </c>
      <c r="AL595" s="16"/>
      <c r="AM595" s="16">
        <v>8.7227414330218106E-2</v>
      </c>
      <c r="AN595" s="16">
        <v>5.67092651757189E-2</v>
      </c>
      <c r="AO595" s="16">
        <v>2.4537409493161699E-2</v>
      </c>
      <c r="AP595" s="16">
        <v>5.8577405857740596E-3</v>
      </c>
      <c r="AQ595" s="16"/>
      <c r="AR595" s="16">
        <v>3.20754716981132E-2</v>
      </c>
      <c r="AS595" s="16">
        <v>3.2065217391304399E-2</v>
      </c>
      <c r="AT595" s="16"/>
      <c r="AU595" s="16">
        <v>2.8360049321824898E-2</v>
      </c>
      <c r="AV595" s="16">
        <v>3.2742767436644997E-2</v>
      </c>
      <c r="AW595" s="16"/>
      <c r="AX595" s="16">
        <v>2.1201413427561801E-2</v>
      </c>
      <c r="AY595" s="16">
        <v>3.41551685139109E-2</v>
      </c>
      <c r="AZ595" s="16"/>
      <c r="BA595" s="16">
        <v>3.3149171270718203E-2</v>
      </c>
      <c r="BB595" s="16">
        <v>3.1988590057049703E-2</v>
      </c>
      <c r="BC595" s="16"/>
      <c r="BD595" s="16">
        <v>3.45549738219895E-2</v>
      </c>
      <c r="BE595" s="16">
        <v>3.1517960602549203E-2</v>
      </c>
      <c r="BF595" s="16"/>
      <c r="BG595" s="16">
        <v>2.3648648648648601E-2</v>
      </c>
      <c r="BH595" s="16">
        <v>3.25693606755127E-2</v>
      </c>
      <c r="BI595" s="16"/>
      <c r="BJ595" s="16">
        <v>1.9230769230769201E-2</v>
      </c>
      <c r="BK595" s="16">
        <v>3.3792509685751197E-2</v>
      </c>
      <c r="BL595" s="16"/>
      <c r="BM595" s="16">
        <v>1.5189873417721499E-2</v>
      </c>
      <c r="BN595" s="16">
        <v>3.3435897435897401E-2</v>
      </c>
      <c r="BO595" s="16"/>
      <c r="BP595" s="16">
        <v>1.4900662251655599E-2</v>
      </c>
      <c r="BQ595" s="16">
        <v>3.4290612944706401E-2</v>
      </c>
    </row>
    <row r="596" spans="2:69" x14ac:dyDescent="0.25">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c r="AK596" s="16"/>
      <c r="AL596" s="16"/>
      <c r="AM596" s="16"/>
      <c r="AN596" s="16"/>
      <c r="AO596" s="16"/>
      <c r="AP596" s="16"/>
      <c r="AQ596" s="16"/>
      <c r="AR596" s="16"/>
      <c r="AS596" s="16"/>
      <c r="AT596" s="16"/>
      <c r="AU596" s="16"/>
      <c r="AV596" s="16"/>
      <c r="AW596" s="16"/>
      <c r="AX596" s="16"/>
      <c r="AY596" s="16"/>
      <c r="AZ596" s="16"/>
      <c r="BA596" s="16"/>
      <c r="BB596" s="16"/>
      <c r="BC596" s="16"/>
      <c r="BD596" s="16"/>
      <c r="BE596" s="16"/>
      <c r="BF596" s="16"/>
      <c r="BG596" s="16"/>
      <c r="BH596" s="16"/>
      <c r="BI596" s="16"/>
      <c r="BJ596" s="16"/>
      <c r="BK596" s="16"/>
      <c r="BL596" s="16"/>
      <c r="BM596" s="16"/>
      <c r="BN596" s="16"/>
      <c r="BO596" s="16"/>
      <c r="BP596" s="16"/>
      <c r="BQ596" s="16"/>
    </row>
    <row r="597" spans="2:69" x14ac:dyDescent="0.25">
      <c r="B597" s="6" t="s">
        <v>319</v>
      </c>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6"/>
      <c r="AI597" s="16"/>
      <c r="AJ597" s="16"/>
      <c r="AK597" s="16"/>
      <c r="AL597" s="16"/>
      <c r="AM597" s="16"/>
      <c r="AN597" s="16"/>
      <c r="AO597" s="16"/>
      <c r="AP597" s="16"/>
      <c r="AQ597" s="16"/>
      <c r="AR597" s="16"/>
      <c r="AS597" s="16"/>
      <c r="AT597" s="16"/>
      <c r="AU597" s="16"/>
      <c r="AV597" s="16"/>
      <c r="AW597" s="16"/>
      <c r="AX597" s="16"/>
      <c r="AY597" s="16"/>
      <c r="AZ597" s="16"/>
      <c r="BA597" s="16"/>
      <c r="BB597" s="16"/>
      <c r="BC597" s="16"/>
      <c r="BD597" s="16"/>
      <c r="BE597" s="16"/>
      <c r="BF597" s="16"/>
      <c r="BG597" s="16"/>
      <c r="BH597" s="16"/>
      <c r="BI597" s="16"/>
      <c r="BJ597" s="16"/>
      <c r="BK597" s="16"/>
      <c r="BL597" s="16"/>
      <c r="BM597" s="16"/>
      <c r="BN597" s="16"/>
      <c r="BO597" s="16"/>
      <c r="BP597" s="16"/>
      <c r="BQ597" s="16"/>
    </row>
    <row r="598" spans="2:69" x14ac:dyDescent="0.25">
      <c r="B598" s="23" t="s">
        <v>70</v>
      </c>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c r="BH598" s="16"/>
      <c r="BI598" s="16"/>
      <c r="BJ598" s="16"/>
      <c r="BK598" s="16"/>
      <c r="BL598" s="16"/>
      <c r="BM598" s="16"/>
      <c r="BN598" s="16"/>
      <c r="BO598" s="16"/>
      <c r="BP598" s="16"/>
      <c r="BQ598" s="16"/>
    </row>
    <row r="599" spans="2:69" x14ac:dyDescent="0.25">
      <c r="B599" t="s">
        <v>304</v>
      </c>
      <c r="C599" s="16">
        <v>0.25616698292220103</v>
      </c>
      <c r="D599" s="16">
        <v>0.27976190476190499</v>
      </c>
      <c r="E599" s="16">
        <v>0.365145228215768</v>
      </c>
      <c r="F599" s="16">
        <v>0.22136222910216699</v>
      </c>
      <c r="G599" s="16">
        <v>0.26744186046511598</v>
      </c>
      <c r="H599" s="16">
        <v>0.24734446130500801</v>
      </c>
      <c r="I599" s="16">
        <v>0.19924337957124799</v>
      </c>
      <c r="J599" s="16">
        <v>0.20202020202020199</v>
      </c>
      <c r="K599" s="16">
        <v>0.24369747899159699</v>
      </c>
      <c r="L599" s="16">
        <v>0.15929203539823</v>
      </c>
      <c r="M599" s="16"/>
      <c r="N599" s="16">
        <v>0.28192771084337298</v>
      </c>
      <c r="O599" s="16">
        <v>0.22222222222222199</v>
      </c>
      <c r="P599" s="16">
        <v>0.24579439252336399</v>
      </c>
      <c r="Q599" s="16">
        <v>0.26021897810219002</v>
      </c>
      <c r="R599" s="16"/>
      <c r="S599" s="16">
        <v>0.27566539923954397</v>
      </c>
      <c r="T599" s="16">
        <v>0.25598086124401898</v>
      </c>
      <c r="U599" s="16">
        <v>0.25</v>
      </c>
      <c r="V599" s="16">
        <v>0.25172754195459002</v>
      </c>
      <c r="W599" s="16">
        <v>0.26457883369330498</v>
      </c>
      <c r="X599" s="16">
        <v>0.24466019417475701</v>
      </c>
      <c r="Y599" s="16">
        <v>0.25522388059701501</v>
      </c>
      <c r="Z599" s="16"/>
      <c r="AA599" s="16">
        <v>0.24076281287246701</v>
      </c>
      <c r="AB599" s="16">
        <v>0.26336302895322899</v>
      </c>
      <c r="AC599" s="16"/>
      <c r="AD599" s="16">
        <v>0.22765957446808499</v>
      </c>
      <c r="AE599" s="16">
        <v>0.26658031088082901</v>
      </c>
      <c r="AF599" s="16"/>
      <c r="AG599" s="16">
        <v>0.25177865612648198</v>
      </c>
      <c r="AH599" s="16">
        <v>0.26021897810219002</v>
      </c>
      <c r="AI599" s="16"/>
      <c r="AJ599" s="16">
        <v>0.23577568563241899</v>
      </c>
      <c r="AK599" s="16">
        <v>0.27378846834099801</v>
      </c>
      <c r="AL599" s="16"/>
      <c r="AM599" s="16">
        <v>0.37383177570093501</v>
      </c>
      <c r="AN599" s="16">
        <v>0.31869009584664498</v>
      </c>
      <c r="AO599" s="16">
        <v>0.25422365245374101</v>
      </c>
      <c r="AP599" s="16">
        <v>0.163179916317992</v>
      </c>
      <c r="AQ599" s="16"/>
      <c r="AR599" s="16">
        <v>0.25094339622641498</v>
      </c>
      <c r="AS599" s="16">
        <v>0.258423913043478</v>
      </c>
      <c r="AT599" s="16"/>
      <c r="AU599" s="16">
        <v>0.247842170160296</v>
      </c>
      <c r="AV599" s="16">
        <v>0.25768109441578801</v>
      </c>
      <c r="AW599" s="16"/>
      <c r="AX599" s="16">
        <v>0.26501766784452302</v>
      </c>
      <c r="AY599" s="16">
        <v>0.25446731508708398</v>
      </c>
      <c r="AZ599" s="16"/>
      <c r="BA599" s="16">
        <v>0.27624309392265201</v>
      </c>
      <c r="BB599" s="16">
        <v>0.25468622656886702</v>
      </c>
      <c r="BC599" s="16"/>
      <c r="BD599" s="16">
        <v>0.26073298429319403</v>
      </c>
      <c r="BE599" s="16">
        <v>0.25515643105446101</v>
      </c>
      <c r="BF599" s="16"/>
      <c r="BG599" s="16">
        <v>0.25</v>
      </c>
      <c r="BH599" s="16">
        <v>0.25653397667872901</v>
      </c>
      <c r="BI599" s="16"/>
      <c r="BJ599" s="16">
        <v>0.230769230769231</v>
      </c>
      <c r="BK599" s="16">
        <v>0.25957813172621602</v>
      </c>
      <c r="BL599" s="16"/>
      <c r="BM599" s="16">
        <v>0.22025316455696201</v>
      </c>
      <c r="BN599" s="16">
        <v>0.25907692307692298</v>
      </c>
      <c r="BO599" s="16"/>
      <c r="BP599" s="16">
        <v>0.20860927152317901</v>
      </c>
      <c r="BQ599" s="16">
        <v>0.26232318902700402</v>
      </c>
    </row>
    <row r="600" spans="2:69" x14ac:dyDescent="0.25">
      <c r="B600" t="s">
        <v>305</v>
      </c>
      <c r="C600" s="16">
        <v>0.65844402277039804</v>
      </c>
      <c r="D600" s="16">
        <v>0.64434523809523803</v>
      </c>
      <c r="E600" s="16">
        <v>0.56569847856154898</v>
      </c>
      <c r="F600" s="16">
        <v>0.73374613003096001</v>
      </c>
      <c r="G600" s="16">
        <v>0.67005813953488402</v>
      </c>
      <c r="H600" s="16">
        <v>0.627465857359636</v>
      </c>
      <c r="I600" s="16">
        <v>0.70113493064312704</v>
      </c>
      <c r="J600" s="16">
        <v>0.69696969696969702</v>
      </c>
      <c r="K600" s="16">
        <v>0.67226890756302504</v>
      </c>
      <c r="L600" s="16">
        <v>0.81415929203539805</v>
      </c>
      <c r="M600" s="16"/>
      <c r="N600" s="16">
        <v>0.57469879518072298</v>
      </c>
      <c r="O600" s="16">
        <v>0.69206349206349205</v>
      </c>
      <c r="P600" s="16">
        <v>0.67009345794392505</v>
      </c>
      <c r="Q600" s="16">
        <v>0.67153284671532798</v>
      </c>
      <c r="R600" s="16"/>
      <c r="S600" s="16">
        <v>0.606463878326996</v>
      </c>
      <c r="T600" s="16">
        <v>0.63636363636363602</v>
      </c>
      <c r="U600" s="16">
        <v>0.66379310344827602</v>
      </c>
      <c r="V600" s="16">
        <v>0.63770977295162901</v>
      </c>
      <c r="W600" s="16">
        <v>0.68466522678185704</v>
      </c>
      <c r="X600" s="16">
        <v>0.70097087378640799</v>
      </c>
      <c r="Y600" s="16">
        <v>0.69552238805970101</v>
      </c>
      <c r="Z600" s="16"/>
      <c r="AA600" s="16">
        <v>0.70381406436233596</v>
      </c>
      <c r="AB600" s="16">
        <v>0.63724944320712695</v>
      </c>
      <c r="AC600" s="16"/>
      <c r="AD600" s="16">
        <v>0.66666666666666696</v>
      </c>
      <c r="AE600" s="16">
        <v>0.65544041450777202</v>
      </c>
      <c r="AF600" s="16"/>
      <c r="AG600" s="16">
        <v>0.64426877470355703</v>
      </c>
      <c r="AH600" s="16">
        <v>0.67153284671532798</v>
      </c>
      <c r="AI600" s="16"/>
      <c r="AJ600" s="16">
        <v>0.70732705689725806</v>
      </c>
      <c r="AK600" s="16">
        <v>0.61620091970286495</v>
      </c>
      <c r="AL600" s="16"/>
      <c r="AM600" s="16">
        <v>0.274143302180685</v>
      </c>
      <c r="AN600" s="16">
        <v>0.55351437699680495</v>
      </c>
      <c r="AO600" s="16">
        <v>0.68664521319388605</v>
      </c>
      <c r="AP600" s="16">
        <v>0.81171548117154801</v>
      </c>
      <c r="AQ600" s="16"/>
      <c r="AR600" s="16">
        <v>0.67547169811320795</v>
      </c>
      <c r="AS600" s="16">
        <v>0.65108695652173898</v>
      </c>
      <c r="AT600" s="16"/>
      <c r="AU600" s="16">
        <v>0.67940813810111</v>
      </c>
      <c r="AV600" s="16">
        <v>0.65463108320251195</v>
      </c>
      <c r="AW600" s="16"/>
      <c r="AX600" s="16">
        <v>0.67020023557125996</v>
      </c>
      <c r="AY600" s="16">
        <v>0.65618638317122802</v>
      </c>
      <c r="AZ600" s="16"/>
      <c r="BA600" s="16">
        <v>0.62707182320442001</v>
      </c>
      <c r="BB600" s="16">
        <v>0.66075794621026895</v>
      </c>
      <c r="BC600" s="16"/>
      <c r="BD600" s="16">
        <v>0.68167539267015698</v>
      </c>
      <c r="BE600" s="16">
        <v>0.65330243337195804</v>
      </c>
      <c r="BF600" s="16"/>
      <c r="BG600" s="16">
        <v>0.69594594594594605</v>
      </c>
      <c r="BH600" s="16">
        <v>0.65621230398069996</v>
      </c>
      <c r="BI600" s="16"/>
      <c r="BJ600" s="16">
        <v>0.71314102564102599</v>
      </c>
      <c r="BK600" s="16">
        <v>0.65109771846749898</v>
      </c>
      <c r="BL600" s="16"/>
      <c r="BM600" s="16">
        <v>0.721518987341772</v>
      </c>
      <c r="BN600" s="16">
        <v>0.65333333333333299</v>
      </c>
      <c r="BO600" s="16"/>
      <c r="BP600" s="16">
        <v>0.73344370860927199</v>
      </c>
      <c r="BQ600" s="16">
        <v>0.64873553364766401</v>
      </c>
    </row>
    <row r="601" spans="2:69" x14ac:dyDescent="0.25">
      <c r="B601" t="s">
        <v>306</v>
      </c>
      <c r="C601" s="16">
        <v>5.7495256166982901E-2</v>
      </c>
      <c r="D601" s="16">
        <v>5.0595238095238103E-2</v>
      </c>
      <c r="E601" s="16">
        <v>5.11756569847856E-2</v>
      </c>
      <c r="F601" s="16">
        <v>3.5603715170278598E-2</v>
      </c>
      <c r="G601" s="16">
        <v>3.4883720930232599E-2</v>
      </c>
      <c r="H601" s="16">
        <v>8.1942336874051599E-2</v>
      </c>
      <c r="I601" s="16">
        <v>7.69230769230769E-2</v>
      </c>
      <c r="J601" s="16">
        <v>4.0404040404040401E-2</v>
      </c>
      <c r="K601" s="16">
        <v>5.0420168067226899E-2</v>
      </c>
      <c r="L601" s="16">
        <v>1.7699115044247801E-2</v>
      </c>
      <c r="M601" s="16"/>
      <c r="N601" s="16">
        <v>0.12530120481927701</v>
      </c>
      <c r="O601" s="16">
        <v>6.3492063492063502E-2</v>
      </c>
      <c r="P601" s="16">
        <v>5.60747663551402E-2</v>
      </c>
      <c r="Q601" s="16">
        <v>3.6131386861313897E-2</v>
      </c>
      <c r="R601" s="16"/>
      <c r="S601" s="16">
        <v>9.8859315589353597E-2</v>
      </c>
      <c r="T601" s="16">
        <v>7.1770334928229707E-2</v>
      </c>
      <c r="U601" s="16">
        <v>7.1120689655172403E-2</v>
      </c>
      <c r="V601" s="16">
        <v>8.0947680157946705E-2</v>
      </c>
      <c r="W601" s="16">
        <v>2.6997840172786201E-2</v>
      </c>
      <c r="X601" s="16">
        <v>4.2718446601941698E-2</v>
      </c>
      <c r="Y601" s="16">
        <v>2.3880597014925401E-2</v>
      </c>
      <c r="Z601" s="16"/>
      <c r="AA601" s="16">
        <v>4.0524433849821198E-2</v>
      </c>
      <c r="AB601" s="16">
        <v>6.5423162583518907E-2</v>
      </c>
      <c r="AC601" s="16"/>
      <c r="AD601" s="16">
        <v>8.1560283687943297E-2</v>
      </c>
      <c r="AE601" s="16">
        <v>4.8704663212435197E-2</v>
      </c>
      <c r="AF601" s="16"/>
      <c r="AG601" s="16">
        <v>8.0632411067193696E-2</v>
      </c>
      <c r="AH601" s="16">
        <v>3.6131386861313897E-2</v>
      </c>
      <c r="AI601" s="16"/>
      <c r="AJ601" s="16">
        <v>3.5202619729840401E-2</v>
      </c>
      <c r="AK601" s="16">
        <v>7.6759816059427E-2</v>
      </c>
      <c r="AL601" s="16"/>
      <c r="AM601" s="16">
        <v>0.27725856697819301</v>
      </c>
      <c r="AN601" s="16">
        <v>8.5463258785942506E-2</v>
      </c>
      <c r="AO601" s="16">
        <v>3.4593724859211597E-2</v>
      </c>
      <c r="AP601" s="16">
        <v>1.7573221757322201E-2</v>
      </c>
      <c r="AQ601" s="16"/>
      <c r="AR601" s="16">
        <v>4.5283018867924497E-2</v>
      </c>
      <c r="AS601" s="16">
        <v>6.2771739130434795E-2</v>
      </c>
      <c r="AT601" s="16"/>
      <c r="AU601" s="16">
        <v>5.4254007398273699E-2</v>
      </c>
      <c r="AV601" s="16">
        <v>5.8084772370486697E-2</v>
      </c>
      <c r="AW601" s="16"/>
      <c r="AX601" s="16">
        <v>4.00471142520612E-2</v>
      </c>
      <c r="AY601" s="16">
        <v>6.0845962451934001E-2</v>
      </c>
      <c r="AZ601" s="16"/>
      <c r="BA601" s="16">
        <v>6.3535911602209894E-2</v>
      </c>
      <c r="BB601" s="16">
        <v>5.70497147514262E-2</v>
      </c>
      <c r="BC601" s="16"/>
      <c r="BD601" s="16">
        <v>3.3507853403141399E-2</v>
      </c>
      <c r="BE601" s="16">
        <v>6.2804171494785593E-2</v>
      </c>
      <c r="BF601" s="16"/>
      <c r="BG601" s="16">
        <v>5.4054054054054099E-2</v>
      </c>
      <c r="BH601" s="16">
        <v>5.7700040209087297E-2</v>
      </c>
      <c r="BI601" s="16"/>
      <c r="BJ601" s="16">
        <v>3.8461538461538498E-2</v>
      </c>
      <c r="BK601" s="16">
        <v>6.0051657339646999E-2</v>
      </c>
      <c r="BL601" s="16"/>
      <c r="BM601" s="16">
        <v>5.3164556962025301E-2</v>
      </c>
      <c r="BN601" s="16">
        <v>5.7846153846153797E-2</v>
      </c>
      <c r="BO601" s="16"/>
      <c r="BP601" s="16">
        <v>4.96688741721854E-2</v>
      </c>
      <c r="BQ601" s="16">
        <v>5.8508358336905299E-2</v>
      </c>
    </row>
    <row r="602" spans="2:69" x14ac:dyDescent="0.25">
      <c r="B602" t="s">
        <v>68</v>
      </c>
      <c r="C602" s="16">
        <v>2.7893738140417498E-2</v>
      </c>
      <c r="D602" s="16">
        <v>2.5297619047618999E-2</v>
      </c>
      <c r="E602" s="16">
        <v>1.7980636237897599E-2</v>
      </c>
      <c r="F602" s="16">
        <v>9.2879256965944304E-3</v>
      </c>
      <c r="G602" s="16">
        <v>2.7616279069767401E-2</v>
      </c>
      <c r="H602" s="16">
        <v>4.3247344461305001E-2</v>
      </c>
      <c r="I602" s="16">
        <v>2.2698612862547301E-2</v>
      </c>
      <c r="J602" s="16">
        <v>6.0606060606060601E-2</v>
      </c>
      <c r="K602" s="16">
        <v>3.3613445378151301E-2</v>
      </c>
      <c r="L602" s="16">
        <v>8.8495575221238902E-3</v>
      </c>
      <c r="M602" s="16"/>
      <c r="N602" s="16">
        <v>1.8072289156626498E-2</v>
      </c>
      <c r="O602" s="16">
        <v>2.2222222222222199E-2</v>
      </c>
      <c r="P602" s="16">
        <v>2.80373831775701E-2</v>
      </c>
      <c r="Q602" s="16">
        <v>3.2116788321167898E-2</v>
      </c>
      <c r="R602" s="16"/>
      <c r="S602" s="16">
        <v>1.9011406844106502E-2</v>
      </c>
      <c r="T602" s="16">
        <v>3.5885167464114798E-2</v>
      </c>
      <c r="U602" s="16">
        <v>1.5086206896551701E-2</v>
      </c>
      <c r="V602" s="16">
        <v>2.9615004935834199E-2</v>
      </c>
      <c r="W602" s="16">
        <v>2.3758099352051799E-2</v>
      </c>
      <c r="X602" s="16">
        <v>1.1650485436893201E-2</v>
      </c>
      <c r="Y602" s="16">
        <v>2.53731343283582E-2</v>
      </c>
      <c r="Z602" s="16"/>
      <c r="AA602" s="16">
        <v>1.4898688915375401E-2</v>
      </c>
      <c r="AB602" s="16">
        <v>3.3964365256124701E-2</v>
      </c>
      <c r="AC602" s="16"/>
      <c r="AD602" s="16">
        <v>2.4113475177304999E-2</v>
      </c>
      <c r="AE602" s="16">
        <v>2.9274611398963701E-2</v>
      </c>
      <c r="AF602" s="16"/>
      <c r="AG602" s="16">
        <v>2.3320158102766799E-2</v>
      </c>
      <c r="AH602" s="16">
        <v>3.2116788321167898E-2</v>
      </c>
      <c r="AI602" s="16"/>
      <c r="AJ602" s="16">
        <v>2.1694637740483001E-2</v>
      </c>
      <c r="AK602" s="16">
        <v>3.3250795896710303E-2</v>
      </c>
      <c r="AL602" s="16"/>
      <c r="AM602" s="16">
        <v>7.4766355140186896E-2</v>
      </c>
      <c r="AN602" s="16">
        <v>4.2332268370607003E-2</v>
      </c>
      <c r="AO602" s="16">
        <v>2.4537409493161699E-2</v>
      </c>
      <c r="AP602" s="16">
        <v>7.5313807531380804E-3</v>
      </c>
      <c r="AQ602" s="16"/>
      <c r="AR602" s="16">
        <v>2.83018867924528E-2</v>
      </c>
      <c r="AS602" s="16">
        <v>2.7717391304347801E-2</v>
      </c>
      <c r="AT602" s="16"/>
      <c r="AU602" s="16">
        <v>1.84956843403206E-2</v>
      </c>
      <c r="AV602" s="16">
        <v>2.96030500112133E-2</v>
      </c>
      <c r="AW602" s="16"/>
      <c r="AX602" s="16">
        <v>2.47349823321555E-2</v>
      </c>
      <c r="AY602" s="16">
        <v>2.8500339289753401E-2</v>
      </c>
      <c r="AZ602" s="16"/>
      <c r="BA602" s="16">
        <v>3.3149171270718203E-2</v>
      </c>
      <c r="BB602" s="16">
        <v>2.75061124694377E-2</v>
      </c>
      <c r="BC602" s="16"/>
      <c r="BD602" s="16">
        <v>2.40837696335079E-2</v>
      </c>
      <c r="BE602" s="16">
        <v>2.8736964078794901E-2</v>
      </c>
      <c r="BF602" s="16"/>
      <c r="BG602" s="16">
        <v>0</v>
      </c>
      <c r="BH602" s="16">
        <v>2.9553679131483698E-2</v>
      </c>
      <c r="BI602" s="16"/>
      <c r="BJ602" s="16">
        <v>1.76282051282051E-2</v>
      </c>
      <c r="BK602" s="16">
        <v>2.9272492466638E-2</v>
      </c>
      <c r="BL602" s="16"/>
      <c r="BM602" s="16">
        <v>5.0632911392405099E-3</v>
      </c>
      <c r="BN602" s="16">
        <v>2.9743589743589701E-2</v>
      </c>
      <c r="BO602" s="16"/>
      <c r="BP602" s="16">
        <v>8.2781456953642408E-3</v>
      </c>
      <c r="BQ602" s="16">
        <v>3.0432918988426899E-2</v>
      </c>
    </row>
    <row r="603" spans="2:69" x14ac:dyDescent="0.25">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c r="BH603" s="16"/>
      <c r="BI603" s="16"/>
      <c r="BJ603" s="16"/>
      <c r="BK603" s="16"/>
      <c r="BL603" s="16"/>
      <c r="BM603" s="16"/>
      <c r="BN603" s="16"/>
      <c r="BO603" s="16"/>
      <c r="BP603" s="16"/>
      <c r="BQ603" s="16"/>
    </row>
    <row r="604" spans="2:69" x14ac:dyDescent="0.25">
      <c r="B604" s="6" t="s">
        <v>320</v>
      </c>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c r="AV604" s="16"/>
      <c r="AW604" s="16"/>
      <c r="AX604" s="16"/>
      <c r="AY604" s="16"/>
      <c r="AZ604" s="16"/>
      <c r="BA604" s="16"/>
      <c r="BB604" s="16"/>
      <c r="BC604" s="16"/>
      <c r="BD604" s="16"/>
      <c r="BE604" s="16"/>
      <c r="BF604" s="16"/>
      <c r="BG604" s="16"/>
      <c r="BH604" s="16"/>
      <c r="BI604" s="16"/>
      <c r="BJ604" s="16"/>
      <c r="BK604" s="16"/>
      <c r="BL604" s="16"/>
      <c r="BM604" s="16"/>
      <c r="BN604" s="16"/>
      <c r="BO604" s="16"/>
      <c r="BP604" s="16"/>
      <c r="BQ604" s="16"/>
    </row>
    <row r="605" spans="2:69" x14ac:dyDescent="0.25">
      <c r="B605" s="23" t="s">
        <v>70</v>
      </c>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c r="AD605" s="16"/>
      <c r="AE605" s="16"/>
      <c r="AF605" s="16"/>
      <c r="AG605" s="16"/>
      <c r="AH605" s="16"/>
      <c r="AI605" s="16"/>
      <c r="AJ605" s="16"/>
      <c r="AK605" s="16"/>
      <c r="AL605" s="16"/>
      <c r="AM605" s="16"/>
      <c r="AN605" s="16"/>
      <c r="AO605" s="16"/>
      <c r="AP605" s="16"/>
      <c r="AQ605" s="16"/>
      <c r="AR605" s="16"/>
      <c r="AS605" s="16"/>
      <c r="AT605" s="16"/>
      <c r="AU605" s="16"/>
      <c r="AV605" s="16"/>
      <c r="AW605" s="16"/>
      <c r="AX605" s="16"/>
      <c r="AY605" s="16"/>
      <c r="AZ605" s="16"/>
      <c r="BA605" s="16"/>
      <c r="BB605" s="16"/>
      <c r="BC605" s="16"/>
      <c r="BD605" s="16"/>
      <c r="BE605" s="16"/>
      <c r="BF605" s="16"/>
      <c r="BG605" s="16"/>
      <c r="BH605" s="16"/>
      <c r="BI605" s="16"/>
      <c r="BJ605" s="16"/>
      <c r="BK605" s="16"/>
      <c r="BL605" s="16"/>
      <c r="BM605" s="16"/>
      <c r="BN605" s="16"/>
      <c r="BO605" s="16"/>
      <c r="BP605" s="16"/>
      <c r="BQ605" s="16"/>
    </row>
    <row r="606" spans="2:69" x14ac:dyDescent="0.25">
      <c r="B606" t="s">
        <v>304</v>
      </c>
      <c r="C606" s="16">
        <v>0.211385199240987</v>
      </c>
      <c r="D606" s="16">
        <v>0.23214285714285701</v>
      </c>
      <c r="E606" s="16">
        <v>0.230982019363762</v>
      </c>
      <c r="F606" s="16">
        <v>0.21052631578947401</v>
      </c>
      <c r="G606" s="16">
        <v>0.25726744186046502</v>
      </c>
      <c r="H606" s="16">
        <v>0.19195751138087999</v>
      </c>
      <c r="I606" s="16">
        <v>0.16771752837326601</v>
      </c>
      <c r="J606" s="16">
        <v>0.20707070707070699</v>
      </c>
      <c r="K606" s="16">
        <v>0.23529411764705899</v>
      </c>
      <c r="L606" s="16">
        <v>0.20353982300885001</v>
      </c>
      <c r="M606" s="16"/>
      <c r="N606" s="16">
        <v>0.26144578313252997</v>
      </c>
      <c r="O606" s="16">
        <v>0.19523809523809499</v>
      </c>
      <c r="P606" s="16">
        <v>0.22056074766355099</v>
      </c>
      <c r="Q606" s="16">
        <v>0.196350364963504</v>
      </c>
      <c r="R606" s="16"/>
      <c r="S606" s="16">
        <v>0.24144486692015199</v>
      </c>
      <c r="T606" s="16">
        <v>0.21770334928229701</v>
      </c>
      <c r="U606" s="16">
        <v>0.226293103448276</v>
      </c>
      <c r="V606" s="16">
        <v>0.22112537018756201</v>
      </c>
      <c r="W606" s="16">
        <v>0.193304535637149</v>
      </c>
      <c r="X606" s="16">
        <v>0.19708737864077699</v>
      </c>
      <c r="Y606" s="16">
        <v>0.192537313432836</v>
      </c>
      <c r="Z606" s="16"/>
      <c r="AA606" s="16">
        <v>0.19070321811680599</v>
      </c>
      <c r="AB606" s="16">
        <v>0.22104677060133601</v>
      </c>
      <c r="AC606" s="16"/>
      <c r="AD606" s="16">
        <v>0.17588652482269501</v>
      </c>
      <c r="AE606" s="16">
        <v>0.22435233160621801</v>
      </c>
      <c r="AF606" s="16"/>
      <c r="AG606" s="16">
        <v>0.227667984189723</v>
      </c>
      <c r="AH606" s="16">
        <v>0.196350364963504</v>
      </c>
      <c r="AI606" s="16"/>
      <c r="AJ606" s="16">
        <v>0.18501841997544</v>
      </c>
      <c r="AK606" s="16">
        <v>0.23417049876193799</v>
      </c>
      <c r="AL606" s="16"/>
      <c r="AM606" s="16">
        <v>0.32710280373831802</v>
      </c>
      <c r="AN606" s="16">
        <v>0.30750798722044698</v>
      </c>
      <c r="AO606" s="16">
        <v>0.19750603378921999</v>
      </c>
      <c r="AP606" s="16">
        <v>0.109623430962343</v>
      </c>
      <c r="AQ606" s="16"/>
      <c r="AR606" s="16">
        <v>0.19685534591195</v>
      </c>
      <c r="AS606" s="16">
        <v>0.21766304347826099</v>
      </c>
      <c r="AT606" s="16"/>
      <c r="AU606" s="16">
        <v>0.20715166461159101</v>
      </c>
      <c r="AV606" s="16">
        <v>0.21215519174702799</v>
      </c>
      <c r="AW606" s="16"/>
      <c r="AX606" s="16">
        <v>0.204946996466431</v>
      </c>
      <c r="AY606" s="16">
        <v>0.212621578828319</v>
      </c>
      <c r="AZ606" s="16"/>
      <c r="BA606" s="16">
        <v>0.24033149171270701</v>
      </c>
      <c r="BB606" s="16">
        <v>0.20925020374898101</v>
      </c>
      <c r="BC606" s="16"/>
      <c r="BD606" s="16">
        <v>0.21780104712041901</v>
      </c>
      <c r="BE606" s="16">
        <v>0.209965237543453</v>
      </c>
      <c r="BF606" s="16"/>
      <c r="BG606" s="16">
        <v>0.20270270270270299</v>
      </c>
      <c r="BH606" s="16">
        <v>0.21190188982710101</v>
      </c>
      <c r="BI606" s="16"/>
      <c r="BJ606" s="16">
        <v>0.22916666666666699</v>
      </c>
      <c r="BK606" s="16">
        <v>0.20899698665518701</v>
      </c>
      <c r="BL606" s="16"/>
      <c r="BM606" s="16">
        <v>0.22025316455696201</v>
      </c>
      <c r="BN606" s="16">
        <v>0.210666666666667</v>
      </c>
      <c r="BO606" s="16"/>
      <c r="BP606" s="16">
        <v>0.19205298013245001</v>
      </c>
      <c r="BQ606" s="16">
        <v>0.21388769824260601</v>
      </c>
    </row>
    <row r="607" spans="2:69" x14ac:dyDescent="0.25">
      <c r="B607" t="s">
        <v>305</v>
      </c>
      <c r="C607" s="16">
        <v>0.66812144212523705</v>
      </c>
      <c r="D607" s="16">
        <v>0.69940476190476197</v>
      </c>
      <c r="E607" s="16">
        <v>0.66804979253111996</v>
      </c>
      <c r="F607" s="16">
        <v>0.69814241486068096</v>
      </c>
      <c r="G607" s="16">
        <v>0.67296511627906996</v>
      </c>
      <c r="H607" s="16">
        <v>0.62822458270106196</v>
      </c>
      <c r="I607" s="16">
        <v>0.69987389659520804</v>
      </c>
      <c r="J607" s="16">
        <v>0.60606060606060597</v>
      </c>
      <c r="K607" s="16">
        <v>0.630252100840336</v>
      </c>
      <c r="L607" s="16">
        <v>0.67256637168141598</v>
      </c>
      <c r="M607" s="16"/>
      <c r="N607" s="16">
        <v>0.40722891566265101</v>
      </c>
      <c r="O607" s="16">
        <v>0.65238095238095195</v>
      </c>
      <c r="P607" s="16">
        <v>0.67943925233644897</v>
      </c>
      <c r="Q607" s="16">
        <v>0.74635036496350404</v>
      </c>
      <c r="R607" s="16"/>
      <c r="S607" s="16">
        <v>0.53231939163498099</v>
      </c>
      <c r="T607" s="16">
        <v>0.66028708133971303</v>
      </c>
      <c r="U607" s="16">
        <v>0.66594827586206895</v>
      </c>
      <c r="V607" s="16">
        <v>0.60513326752221097</v>
      </c>
      <c r="W607" s="16">
        <v>0.73434125269978401</v>
      </c>
      <c r="X607" s="16">
        <v>0.73786407766990303</v>
      </c>
      <c r="Y607" s="16">
        <v>0.72835820895522396</v>
      </c>
      <c r="Z607" s="16"/>
      <c r="AA607" s="16">
        <v>0.75327771156138301</v>
      </c>
      <c r="AB607" s="16">
        <v>0.62834075723830696</v>
      </c>
      <c r="AC607" s="16"/>
      <c r="AD607" s="16">
        <v>0.67092198581560303</v>
      </c>
      <c r="AE607" s="16">
        <v>0.66709844559585496</v>
      </c>
      <c r="AF607" s="16"/>
      <c r="AG607" s="16">
        <v>0.58339920948616597</v>
      </c>
      <c r="AH607" s="16">
        <v>0.74635036496350404</v>
      </c>
      <c r="AI607" s="16"/>
      <c r="AJ607" s="16">
        <v>0.73843634875153497</v>
      </c>
      <c r="AK607" s="16">
        <v>0.60735762292182505</v>
      </c>
      <c r="AL607" s="16"/>
      <c r="AM607" s="16">
        <v>0.18068535825545201</v>
      </c>
      <c r="AN607" s="16">
        <v>0.47683706070287502</v>
      </c>
      <c r="AO607" s="16">
        <v>0.72928399034593705</v>
      </c>
      <c r="AP607" s="16">
        <v>0.87029288702928898</v>
      </c>
      <c r="AQ607" s="16"/>
      <c r="AR607" s="16">
        <v>0.72578616352201297</v>
      </c>
      <c r="AS607" s="16">
        <v>0.64320652173912995</v>
      </c>
      <c r="AT607" s="16"/>
      <c r="AU607" s="16">
        <v>0.69420468557336601</v>
      </c>
      <c r="AV607" s="16">
        <v>0.663377438887643</v>
      </c>
      <c r="AW607" s="16"/>
      <c r="AX607" s="16">
        <v>0.71495877502944605</v>
      </c>
      <c r="AY607" s="16">
        <v>0.65912689436779004</v>
      </c>
      <c r="AZ607" s="16"/>
      <c r="BA607" s="16">
        <v>0.649171270718232</v>
      </c>
      <c r="BB607" s="16">
        <v>0.66951915240423798</v>
      </c>
      <c r="BC607" s="16"/>
      <c r="BD607" s="16">
        <v>0.706806282722513</v>
      </c>
      <c r="BE607" s="16">
        <v>0.65955967555040595</v>
      </c>
      <c r="BF607" s="16"/>
      <c r="BG607" s="16">
        <v>0.70945945945945899</v>
      </c>
      <c r="BH607" s="16">
        <v>0.66566143948532397</v>
      </c>
      <c r="BI607" s="16"/>
      <c r="BJ607" s="16">
        <v>0.70352564102564097</v>
      </c>
      <c r="BK607" s="16">
        <v>0.66336633663366296</v>
      </c>
      <c r="BL607" s="16"/>
      <c r="BM607" s="16">
        <v>0.69367088607594896</v>
      </c>
      <c r="BN607" s="16">
        <v>0.66605128205128195</v>
      </c>
      <c r="BO607" s="16"/>
      <c r="BP607" s="16">
        <v>0.72350993377483397</v>
      </c>
      <c r="BQ607" s="16">
        <v>0.66095156450921599</v>
      </c>
    </row>
    <row r="608" spans="2:69" x14ac:dyDescent="0.25">
      <c r="B608" t="s">
        <v>306</v>
      </c>
      <c r="C608" s="16">
        <v>9.1271347248576898E-2</v>
      </c>
      <c r="D608" s="16">
        <v>5.0595238095238103E-2</v>
      </c>
      <c r="E608" s="16">
        <v>8.5753803596127207E-2</v>
      </c>
      <c r="F608" s="16">
        <v>8.0495356037151702E-2</v>
      </c>
      <c r="G608" s="16">
        <v>4.6511627906976702E-2</v>
      </c>
      <c r="H608" s="16">
        <v>0.12822458270106199</v>
      </c>
      <c r="I608" s="16">
        <v>0.114754098360656</v>
      </c>
      <c r="J608" s="16">
        <v>0.10101010101010099</v>
      </c>
      <c r="K608" s="16">
        <v>0.10084033613445401</v>
      </c>
      <c r="L608" s="16">
        <v>7.9646017699115002E-2</v>
      </c>
      <c r="M608" s="16"/>
      <c r="N608" s="16">
        <v>0.29156626506024103</v>
      </c>
      <c r="O608" s="16">
        <v>0.12539682539682501</v>
      </c>
      <c r="P608" s="16">
        <v>6.5420560747663503E-2</v>
      </c>
      <c r="Q608" s="16">
        <v>3.2846715328467203E-2</v>
      </c>
      <c r="R608" s="16"/>
      <c r="S608" s="16">
        <v>0.19011406844106499</v>
      </c>
      <c r="T608" s="16">
        <v>9.5693779904306206E-2</v>
      </c>
      <c r="U608" s="16">
        <v>8.6206896551724102E-2</v>
      </c>
      <c r="V608" s="16">
        <v>0.140177690029615</v>
      </c>
      <c r="W608" s="16">
        <v>5.7235421166306699E-2</v>
      </c>
      <c r="X608" s="16">
        <v>5.1456310679611601E-2</v>
      </c>
      <c r="Y608" s="16">
        <v>5.3731343283582103E-2</v>
      </c>
      <c r="Z608" s="16"/>
      <c r="AA608" s="16">
        <v>4.52920143027414E-2</v>
      </c>
      <c r="AB608" s="16">
        <v>0.11275055679287301</v>
      </c>
      <c r="AC608" s="16"/>
      <c r="AD608" s="16">
        <v>0.124113475177305</v>
      </c>
      <c r="AE608" s="16">
        <v>7.9274611398963704E-2</v>
      </c>
      <c r="AF608" s="16"/>
      <c r="AG608" s="16">
        <v>0.15454545454545501</v>
      </c>
      <c r="AH608" s="16">
        <v>3.2846715328467203E-2</v>
      </c>
      <c r="AI608" s="16"/>
      <c r="AJ608" s="16">
        <v>5.6897257470323398E-2</v>
      </c>
      <c r="AK608" s="16">
        <v>0.120976299964627</v>
      </c>
      <c r="AL608" s="16"/>
      <c r="AM608" s="16">
        <v>0.38317757009345799</v>
      </c>
      <c r="AN608" s="16">
        <v>0.16134185303514401</v>
      </c>
      <c r="AO608" s="16">
        <v>5.5510860820595302E-2</v>
      </c>
      <c r="AP608" s="16">
        <v>1.5062761506276201E-2</v>
      </c>
      <c r="AQ608" s="16"/>
      <c r="AR608" s="16">
        <v>5.7232704402515697E-2</v>
      </c>
      <c r="AS608" s="16">
        <v>0.10597826086956499</v>
      </c>
      <c r="AT608" s="16"/>
      <c r="AU608" s="16">
        <v>6.6584463625154106E-2</v>
      </c>
      <c r="AV608" s="16">
        <v>9.5761381475667207E-2</v>
      </c>
      <c r="AW608" s="16"/>
      <c r="AX608" s="16">
        <v>5.5359246171966997E-2</v>
      </c>
      <c r="AY608" s="16">
        <v>9.8167835331372993E-2</v>
      </c>
      <c r="AZ608" s="16"/>
      <c r="BA608" s="16">
        <v>8.5635359116022103E-2</v>
      </c>
      <c r="BB608" s="16">
        <v>9.1687041564792196E-2</v>
      </c>
      <c r="BC608" s="16"/>
      <c r="BD608" s="16">
        <v>5.3403141361256498E-2</v>
      </c>
      <c r="BE608" s="16">
        <v>9.9652375434530704E-2</v>
      </c>
      <c r="BF608" s="16"/>
      <c r="BG608" s="16">
        <v>6.08108108108108E-2</v>
      </c>
      <c r="BH608" s="16">
        <v>9.30840369923603E-2</v>
      </c>
      <c r="BI608" s="16"/>
      <c r="BJ608" s="16">
        <v>4.9679487179487197E-2</v>
      </c>
      <c r="BK608" s="16">
        <v>9.6857511838140301E-2</v>
      </c>
      <c r="BL608" s="16"/>
      <c r="BM608" s="16">
        <v>7.5949367088607597E-2</v>
      </c>
      <c r="BN608" s="16">
        <v>9.2512820512820504E-2</v>
      </c>
      <c r="BO608" s="16"/>
      <c r="BP608" s="16">
        <v>7.1192052980132495E-2</v>
      </c>
      <c r="BQ608" s="16">
        <v>9.3870552936133694E-2</v>
      </c>
    </row>
    <row r="609" spans="2:69" x14ac:dyDescent="0.25">
      <c r="B609" t="s">
        <v>68</v>
      </c>
      <c r="C609" s="16">
        <v>2.9222011385199202E-2</v>
      </c>
      <c r="D609" s="16">
        <v>1.7857142857142901E-2</v>
      </c>
      <c r="E609" s="16">
        <v>1.52143845089903E-2</v>
      </c>
      <c r="F609" s="16">
        <v>1.08359133126935E-2</v>
      </c>
      <c r="G609" s="16">
        <v>2.32558139534884E-2</v>
      </c>
      <c r="H609" s="16">
        <v>5.1593323216995397E-2</v>
      </c>
      <c r="I609" s="16">
        <v>1.7654476670870101E-2</v>
      </c>
      <c r="J609" s="16">
        <v>8.5858585858585898E-2</v>
      </c>
      <c r="K609" s="16">
        <v>3.3613445378151301E-2</v>
      </c>
      <c r="L609" s="16">
        <v>4.4247787610619503E-2</v>
      </c>
      <c r="M609" s="16"/>
      <c r="N609" s="16">
        <v>3.9759036144578298E-2</v>
      </c>
      <c r="O609" s="16">
        <v>2.6984126984126999E-2</v>
      </c>
      <c r="P609" s="16">
        <v>3.4579439252336398E-2</v>
      </c>
      <c r="Q609" s="16">
        <v>2.4452554744525502E-2</v>
      </c>
      <c r="R609" s="16"/>
      <c r="S609" s="16">
        <v>3.6121673003802299E-2</v>
      </c>
      <c r="T609" s="16">
        <v>2.6315789473684199E-2</v>
      </c>
      <c r="U609" s="16">
        <v>2.1551724137931001E-2</v>
      </c>
      <c r="V609" s="16">
        <v>3.3563672260612E-2</v>
      </c>
      <c r="W609" s="16">
        <v>1.51187904967603E-2</v>
      </c>
      <c r="X609" s="16">
        <v>1.35922330097087E-2</v>
      </c>
      <c r="Y609" s="16">
        <v>2.53731343283582E-2</v>
      </c>
      <c r="Z609" s="16"/>
      <c r="AA609" s="16">
        <v>1.07270560190703E-2</v>
      </c>
      <c r="AB609" s="16">
        <v>3.7861915367483297E-2</v>
      </c>
      <c r="AC609" s="16"/>
      <c r="AD609" s="16">
        <v>2.9078014184397202E-2</v>
      </c>
      <c r="AE609" s="16">
        <v>2.9274611398963701E-2</v>
      </c>
      <c r="AF609" s="16"/>
      <c r="AG609" s="16">
        <v>3.4387351778656101E-2</v>
      </c>
      <c r="AH609" s="16">
        <v>2.4452554744525502E-2</v>
      </c>
      <c r="AI609" s="16"/>
      <c r="AJ609" s="16">
        <v>1.9647973802701599E-2</v>
      </c>
      <c r="AK609" s="16">
        <v>3.74955783516095E-2</v>
      </c>
      <c r="AL609" s="16"/>
      <c r="AM609" s="16">
        <v>0.109034267912773</v>
      </c>
      <c r="AN609" s="16">
        <v>5.4313099041533502E-2</v>
      </c>
      <c r="AO609" s="16">
        <v>1.7699115044247801E-2</v>
      </c>
      <c r="AP609" s="16">
        <v>5.0209205020920501E-3</v>
      </c>
      <c r="AQ609" s="16"/>
      <c r="AR609" s="16">
        <v>2.0125786163522001E-2</v>
      </c>
      <c r="AS609" s="16">
        <v>3.3152173913043502E-2</v>
      </c>
      <c r="AT609" s="16"/>
      <c r="AU609" s="16">
        <v>3.2059186189888997E-2</v>
      </c>
      <c r="AV609" s="16">
        <v>2.8705987889661399E-2</v>
      </c>
      <c r="AW609" s="16"/>
      <c r="AX609" s="16">
        <v>2.47349823321555E-2</v>
      </c>
      <c r="AY609" s="16">
        <v>3.00836914725175E-2</v>
      </c>
      <c r="AZ609" s="16"/>
      <c r="BA609" s="16">
        <v>2.4861878453038701E-2</v>
      </c>
      <c r="BB609" s="16">
        <v>2.9543602281988601E-2</v>
      </c>
      <c r="BC609" s="16"/>
      <c r="BD609" s="16">
        <v>2.1989528795811501E-2</v>
      </c>
      <c r="BE609" s="16">
        <v>3.0822711471610701E-2</v>
      </c>
      <c r="BF609" s="16"/>
      <c r="BG609" s="16">
        <v>2.7027027027027001E-2</v>
      </c>
      <c r="BH609" s="16">
        <v>2.93526336952151E-2</v>
      </c>
      <c r="BI609" s="16"/>
      <c r="BJ609" s="16">
        <v>1.76282051282051E-2</v>
      </c>
      <c r="BK609" s="16">
        <v>3.0779164873009E-2</v>
      </c>
      <c r="BL609" s="16"/>
      <c r="BM609" s="16">
        <v>1.0126582278481001E-2</v>
      </c>
      <c r="BN609" s="16">
        <v>3.0769230769230799E-2</v>
      </c>
      <c r="BO609" s="16"/>
      <c r="BP609" s="16">
        <v>1.3245033112582801E-2</v>
      </c>
      <c r="BQ609" s="16">
        <v>3.1290184312044597E-2</v>
      </c>
    </row>
    <row r="610" spans="2:69" x14ac:dyDescent="0.25">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c r="AM610" s="16"/>
      <c r="AN610" s="16"/>
      <c r="AO610" s="16"/>
      <c r="AP610" s="16"/>
      <c r="AQ610" s="16"/>
      <c r="AR610" s="16"/>
      <c r="AS610" s="16"/>
      <c r="AT610" s="16"/>
      <c r="AU610" s="16"/>
      <c r="AV610" s="16"/>
      <c r="AW610" s="16"/>
      <c r="AX610" s="16"/>
      <c r="AY610" s="16"/>
      <c r="AZ610" s="16"/>
      <c r="BA610" s="16"/>
      <c r="BB610" s="16"/>
      <c r="BC610" s="16"/>
      <c r="BD610" s="16"/>
      <c r="BE610" s="16"/>
      <c r="BF610" s="16"/>
      <c r="BG610" s="16"/>
      <c r="BH610" s="16"/>
      <c r="BI610" s="16"/>
      <c r="BJ610" s="16"/>
      <c r="BK610" s="16"/>
      <c r="BL610" s="16"/>
      <c r="BM610" s="16"/>
      <c r="BN610" s="16"/>
      <c r="BO610" s="16"/>
      <c r="BP610" s="16"/>
      <c r="BQ610" s="16"/>
    </row>
    <row r="611" spans="2:69" x14ac:dyDescent="0.25">
      <c r="B611" s="6" t="s">
        <v>321</v>
      </c>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c r="AM611" s="16"/>
      <c r="AN611" s="16"/>
      <c r="AO611" s="16"/>
      <c r="AP611" s="16"/>
      <c r="AQ611" s="16"/>
      <c r="AR611" s="16"/>
      <c r="AS611" s="16"/>
      <c r="AT611" s="16"/>
      <c r="AU611" s="16"/>
      <c r="AV611" s="16"/>
      <c r="AW611" s="16"/>
      <c r="AX611" s="16"/>
      <c r="AY611" s="16"/>
      <c r="AZ611" s="16"/>
      <c r="BA611" s="16"/>
      <c r="BB611" s="16"/>
      <c r="BC611" s="16"/>
      <c r="BD611" s="16"/>
      <c r="BE611" s="16"/>
      <c r="BF611" s="16"/>
      <c r="BG611" s="16"/>
      <c r="BH611" s="16"/>
      <c r="BI611" s="16"/>
      <c r="BJ611" s="16"/>
      <c r="BK611" s="16"/>
      <c r="BL611" s="16"/>
      <c r="BM611" s="16"/>
      <c r="BN611" s="16"/>
      <c r="BO611" s="16"/>
      <c r="BP611" s="16"/>
      <c r="BQ611" s="16"/>
    </row>
    <row r="612" spans="2:69" x14ac:dyDescent="0.25">
      <c r="B612" s="23" t="s">
        <v>70</v>
      </c>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c r="AM612" s="16"/>
      <c r="AN612" s="16"/>
      <c r="AO612" s="16"/>
      <c r="AP612" s="16"/>
      <c r="AQ612" s="16"/>
      <c r="AR612" s="16"/>
      <c r="AS612" s="16"/>
      <c r="AT612" s="16"/>
      <c r="AU612" s="16"/>
      <c r="AV612" s="16"/>
      <c r="AW612" s="16"/>
      <c r="AX612" s="16"/>
      <c r="AY612" s="16"/>
      <c r="AZ612" s="16"/>
      <c r="BA612" s="16"/>
      <c r="BB612" s="16"/>
      <c r="BC612" s="16"/>
      <c r="BD612" s="16"/>
      <c r="BE612" s="16"/>
      <c r="BF612" s="16"/>
      <c r="BG612" s="16"/>
      <c r="BH612" s="16"/>
      <c r="BI612" s="16"/>
      <c r="BJ612" s="16"/>
      <c r="BK612" s="16"/>
      <c r="BL612" s="16"/>
      <c r="BM612" s="16"/>
      <c r="BN612" s="16"/>
      <c r="BO612" s="16"/>
      <c r="BP612" s="16"/>
      <c r="BQ612" s="16"/>
    </row>
    <row r="613" spans="2:69" x14ac:dyDescent="0.25">
      <c r="B613" t="s">
        <v>304</v>
      </c>
      <c r="C613" s="16">
        <v>0.24117647058823499</v>
      </c>
      <c r="D613" s="16">
        <v>0.238095238095238</v>
      </c>
      <c r="E613" s="16">
        <v>0.24757952973720601</v>
      </c>
      <c r="F613" s="16">
        <v>0.28328173374613003</v>
      </c>
      <c r="G613" s="16">
        <v>0.25145348837209303</v>
      </c>
      <c r="H613" s="16">
        <v>0.20940819423368701</v>
      </c>
      <c r="I613" s="16">
        <v>0.25977301387137502</v>
      </c>
      <c r="J613" s="16">
        <v>0.21717171717171699</v>
      </c>
      <c r="K613" s="16">
        <v>0.26890756302521002</v>
      </c>
      <c r="L613" s="16">
        <v>0.16814159292035399</v>
      </c>
      <c r="M613" s="16"/>
      <c r="N613" s="16">
        <v>0.232530120481928</v>
      </c>
      <c r="O613" s="16">
        <v>0.211111111111111</v>
      </c>
      <c r="P613" s="16">
        <v>0.25887850467289703</v>
      </c>
      <c r="Q613" s="16">
        <v>0.243795620437956</v>
      </c>
      <c r="R613" s="16"/>
      <c r="S613" s="16">
        <v>0.249049429657795</v>
      </c>
      <c r="T613" s="16">
        <v>0.23205741626794299</v>
      </c>
      <c r="U613" s="16">
        <v>0.29094827586206901</v>
      </c>
      <c r="V613" s="16">
        <v>0.23593287265547899</v>
      </c>
      <c r="W613" s="16">
        <v>0.236501079913607</v>
      </c>
      <c r="X613" s="16">
        <v>0.24077669902912599</v>
      </c>
      <c r="Y613" s="16">
        <v>0.23283582089552199</v>
      </c>
      <c r="Z613" s="16"/>
      <c r="AA613" s="16">
        <v>0.26698450536352802</v>
      </c>
      <c r="AB613" s="16">
        <v>0.22912026726057899</v>
      </c>
      <c r="AC613" s="16"/>
      <c r="AD613" s="16">
        <v>0.19858156028368801</v>
      </c>
      <c r="AE613" s="16">
        <v>0.25673575129533699</v>
      </c>
      <c r="AF613" s="16"/>
      <c r="AG613" s="16">
        <v>0.238339920948617</v>
      </c>
      <c r="AH613" s="16">
        <v>0.243795620437956</v>
      </c>
      <c r="AI613" s="16"/>
      <c r="AJ613" s="16">
        <v>0.23782234957020101</v>
      </c>
      <c r="AK613" s="16">
        <v>0.244074991156703</v>
      </c>
      <c r="AL613" s="16"/>
      <c r="AM613" s="16">
        <v>0.289719626168224</v>
      </c>
      <c r="AN613" s="16">
        <v>0.26357827476038298</v>
      </c>
      <c r="AO613" s="16">
        <v>0.24094931617055501</v>
      </c>
      <c r="AP613" s="16">
        <v>0.20669456066945599</v>
      </c>
      <c r="AQ613" s="16"/>
      <c r="AR613" s="16">
        <v>0.26289308176100601</v>
      </c>
      <c r="AS613" s="16">
        <v>0.23179347826086999</v>
      </c>
      <c r="AT613" s="16"/>
      <c r="AU613" s="16">
        <v>0.247842170160296</v>
      </c>
      <c r="AV613" s="16">
        <v>0.23996411751513799</v>
      </c>
      <c r="AW613" s="16"/>
      <c r="AX613" s="16">
        <v>0.24028268551236701</v>
      </c>
      <c r="AY613" s="16">
        <v>0.24134811128703901</v>
      </c>
      <c r="AZ613" s="16"/>
      <c r="BA613" s="16">
        <v>0.25690607734806598</v>
      </c>
      <c r="BB613" s="16">
        <v>0.24001629991849999</v>
      </c>
      <c r="BC613" s="16"/>
      <c r="BD613" s="16">
        <v>0.252356020942408</v>
      </c>
      <c r="BE613" s="16">
        <v>0.23870220162224801</v>
      </c>
      <c r="BF613" s="16"/>
      <c r="BG613" s="16">
        <v>0.30067567567567599</v>
      </c>
      <c r="BH613" s="16">
        <v>0.237635705669481</v>
      </c>
      <c r="BI613" s="16"/>
      <c r="BJ613" s="16">
        <v>0.29647435897435898</v>
      </c>
      <c r="BK613" s="16">
        <v>0.23374946190271201</v>
      </c>
      <c r="BL613" s="16"/>
      <c r="BM613" s="16">
        <v>0.25063291139240501</v>
      </c>
      <c r="BN613" s="16">
        <v>0.24041025641025601</v>
      </c>
      <c r="BO613" s="16"/>
      <c r="BP613" s="16">
        <v>0.26655629139072801</v>
      </c>
      <c r="BQ613" s="16">
        <v>0.237891127303901</v>
      </c>
    </row>
    <row r="614" spans="2:69" x14ac:dyDescent="0.25">
      <c r="B614" t="s">
        <v>305</v>
      </c>
      <c r="C614" s="16">
        <v>0.29791271347248599</v>
      </c>
      <c r="D614" s="16">
        <v>0.31845238095238099</v>
      </c>
      <c r="E614" s="16">
        <v>0.28630705394190897</v>
      </c>
      <c r="F614" s="16">
        <v>0.34829721362229099</v>
      </c>
      <c r="G614" s="16">
        <v>0.32848837209302301</v>
      </c>
      <c r="H614" s="16">
        <v>0.26327769347496199</v>
      </c>
      <c r="I614" s="16">
        <v>0.248423707440101</v>
      </c>
      <c r="J614" s="16">
        <v>0.34848484848484901</v>
      </c>
      <c r="K614" s="16">
        <v>0.378151260504202</v>
      </c>
      <c r="L614" s="16">
        <v>0.35398230088495602</v>
      </c>
      <c r="M614" s="16"/>
      <c r="N614" s="16">
        <v>0.14578313253012001</v>
      </c>
      <c r="O614" s="16">
        <v>0.236507936507937</v>
      </c>
      <c r="P614" s="16">
        <v>0.28785046728972002</v>
      </c>
      <c r="Q614" s="16">
        <v>0.36204379562043798</v>
      </c>
      <c r="R614" s="16"/>
      <c r="S614" s="16">
        <v>0.23384030418251001</v>
      </c>
      <c r="T614" s="16">
        <v>0.299043062200957</v>
      </c>
      <c r="U614" s="16">
        <v>0.28663793103448298</v>
      </c>
      <c r="V614" s="16">
        <v>0.22704837117472901</v>
      </c>
      <c r="W614" s="16">
        <v>0.33909287257019399</v>
      </c>
      <c r="X614" s="16">
        <v>0.38058252427184502</v>
      </c>
      <c r="Y614" s="16">
        <v>0.34626865671641799</v>
      </c>
      <c r="Z614" s="16"/>
      <c r="AA614" s="16">
        <v>0.401072705601907</v>
      </c>
      <c r="AB614" s="16">
        <v>0.249721603563474</v>
      </c>
      <c r="AC614" s="16"/>
      <c r="AD614" s="16">
        <v>0.32198581560283701</v>
      </c>
      <c r="AE614" s="16">
        <v>0.289119170984456</v>
      </c>
      <c r="AF614" s="16"/>
      <c r="AG614" s="16">
        <v>0.22845849802371501</v>
      </c>
      <c r="AH614" s="16">
        <v>0.36204379562043798</v>
      </c>
      <c r="AI614" s="16"/>
      <c r="AJ614" s="16">
        <v>0.37863282848956198</v>
      </c>
      <c r="AK614" s="16">
        <v>0.22815705695083099</v>
      </c>
      <c r="AL614" s="16"/>
      <c r="AM614" s="16">
        <v>6.5420560747663503E-2</v>
      </c>
      <c r="AN614" s="16">
        <v>0.14776357827476</v>
      </c>
      <c r="AO614" s="16">
        <v>0.24577634754625899</v>
      </c>
      <c r="AP614" s="16">
        <v>0.62259414225941401</v>
      </c>
      <c r="AQ614" s="16"/>
      <c r="AR614" s="16">
        <v>0.38742138364779899</v>
      </c>
      <c r="AS614" s="16">
        <v>0.25923913043478303</v>
      </c>
      <c r="AT614" s="16"/>
      <c r="AU614" s="16">
        <v>0.329223181257707</v>
      </c>
      <c r="AV614" s="16">
        <v>0.29221798609553701</v>
      </c>
      <c r="AW614" s="16"/>
      <c r="AX614" s="16">
        <v>0.37455830388692601</v>
      </c>
      <c r="AY614" s="16">
        <v>0.28319384754580401</v>
      </c>
      <c r="AZ614" s="16"/>
      <c r="BA614" s="16">
        <v>0.32044198895027598</v>
      </c>
      <c r="BB614" s="16">
        <v>0.296251018744906</v>
      </c>
      <c r="BC614" s="16"/>
      <c r="BD614" s="16">
        <v>0.37591623036649202</v>
      </c>
      <c r="BE614" s="16">
        <v>0.28064889918887598</v>
      </c>
      <c r="BF614" s="16"/>
      <c r="BG614" s="16">
        <v>0.43918918918918898</v>
      </c>
      <c r="BH614" s="16">
        <v>0.28950542822677899</v>
      </c>
      <c r="BI614" s="16"/>
      <c r="BJ614" s="16">
        <v>0.44871794871794901</v>
      </c>
      <c r="BK614" s="16">
        <v>0.27765820060266899</v>
      </c>
      <c r="BL614" s="16"/>
      <c r="BM614" s="16">
        <v>0.44556962025316499</v>
      </c>
      <c r="BN614" s="16">
        <v>0.28594871794871801</v>
      </c>
      <c r="BO614" s="16"/>
      <c r="BP614" s="16">
        <v>0.34105960264900698</v>
      </c>
      <c r="BQ614" s="16">
        <v>0.29232747535362202</v>
      </c>
    </row>
    <row r="615" spans="2:69" x14ac:dyDescent="0.25">
      <c r="B615" t="s">
        <v>306</v>
      </c>
      <c r="C615" s="16">
        <v>0.41707779886148</v>
      </c>
      <c r="D615" s="16">
        <v>0.39583333333333298</v>
      </c>
      <c r="E615" s="16">
        <v>0.43706777316735801</v>
      </c>
      <c r="F615" s="16">
        <v>0.34829721362229099</v>
      </c>
      <c r="G615" s="16">
        <v>0.372093023255814</v>
      </c>
      <c r="H615" s="16">
        <v>0.45675265553869498</v>
      </c>
      <c r="I615" s="16">
        <v>0.46910466582597699</v>
      </c>
      <c r="J615" s="16">
        <v>0.37373737373737398</v>
      </c>
      <c r="K615" s="16">
        <v>0.310924369747899</v>
      </c>
      <c r="L615" s="16">
        <v>0.44247787610619499</v>
      </c>
      <c r="M615" s="16"/>
      <c r="N615" s="16">
        <v>0.58192771084337303</v>
      </c>
      <c r="O615" s="16">
        <v>0.51746031746031795</v>
      </c>
      <c r="P615" s="16">
        <v>0.416822429906542</v>
      </c>
      <c r="Q615" s="16">
        <v>0.34416058394160598</v>
      </c>
      <c r="R615" s="16"/>
      <c r="S615" s="16">
        <v>0.46387832699619802</v>
      </c>
      <c r="T615" s="16">
        <v>0.41148325358851701</v>
      </c>
      <c r="U615" s="16">
        <v>0.40517241379310298</v>
      </c>
      <c r="V615" s="16">
        <v>0.49457058242842999</v>
      </c>
      <c r="W615" s="16">
        <v>0.39416846652267801</v>
      </c>
      <c r="X615" s="16">
        <v>0.34757281553398101</v>
      </c>
      <c r="Y615" s="16">
        <v>0.38059701492537301</v>
      </c>
      <c r="Z615" s="16"/>
      <c r="AA615" s="16">
        <v>0.30512514898688903</v>
      </c>
      <c r="AB615" s="16">
        <v>0.46937639198218301</v>
      </c>
      <c r="AC615" s="16"/>
      <c r="AD615" s="16">
        <v>0.42695035460992897</v>
      </c>
      <c r="AE615" s="16">
        <v>0.413471502590674</v>
      </c>
      <c r="AF615" s="16"/>
      <c r="AG615" s="16">
        <v>0.49604743083003999</v>
      </c>
      <c r="AH615" s="16">
        <v>0.34416058394160598</v>
      </c>
      <c r="AI615" s="16"/>
      <c r="AJ615" s="16">
        <v>0.34506753990994699</v>
      </c>
      <c r="AK615" s="16">
        <v>0.47930668553236599</v>
      </c>
      <c r="AL615" s="16"/>
      <c r="AM615" s="16">
        <v>0.57009345794392496</v>
      </c>
      <c r="AN615" s="16">
        <v>0.52795527156549504</v>
      </c>
      <c r="AO615" s="16">
        <v>0.47023330651649198</v>
      </c>
      <c r="AP615" s="16">
        <v>0.15062761506276201</v>
      </c>
      <c r="AQ615" s="16"/>
      <c r="AR615" s="16">
        <v>0.32452830188679199</v>
      </c>
      <c r="AS615" s="16">
        <v>0.45706521739130401</v>
      </c>
      <c r="AT615" s="16"/>
      <c r="AU615" s="16">
        <v>0.37854500616522802</v>
      </c>
      <c r="AV615" s="16">
        <v>0.42408611796366902</v>
      </c>
      <c r="AW615" s="16"/>
      <c r="AX615" s="16">
        <v>0.34275618374558298</v>
      </c>
      <c r="AY615" s="16">
        <v>0.43135037321872899</v>
      </c>
      <c r="AZ615" s="16"/>
      <c r="BA615" s="16">
        <v>0.37016574585635398</v>
      </c>
      <c r="BB615" s="16">
        <v>0.420537897310513</v>
      </c>
      <c r="BC615" s="16"/>
      <c r="BD615" s="16">
        <v>0.32146596858638699</v>
      </c>
      <c r="BE615" s="16">
        <v>0.43823870220162198</v>
      </c>
      <c r="BF615" s="16"/>
      <c r="BG615" s="16">
        <v>0.20270270270270299</v>
      </c>
      <c r="BH615" s="16">
        <v>0.42983514274225998</v>
      </c>
      <c r="BI615" s="16"/>
      <c r="BJ615" s="16">
        <v>0.233974358974359</v>
      </c>
      <c r="BK615" s="16">
        <v>0.44167025398192</v>
      </c>
      <c r="BL615" s="16"/>
      <c r="BM615" s="16">
        <v>0.28607594936708902</v>
      </c>
      <c r="BN615" s="16">
        <v>0.42769230769230798</v>
      </c>
      <c r="BO615" s="16"/>
      <c r="BP615" s="16">
        <v>0.37251655629139102</v>
      </c>
      <c r="BQ615" s="16">
        <v>0.42284612087441098</v>
      </c>
    </row>
    <row r="616" spans="2:69" x14ac:dyDescent="0.25">
      <c r="B616" t="s">
        <v>68</v>
      </c>
      <c r="C616" s="16">
        <v>4.3833017077798901E-2</v>
      </c>
      <c r="D616" s="16">
        <v>4.7619047619047603E-2</v>
      </c>
      <c r="E616" s="16">
        <v>2.9045643153527E-2</v>
      </c>
      <c r="F616" s="16">
        <v>2.0123839009287901E-2</v>
      </c>
      <c r="G616" s="16">
        <v>4.7965116279069797E-2</v>
      </c>
      <c r="H616" s="16">
        <v>7.0561456752655502E-2</v>
      </c>
      <c r="I616" s="16">
        <v>2.2698612862547301E-2</v>
      </c>
      <c r="J616" s="16">
        <v>6.0606060606060601E-2</v>
      </c>
      <c r="K616" s="16">
        <v>4.20168067226891E-2</v>
      </c>
      <c r="L616" s="16">
        <v>3.5398230088495602E-2</v>
      </c>
      <c r="M616" s="16"/>
      <c r="N616" s="16">
        <v>3.9759036144578298E-2</v>
      </c>
      <c r="O616" s="16">
        <v>3.4920634920634901E-2</v>
      </c>
      <c r="P616" s="16">
        <v>3.6448598130841101E-2</v>
      </c>
      <c r="Q616" s="16">
        <v>0.05</v>
      </c>
      <c r="R616" s="16"/>
      <c r="S616" s="16">
        <v>5.3231939163498103E-2</v>
      </c>
      <c r="T616" s="16">
        <v>5.7416267942583699E-2</v>
      </c>
      <c r="U616" s="16">
        <v>1.72413793103448E-2</v>
      </c>
      <c r="V616" s="16">
        <v>4.2448173741362297E-2</v>
      </c>
      <c r="W616" s="16">
        <v>3.0237580993520499E-2</v>
      </c>
      <c r="X616" s="16">
        <v>3.1067961165048501E-2</v>
      </c>
      <c r="Y616" s="16">
        <v>4.0298507462686602E-2</v>
      </c>
      <c r="Z616" s="16"/>
      <c r="AA616" s="16">
        <v>2.6817640047675801E-2</v>
      </c>
      <c r="AB616" s="16">
        <v>5.1781737193763902E-2</v>
      </c>
      <c r="AC616" s="16"/>
      <c r="AD616" s="16">
        <v>5.2482269503546099E-2</v>
      </c>
      <c r="AE616" s="16">
        <v>4.06735751295337E-2</v>
      </c>
      <c r="AF616" s="16"/>
      <c r="AG616" s="16">
        <v>3.7154150197628501E-2</v>
      </c>
      <c r="AH616" s="16">
        <v>0.05</v>
      </c>
      <c r="AI616" s="16"/>
      <c r="AJ616" s="16">
        <v>3.8477282030290598E-2</v>
      </c>
      <c r="AK616" s="16">
        <v>4.8461266360099002E-2</v>
      </c>
      <c r="AL616" s="16"/>
      <c r="AM616" s="16">
        <v>7.4766355140186896E-2</v>
      </c>
      <c r="AN616" s="16">
        <v>6.0702875399360999E-2</v>
      </c>
      <c r="AO616" s="16">
        <v>4.3041029766693502E-2</v>
      </c>
      <c r="AP616" s="16">
        <v>2.0083682008368201E-2</v>
      </c>
      <c r="AQ616" s="16"/>
      <c r="AR616" s="16">
        <v>2.51572327044025E-2</v>
      </c>
      <c r="AS616" s="16">
        <v>5.1902173913043498E-2</v>
      </c>
      <c r="AT616" s="16"/>
      <c r="AU616" s="16">
        <v>4.4389642416769397E-2</v>
      </c>
      <c r="AV616" s="16">
        <v>4.3731778425656002E-2</v>
      </c>
      <c r="AW616" s="16"/>
      <c r="AX616" s="16">
        <v>4.2402826855123699E-2</v>
      </c>
      <c r="AY616" s="16">
        <v>4.4107667948427999E-2</v>
      </c>
      <c r="AZ616" s="16"/>
      <c r="BA616" s="16">
        <v>5.24861878453039E-2</v>
      </c>
      <c r="BB616" s="16">
        <v>4.3194784026079902E-2</v>
      </c>
      <c r="BC616" s="16"/>
      <c r="BD616" s="16">
        <v>5.0261780104712002E-2</v>
      </c>
      <c r="BE616" s="16">
        <v>4.2410196987253797E-2</v>
      </c>
      <c r="BF616" s="16"/>
      <c r="BG616" s="16">
        <v>5.7432432432432401E-2</v>
      </c>
      <c r="BH616" s="16">
        <v>4.30237233614797E-2</v>
      </c>
      <c r="BI616" s="16"/>
      <c r="BJ616" s="16">
        <v>2.0833333333333301E-2</v>
      </c>
      <c r="BK616" s="16">
        <v>4.6922083512699102E-2</v>
      </c>
      <c r="BL616" s="16"/>
      <c r="BM616" s="16">
        <v>1.7721518987341801E-2</v>
      </c>
      <c r="BN616" s="16">
        <v>4.5948717948718E-2</v>
      </c>
      <c r="BO616" s="16"/>
      <c r="BP616" s="16">
        <v>1.9867549668874201E-2</v>
      </c>
      <c r="BQ616" s="16">
        <v>4.6935276468066903E-2</v>
      </c>
    </row>
    <row r="617" spans="2:69" x14ac:dyDescent="0.25">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c r="AV617" s="16"/>
      <c r="AW617" s="16"/>
      <c r="AX617" s="16"/>
      <c r="AY617" s="16"/>
      <c r="AZ617" s="16"/>
      <c r="BA617" s="16"/>
      <c r="BB617" s="16"/>
      <c r="BC617" s="16"/>
      <c r="BD617" s="16"/>
      <c r="BE617" s="16"/>
      <c r="BF617" s="16"/>
      <c r="BG617" s="16"/>
      <c r="BH617" s="16"/>
      <c r="BI617" s="16"/>
      <c r="BJ617" s="16"/>
      <c r="BK617" s="16"/>
      <c r="BL617" s="16"/>
      <c r="BM617" s="16"/>
      <c r="BN617" s="16"/>
      <c r="BO617" s="16"/>
      <c r="BP617" s="16"/>
      <c r="BQ617" s="16"/>
    </row>
    <row r="618" spans="2:69" x14ac:dyDescent="0.25">
      <c r="B618" s="6" t="s">
        <v>322</v>
      </c>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c r="AD618" s="16"/>
      <c r="AE618" s="16"/>
      <c r="AF618" s="16"/>
      <c r="AG618" s="16"/>
      <c r="AH618" s="16"/>
      <c r="AI618" s="16"/>
      <c r="AJ618" s="16"/>
      <c r="AK618" s="16"/>
      <c r="AL618" s="16"/>
      <c r="AM618" s="16"/>
      <c r="AN618" s="16"/>
      <c r="AO618" s="16"/>
      <c r="AP618" s="16"/>
      <c r="AQ618" s="16"/>
      <c r="AR618" s="16"/>
      <c r="AS618" s="16"/>
      <c r="AT618" s="16"/>
      <c r="AU618" s="16"/>
      <c r="AV618" s="16"/>
      <c r="AW618" s="16"/>
      <c r="AX618" s="16"/>
      <c r="AY618" s="16"/>
      <c r="AZ618" s="16"/>
      <c r="BA618" s="16"/>
      <c r="BB618" s="16"/>
      <c r="BC618" s="16"/>
      <c r="BD618" s="16"/>
      <c r="BE618" s="16"/>
      <c r="BF618" s="16"/>
      <c r="BG618" s="16"/>
      <c r="BH618" s="16"/>
      <c r="BI618" s="16"/>
      <c r="BJ618" s="16"/>
      <c r="BK618" s="16"/>
      <c r="BL618" s="16"/>
      <c r="BM618" s="16"/>
      <c r="BN618" s="16"/>
      <c r="BO618" s="16"/>
      <c r="BP618" s="16"/>
      <c r="BQ618" s="16"/>
    </row>
    <row r="619" spans="2:69" x14ac:dyDescent="0.25">
      <c r="B619" s="23" t="s">
        <v>70</v>
      </c>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c r="AM619" s="16"/>
      <c r="AN619" s="16"/>
      <c r="AO619" s="16"/>
      <c r="AP619" s="16"/>
      <c r="AQ619" s="16"/>
      <c r="AR619" s="16"/>
      <c r="AS619" s="16"/>
      <c r="AT619" s="16"/>
      <c r="AU619" s="16"/>
      <c r="AV619" s="16"/>
      <c r="AW619" s="16"/>
      <c r="AX619" s="16"/>
      <c r="AY619" s="16"/>
      <c r="AZ619" s="16"/>
      <c r="BA619" s="16"/>
      <c r="BB619" s="16"/>
      <c r="BC619" s="16"/>
      <c r="BD619" s="16"/>
      <c r="BE619" s="16"/>
      <c r="BF619" s="16"/>
      <c r="BG619" s="16"/>
      <c r="BH619" s="16"/>
      <c r="BI619" s="16"/>
      <c r="BJ619" s="16"/>
      <c r="BK619" s="16"/>
      <c r="BL619" s="16"/>
      <c r="BM619" s="16"/>
      <c r="BN619" s="16"/>
      <c r="BO619" s="16"/>
      <c r="BP619" s="16"/>
      <c r="BQ619" s="16"/>
    </row>
    <row r="620" spans="2:69" x14ac:dyDescent="0.25">
      <c r="B620" t="s">
        <v>304</v>
      </c>
      <c r="C620" s="16">
        <v>0.173244781783681</v>
      </c>
      <c r="D620" s="16">
        <v>0.191964285714286</v>
      </c>
      <c r="E620" s="16">
        <v>0.18672199170124501</v>
      </c>
      <c r="F620" s="16">
        <v>0.17337461300309601</v>
      </c>
      <c r="G620" s="16">
        <v>0.21947674418604701</v>
      </c>
      <c r="H620" s="16">
        <v>0.144157814871017</v>
      </c>
      <c r="I620" s="16">
        <v>0.151324085750315</v>
      </c>
      <c r="J620" s="16">
        <v>0.17171717171717199</v>
      </c>
      <c r="K620" s="16">
        <v>0.19327731092437</v>
      </c>
      <c r="L620" s="16">
        <v>0.16814159292035399</v>
      </c>
      <c r="M620" s="16"/>
      <c r="N620" s="16">
        <v>0.186746987951807</v>
      </c>
      <c r="O620" s="16">
        <v>0.17301587301587301</v>
      </c>
      <c r="P620" s="16">
        <v>0.18224299065420599</v>
      </c>
      <c r="Q620" s="16">
        <v>0.16569343065693401</v>
      </c>
      <c r="R620" s="16"/>
      <c r="S620" s="16">
        <v>0.19391634980988601</v>
      </c>
      <c r="T620" s="16">
        <v>0.16507177033492801</v>
      </c>
      <c r="U620" s="16">
        <v>0.21982758620689699</v>
      </c>
      <c r="V620" s="16">
        <v>0.16288252714708801</v>
      </c>
      <c r="W620" s="16">
        <v>0.16846652267818599</v>
      </c>
      <c r="X620" s="16">
        <v>0.167961165048544</v>
      </c>
      <c r="Y620" s="16">
        <v>0.17462686567164201</v>
      </c>
      <c r="Z620" s="16"/>
      <c r="AA620" s="16">
        <v>0.16805721096543499</v>
      </c>
      <c r="AB620" s="16">
        <v>0.17566815144766099</v>
      </c>
      <c r="AC620" s="16"/>
      <c r="AD620" s="16">
        <v>0.15460992907801399</v>
      </c>
      <c r="AE620" s="16">
        <v>0.18005181347150301</v>
      </c>
      <c r="AF620" s="16"/>
      <c r="AG620" s="16">
        <v>0.181422924901186</v>
      </c>
      <c r="AH620" s="16">
        <v>0.16569343065693401</v>
      </c>
      <c r="AI620" s="16"/>
      <c r="AJ620" s="16">
        <v>0.15963978714695001</v>
      </c>
      <c r="AK620" s="16">
        <v>0.185001768659356</v>
      </c>
      <c r="AL620" s="16"/>
      <c r="AM620" s="16">
        <v>0.25545171339563899</v>
      </c>
      <c r="AN620" s="16">
        <v>0.23482428115015999</v>
      </c>
      <c r="AO620" s="16">
        <v>0.16894609814963801</v>
      </c>
      <c r="AP620" s="16">
        <v>9.7071129707112999E-2</v>
      </c>
      <c r="AQ620" s="16"/>
      <c r="AR620" s="16">
        <v>0.174842767295597</v>
      </c>
      <c r="AS620" s="16">
        <v>0.172554347826087</v>
      </c>
      <c r="AT620" s="16"/>
      <c r="AU620" s="16">
        <v>0.18865598027127001</v>
      </c>
      <c r="AV620" s="16">
        <v>0.17044180309486401</v>
      </c>
      <c r="AW620" s="16"/>
      <c r="AX620" s="16">
        <v>0.18374558303886901</v>
      </c>
      <c r="AY620" s="16">
        <v>0.17122822890748701</v>
      </c>
      <c r="AZ620" s="16"/>
      <c r="BA620" s="16">
        <v>0.207182320441989</v>
      </c>
      <c r="BB620" s="16">
        <v>0.17074164629176899</v>
      </c>
      <c r="BC620" s="16"/>
      <c r="BD620" s="16">
        <v>0.186387434554974</v>
      </c>
      <c r="BE620" s="16">
        <v>0.17033603707995401</v>
      </c>
      <c r="BF620" s="16"/>
      <c r="BG620" s="16">
        <v>0.18918918918918901</v>
      </c>
      <c r="BH620" s="16">
        <v>0.172295938882187</v>
      </c>
      <c r="BI620" s="16"/>
      <c r="BJ620" s="16">
        <v>0.21794871794871801</v>
      </c>
      <c r="BK620" s="16">
        <v>0.16724063710718901</v>
      </c>
      <c r="BL620" s="16"/>
      <c r="BM620" s="16">
        <v>0.189873417721519</v>
      </c>
      <c r="BN620" s="16">
        <v>0.171897435897436</v>
      </c>
      <c r="BO620" s="16"/>
      <c r="BP620" s="16">
        <v>0.195364238410596</v>
      </c>
      <c r="BQ620" s="16">
        <v>0.17038148306900999</v>
      </c>
    </row>
    <row r="621" spans="2:69" x14ac:dyDescent="0.25">
      <c r="B621" t="s">
        <v>305</v>
      </c>
      <c r="C621" s="16">
        <v>0.52979127134724902</v>
      </c>
      <c r="D621" s="16">
        <v>0.52827380952380998</v>
      </c>
      <c r="E621" s="16">
        <v>0.57538035961272505</v>
      </c>
      <c r="F621" s="16">
        <v>0.65170278637770895</v>
      </c>
      <c r="G621" s="16">
        <v>0.5</v>
      </c>
      <c r="H621" s="16">
        <v>0.436267071320182</v>
      </c>
      <c r="I621" s="16">
        <v>0.57377049180327899</v>
      </c>
      <c r="J621" s="16">
        <v>0.54040404040404</v>
      </c>
      <c r="K621" s="16">
        <v>0.54621848739495804</v>
      </c>
      <c r="L621" s="16">
        <v>0.47787610619469001</v>
      </c>
      <c r="M621" s="16"/>
      <c r="N621" s="16">
        <v>0.28072289156626501</v>
      </c>
      <c r="O621" s="16">
        <v>0.46666666666666701</v>
      </c>
      <c r="P621" s="16">
        <v>0.54953271028037398</v>
      </c>
      <c r="Q621" s="16">
        <v>0.61204379562043798</v>
      </c>
      <c r="R621" s="16"/>
      <c r="S621" s="16">
        <v>0.41825095057034201</v>
      </c>
      <c r="T621" s="16">
        <v>0.54784688995215303</v>
      </c>
      <c r="U621" s="16">
        <v>0.53663793103448298</v>
      </c>
      <c r="V621" s="16">
        <v>0.43928923988154001</v>
      </c>
      <c r="W621" s="16">
        <v>0.58531317494600399</v>
      </c>
      <c r="X621" s="16">
        <v>0.63106796116504904</v>
      </c>
      <c r="Y621" s="16">
        <v>0.57611940298507502</v>
      </c>
      <c r="Z621" s="16"/>
      <c r="AA621" s="16">
        <v>0.67163289630512502</v>
      </c>
      <c r="AB621" s="16">
        <v>0.46353006681514503</v>
      </c>
      <c r="AC621" s="16"/>
      <c r="AD621" s="16">
        <v>0.512056737588652</v>
      </c>
      <c r="AE621" s="16">
        <v>0.53626943005181305</v>
      </c>
      <c r="AF621" s="16"/>
      <c r="AG621" s="16">
        <v>0.44071146245059301</v>
      </c>
      <c r="AH621" s="16">
        <v>0.61204379562043798</v>
      </c>
      <c r="AI621" s="16"/>
      <c r="AJ621" s="16">
        <v>0.62177650429799403</v>
      </c>
      <c r="AK621" s="16">
        <v>0.45030067209055502</v>
      </c>
      <c r="AL621" s="16"/>
      <c r="AM621" s="16">
        <v>0.13395638629283499</v>
      </c>
      <c r="AN621" s="16">
        <v>0.303514376996805</v>
      </c>
      <c r="AO621" s="16">
        <v>0.54907481898632304</v>
      </c>
      <c r="AP621" s="16">
        <v>0.83012552301255205</v>
      </c>
      <c r="AQ621" s="16"/>
      <c r="AR621" s="16">
        <v>0.62201257861635195</v>
      </c>
      <c r="AS621" s="16">
        <v>0.489945652173913</v>
      </c>
      <c r="AT621" s="16"/>
      <c r="AU621" s="16">
        <v>0.55487053020961796</v>
      </c>
      <c r="AV621" s="16">
        <v>0.52522987216864803</v>
      </c>
      <c r="AW621" s="16"/>
      <c r="AX621" s="16">
        <v>0.58421672555948201</v>
      </c>
      <c r="AY621" s="16">
        <v>0.51933951594661798</v>
      </c>
      <c r="AZ621" s="16"/>
      <c r="BA621" s="16">
        <v>0.51933701657458597</v>
      </c>
      <c r="BB621" s="16">
        <v>0.53056234718826401</v>
      </c>
      <c r="BC621" s="16"/>
      <c r="BD621" s="16">
        <v>0.58952879581151796</v>
      </c>
      <c r="BE621" s="16">
        <v>0.51657010428737005</v>
      </c>
      <c r="BF621" s="16"/>
      <c r="BG621" s="16">
        <v>0.61824324324324298</v>
      </c>
      <c r="BH621" s="16">
        <v>0.52452754322476902</v>
      </c>
      <c r="BI621" s="16"/>
      <c r="BJ621" s="16">
        <v>0.612179487179487</v>
      </c>
      <c r="BK621" s="16">
        <v>0.51872578562203997</v>
      </c>
      <c r="BL621" s="16"/>
      <c r="BM621" s="16">
        <v>0.60253164556962002</v>
      </c>
      <c r="BN621" s="16">
        <v>0.52389743589743598</v>
      </c>
      <c r="BO621" s="16"/>
      <c r="BP621" s="16">
        <v>0.59105960264900703</v>
      </c>
      <c r="BQ621" s="16">
        <v>0.52186026575224997</v>
      </c>
    </row>
    <row r="622" spans="2:69" x14ac:dyDescent="0.25">
      <c r="B622" t="s">
        <v>306</v>
      </c>
      <c r="C622" s="16">
        <v>0.215559772296015</v>
      </c>
      <c r="D622" s="16">
        <v>0.211309523809524</v>
      </c>
      <c r="E622" s="16">
        <v>0.21576763485477199</v>
      </c>
      <c r="F622" s="16">
        <v>0.13312693498452</v>
      </c>
      <c r="G622" s="16">
        <v>0.17441860465116299</v>
      </c>
      <c r="H622" s="16">
        <v>0.27389984825493202</v>
      </c>
      <c r="I622" s="16">
        <v>0.22950819672131101</v>
      </c>
      <c r="J622" s="16">
        <v>0.15151515151515199</v>
      </c>
      <c r="K622" s="16">
        <v>0.20168067226890801</v>
      </c>
      <c r="L622" s="16">
        <v>0.30973451327433599</v>
      </c>
      <c r="M622" s="16"/>
      <c r="N622" s="16">
        <v>0.43253012048192802</v>
      </c>
      <c r="O622" s="16">
        <v>0.266666666666667</v>
      </c>
      <c r="P622" s="16">
        <v>0.19345794392523399</v>
      </c>
      <c r="Q622" s="16">
        <v>0.14671532846715299</v>
      </c>
      <c r="R622" s="16"/>
      <c r="S622" s="16">
        <v>0.29277566539923999</v>
      </c>
      <c r="T622" s="16">
        <v>0.198564593301435</v>
      </c>
      <c r="U622" s="16">
        <v>0.193965517241379</v>
      </c>
      <c r="V622" s="16">
        <v>0.30503455083909198</v>
      </c>
      <c r="W622" s="16">
        <v>0.19546436285097199</v>
      </c>
      <c r="X622" s="16">
        <v>0.14757281553398099</v>
      </c>
      <c r="Y622" s="16">
        <v>0.171641791044776</v>
      </c>
      <c r="Z622" s="16"/>
      <c r="AA622" s="16">
        <v>0.134088200238379</v>
      </c>
      <c r="AB622" s="16">
        <v>0.25361915367483301</v>
      </c>
      <c r="AC622" s="16"/>
      <c r="AD622" s="16">
        <v>0.231205673758865</v>
      </c>
      <c r="AE622" s="16">
        <v>0.209844559585492</v>
      </c>
      <c r="AF622" s="16"/>
      <c r="AG622" s="16">
        <v>0.29011857707509903</v>
      </c>
      <c r="AH622" s="16">
        <v>0.14671532846715299</v>
      </c>
      <c r="AI622" s="16"/>
      <c r="AJ622" s="16">
        <v>0.158411788784282</v>
      </c>
      <c r="AK622" s="16">
        <v>0.264945171559958</v>
      </c>
      <c r="AL622" s="16"/>
      <c r="AM622" s="16">
        <v>0.47352024922118402</v>
      </c>
      <c r="AN622" s="16">
        <v>0.32667731629392999</v>
      </c>
      <c r="AO622" s="16">
        <v>0.20917135961383701</v>
      </c>
      <c r="AP622" s="16">
        <v>4.4351464435146398E-2</v>
      </c>
      <c r="AQ622" s="16"/>
      <c r="AR622" s="16">
        <v>0.15974842767295599</v>
      </c>
      <c r="AS622" s="16">
        <v>0.23967391304347799</v>
      </c>
      <c r="AT622" s="16"/>
      <c r="AU622" s="16">
        <v>0.173859432799014</v>
      </c>
      <c r="AV622" s="16">
        <v>0.22314420273603899</v>
      </c>
      <c r="AW622" s="16"/>
      <c r="AX622" s="16">
        <v>0.18610129564193201</v>
      </c>
      <c r="AY622" s="16">
        <v>0.221216919249039</v>
      </c>
      <c r="AZ622" s="16"/>
      <c r="BA622" s="16">
        <v>0.20441988950276199</v>
      </c>
      <c r="BB622" s="16">
        <v>0.21638141809291001</v>
      </c>
      <c r="BC622" s="16"/>
      <c r="BD622" s="16">
        <v>0.15183246073298401</v>
      </c>
      <c r="BE622" s="16">
        <v>0.22966396292004601</v>
      </c>
      <c r="BF622" s="16"/>
      <c r="BG622" s="16">
        <v>0.111486486486486</v>
      </c>
      <c r="BH622" s="16">
        <v>0.221753116204262</v>
      </c>
      <c r="BI622" s="16"/>
      <c r="BJ622" s="16">
        <v>0.112179487179487</v>
      </c>
      <c r="BK622" s="16">
        <v>0.229444683598795</v>
      </c>
      <c r="BL622" s="16"/>
      <c r="BM622" s="16">
        <v>0.15443037974683499</v>
      </c>
      <c r="BN622" s="16">
        <v>0.22051282051282101</v>
      </c>
      <c r="BO622" s="16"/>
      <c r="BP622" s="16">
        <v>0.18874172185430499</v>
      </c>
      <c r="BQ622" s="16">
        <v>0.219031290184312</v>
      </c>
    </row>
    <row r="623" spans="2:69" x14ac:dyDescent="0.25">
      <c r="B623" t="s">
        <v>68</v>
      </c>
      <c r="C623" s="16">
        <v>8.1404174573055002E-2</v>
      </c>
      <c r="D623" s="16">
        <v>6.8452380952381001E-2</v>
      </c>
      <c r="E623" s="16">
        <v>2.2130013831258601E-2</v>
      </c>
      <c r="F623" s="16">
        <v>4.1795665634674899E-2</v>
      </c>
      <c r="G623" s="16">
        <v>0.106104651162791</v>
      </c>
      <c r="H623" s="16">
        <v>0.14567526555387</v>
      </c>
      <c r="I623" s="16">
        <v>4.5397225725094602E-2</v>
      </c>
      <c r="J623" s="16">
        <v>0.13636363636363599</v>
      </c>
      <c r="K623" s="16">
        <v>5.8823529411764698E-2</v>
      </c>
      <c r="L623" s="16">
        <v>4.4247787610619503E-2</v>
      </c>
      <c r="M623" s="16"/>
      <c r="N623" s="16">
        <v>0.1</v>
      </c>
      <c r="O623" s="16">
        <v>9.3650793650793707E-2</v>
      </c>
      <c r="P623" s="16">
        <v>7.4766355140186896E-2</v>
      </c>
      <c r="Q623" s="16">
        <v>7.5547445255474494E-2</v>
      </c>
      <c r="R623" s="16"/>
      <c r="S623" s="16">
        <v>9.5057034220532299E-2</v>
      </c>
      <c r="T623" s="16">
        <v>8.8516746411483299E-2</v>
      </c>
      <c r="U623" s="16">
        <v>4.9568965517241402E-2</v>
      </c>
      <c r="V623" s="16">
        <v>9.2793682132280397E-2</v>
      </c>
      <c r="W623" s="16">
        <v>5.0755939524837999E-2</v>
      </c>
      <c r="X623" s="16">
        <v>5.3398058252427202E-2</v>
      </c>
      <c r="Y623" s="16">
        <v>7.7611940298507501E-2</v>
      </c>
      <c r="Z623" s="16"/>
      <c r="AA623" s="16">
        <v>2.6221692491060801E-2</v>
      </c>
      <c r="AB623" s="16">
        <v>0.10718262806236099</v>
      </c>
      <c r="AC623" s="16"/>
      <c r="AD623" s="16">
        <v>0.102127659574468</v>
      </c>
      <c r="AE623" s="16">
        <v>7.3834196891191695E-2</v>
      </c>
      <c r="AF623" s="16"/>
      <c r="AG623" s="16">
        <v>8.7747035573122495E-2</v>
      </c>
      <c r="AH623" s="16">
        <v>7.5547445255474494E-2</v>
      </c>
      <c r="AI623" s="16"/>
      <c r="AJ623" s="16">
        <v>6.0171919770773602E-2</v>
      </c>
      <c r="AK623" s="16">
        <v>9.9752387690130895E-2</v>
      </c>
      <c r="AL623" s="16"/>
      <c r="AM623" s="16">
        <v>0.137071651090343</v>
      </c>
      <c r="AN623" s="16">
        <v>0.13498402555910499</v>
      </c>
      <c r="AO623" s="16">
        <v>7.2807723250201101E-2</v>
      </c>
      <c r="AP623" s="16">
        <v>2.8451882845188299E-2</v>
      </c>
      <c r="AQ623" s="16"/>
      <c r="AR623" s="16">
        <v>4.3396226415094302E-2</v>
      </c>
      <c r="AS623" s="16">
        <v>9.7826086956521702E-2</v>
      </c>
      <c r="AT623" s="16"/>
      <c r="AU623" s="16">
        <v>8.2614056720098597E-2</v>
      </c>
      <c r="AV623" s="16">
        <v>8.11841220004485E-2</v>
      </c>
      <c r="AW623" s="16"/>
      <c r="AX623" s="16">
        <v>4.5936395759717301E-2</v>
      </c>
      <c r="AY623" s="16">
        <v>8.8215335896855901E-2</v>
      </c>
      <c r="AZ623" s="16"/>
      <c r="BA623" s="16">
        <v>6.9060773480663001E-2</v>
      </c>
      <c r="BB623" s="16">
        <v>8.2314588427057897E-2</v>
      </c>
      <c r="BC623" s="16"/>
      <c r="BD623" s="16">
        <v>7.22513089005236E-2</v>
      </c>
      <c r="BE623" s="16">
        <v>8.3429895712630403E-2</v>
      </c>
      <c r="BF623" s="16"/>
      <c r="BG623" s="16">
        <v>8.1081081081081099E-2</v>
      </c>
      <c r="BH623" s="16">
        <v>8.1423401688781705E-2</v>
      </c>
      <c r="BI623" s="16"/>
      <c r="BJ623" s="16">
        <v>5.7692307692307702E-2</v>
      </c>
      <c r="BK623" s="16">
        <v>8.4588893671975904E-2</v>
      </c>
      <c r="BL623" s="16"/>
      <c r="BM623" s="16">
        <v>5.3164556962025301E-2</v>
      </c>
      <c r="BN623" s="16">
        <v>8.3692307692307705E-2</v>
      </c>
      <c r="BO623" s="16"/>
      <c r="BP623" s="16">
        <v>2.48344370860927E-2</v>
      </c>
      <c r="BQ623" s="16">
        <v>8.8726960994427798E-2</v>
      </c>
    </row>
    <row r="624" spans="2:69" x14ac:dyDescent="0.25">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16"/>
      <c r="AI624" s="16"/>
      <c r="AJ624" s="16"/>
      <c r="AK624" s="16"/>
      <c r="AL624" s="16"/>
      <c r="AM624" s="16"/>
      <c r="AN624" s="16"/>
      <c r="AO624" s="16"/>
      <c r="AP624" s="16"/>
      <c r="AQ624" s="16"/>
      <c r="AR624" s="16"/>
      <c r="AS624" s="16"/>
      <c r="AT624" s="16"/>
      <c r="AU624" s="16"/>
      <c r="AV624" s="16"/>
      <c r="AW624" s="16"/>
      <c r="AX624" s="16"/>
      <c r="AY624" s="16"/>
      <c r="AZ624" s="16"/>
      <c r="BA624" s="16"/>
      <c r="BB624" s="16"/>
      <c r="BC624" s="16"/>
      <c r="BD624" s="16"/>
      <c r="BE624" s="16"/>
      <c r="BF624" s="16"/>
      <c r="BG624" s="16"/>
      <c r="BH624" s="16"/>
      <c r="BI624" s="16"/>
      <c r="BJ624" s="16"/>
      <c r="BK624" s="16"/>
      <c r="BL624" s="16"/>
      <c r="BM624" s="16"/>
      <c r="BN624" s="16"/>
      <c r="BO624" s="16"/>
      <c r="BP624" s="16"/>
      <c r="BQ624" s="16"/>
    </row>
    <row r="625" spans="2:69" x14ac:dyDescent="0.25">
      <c r="B625" s="6" t="s">
        <v>323</v>
      </c>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6"/>
      <c r="AI625" s="16"/>
      <c r="AJ625" s="16"/>
      <c r="AK625" s="16"/>
      <c r="AL625" s="16"/>
      <c r="AM625" s="16"/>
      <c r="AN625" s="16"/>
      <c r="AO625" s="16"/>
      <c r="AP625" s="16"/>
      <c r="AQ625" s="16"/>
      <c r="AR625" s="16"/>
      <c r="AS625" s="16"/>
      <c r="AT625" s="16"/>
      <c r="AU625" s="16"/>
      <c r="AV625" s="16"/>
      <c r="AW625" s="16"/>
      <c r="AX625" s="16"/>
      <c r="AY625" s="16"/>
      <c r="AZ625" s="16"/>
      <c r="BA625" s="16"/>
      <c r="BB625" s="16"/>
      <c r="BC625" s="16"/>
      <c r="BD625" s="16"/>
      <c r="BE625" s="16"/>
      <c r="BF625" s="16"/>
      <c r="BG625" s="16"/>
      <c r="BH625" s="16"/>
      <c r="BI625" s="16"/>
      <c r="BJ625" s="16"/>
      <c r="BK625" s="16"/>
      <c r="BL625" s="16"/>
      <c r="BM625" s="16"/>
      <c r="BN625" s="16"/>
      <c r="BO625" s="16"/>
      <c r="BP625" s="16"/>
      <c r="BQ625" s="16"/>
    </row>
    <row r="626" spans="2:69" x14ac:dyDescent="0.25">
      <c r="B626" s="23" t="s">
        <v>70</v>
      </c>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6"/>
      <c r="AS626" s="16"/>
      <c r="AT626" s="16"/>
      <c r="AU626" s="16"/>
      <c r="AV626" s="16"/>
      <c r="AW626" s="16"/>
      <c r="AX626" s="16"/>
      <c r="AY626" s="16"/>
      <c r="AZ626" s="16"/>
      <c r="BA626" s="16"/>
      <c r="BB626" s="16"/>
      <c r="BC626" s="16"/>
      <c r="BD626" s="16"/>
      <c r="BE626" s="16"/>
      <c r="BF626" s="16"/>
      <c r="BG626" s="16"/>
      <c r="BH626" s="16"/>
      <c r="BI626" s="16"/>
      <c r="BJ626" s="16"/>
      <c r="BK626" s="16"/>
      <c r="BL626" s="16"/>
      <c r="BM626" s="16"/>
      <c r="BN626" s="16"/>
      <c r="BO626" s="16"/>
      <c r="BP626" s="16"/>
      <c r="BQ626" s="16"/>
    </row>
    <row r="627" spans="2:69" x14ac:dyDescent="0.25">
      <c r="B627" t="s">
        <v>304</v>
      </c>
      <c r="C627" s="16">
        <v>0.12428842504743801</v>
      </c>
      <c r="D627" s="16">
        <v>0.10267857142857099</v>
      </c>
      <c r="E627" s="16">
        <v>0.14799446749654199</v>
      </c>
      <c r="F627" s="16">
        <v>8.9783281733746098E-2</v>
      </c>
      <c r="G627" s="16">
        <v>0.188953488372093</v>
      </c>
      <c r="H627" s="16">
        <v>0.11608497723824</v>
      </c>
      <c r="I627" s="16">
        <v>0.112232030264817</v>
      </c>
      <c r="J627" s="16">
        <v>0.10101010101010099</v>
      </c>
      <c r="K627" s="16">
        <v>0.20168067226890801</v>
      </c>
      <c r="L627" s="16">
        <v>4.4247787610619503E-2</v>
      </c>
      <c r="M627" s="16"/>
      <c r="N627" s="16">
        <v>0.156626506024096</v>
      </c>
      <c r="O627" s="16">
        <v>0.114285714285714</v>
      </c>
      <c r="P627" s="16">
        <v>0.14018691588785001</v>
      </c>
      <c r="Q627" s="16">
        <v>0.110583941605839</v>
      </c>
      <c r="R627" s="16"/>
      <c r="S627" s="16">
        <v>0.173003802281369</v>
      </c>
      <c r="T627" s="16">
        <v>0.14114832535885199</v>
      </c>
      <c r="U627" s="16">
        <v>0.135775862068966</v>
      </c>
      <c r="V627" s="16">
        <v>0.115498519249753</v>
      </c>
      <c r="W627" s="16">
        <v>0.103671706263499</v>
      </c>
      <c r="X627" s="16">
        <v>0.129126213592233</v>
      </c>
      <c r="Y627" s="16">
        <v>0.117910447761194</v>
      </c>
      <c r="Z627" s="16"/>
      <c r="AA627" s="16">
        <v>0.12336114421930899</v>
      </c>
      <c r="AB627" s="16">
        <v>0.124721603563474</v>
      </c>
      <c r="AC627" s="16"/>
      <c r="AD627" s="16">
        <v>0.11063829787234</v>
      </c>
      <c r="AE627" s="16">
        <v>0.12927461139896401</v>
      </c>
      <c r="AF627" s="16"/>
      <c r="AG627" s="16">
        <v>0.139130434782609</v>
      </c>
      <c r="AH627" s="16">
        <v>0.110583941605839</v>
      </c>
      <c r="AI627" s="16"/>
      <c r="AJ627" s="16">
        <v>0.10437986082685199</v>
      </c>
      <c r="AK627" s="16">
        <v>0.14149274849664001</v>
      </c>
      <c r="AL627" s="16"/>
      <c r="AM627" s="16">
        <v>0.23987538940809999</v>
      </c>
      <c r="AN627" s="16">
        <v>0.19009584664536699</v>
      </c>
      <c r="AO627" s="16">
        <v>0.106194690265487</v>
      </c>
      <c r="AP627" s="16">
        <v>6.1924686192468603E-2</v>
      </c>
      <c r="AQ627" s="16"/>
      <c r="AR627" s="16">
        <v>0.122641509433962</v>
      </c>
      <c r="AS627" s="16">
        <v>0.125</v>
      </c>
      <c r="AT627" s="16"/>
      <c r="AU627" s="16">
        <v>0.14180024660912499</v>
      </c>
      <c r="AV627" s="16">
        <v>0.121103386409509</v>
      </c>
      <c r="AW627" s="16"/>
      <c r="AX627" s="16">
        <v>0.117785630153121</v>
      </c>
      <c r="AY627" s="16">
        <v>0.12553720877629501</v>
      </c>
      <c r="AZ627" s="16"/>
      <c r="BA627" s="16">
        <v>0.174033149171271</v>
      </c>
      <c r="BB627" s="16">
        <v>0.120619396903015</v>
      </c>
      <c r="BC627" s="16"/>
      <c r="BD627" s="16">
        <v>0.14973821989528799</v>
      </c>
      <c r="BE627" s="16">
        <v>0.118655851680185</v>
      </c>
      <c r="BF627" s="16"/>
      <c r="BG627" s="16">
        <v>0.168918918918919</v>
      </c>
      <c r="BH627" s="16">
        <v>0.121632488942501</v>
      </c>
      <c r="BI627" s="16"/>
      <c r="BJ627" s="16">
        <v>0.16346153846153799</v>
      </c>
      <c r="BK627" s="16">
        <v>0.119027120103315</v>
      </c>
      <c r="BL627" s="16"/>
      <c r="BM627" s="16">
        <v>0.16202531645569601</v>
      </c>
      <c r="BN627" s="16">
        <v>0.121230769230769</v>
      </c>
      <c r="BO627" s="16"/>
      <c r="BP627" s="16">
        <v>0.14569536423841101</v>
      </c>
      <c r="BQ627" s="16">
        <v>0.121517359622803</v>
      </c>
    </row>
    <row r="628" spans="2:69" x14ac:dyDescent="0.25">
      <c r="B628" t="s">
        <v>305</v>
      </c>
      <c r="C628" s="16">
        <v>0.74060721062618595</v>
      </c>
      <c r="D628" s="16">
        <v>0.828869047619048</v>
      </c>
      <c r="E628" s="16">
        <v>0.78838174273858896</v>
      </c>
      <c r="F628" s="16">
        <v>0.83436532507739902</v>
      </c>
      <c r="G628" s="16">
        <v>0.72238372093023295</v>
      </c>
      <c r="H628" s="16">
        <v>0.59787556904400596</v>
      </c>
      <c r="I628" s="16">
        <v>0.76040353089533397</v>
      </c>
      <c r="J628" s="16">
        <v>0.83838383838383801</v>
      </c>
      <c r="K628" s="16">
        <v>0.67226890756302504</v>
      </c>
      <c r="L628" s="16">
        <v>0.91150442477876104</v>
      </c>
      <c r="M628" s="16"/>
      <c r="N628" s="16">
        <v>0.49277108433734901</v>
      </c>
      <c r="O628" s="16">
        <v>0.71269841269841305</v>
      </c>
      <c r="P628" s="16">
        <v>0.76168224299065401</v>
      </c>
      <c r="Q628" s="16">
        <v>0.81386861313868597</v>
      </c>
      <c r="R628" s="16"/>
      <c r="S628" s="16">
        <v>0.59695817490494296</v>
      </c>
      <c r="T628" s="16">
        <v>0.71531100478468901</v>
      </c>
      <c r="U628" s="16">
        <v>0.74784482758620696</v>
      </c>
      <c r="V628" s="16">
        <v>0.70088845014807499</v>
      </c>
      <c r="W628" s="16">
        <v>0.81533477321814296</v>
      </c>
      <c r="X628" s="16">
        <v>0.78640776699029102</v>
      </c>
      <c r="Y628" s="16">
        <v>0.78507462686567198</v>
      </c>
      <c r="Z628" s="16"/>
      <c r="AA628" s="16">
        <v>0.82896305125148995</v>
      </c>
      <c r="AB628" s="16">
        <v>0.69933184855233899</v>
      </c>
      <c r="AC628" s="16"/>
      <c r="AD628" s="16">
        <v>0.70709219858156003</v>
      </c>
      <c r="AE628" s="16">
        <v>0.75284974093264201</v>
      </c>
      <c r="AF628" s="16"/>
      <c r="AG628" s="16">
        <v>0.66126482213438698</v>
      </c>
      <c r="AH628" s="16">
        <v>0.81386861313868597</v>
      </c>
      <c r="AI628" s="16"/>
      <c r="AJ628" s="16">
        <v>0.80270159639787098</v>
      </c>
      <c r="AK628" s="16">
        <v>0.68694729395118503</v>
      </c>
      <c r="AL628" s="16"/>
      <c r="AM628" s="16">
        <v>0.23987538940809999</v>
      </c>
      <c r="AN628" s="16">
        <v>0.56469648562300301</v>
      </c>
      <c r="AO628" s="16">
        <v>0.81174577634754597</v>
      </c>
      <c r="AP628" s="16">
        <v>0.91046025104602502</v>
      </c>
      <c r="AQ628" s="16"/>
      <c r="AR628" s="16">
        <v>0.81572327044025195</v>
      </c>
      <c r="AS628" s="16">
        <v>0.70815217391304397</v>
      </c>
      <c r="AT628" s="16"/>
      <c r="AU628" s="16">
        <v>0.72626387176325502</v>
      </c>
      <c r="AV628" s="16">
        <v>0.74321596770576404</v>
      </c>
      <c r="AW628" s="16"/>
      <c r="AX628" s="16">
        <v>0.80565371024735</v>
      </c>
      <c r="AY628" s="16">
        <v>0.72811581090251098</v>
      </c>
      <c r="AZ628" s="16"/>
      <c r="BA628" s="16">
        <v>0.68508287292817704</v>
      </c>
      <c r="BB628" s="16">
        <v>0.74470252648736801</v>
      </c>
      <c r="BC628" s="16"/>
      <c r="BD628" s="16">
        <v>0.754973821989529</v>
      </c>
      <c r="BE628" s="16">
        <v>0.73742757821552696</v>
      </c>
      <c r="BF628" s="16"/>
      <c r="BG628" s="16">
        <v>0.71959459459459496</v>
      </c>
      <c r="BH628" s="16">
        <v>0.74185765983112195</v>
      </c>
      <c r="BI628" s="16"/>
      <c r="BJ628" s="16">
        <v>0.75480769230769196</v>
      </c>
      <c r="BK628" s="16">
        <v>0.73869995695221702</v>
      </c>
      <c r="BL628" s="16"/>
      <c r="BM628" s="16">
        <v>0.74430379746835396</v>
      </c>
      <c r="BN628" s="16">
        <v>0.740307692307692</v>
      </c>
      <c r="BO628" s="16"/>
      <c r="BP628" s="16">
        <v>0.78642384105960295</v>
      </c>
      <c r="BQ628" s="16">
        <v>0.73467638234033406</v>
      </c>
    </row>
    <row r="629" spans="2:69" x14ac:dyDescent="0.25">
      <c r="B629" t="s">
        <v>306</v>
      </c>
      <c r="C629" s="16">
        <v>9.5066413662239099E-2</v>
      </c>
      <c r="D629" s="16">
        <v>4.4642857142857102E-2</v>
      </c>
      <c r="E629" s="16">
        <v>4.2876901798063603E-2</v>
      </c>
      <c r="F629" s="16">
        <v>5.1083591331269301E-2</v>
      </c>
      <c r="G629" s="16">
        <v>3.3430232558139497E-2</v>
      </c>
      <c r="H629" s="16">
        <v>0.21547799696509901</v>
      </c>
      <c r="I629" s="16">
        <v>0.10088272383354401</v>
      </c>
      <c r="J629" s="16">
        <v>3.5353535353535401E-2</v>
      </c>
      <c r="K629" s="16">
        <v>7.5630252100840303E-2</v>
      </c>
      <c r="L629" s="16">
        <v>3.5398230088495602E-2</v>
      </c>
      <c r="M629" s="16"/>
      <c r="N629" s="16">
        <v>0.30481927710843398</v>
      </c>
      <c r="O629" s="16">
        <v>0.131746031746032</v>
      </c>
      <c r="P629" s="16">
        <v>6.0747663551401897E-2</v>
      </c>
      <c r="Q629" s="16">
        <v>3.6496350364963501E-2</v>
      </c>
      <c r="R629" s="16"/>
      <c r="S629" s="16">
        <v>0.184410646387833</v>
      </c>
      <c r="T629" s="16">
        <v>0.107655502392345</v>
      </c>
      <c r="U629" s="16">
        <v>8.6206896551724102E-2</v>
      </c>
      <c r="V629" s="16">
        <v>0.14313919052319801</v>
      </c>
      <c r="W629" s="16">
        <v>4.8596112311015099E-2</v>
      </c>
      <c r="X629" s="16">
        <v>6.1165048543689302E-2</v>
      </c>
      <c r="Y629" s="16">
        <v>6.1194029850746297E-2</v>
      </c>
      <c r="Z629" s="16"/>
      <c r="AA629" s="16">
        <v>3.3969010727056E-2</v>
      </c>
      <c r="AB629" s="16">
        <v>0.123608017817372</v>
      </c>
      <c r="AC629" s="16"/>
      <c r="AD629" s="16">
        <v>0.134751773049645</v>
      </c>
      <c r="AE629" s="16">
        <v>8.0569948186528503E-2</v>
      </c>
      <c r="AF629" s="16"/>
      <c r="AG629" s="16">
        <v>0.15849802371541499</v>
      </c>
      <c r="AH629" s="16">
        <v>3.6496350364963501E-2</v>
      </c>
      <c r="AI629" s="16"/>
      <c r="AJ629" s="16">
        <v>6.0171919770773602E-2</v>
      </c>
      <c r="AK629" s="16">
        <v>0.12522108241952601</v>
      </c>
      <c r="AL629" s="16"/>
      <c r="AM629" s="16">
        <v>0.42367601246105902</v>
      </c>
      <c r="AN629" s="16">
        <v>0.16932907348242801</v>
      </c>
      <c r="AO629" s="16">
        <v>5.5510860820595302E-2</v>
      </c>
      <c r="AP629" s="16">
        <v>1.17154811715481E-2</v>
      </c>
      <c r="AQ629" s="16"/>
      <c r="AR629" s="16">
        <v>4.3396226415094302E-2</v>
      </c>
      <c r="AS629" s="16">
        <v>0.11739130434782601</v>
      </c>
      <c r="AT629" s="16"/>
      <c r="AU629" s="16">
        <v>9.6177558569667101E-2</v>
      </c>
      <c r="AV629" s="16">
        <v>9.4864319354115295E-2</v>
      </c>
      <c r="AW629" s="16"/>
      <c r="AX629" s="16">
        <v>5.4181389870435803E-2</v>
      </c>
      <c r="AY629" s="16">
        <v>0.102917891879665</v>
      </c>
      <c r="AZ629" s="16"/>
      <c r="BA629" s="16">
        <v>9.6685082872928194E-2</v>
      </c>
      <c r="BB629" s="16">
        <v>9.4947025264873697E-2</v>
      </c>
      <c r="BC629" s="16"/>
      <c r="BD629" s="16">
        <v>6.0732984293193702E-2</v>
      </c>
      <c r="BE629" s="16">
        <v>0.10266512166859799</v>
      </c>
      <c r="BF629" s="16"/>
      <c r="BG629" s="16">
        <v>8.4459459459459499E-2</v>
      </c>
      <c r="BH629" s="16">
        <v>9.5697627663851995E-2</v>
      </c>
      <c r="BI629" s="16"/>
      <c r="BJ629" s="16">
        <v>4.48717948717949E-2</v>
      </c>
      <c r="BK629" s="16">
        <v>0.10180800688764501</v>
      </c>
      <c r="BL629" s="16"/>
      <c r="BM629" s="16">
        <v>8.1012658227848103E-2</v>
      </c>
      <c r="BN629" s="16">
        <v>9.6205128205128193E-2</v>
      </c>
      <c r="BO629" s="16"/>
      <c r="BP629" s="16">
        <v>5.4635761589404003E-2</v>
      </c>
      <c r="BQ629" s="16">
        <v>0.10030004286326601</v>
      </c>
    </row>
    <row r="630" spans="2:69" x14ac:dyDescent="0.25">
      <c r="B630" t="s">
        <v>68</v>
      </c>
      <c r="C630" s="16">
        <v>4.0037950664136603E-2</v>
      </c>
      <c r="D630" s="16">
        <v>2.3809523809523801E-2</v>
      </c>
      <c r="E630" s="16">
        <v>2.0746887966804999E-2</v>
      </c>
      <c r="F630" s="16">
        <v>2.4767801857585099E-2</v>
      </c>
      <c r="G630" s="16">
        <v>5.5232558139534899E-2</v>
      </c>
      <c r="H630" s="16">
        <v>7.0561456752655502E-2</v>
      </c>
      <c r="I630" s="16">
        <v>2.6481715006305199E-2</v>
      </c>
      <c r="J630" s="16">
        <v>2.5252525252525301E-2</v>
      </c>
      <c r="K630" s="16">
        <v>5.0420168067226899E-2</v>
      </c>
      <c r="L630" s="16">
        <v>8.8495575221238902E-3</v>
      </c>
      <c r="M630" s="16"/>
      <c r="N630" s="16">
        <v>4.57831325301205E-2</v>
      </c>
      <c r="O630" s="16">
        <v>4.1269841269841297E-2</v>
      </c>
      <c r="P630" s="16">
        <v>3.7383177570093497E-2</v>
      </c>
      <c r="Q630" s="16">
        <v>3.9051094890511E-2</v>
      </c>
      <c r="R630" s="16"/>
      <c r="S630" s="16">
        <v>4.5627376425855501E-2</v>
      </c>
      <c r="T630" s="16">
        <v>3.5885167464114798E-2</v>
      </c>
      <c r="U630" s="16">
        <v>3.0172413793103401E-2</v>
      </c>
      <c r="V630" s="16">
        <v>4.0473840078973297E-2</v>
      </c>
      <c r="W630" s="16">
        <v>3.2397408207343402E-2</v>
      </c>
      <c r="X630" s="16">
        <v>2.3300970873786402E-2</v>
      </c>
      <c r="Y630" s="16">
        <v>3.5820895522388103E-2</v>
      </c>
      <c r="Z630" s="16"/>
      <c r="AA630" s="16">
        <v>1.3706793802145401E-2</v>
      </c>
      <c r="AB630" s="16">
        <v>5.2338530066815103E-2</v>
      </c>
      <c r="AC630" s="16"/>
      <c r="AD630" s="16">
        <v>4.75177304964539E-2</v>
      </c>
      <c r="AE630" s="16">
        <v>3.7305699481865302E-2</v>
      </c>
      <c r="AF630" s="16"/>
      <c r="AG630" s="16">
        <v>4.1106719367588897E-2</v>
      </c>
      <c r="AH630" s="16">
        <v>3.9051094890511E-2</v>
      </c>
      <c r="AI630" s="16"/>
      <c r="AJ630" s="16">
        <v>3.2746623004502699E-2</v>
      </c>
      <c r="AK630" s="16">
        <v>4.63388751326494E-2</v>
      </c>
      <c r="AL630" s="16"/>
      <c r="AM630" s="16">
        <v>9.6573208722741402E-2</v>
      </c>
      <c r="AN630" s="16">
        <v>7.5878594249201306E-2</v>
      </c>
      <c r="AO630" s="16">
        <v>2.6548672566371698E-2</v>
      </c>
      <c r="AP630" s="16">
        <v>1.58995815899582E-2</v>
      </c>
      <c r="AQ630" s="16"/>
      <c r="AR630" s="16">
        <v>1.8238993710691799E-2</v>
      </c>
      <c r="AS630" s="16">
        <v>4.9456521739130399E-2</v>
      </c>
      <c r="AT630" s="16"/>
      <c r="AU630" s="16">
        <v>3.5758323057953102E-2</v>
      </c>
      <c r="AV630" s="16">
        <v>4.08163265306122E-2</v>
      </c>
      <c r="AW630" s="16"/>
      <c r="AX630" s="16">
        <v>2.2379269729093099E-2</v>
      </c>
      <c r="AY630" s="16">
        <v>4.3429088441529103E-2</v>
      </c>
      <c r="AZ630" s="16"/>
      <c r="BA630" s="16">
        <v>4.4198895027624301E-2</v>
      </c>
      <c r="BB630" s="16">
        <v>3.97310513447433E-2</v>
      </c>
      <c r="BC630" s="16"/>
      <c r="BD630" s="16">
        <v>3.45549738219895E-2</v>
      </c>
      <c r="BE630" s="16">
        <v>4.1251448435689501E-2</v>
      </c>
      <c r="BF630" s="16"/>
      <c r="BG630" s="16">
        <v>2.7027027027027001E-2</v>
      </c>
      <c r="BH630" s="16">
        <v>4.0812223562525098E-2</v>
      </c>
      <c r="BI630" s="16"/>
      <c r="BJ630" s="16">
        <v>3.6858974358974401E-2</v>
      </c>
      <c r="BK630" s="16">
        <v>4.0464916056823098E-2</v>
      </c>
      <c r="BL630" s="16"/>
      <c r="BM630" s="16">
        <v>1.26582278481013E-2</v>
      </c>
      <c r="BN630" s="16">
        <v>4.2256410256410297E-2</v>
      </c>
      <c r="BO630" s="16"/>
      <c r="BP630" s="16">
        <v>1.3245033112582801E-2</v>
      </c>
      <c r="BQ630" s="16">
        <v>4.3506215173596201E-2</v>
      </c>
    </row>
    <row r="631" spans="2:69" x14ac:dyDescent="0.25">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c r="AM631" s="16"/>
      <c r="AN631" s="16"/>
      <c r="AO631" s="16"/>
      <c r="AP631" s="16"/>
      <c r="AQ631" s="16"/>
      <c r="AR631" s="16"/>
      <c r="AS631" s="16"/>
      <c r="AT631" s="16"/>
      <c r="AU631" s="16"/>
      <c r="AV631" s="16"/>
      <c r="AW631" s="16"/>
      <c r="AX631" s="16"/>
      <c r="AY631" s="16"/>
      <c r="AZ631" s="16"/>
      <c r="BA631" s="16"/>
      <c r="BB631" s="16"/>
      <c r="BC631" s="16"/>
      <c r="BD631" s="16"/>
      <c r="BE631" s="16"/>
      <c r="BF631" s="16"/>
      <c r="BG631" s="16"/>
      <c r="BH631" s="16"/>
      <c r="BI631" s="16"/>
      <c r="BJ631" s="16"/>
      <c r="BK631" s="16"/>
      <c r="BL631" s="16"/>
      <c r="BM631" s="16"/>
      <c r="BN631" s="16"/>
      <c r="BO631" s="16"/>
      <c r="BP631" s="16"/>
      <c r="BQ631" s="16"/>
    </row>
    <row r="632" spans="2:69" x14ac:dyDescent="0.25">
      <c r="B632" s="6" t="s">
        <v>324</v>
      </c>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c r="AD632" s="16"/>
      <c r="AE632" s="16"/>
      <c r="AF632" s="16"/>
      <c r="AG632" s="16"/>
      <c r="AH632" s="16"/>
      <c r="AI632" s="16"/>
      <c r="AJ632" s="16"/>
      <c r="AK632" s="16"/>
      <c r="AL632" s="16"/>
      <c r="AM632" s="16"/>
      <c r="AN632" s="16"/>
      <c r="AO632" s="16"/>
      <c r="AP632" s="16"/>
      <c r="AQ632" s="16"/>
      <c r="AR632" s="16"/>
      <c r="AS632" s="16"/>
      <c r="AT632" s="16"/>
      <c r="AU632" s="16"/>
      <c r="AV632" s="16"/>
      <c r="AW632" s="16"/>
      <c r="AX632" s="16"/>
      <c r="AY632" s="16"/>
      <c r="AZ632" s="16"/>
      <c r="BA632" s="16"/>
      <c r="BB632" s="16"/>
      <c r="BC632" s="16"/>
      <c r="BD632" s="16"/>
      <c r="BE632" s="16"/>
      <c r="BF632" s="16"/>
      <c r="BG632" s="16"/>
      <c r="BH632" s="16"/>
      <c r="BI632" s="16"/>
      <c r="BJ632" s="16"/>
      <c r="BK632" s="16"/>
      <c r="BL632" s="16"/>
      <c r="BM632" s="16"/>
      <c r="BN632" s="16"/>
      <c r="BO632" s="16"/>
      <c r="BP632" s="16"/>
      <c r="BQ632" s="16"/>
    </row>
    <row r="633" spans="2:69" x14ac:dyDescent="0.25">
      <c r="B633" s="23" t="s">
        <v>70</v>
      </c>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c r="AD633" s="16"/>
      <c r="AE633" s="16"/>
      <c r="AF633" s="16"/>
      <c r="AG633" s="16"/>
      <c r="AH633" s="16"/>
      <c r="AI633" s="16"/>
      <c r="AJ633" s="16"/>
      <c r="AK633" s="16"/>
      <c r="AL633" s="16"/>
      <c r="AM633" s="16"/>
      <c r="AN633" s="16"/>
      <c r="AO633" s="16"/>
      <c r="AP633" s="16"/>
      <c r="AQ633" s="16"/>
      <c r="AR633" s="16"/>
      <c r="AS633" s="16"/>
      <c r="AT633" s="16"/>
      <c r="AU633" s="16"/>
      <c r="AV633" s="16"/>
      <c r="AW633" s="16"/>
      <c r="AX633" s="16"/>
      <c r="AY633" s="16"/>
      <c r="AZ633" s="16"/>
      <c r="BA633" s="16"/>
      <c r="BB633" s="16"/>
      <c r="BC633" s="16"/>
      <c r="BD633" s="16"/>
      <c r="BE633" s="16"/>
      <c r="BF633" s="16"/>
      <c r="BG633" s="16"/>
      <c r="BH633" s="16"/>
      <c r="BI633" s="16"/>
      <c r="BJ633" s="16"/>
      <c r="BK633" s="16"/>
      <c r="BL633" s="16"/>
      <c r="BM633" s="16"/>
      <c r="BN633" s="16"/>
      <c r="BO633" s="16"/>
      <c r="BP633" s="16"/>
      <c r="BQ633" s="16"/>
    </row>
    <row r="634" spans="2:69" x14ac:dyDescent="0.25">
      <c r="B634" t="s">
        <v>304</v>
      </c>
      <c r="C634" s="16">
        <v>0.193168880455408</v>
      </c>
      <c r="D634" s="16">
        <v>0.16517857142857101</v>
      </c>
      <c r="E634" s="16">
        <v>0.19640387275241999</v>
      </c>
      <c r="F634" s="16">
        <v>0.19659442724458201</v>
      </c>
      <c r="G634" s="16">
        <v>0.26162790697674398</v>
      </c>
      <c r="H634" s="16">
        <v>0.16236722306525</v>
      </c>
      <c r="I634" s="16">
        <v>0.20176544766708701</v>
      </c>
      <c r="J634" s="16">
        <v>0.19191919191919199</v>
      </c>
      <c r="K634" s="16">
        <v>0.252100840336134</v>
      </c>
      <c r="L634" s="16">
        <v>0.14159292035398199</v>
      </c>
      <c r="M634" s="16"/>
      <c r="N634" s="16">
        <v>0.21686746987951799</v>
      </c>
      <c r="O634" s="16">
        <v>0.17777777777777801</v>
      </c>
      <c r="P634" s="16">
        <v>0.2</v>
      </c>
      <c r="Q634" s="16">
        <v>0.18686131386861299</v>
      </c>
      <c r="R634" s="16"/>
      <c r="S634" s="16">
        <v>0.23954372623574099</v>
      </c>
      <c r="T634" s="16">
        <v>0.200956937799043</v>
      </c>
      <c r="U634" s="16">
        <v>0.232758620689655</v>
      </c>
      <c r="V634" s="16">
        <v>0.17077986179664401</v>
      </c>
      <c r="W634" s="16">
        <v>0.196544276457883</v>
      </c>
      <c r="X634" s="16">
        <v>0.17475728155339801</v>
      </c>
      <c r="Y634" s="16">
        <v>0.185074626865672</v>
      </c>
      <c r="Z634" s="16"/>
      <c r="AA634" s="16">
        <v>0.17222884386174001</v>
      </c>
      <c r="AB634" s="16">
        <v>0.202951002227171</v>
      </c>
      <c r="AC634" s="16"/>
      <c r="AD634" s="16">
        <v>0.169503546099291</v>
      </c>
      <c r="AE634" s="16">
        <v>0.20181347150259099</v>
      </c>
      <c r="AF634" s="16"/>
      <c r="AG634" s="16">
        <v>0.2</v>
      </c>
      <c r="AH634" s="16">
        <v>0.18686131386861299</v>
      </c>
      <c r="AI634" s="16"/>
      <c r="AJ634" s="16">
        <v>0.17028243962341399</v>
      </c>
      <c r="AK634" s="16">
        <v>0.212946586487443</v>
      </c>
      <c r="AL634" s="16"/>
      <c r="AM634" s="16">
        <v>0.274143302180685</v>
      </c>
      <c r="AN634" s="16">
        <v>0.26597444089456901</v>
      </c>
      <c r="AO634" s="16">
        <v>0.18664521319388599</v>
      </c>
      <c r="AP634" s="16">
        <v>0.108786610878661</v>
      </c>
      <c r="AQ634" s="16"/>
      <c r="AR634" s="16">
        <v>0.20377358490566</v>
      </c>
      <c r="AS634" s="16">
        <v>0.18858695652173901</v>
      </c>
      <c r="AT634" s="16"/>
      <c r="AU634" s="16">
        <v>0.20838471023427901</v>
      </c>
      <c r="AV634" s="16">
        <v>0.19040143529939399</v>
      </c>
      <c r="AW634" s="16"/>
      <c r="AX634" s="16">
        <v>0.193168433451119</v>
      </c>
      <c r="AY634" s="16">
        <v>0.193168966297218</v>
      </c>
      <c r="AZ634" s="16"/>
      <c r="BA634" s="16">
        <v>0.218232044198895</v>
      </c>
      <c r="BB634" s="16">
        <v>0.19132029339853299</v>
      </c>
      <c r="BC634" s="16"/>
      <c r="BD634" s="16">
        <v>0.202094240837696</v>
      </c>
      <c r="BE634" s="16">
        <v>0.19119351100811099</v>
      </c>
      <c r="BF634" s="16"/>
      <c r="BG634" s="16">
        <v>0.22635135135135101</v>
      </c>
      <c r="BH634" s="16">
        <v>0.19119420989143501</v>
      </c>
      <c r="BI634" s="16"/>
      <c r="BJ634" s="16">
        <v>0.246794871794872</v>
      </c>
      <c r="BK634" s="16">
        <v>0.185966422729229</v>
      </c>
      <c r="BL634" s="16"/>
      <c r="BM634" s="16">
        <v>0.20506329113924099</v>
      </c>
      <c r="BN634" s="16">
        <v>0.192205128205128</v>
      </c>
      <c r="BO634" s="16"/>
      <c r="BP634" s="16">
        <v>0.19701986754966899</v>
      </c>
      <c r="BQ634" s="16">
        <v>0.192670381483069</v>
      </c>
    </row>
    <row r="635" spans="2:69" x14ac:dyDescent="0.25">
      <c r="B635" t="s">
        <v>305</v>
      </c>
      <c r="C635" s="16">
        <v>0.47912713472485802</v>
      </c>
      <c r="D635" s="16">
        <v>0.59077380952380998</v>
      </c>
      <c r="E635" s="16">
        <v>0.50207468879668005</v>
      </c>
      <c r="F635" s="16">
        <v>0.57120743034055699</v>
      </c>
      <c r="G635" s="16">
        <v>0.43168604651162801</v>
      </c>
      <c r="H635" s="16">
        <v>0.37632776934749601</v>
      </c>
      <c r="I635" s="16">
        <v>0.48802017654476698</v>
      </c>
      <c r="J635" s="16">
        <v>0.48484848484848497</v>
      </c>
      <c r="K635" s="16">
        <v>0.52100840336134502</v>
      </c>
      <c r="L635" s="16">
        <v>0.51327433628318597</v>
      </c>
      <c r="M635" s="16"/>
      <c r="N635" s="16">
        <v>0.21566265060240999</v>
      </c>
      <c r="O635" s="16">
        <v>0.38888888888888901</v>
      </c>
      <c r="P635" s="16">
        <v>0.45514018691588798</v>
      </c>
      <c r="Q635" s="16">
        <v>0.589051094890511</v>
      </c>
      <c r="R635" s="16"/>
      <c r="S635" s="16">
        <v>0.35361216730037998</v>
      </c>
      <c r="T635" s="16">
        <v>0.45933014354066998</v>
      </c>
      <c r="U635" s="16">
        <v>0.46336206896551702</v>
      </c>
      <c r="V635" s="16">
        <v>0.3928923988154</v>
      </c>
      <c r="W635" s="16">
        <v>0.53995680345572294</v>
      </c>
      <c r="X635" s="16">
        <v>0.58543689320388304</v>
      </c>
      <c r="Y635" s="16">
        <v>0.56119402985074596</v>
      </c>
      <c r="Z635" s="16"/>
      <c r="AA635" s="16">
        <v>0.65315852205005998</v>
      </c>
      <c r="AB635" s="16">
        <v>0.39782850779509998</v>
      </c>
      <c r="AC635" s="16"/>
      <c r="AD635" s="16">
        <v>0.47872340425531901</v>
      </c>
      <c r="AE635" s="16">
        <v>0.47927461139896399</v>
      </c>
      <c r="AF635" s="16"/>
      <c r="AG635" s="16">
        <v>0.36007905138339902</v>
      </c>
      <c r="AH635" s="16">
        <v>0.589051094890511</v>
      </c>
      <c r="AI635" s="16"/>
      <c r="AJ635" s="16">
        <v>0.58862054850593504</v>
      </c>
      <c r="AK635" s="16">
        <v>0.38450654403961798</v>
      </c>
      <c r="AL635" s="16"/>
      <c r="AM635" s="16">
        <v>0.124610591900312</v>
      </c>
      <c r="AN635" s="16">
        <v>0.246006389776358</v>
      </c>
      <c r="AO635" s="16">
        <v>0.48632341110217198</v>
      </c>
      <c r="AP635" s="16">
        <v>0.80083682008368196</v>
      </c>
      <c r="AQ635" s="16"/>
      <c r="AR635" s="16">
        <v>0.58427672955974796</v>
      </c>
      <c r="AS635" s="16">
        <v>0.43369565217391298</v>
      </c>
      <c r="AT635" s="16"/>
      <c r="AU635" s="16">
        <v>0.48581997533908799</v>
      </c>
      <c r="AV635" s="16">
        <v>0.47790984525678398</v>
      </c>
      <c r="AW635" s="16"/>
      <c r="AX635" s="16">
        <v>0.56772673733804502</v>
      </c>
      <c r="AY635" s="16">
        <v>0.46211264419814502</v>
      </c>
      <c r="AZ635" s="16"/>
      <c r="BA635" s="16">
        <v>0.48618784530386699</v>
      </c>
      <c r="BB635" s="16">
        <v>0.47860635696821502</v>
      </c>
      <c r="BC635" s="16"/>
      <c r="BD635" s="16">
        <v>0.519371727748691</v>
      </c>
      <c r="BE635" s="16">
        <v>0.47022016222479701</v>
      </c>
      <c r="BF635" s="16"/>
      <c r="BG635" s="16">
        <v>0.56081081081081097</v>
      </c>
      <c r="BH635" s="16">
        <v>0.47426618415762001</v>
      </c>
      <c r="BI635" s="16"/>
      <c r="BJ635" s="16">
        <v>0.54326923076923095</v>
      </c>
      <c r="BK635" s="16">
        <v>0.47051226861816597</v>
      </c>
      <c r="BL635" s="16"/>
      <c r="BM635" s="16">
        <v>0.54936708860759498</v>
      </c>
      <c r="BN635" s="16">
        <v>0.47343589743589698</v>
      </c>
      <c r="BO635" s="16"/>
      <c r="BP635" s="16">
        <v>0.52814569536423805</v>
      </c>
      <c r="BQ635" s="16">
        <v>0.47278182597513901</v>
      </c>
    </row>
    <row r="636" spans="2:69" x14ac:dyDescent="0.25">
      <c r="B636" t="s">
        <v>306</v>
      </c>
      <c r="C636" s="16">
        <v>0.27134724857685</v>
      </c>
      <c r="D636" s="16">
        <v>0.203869047619048</v>
      </c>
      <c r="E636" s="16">
        <v>0.26556016597510401</v>
      </c>
      <c r="F636" s="16">
        <v>0.19814241486068099</v>
      </c>
      <c r="G636" s="16">
        <v>0.23401162790697699</v>
      </c>
      <c r="H636" s="16">
        <v>0.36798179059180602</v>
      </c>
      <c r="I636" s="16">
        <v>0.27742749054224503</v>
      </c>
      <c r="J636" s="16">
        <v>0.24747474747474699</v>
      </c>
      <c r="K636" s="16">
        <v>0.20168067226890801</v>
      </c>
      <c r="L636" s="16">
        <v>0.30088495575221202</v>
      </c>
      <c r="M636" s="16"/>
      <c r="N636" s="16">
        <v>0.52650602409638603</v>
      </c>
      <c r="O636" s="16">
        <v>0.37301587301587302</v>
      </c>
      <c r="P636" s="16">
        <v>0.27289719626168202</v>
      </c>
      <c r="Q636" s="16">
        <v>0.17007299270073001</v>
      </c>
      <c r="R636" s="16"/>
      <c r="S636" s="16">
        <v>0.33840304182509501</v>
      </c>
      <c r="T636" s="16">
        <v>0.28229665071770299</v>
      </c>
      <c r="U636" s="16">
        <v>0.27155172413793099</v>
      </c>
      <c r="V636" s="16">
        <v>0.38598223099703799</v>
      </c>
      <c r="W636" s="16">
        <v>0.21598272138228899</v>
      </c>
      <c r="X636" s="16">
        <v>0.19902912621359201</v>
      </c>
      <c r="Y636" s="16">
        <v>0.20298507462686599</v>
      </c>
      <c r="Z636" s="16"/>
      <c r="AA636" s="16">
        <v>0.15733015494636499</v>
      </c>
      <c r="AB636" s="16">
        <v>0.32461024498886398</v>
      </c>
      <c r="AC636" s="16"/>
      <c r="AD636" s="16">
        <v>0.28865248226950402</v>
      </c>
      <c r="AE636" s="16">
        <v>0.26502590673575099</v>
      </c>
      <c r="AF636" s="16"/>
      <c r="AG636" s="16">
        <v>0.38102766798419002</v>
      </c>
      <c r="AH636" s="16">
        <v>0.17007299270073001</v>
      </c>
      <c r="AI636" s="16"/>
      <c r="AJ636" s="16">
        <v>0.19361440851412201</v>
      </c>
      <c r="AK636" s="16">
        <v>0.33852140077821002</v>
      </c>
      <c r="AL636" s="16"/>
      <c r="AM636" s="16">
        <v>0.51401869158878499</v>
      </c>
      <c r="AN636" s="16">
        <v>0.40175718849840297</v>
      </c>
      <c r="AO636" s="16">
        <v>0.276347546259051</v>
      </c>
      <c r="AP636" s="16">
        <v>6.1087866108786602E-2</v>
      </c>
      <c r="AQ636" s="16"/>
      <c r="AR636" s="16">
        <v>0.17295597484276701</v>
      </c>
      <c r="AS636" s="16">
        <v>0.313858695652174</v>
      </c>
      <c r="AT636" s="16"/>
      <c r="AU636" s="16">
        <v>0.25524044389642397</v>
      </c>
      <c r="AV636" s="16">
        <v>0.274276743664499</v>
      </c>
      <c r="AW636" s="16"/>
      <c r="AX636" s="16">
        <v>0.18845700824499401</v>
      </c>
      <c r="AY636" s="16">
        <v>0.287265324587197</v>
      </c>
      <c r="AZ636" s="16"/>
      <c r="BA636" s="16">
        <v>0.24033149171270701</v>
      </c>
      <c r="BB636" s="16">
        <v>0.27363488182559098</v>
      </c>
      <c r="BC636" s="16"/>
      <c r="BD636" s="16">
        <v>0.22303664921465999</v>
      </c>
      <c r="BE636" s="16">
        <v>0.28203939745075302</v>
      </c>
      <c r="BF636" s="16"/>
      <c r="BG636" s="16">
        <v>0.162162162162162</v>
      </c>
      <c r="BH636" s="16">
        <v>0.27784479292320102</v>
      </c>
      <c r="BI636" s="16"/>
      <c r="BJ636" s="16">
        <v>0.15544871794871801</v>
      </c>
      <c r="BK636" s="16">
        <v>0.28691347395609101</v>
      </c>
      <c r="BL636" s="16"/>
      <c r="BM636" s="16">
        <v>0.21012658227848099</v>
      </c>
      <c r="BN636" s="16">
        <v>0.27630769230769198</v>
      </c>
      <c r="BO636" s="16"/>
      <c r="BP636" s="16">
        <v>0.25496688741721901</v>
      </c>
      <c r="BQ636" s="16">
        <v>0.27346763823403297</v>
      </c>
    </row>
    <row r="637" spans="2:69" x14ac:dyDescent="0.25">
      <c r="B637" t="s">
        <v>68</v>
      </c>
      <c r="C637" s="16">
        <v>5.6356736242884301E-2</v>
      </c>
      <c r="D637" s="16">
        <v>4.0178571428571397E-2</v>
      </c>
      <c r="E637" s="16">
        <v>3.5961272475795301E-2</v>
      </c>
      <c r="F637" s="16">
        <v>3.4055727554179599E-2</v>
      </c>
      <c r="G637" s="16">
        <v>7.2674418604651195E-2</v>
      </c>
      <c r="H637" s="16">
        <v>9.33232169954476E-2</v>
      </c>
      <c r="I637" s="16">
        <v>3.2786885245901599E-2</v>
      </c>
      <c r="J637" s="16">
        <v>7.5757575757575801E-2</v>
      </c>
      <c r="K637" s="16">
        <v>2.5210084033613401E-2</v>
      </c>
      <c r="L637" s="16">
        <v>4.4247787610619503E-2</v>
      </c>
      <c r="M637" s="16"/>
      <c r="N637" s="16">
        <v>4.09638554216867E-2</v>
      </c>
      <c r="O637" s="16">
        <v>6.0317460317460297E-2</v>
      </c>
      <c r="P637" s="16">
        <v>7.1962616822429895E-2</v>
      </c>
      <c r="Q637" s="16">
        <v>5.4014598540146001E-2</v>
      </c>
      <c r="R637" s="16"/>
      <c r="S637" s="16">
        <v>6.84410646387833E-2</v>
      </c>
      <c r="T637" s="16">
        <v>5.7416267942583699E-2</v>
      </c>
      <c r="U637" s="16">
        <v>3.2327586206896602E-2</v>
      </c>
      <c r="V637" s="16">
        <v>5.0345508390918101E-2</v>
      </c>
      <c r="W637" s="16">
        <v>4.7516198704103702E-2</v>
      </c>
      <c r="X637" s="16">
        <v>4.0776699029126201E-2</v>
      </c>
      <c r="Y637" s="16">
        <v>5.0746268656716401E-2</v>
      </c>
      <c r="Z637" s="16"/>
      <c r="AA637" s="16">
        <v>1.7282479141835502E-2</v>
      </c>
      <c r="AB637" s="16">
        <v>7.4610244988864094E-2</v>
      </c>
      <c r="AC637" s="16"/>
      <c r="AD637" s="16">
        <v>6.3120567375886505E-2</v>
      </c>
      <c r="AE637" s="16">
        <v>5.3886010362694303E-2</v>
      </c>
      <c r="AF637" s="16"/>
      <c r="AG637" s="16">
        <v>5.8893280632411102E-2</v>
      </c>
      <c r="AH637" s="16">
        <v>5.4014598540146001E-2</v>
      </c>
      <c r="AI637" s="16"/>
      <c r="AJ637" s="16">
        <v>4.7482603356528902E-2</v>
      </c>
      <c r="AK637" s="16">
        <v>6.4025468694729401E-2</v>
      </c>
      <c r="AL637" s="16"/>
      <c r="AM637" s="16">
        <v>8.7227414330218106E-2</v>
      </c>
      <c r="AN637" s="16">
        <v>8.6261980830670895E-2</v>
      </c>
      <c r="AO637" s="16">
        <v>5.0683829444891401E-2</v>
      </c>
      <c r="AP637" s="16">
        <v>2.92887029288703E-2</v>
      </c>
      <c r="AQ637" s="16"/>
      <c r="AR637" s="16">
        <v>3.8993710691823898E-2</v>
      </c>
      <c r="AS637" s="16">
        <v>6.3858695652173905E-2</v>
      </c>
      <c r="AT637" s="16"/>
      <c r="AU637" s="16">
        <v>5.05548705302096E-2</v>
      </c>
      <c r="AV637" s="16">
        <v>5.7411975779322701E-2</v>
      </c>
      <c r="AW637" s="16"/>
      <c r="AX637" s="16">
        <v>5.0647820965842201E-2</v>
      </c>
      <c r="AY637" s="16">
        <v>5.7453064917439498E-2</v>
      </c>
      <c r="AZ637" s="16"/>
      <c r="BA637" s="16">
        <v>5.5248618784530398E-2</v>
      </c>
      <c r="BB637" s="16">
        <v>5.6438467807661E-2</v>
      </c>
      <c r="BC637" s="16"/>
      <c r="BD637" s="16">
        <v>5.5497382198952901E-2</v>
      </c>
      <c r="BE637" s="16">
        <v>5.6546929316338403E-2</v>
      </c>
      <c r="BF637" s="16"/>
      <c r="BG637" s="16">
        <v>5.0675675675675699E-2</v>
      </c>
      <c r="BH637" s="16">
        <v>5.6694813027744297E-2</v>
      </c>
      <c r="BI637" s="16"/>
      <c r="BJ637" s="16">
        <v>5.4487179487179502E-2</v>
      </c>
      <c r="BK637" s="16">
        <v>5.66078346965131E-2</v>
      </c>
      <c r="BL637" s="16"/>
      <c r="BM637" s="16">
        <v>3.5443037974683497E-2</v>
      </c>
      <c r="BN637" s="16">
        <v>5.8051282051282099E-2</v>
      </c>
      <c r="BO637" s="16"/>
      <c r="BP637" s="16">
        <v>1.9867549668874201E-2</v>
      </c>
      <c r="BQ637" s="16">
        <v>6.1080154307758303E-2</v>
      </c>
    </row>
    <row r="638" spans="2:69" x14ac:dyDescent="0.25">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c r="AZ638" s="16"/>
      <c r="BA638" s="16"/>
      <c r="BB638" s="16"/>
      <c r="BC638" s="16"/>
      <c r="BD638" s="16"/>
      <c r="BE638" s="16"/>
      <c r="BF638" s="16"/>
      <c r="BG638" s="16"/>
      <c r="BH638" s="16"/>
      <c r="BI638" s="16"/>
      <c r="BJ638" s="16"/>
      <c r="BK638" s="16"/>
      <c r="BL638" s="16"/>
      <c r="BM638" s="16"/>
      <c r="BN638" s="16"/>
      <c r="BO638" s="16"/>
      <c r="BP638" s="16"/>
      <c r="BQ638" s="16"/>
    </row>
    <row r="639" spans="2:69" x14ac:dyDescent="0.25">
      <c r="B639" s="6" t="s">
        <v>325</v>
      </c>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c r="AV639" s="16"/>
      <c r="AW639" s="16"/>
      <c r="AX639" s="16"/>
      <c r="AY639" s="16"/>
      <c r="AZ639" s="16"/>
      <c r="BA639" s="16"/>
      <c r="BB639" s="16"/>
      <c r="BC639" s="16"/>
      <c r="BD639" s="16"/>
      <c r="BE639" s="16"/>
      <c r="BF639" s="16"/>
      <c r="BG639" s="16"/>
      <c r="BH639" s="16"/>
      <c r="BI639" s="16"/>
      <c r="BJ639" s="16"/>
      <c r="BK639" s="16"/>
      <c r="BL639" s="16"/>
      <c r="BM639" s="16"/>
      <c r="BN639" s="16"/>
      <c r="BO639" s="16"/>
      <c r="BP639" s="16"/>
      <c r="BQ639" s="16"/>
    </row>
    <row r="640" spans="2:69" x14ac:dyDescent="0.25">
      <c r="B640" s="23" t="s">
        <v>70</v>
      </c>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c r="AU640" s="16"/>
      <c r="AV640" s="16"/>
      <c r="AW640" s="16"/>
      <c r="AX640" s="16"/>
      <c r="AY640" s="16"/>
      <c r="AZ640" s="16"/>
      <c r="BA640" s="16"/>
      <c r="BB640" s="16"/>
      <c r="BC640" s="16"/>
      <c r="BD640" s="16"/>
      <c r="BE640" s="16"/>
      <c r="BF640" s="16"/>
      <c r="BG640" s="16"/>
      <c r="BH640" s="16"/>
      <c r="BI640" s="16"/>
      <c r="BJ640" s="16"/>
      <c r="BK640" s="16"/>
      <c r="BL640" s="16"/>
      <c r="BM640" s="16"/>
      <c r="BN640" s="16"/>
      <c r="BO640" s="16"/>
      <c r="BP640" s="16"/>
      <c r="BQ640" s="16"/>
    </row>
    <row r="641" spans="2:69" x14ac:dyDescent="0.25">
      <c r="B641" t="s">
        <v>304</v>
      </c>
      <c r="C641" s="16">
        <v>0.19108159392789401</v>
      </c>
      <c r="D641" s="16">
        <v>0.1875</v>
      </c>
      <c r="E641" s="16">
        <v>0.18672199170124501</v>
      </c>
      <c r="F641" s="16">
        <v>0.24303405572755399</v>
      </c>
      <c r="G641" s="16">
        <v>0.232558139534884</v>
      </c>
      <c r="H641" s="16">
        <v>0.14795144157814899</v>
      </c>
      <c r="I641" s="16">
        <v>0.21437578814628</v>
      </c>
      <c r="J641" s="16">
        <v>0.13636363636363599</v>
      </c>
      <c r="K641" s="16">
        <v>0.19327731092437</v>
      </c>
      <c r="L641" s="16">
        <v>0.123893805309735</v>
      </c>
      <c r="M641" s="16"/>
      <c r="N641" s="16">
        <v>0.206024096385542</v>
      </c>
      <c r="O641" s="16">
        <v>0.161904761904762</v>
      </c>
      <c r="P641" s="16">
        <v>0.18691588785046701</v>
      </c>
      <c r="Q641" s="16">
        <v>0.194890510948905</v>
      </c>
      <c r="R641" s="16"/>
      <c r="S641" s="16">
        <v>0.21673003802281399</v>
      </c>
      <c r="T641" s="16">
        <v>0.22488038277512001</v>
      </c>
      <c r="U641" s="16">
        <v>0.20258620689655199</v>
      </c>
      <c r="V641" s="16">
        <v>0.19151036525172799</v>
      </c>
      <c r="W641" s="16">
        <v>0.17926565874729999</v>
      </c>
      <c r="X641" s="16">
        <v>0.19029126213592201</v>
      </c>
      <c r="Y641" s="16">
        <v>0.16268656716417901</v>
      </c>
      <c r="Z641" s="16"/>
      <c r="AA641" s="16">
        <v>0.190107270560191</v>
      </c>
      <c r="AB641" s="16">
        <v>0.191536748329621</v>
      </c>
      <c r="AC641" s="16"/>
      <c r="AD641" s="16">
        <v>0.17446808510638301</v>
      </c>
      <c r="AE641" s="16">
        <v>0.197150259067358</v>
      </c>
      <c r="AF641" s="16"/>
      <c r="AG641" s="16">
        <v>0.18695652173912999</v>
      </c>
      <c r="AH641" s="16">
        <v>0.194890510948905</v>
      </c>
      <c r="AI641" s="16"/>
      <c r="AJ641" s="16">
        <v>0.17273843634875199</v>
      </c>
      <c r="AK641" s="16">
        <v>0.206933144676335</v>
      </c>
      <c r="AL641" s="16"/>
      <c r="AM641" s="16">
        <v>0.27102803738317799</v>
      </c>
      <c r="AN641" s="16">
        <v>0.23801916932907299</v>
      </c>
      <c r="AO641" s="16">
        <v>0.186242960579244</v>
      </c>
      <c r="AP641" s="16">
        <v>0.13138075313807501</v>
      </c>
      <c r="AQ641" s="16"/>
      <c r="AR641" s="16">
        <v>0.18805031446540901</v>
      </c>
      <c r="AS641" s="16">
        <v>0.192391304347826</v>
      </c>
      <c r="AT641" s="16"/>
      <c r="AU641" s="16">
        <v>0.18372379778051801</v>
      </c>
      <c r="AV641" s="16">
        <v>0.19241982507288599</v>
      </c>
      <c r="AW641" s="16"/>
      <c r="AX641" s="16">
        <v>0.202591283863369</v>
      </c>
      <c r="AY641" s="16">
        <v>0.18887129608685799</v>
      </c>
      <c r="AZ641" s="16"/>
      <c r="BA641" s="16">
        <v>0.232044198895028</v>
      </c>
      <c r="BB641" s="16">
        <v>0.188060309698451</v>
      </c>
      <c r="BC641" s="16"/>
      <c r="BD641" s="16">
        <v>0.186387434554974</v>
      </c>
      <c r="BE641" s="16">
        <v>0.19212050984936299</v>
      </c>
      <c r="BF641" s="16"/>
      <c r="BG641" s="16">
        <v>0.19932432432432401</v>
      </c>
      <c r="BH641" s="16">
        <v>0.19059107358263</v>
      </c>
      <c r="BI641" s="16"/>
      <c r="BJ641" s="16">
        <v>0.25320512820512803</v>
      </c>
      <c r="BK641" s="16">
        <v>0.18273783900129101</v>
      </c>
      <c r="BL641" s="16"/>
      <c r="BM641" s="16">
        <v>0.189873417721519</v>
      </c>
      <c r="BN641" s="16">
        <v>0.19117948717948699</v>
      </c>
      <c r="BO641" s="16"/>
      <c r="BP641" s="16">
        <v>0.21026490066225201</v>
      </c>
      <c r="BQ641" s="16">
        <v>0.18859837119588499</v>
      </c>
    </row>
    <row r="642" spans="2:69" x14ac:dyDescent="0.25">
      <c r="B642" t="s">
        <v>305</v>
      </c>
      <c r="C642" s="16">
        <v>0.40645161290322601</v>
      </c>
      <c r="D642" s="16">
        <v>0.483630952380952</v>
      </c>
      <c r="E642" s="16">
        <v>0.438450899031812</v>
      </c>
      <c r="F642" s="16">
        <v>0.46749226006192002</v>
      </c>
      <c r="G642" s="16">
        <v>0.37936046511627902</v>
      </c>
      <c r="H642" s="16">
        <v>0.31335356600910502</v>
      </c>
      <c r="I642" s="16">
        <v>0.427490542244641</v>
      </c>
      <c r="J642" s="16">
        <v>0.43434343434343398</v>
      </c>
      <c r="K642" s="16">
        <v>0.504201680672269</v>
      </c>
      <c r="L642" s="16">
        <v>0.34513274336283201</v>
      </c>
      <c r="M642" s="16"/>
      <c r="N642" s="16">
        <v>0.183132530120482</v>
      </c>
      <c r="O642" s="16">
        <v>0.34603174603174602</v>
      </c>
      <c r="P642" s="16">
        <v>0.40654205607476601</v>
      </c>
      <c r="Q642" s="16">
        <v>0.487956204379562</v>
      </c>
      <c r="R642" s="16"/>
      <c r="S642" s="16">
        <v>0.31178707224334601</v>
      </c>
      <c r="T642" s="16">
        <v>0.34928229665071803</v>
      </c>
      <c r="U642" s="16">
        <v>0.44612068965517199</v>
      </c>
      <c r="V642" s="16">
        <v>0.31293188548864798</v>
      </c>
      <c r="W642" s="16">
        <v>0.45680345572354197</v>
      </c>
      <c r="X642" s="16">
        <v>0.50873786407766997</v>
      </c>
      <c r="Y642" s="16">
        <v>0.495522388059702</v>
      </c>
      <c r="Z642" s="16"/>
      <c r="AA642" s="16">
        <v>0.55840286054827204</v>
      </c>
      <c r="AB642" s="16">
        <v>0.33546770601336301</v>
      </c>
      <c r="AC642" s="16"/>
      <c r="AD642" s="16">
        <v>0.38936170212766003</v>
      </c>
      <c r="AE642" s="16">
        <v>0.41269430051813499</v>
      </c>
      <c r="AF642" s="16"/>
      <c r="AG642" s="16">
        <v>0.31818181818181801</v>
      </c>
      <c r="AH642" s="16">
        <v>0.487956204379562</v>
      </c>
      <c r="AI642" s="16"/>
      <c r="AJ642" s="16">
        <v>0.50920998772001602</v>
      </c>
      <c r="AK642" s="16">
        <v>0.31765122037495602</v>
      </c>
      <c r="AL642" s="16"/>
      <c r="AM642" s="16">
        <v>8.7227414330218106E-2</v>
      </c>
      <c r="AN642" s="16">
        <v>0.204472843450479</v>
      </c>
      <c r="AO642" s="16">
        <v>0.39420756234915499</v>
      </c>
      <c r="AP642" s="16">
        <v>0.72468619246861898</v>
      </c>
      <c r="AQ642" s="16"/>
      <c r="AR642" s="16">
        <v>0.51194968553459097</v>
      </c>
      <c r="AS642" s="16">
        <v>0.360869565217391</v>
      </c>
      <c r="AT642" s="16"/>
      <c r="AU642" s="16">
        <v>0.45252774352650998</v>
      </c>
      <c r="AV642" s="16">
        <v>0.398071316438663</v>
      </c>
      <c r="AW642" s="16"/>
      <c r="AX642" s="16">
        <v>0.50176678445229705</v>
      </c>
      <c r="AY642" s="16">
        <v>0.388147477946166</v>
      </c>
      <c r="AZ642" s="16"/>
      <c r="BA642" s="16">
        <v>0.37016574585635398</v>
      </c>
      <c r="BB642" s="16">
        <v>0.40912795436022797</v>
      </c>
      <c r="BC642" s="16"/>
      <c r="BD642" s="16">
        <v>0.47329842931937199</v>
      </c>
      <c r="BE642" s="16">
        <v>0.39165701042873702</v>
      </c>
      <c r="BF642" s="16"/>
      <c r="BG642" s="16">
        <v>0.48986486486486502</v>
      </c>
      <c r="BH642" s="16">
        <v>0.40148773622838801</v>
      </c>
      <c r="BI642" s="16"/>
      <c r="BJ642" s="16">
        <v>0.50641025641025605</v>
      </c>
      <c r="BK642" s="16">
        <v>0.39302625914765399</v>
      </c>
      <c r="BL642" s="16"/>
      <c r="BM642" s="16">
        <v>0.52911392405063296</v>
      </c>
      <c r="BN642" s="16">
        <v>0.39651282051282</v>
      </c>
      <c r="BO642" s="16"/>
      <c r="BP642" s="16">
        <v>0.46192052980132497</v>
      </c>
      <c r="BQ642" s="16">
        <v>0.39927132447492503</v>
      </c>
    </row>
    <row r="643" spans="2:69" x14ac:dyDescent="0.25">
      <c r="B643" t="s">
        <v>306</v>
      </c>
      <c r="C643" s="16">
        <v>0.30702087286527502</v>
      </c>
      <c r="D643" s="16">
        <v>0.24404761904761901</v>
      </c>
      <c r="E643" s="16">
        <v>0.32780082987551901</v>
      </c>
      <c r="F643" s="16">
        <v>0.224458204334365</v>
      </c>
      <c r="G643" s="16">
        <v>0.28924418604651198</v>
      </c>
      <c r="H643" s="16">
        <v>0.384673748103187</v>
      </c>
      <c r="I643" s="16">
        <v>0.28877679697351799</v>
      </c>
      <c r="J643" s="16">
        <v>0.28282828282828298</v>
      </c>
      <c r="K643" s="16">
        <v>0.252100840336134</v>
      </c>
      <c r="L643" s="16">
        <v>0.45132743362831901</v>
      </c>
      <c r="M643" s="16"/>
      <c r="N643" s="16">
        <v>0.52048192771084301</v>
      </c>
      <c r="O643" s="16">
        <v>0.371428571428571</v>
      </c>
      <c r="P643" s="16">
        <v>0.318691588785047</v>
      </c>
      <c r="Q643" s="16">
        <v>0.222992700729927</v>
      </c>
      <c r="R643" s="16"/>
      <c r="S643" s="16">
        <v>0.37832699619771898</v>
      </c>
      <c r="T643" s="16">
        <v>0.33253588516746402</v>
      </c>
      <c r="U643" s="16">
        <v>0.28663793103448298</v>
      </c>
      <c r="V643" s="16">
        <v>0.3928923988154</v>
      </c>
      <c r="W643" s="16">
        <v>0.28077753779697601</v>
      </c>
      <c r="X643" s="16">
        <v>0.23398058252427201</v>
      </c>
      <c r="Y643" s="16">
        <v>0.238805970149254</v>
      </c>
      <c r="Z643" s="16"/>
      <c r="AA643" s="16">
        <v>0.213945172824791</v>
      </c>
      <c r="AB643" s="16">
        <v>0.35050111358574598</v>
      </c>
      <c r="AC643" s="16"/>
      <c r="AD643" s="16">
        <v>0.316312056737589</v>
      </c>
      <c r="AE643" s="16">
        <v>0.303626943005181</v>
      </c>
      <c r="AF643" s="16"/>
      <c r="AG643" s="16">
        <v>0.39802371541502002</v>
      </c>
      <c r="AH643" s="16">
        <v>0.222992700729927</v>
      </c>
      <c r="AI643" s="16"/>
      <c r="AJ643" s="16">
        <v>0.246009005321326</v>
      </c>
      <c r="AK643" s="16">
        <v>0.35974531305270602</v>
      </c>
      <c r="AL643" s="16"/>
      <c r="AM643" s="16">
        <v>0.51401869158878499</v>
      </c>
      <c r="AN643" s="16">
        <v>0.41613418530351398</v>
      </c>
      <c r="AO643" s="16">
        <v>0.32381335478680601</v>
      </c>
      <c r="AP643" s="16">
        <v>0.10543933054393299</v>
      </c>
      <c r="AQ643" s="16"/>
      <c r="AR643" s="16">
        <v>0.25031446540880498</v>
      </c>
      <c r="AS643" s="16">
        <v>0.33152173913043498</v>
      </c>
      <c r="AT643" s="16"/>
      <c r="AU643" s="16">
        <v>0.27127003699136898</v>
      </c>
      <c r="AV643" s="16">
        <v>0.31352321148239498</v>
      </c>
      <c r="AW643" s="16"/>
      <c r="AX643" s="16">
        <v>0.22025912838633699</v>
      </c>
      <c r="AY643" s="16">
        <v>0.32368242479077097</v>
      </c>
      <c r="AZ643" s="16"/>
      <c r="BA643" s="16">
        <v>0.29005524861878501</v>
      </c>
      <c r="BB643" s="16">
        <v>0.30827220863895699</v>
      </c>
      <c r="BC643" s="16"/>
      <c r="BD643" s="16">
        <v>0.24712041884816799</v>
      </c>
      <c r="BE643" s="16">
        <v>0.32027809965237503</v>
      </c>
      <c r="BF643" s="16"/>
      <c r="BG643" s="16">
        <v>0.212837837837838</v>
      </c>
      <c r="BH643" s="16">
        <v>0.31262565339766801</v>
      </c>
      <c r="BI643" s="16"/>
      <c r="BJ643" s="16">
        <v>0.15865384615384601</v>
      </c>
      <c r="BK643" s="16">
        <v>0.326947912182523</v>
      </c>
      <c r="BL643" s="16"/>
      <c r="BM643" s="16">
        <v>0.23797468354430401</v>
      </c>
      <c r="BN643" s="16">
        <v>0.31261538461538502</v>
      </c>
      <c r="BO643" s="16"/>
      <c r="BP643" s="16">
        <v>0.28311258278145701</v>
      </c>
      <c r="BQ643" s="16">
        <v>0.31011573081868798</v>
      </c>
    </row>
    <row r="644" spans="2:69" x14ac:dyDescent="0.25">
      <c r="B644" t="s">
        <v>68</v>
      </c>
      <c r="C644" s="16">
        <v>9.5445920303605297E-2</v>
      </c>
      <c r="D644" s="16">
        <v>8.4821428571428603E-2</v>
      </c>
      <c r="E644" s="16">
        <v>4.7026279391424598E-2</v>
      </c>
      <c r="F644" s="16">
        <v>6.5015479876161006E-2</v>
      </c>
      <c r="G644" s="16">
        <v>9.8837209302325604E-2</v>
      </c>
      <c r="H644" s="16">
        <v>0.15402124430955999</v>
      </c>
      <c r="I644" s="16">
        <v>6.9356872635561201E-2</v>
      </c>
      <c r="J644" s="16">
        <v>0.14646464646464599</v>
      </c>
      <c r="K644" s="16">
        <v>5.0420168067226899E-2</v>
      </c>
      <c r="L644" s="16">
        <v>7.9646017699115002E-2</v>
      </c>
      <c r="M644" s="16"/>
      <c r="N644" s="16">
        <v>9.0361445783132502E-2</v>
      </c>
      <c r="O644" s="16">
        <v>0.120634920634921</v>
      </c>
      <c r="P644" s="16">
        <v>8.7850467289719597E-2</v>
      </c>
      <c r="Q644" s="16">
        <v>9.4160583941605799E-2</v>
      </c>
      <c r="R644" s="16"/>
      <c r="S644" s="16">
        <v>9.3155893536121706E-2</v>
      </c>
      <c r="T644" s="16">
        <v>9.3301435406698593E-2</v>
      </c>
      <c r="U644" s="16">
        <v>6.4655172413793094E-2</v>
      </c>
      <c r="V644" s="16">
        <v>0.10266535044422501</v>
      </c>
      <c r="W644" s="16">
        <v>8.3153347732181401E-2</v>
      </c>
      <c r="X644" s="16">
        <v>6.6990291262135904E-2</v>
      </c>
      <c r="Y644" s="16">
        <v>0.102985074626866</v>
      </c>
      <c r="Z644" s="16"/>
      <c r="AA644" s="16">
        <v>3.7544696066746097E-2</v>
      </c>
      <c r="AB644" s="16">
        <v>0.122494432071269</v>
      </c>
      <c r="AC644" s="16"/>
      <c r="AD644" s="16">
        <v>0.119858156028369</v>
      </c>
      <c r="AE644" s="16">
        <v>8.6528497409326402E-2</v>
      </c>
      <c r="AF644" s="16"/>
      <c r="AG644" s="16">
        <v>9.6837944664031603E-2</v>
      </c>
      <c r="AH644" s="16">
        <v>9.4160583941605799E-2</v>
      </c>
      <c r="AI644" s="16"/>
      <c r="AJ644" s="16">
        <v>7.2042570609905807E-2</v>
      </c>
      <c r="AK644" s="16">
        <v>0.115670321896003</v>
      </c>
      <c r="AL644" s="16"/>
      <c r="AM644" s="16">
        <v>0.127725856697819</v>
      </c>
      <c r="AN644" s="16">
        <v>0.141373801916933</v>
      </c>
      <c r="AO644" s="16">
        <v>9.5736122284794806E-2</v>
      </c>
      <c r="AP644" s="16">
        <v>3.8493723849372399E-2</v>
      </c>
      <c r="AQ644" s="16"/>
      <c r="AR644" s="16">
        <v>4.9685534591194999E-2</v>
      </c>
      <c r="AS644" s="16">
        <v>0.11521739130434799</v>
      </c>
      <c r="AT644" s="16"/>
      <c r="AU644" s="16">
        <v>9.2478421701603003E-2</v>
      </c>
      <c r="AV644" s="16">
        <v>9.5985647006055205E-2</v>
      </c>
      <c r="AW644" s="16"/>
      <c r="AX644" s="16">
        <v>7.5382803297997597E-2</v>
      </c>
      <c r="AY644" s="16">
        <v>9.9298801176204501E-2</v>
      </c>
      <c r="AZ644" s="16"/>
      <c r="BA644" s="16">
        <v>0.10773480662983401</v>
      </c>
      <c r="BB644" s="16">
        <v>9.4539527302363494E-2</v>
      </c>
      <c r="BC644" s="16"/>
      <c r="BD644" s="16">
        <v>9.3193717277486904E-2</v>
      </c>
      <c r="BE644" s="16">
        <v>9.5944380069524896E-2</v>
      </c>
      <c r="BF644" s="16"/>
      <c r="BG644" s="16">
        <v>9.7972972972972999E-2</v>
      </c>
      <c r="BH644" s="16">
        <v>9.5295536791314805E-2</v>
      </c>
      <c r="BI644" s="16"/>
      <c r="BJ644" s="16">
        <v>8.1730769230769204E-2</v>
      </c>
      <c r="BK644" s="16">
        <v>9.7287989668532096E-2</v>
      </c>
      <c r="BL644" s="16"/>
      <c r="BM644" s="16">
        <v>4.3037974683544297E-2</v>
      </c>
      <c r="BN644" s="16">
        <v>9.9692307692307705E-2</v>
      </c>
      <c r="BO644" s="16"/>
      <c r="BP644" s="16">
        <v>4.4701986754966901E-2</v>
      </c>
      <c r="BQ644" s="16">
        <v>0.102014573510501</v>
      </c>
    </row>
    <row r="645" spans="2:69" x14ac:dyDescent="0.25">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c r="AD645" s="16"/>
      <c r="AE645" s="16"/>
      <c r="AF645" s="16"/>
      <c r="AG645" s="16"/>
      <c r="AH645" s="16"/>
      <c r="AI645" s="16"/>
      <c r="AJ645" s="16"/>
      <c r="AK645" s="16"/>
      <c r="AL645" s="16"/>
      <c r="AM645" s="16"/>
      <c r="AN645" s="16"/>
      <c r="AO645" s="16"/>
      <c r="AP645" s="16"/>
      <c r="AQ645" s="16"/>
      <c r="AR645" s="16"/>
      <c r="AS645" s="16"/>
      <c r="AT645" s="16"/>
      <c r="AU645" s="16"/>
      <c r="AV645" s="16"/>
      <c r="AW645" s="16"/>
      <c r="AX645" s="16"/>
      <c r="AY645" s="16"/>
      <c r="AZ645" s="16"/>
      <c r="BA645" s="16"/>
      <c r="BB645" s="16"/>
      <c r="BC645" s="16"/>
      <c r="BD645" s="16"/>
      <c r="BE645" s="16"/>
      <c r="BF645" s="16"/>
      <c r="BG645" s="16"/>
      <c r="BH645" s="16"/>
      <c r="BI645" s="16"/>
      <c r="BJ645" s="16"/>
      <c r="BK645" s="16"/>
      <c r="BL645" s="16"/>
      <c r="BM645" s="16"/>
      <c r="BN645" s="16"/>
      <c r="BO645" s="16"/>
      <c r="BP645" s="16"/>
      <c r="BQ645" s="16"/>
    </row>
    <row r="646" spans="2:69" x14ac:dyDescent="0.25">
      <c r="B646" s="6" t="s">
        <v>331</v>
      </c>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c r="AD646" s="16"/>
      <c r="AE646" s="16"/>
      <c r="AF646" s="16"/>
      <c r="AG646" s="16"/>
      <c r="AH646" s="16"/>
      <c r="AI646" s="16"/>
      <c r="AJ646" s="16"/>
      <c r="AK646" s="16"/>
      <c r="AL646" s="16"/>
      <c r="AM646" s="16"/>
      <c r="AN646" s="16"/>
      <c r="AO646" s="16"/>
      <c r="AP646" s="16"/>
      <c r="AQ646" s="16"/>
      <c r="AR646" s="16"/>
      <c r="AS646" s="16"/>
      <c r="AT646" s="16"/>
      <c r="AU646" s="16"/>
      <c r="AV646" s="16"/>
      <c r="AW646" s="16"/>
      <c r="AX646" s="16"/>
      <c r="AY646" s="16"/>
      <c r="AZ646" s="16"/>
      <c r="BA646" s="16"/>
      <c r="BB646" s="16"/>
      <c r="BC646" s="16"/>
      <c r="BD646" s="16"/>
      <c r="BE646" s="16"/>
      <c r="BF646" s="16"/>
      <c r="BG646" s="16"/>
      <c r="BH646" s="16"/>
      <c r="BI646" s="16"/>
      <c r="BJ646" s="16"/>
      <c r="BK646" s="16"/>
      <c r="BL646" s="16"/>
      <c r="BM646" s="16"/>
      <c r="BN646" s="16"/>
      <c r="BO646" s="16"/>
      <c r="BP646" s="16"/>
      <c r="BQ646" s="16"/>
    </row>
    <row r="647" spans="2:69" x14ac:dyDescent="0.25">
      <c r="B647" s="23" t="s">
        <v>677</v>
      </c>
      <c r="C647" s="16" t="s">
        <v>332</v>
      </c>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c r="AM647" s="16"/>
      <c r="AN647" s="16"/>
      <c r="AO647" s="16"/>
      <c r="AP647" s="16"/>
      <c r="AQ647" s="16"/>
      <c r="AR647" s="16"/>
      <c r="AS647" s="16"/>
      <c r="AT647" s="16"/>
      <c r="AU647" s="16"/>
      <c r="AV647" s="16"/>
      <c r="AW647" s="16"/>
      <c r="AX647" s="16"/>
      <c r="AY647" s="16"/>
      <c r="AZ647" s="16"/>
      <c r="BA647" s="16"/>
      <c r="BB647" s="16"/>
      <c r="BC647" s="16"/>
      <c r="BD647" s="16"/>
      <c r="BE647" s="16"/>
      <c r="BF647" s="16"/>
      <c r="BG647" s="16"/>
      <c r="BH647" s="16"/>
      <c r="BI647" s="16"/>
      <c r="BJ647" s="16"/>
      <c r="BK647" s="16"/>
      <c r="BL647" s="16"/>
      <c r="BM647" s="16"/>
      <c r="BN647" s="16"/>
      <c r="BO647" s="16"/>
      <c r="BP647" s="16"/>
      <c r="BQ647" s="16"/>
    </row>
    <row r="648" spans="2:69" x14ac:dyDescent="0.25">
      <c r="B648" t="s">
        <v>326</v>
      </c>
      <c r="C648" s="16">
        <v>0.56227201667535198</v>
      </c>
      <c r="D648" s="16">
        <v>0.51428571428571401</v>
      </c>
      <c r="E648" s="16">
        <v>0.59960159362549803</v>
      </c>
      <c r="F648" s="16">
        <v>0.59408033826638496</v>
      </c>
      <c r="G648" s="16">
        <v>0.598825831702544</v>
      </c>
      <c r="H648" s="16">
        <v>0.524784482758621</v>
      </c>
      <c r="I648" s="16">
        <v>0.53054662379421202</v>
      </c>
      <c r="J648" s="16">
        <v>0.61971830985915499</v>
      </c>
      <c r="K648" s="16">
        <v>0.57333333333333303</v>
      </c>
      <c r="L648" s="16">
        <v>0.73684210526315796</v>
      </c>
      <c r="M648" s="16"/>
      <c r="N648" s="16">
        <v>0.48459958932238201</v>
      </c>
      <c r="O648" s="16">
        <v>0.56989247311827995</v>
      </c>
      <c r="P648" s="16">
        <v>0.54333764553686903</v>
      </c>
      <c r="Q648" s="16">
        <v>0.58542356838618104</v>
      </c>
      <c r="R648" s="16"/>
      <c r="S648" s="16">
        <v>0.52522255192878298</v>
      </c>
      <c r="T648" s="16">
        <v>0.49174917491749198</v>
      </c>
      <c r="U648" s="16">
        <v>0.55029585798816605</v>
      </c>
      <c r="V648" s="16">
        <v>0.552706552706553</v>
      </c>
      <c r="W648" s="16">
        <v>0.54815864022662897</v>
      </c>
      <c r="X648" s="16">
        <v>0.58060453400503798</v>
      </c>
      <c r="Y648" s="16">
        <v>0.62970297029703004</v>
      </c>
      <c r="Z648" s="16"/>
      <c r="AA648" s="16">
        <v>0.58365458750963795</v>
      </c>
      <c r="AB648" s="16">
        <v>0.55135773317591497</v>
      </c>
      <c r="AC648" s="16"/>
      <c r="AD648" s="16">
        <v>0.56992337164750995</v>
      </c>
      <c r="AE648" s="16">
        <v>0.55941302791696501</v>
      </c>
      <c r="AF648" s="16"/>
      <c r="AG648" s="16">
        <v>0.53391304347826096</v>
      </c>
      <c r="AH648" s="16">
        <v>0.58542356838618104</v>
      </c>
      <c r="AI648" s="16"/>
      <c r="AJ648" s="16">
        <v>0.61767838125665597</v>
      </c>
      <c r="AK648" s="16">
        <v>0.50918367346938798</v>
      </c>
      <c r="AL648" s="16"/>
      <c r="AM648" s="16">
        <v>0.37719298245614002</v>
      </c>
      <c r="AN648" s="16">
        <v>0.49607329842931902</v>
      </c>
      <c r="AO648" s="16">
        <v>0.546875</v>
      </c>
      <c r="AP648" s="16">
        <v>0.659223300970874</v>
      </c>
      <c r="AQ648" s="16"/>
      <c r="AR648" s="16">
        <v>0.54530201342281903</v>
      </c>
      <c r="AS648" s="16">
        <v>0.56991685563114103</v>
      </c>
      <c r="AT648" s="16"/>
      <c r="AU648" s="16">
        <v>0.55574614065180095</v>
      </c>
      <c r="AV648" s="16">
        <v>0.56344086021505402</v>
      </c>
      <c r="AW648" s="16"/>
      <c r="AX648" s="16">
        <v>0.60849056603773599</v>
      </c>
      <c r="AY648" s="16">
        <v>0.55309181761399095</v>
      </c>
      <c r="AZ648" s="16"/>
      <c r="BA648" s="16">
        <v>0.53435114503816805</v>
      </c>
      <c r="BB648" s="16">
        <v>0.56431767337807603</v>
      </c>
      <c r="BC648" s="16"/>
      <c r="BD648" s="16">
        <v>0.580689655172414</v>
      </c>
      <c r="BE648" s="16">
        <v>0.55798265338901398</v>
      </c>
      <c r="BF648" s="16"/>
      <c r="BG648" s="16">
        <v>0.58904109589041098</v>
      </c>
      <c r="BH648" s="16">
        <v>0.56065211384360303</v>
      </c>
      <c r="BI648" s="16"/>
      <c r="BJ648" s="16">
        <v>0.59775280898876404</v>
      </c>
      <c r="BK648" s="16">
        <v>0.55761862658414396</v>
      </c>
      <c r="BL648" s="16"/>
      <c r="BM648" s="16">
        <v>0.58940397350993401</v>
      </c>
      <c r="BN648" s="16">
        <v>0.55995475113122195</v>
      </c>
      <c r="BO648" s="16"/>
      <c r="BP648" s="16">
        <v>0.54605263157894701</v>
      </c>
      <c r="BQ648" s="16">
        <v>0.56445890005913701</v>
      </c>
    </row>
    <row r="649" spans="2:69" x14ac:dyDescent="0.25">
      <c r="B649" t="s">
        <v>327</v>
      </c>
      <c r="C649" s="16">
        <v>0.380667014069828</v>
      </c>
      <c r="D649" s="16">
        <v>0.4</v>
      </c>
      <c r="E649" s="16">
        <v>0.32868525896414302</v>
      </c>
      <c r="F649" s="16">
        <v>0.374207188160677</v>
      </c>
      <c r="G649" s="16">
        <v>0.35616438356164398</v>
      </c>
      <c r="H649" s="16">
        <v>0.40840517241379298</v>
      </c>
      <c r="I649" s="16">
        <v>0.43086816720257198</v>
      </c>
      <c r="J649" s="16">
        <v>0.323943661971831</v>
      </c>
      <c r="K649" s="16">
        <v>0.37333333333333302</v>
      </c>
      <c r="L649" s="16">
        <v>0.21052631578947401</v>
      </c>
      <c r="M649" s="16"/>
      <c r="N649" s="16">
        <v>0.43121149897330602</v>
      </c>
      <c r="O649" s="16">
        <v>0.37634408602150499</v>
      </c>
      <c r="P649" s="16">
        <v>0.391979301423027</v>
      </c>
      <c r="Q649" s="16">
        <v>0.36583057264552798</v>
      </c>
      <c r="R649" s="16"/>
      <c r="S649" s="16">
        <v>0.39169139465875402</v>
      </c>
      <c r="T649" s="16">
        <v>0.422442244224422</v>
      </c>
      <c r="U649" s="16">
        <v>0.38165680473372798</v>
      </c>
      <c r="V649" s="16">
        <v>0.38461538461538503</v>
      </c>
      <c r="W649" s="16">
        <v>0.39093484419263502</v>
      </c>
      <c r="X649" s="16">
        <v>0.377833753148615</v>
      </c>
      <c r="Y649" s="16">
        <v>0.34257425742574299</v>
      </c>
      <c r="Z649" s="16"/>
      <c r="AA649" s="16">
        <v>0.37548188126445597</v>
      </c>
      <c r="AB649" s="16">
        <v>0.38331365604092899</v>
      </c>
      <c r="AC649" s="16"/>
      <c r="AD649" s="16">
        <v>0.38409961685823801</v>
      </c>
      <c r="AE649" s="16">
        <v>0.379384395132427</v>
      </c>
      <c r="AF649" s="16"/>
      <c r="AG649" s="16">
        <v>0.39884057971014503</v>
      </c>
      <c r="AH649" s="16">
        <v>0.36583057264552798</v>
      </c>
      <c r="AI649" s="16"/>
      <c r="AJ649" s="16">
        <v>0.33652822151224698</v>
      </c>
      <c r="AK649" s="16">
        <v>0.42295918367346902</v>
      </c>
      <c r="AL649" s="16"/>
      <c r="AM649" s="16">
        <v>0.464912280701754</v>
      </c>
      <c r="AN649" s="16">
        <v>0.413612565445026</v>
      </c>
      <c r="AO649" s="16">
        <v>0.39427083333333302</v>
      </c>
      <c r="AP649" s="16">
        <v>0.32233009708737898</v>
      </c>
      <c r="AQ649" s="16"/>
      <c r="AR649" s="16">
        <v>0.40268456375838901</v>
      </c>
      <c r="AS649" s="16">
        <v>0.37074829931972803</v>
      </c>
      <c r="AT649" s="16"/>
      <c r="AU649" s="16">
        <v>0.39279588336192101</v>
      </c>
      <c r="AV649" s="16">
        <v>0.37849462365591402</v>
      </c>
      <c r="AW649" s="16"/>
      <c r="AX649" s="16">
        <v>0.32861635220125801</v>
      </c>
      <c r="AY649" s="16">
        <v>0.39100562148657098</v>
      </c>
      <c r="AZ649" s="16"/>
      <c r="BA649" s="16">
        <v>0.38167938931297701</v>
      </c>
      <c r="BB649" s="16">
        <v>0.38059284116331099</v>
      </c>
      <c r="BC649" s="16"/>
      <c r="BD649" s="16">
        <v>0.38206896551724101</v>
      </c>
      <c r="BE649" s="16">
        <v>0.38034050754898802</v>
      </c>
      <c r="BF649" s="16"/>
      <c r="BG649" s="16">
        <v>0.36073059360730603</v>
      </c>
      <c r="BH649" s="16">
        <v>0.38187344570323301</v>
      </c>
      <c r="BI649" s="16"/>
      <c r="BJ649" s="16">
        <v>0.348314606741573</v>
      </c>
      <c r="BK649" s="16">
        <v>0.38491010904804002</v>
      </c>
      <c r="BL649" s="16"/>
      <c r="BM649" s="16">
        <v>0.33774834437086099</v>
      </c>
      <c r="BN649" s="16">
        <v>0.38433257918552</v>
      </c>
      <c r="BO649" s="16"/>
      <c r="BP649" s="16">
        <v>0.40789473684210498</v>
      </c>
      <c r="BQ649" s="16">
        <v>0.37699586043761102</v>
      </c>
    </row>
    <row r="650" spans="2:69" x14ac:dyDescent="0.25">
      <c r="B650" t="s">
        <v>328</v>
      </c>
      <c r="C650" s="16">
        <v>4.8462741010943201E-2</v>
      </c>
      <c r="D650" s="16">
        <v>7.5510204081632698E-2</v>
      </c>
      <c r="E650" s="16">
        <v>5.77689243027888E-2</v>
      </c>
      <c r="F650" s="16">
        <v>2.9598308668076102E-2</v>
      </c>
      <c r="G650" s="16">
        <v>3.7181996086105701E-2</v>
      </c>
      <c r="H650" s="16">
        <v>5.2801724137931001E-2</v>
      </c>
      <c r="I650" s="16">
        <v>3.8585209003215402E-2</v>
      </c>
      <c r="J650" s="16">
        <v>4.2253521126760597E-2</v>
      </c>
      <c r="K650" s="16">
        <v>0.04</v>
      </c>
      <c r="L650" s="16">
        <v>5.2631578947368397E-2</v>
      </c>
      <c r="M650" s="16"/>
      <c r="N650" s="16">
        <v>6.7761806981519498E-2</v>
      </c>
      <c r="O650" s="16">
        <v>4.94623655913978E-2</v>
      </c>
      <c r="P650" s="16">
        <v>5.4333764553686902E-2</v>
      </c>
      <c r="Q650" s="16">
        <v>4.1646947468054897E-2</v>
      </c>
      <c r="R650" s="16"/>
      <c r="S650" s="16">
        <v>6.2314540059347202E-2</v>
      </c>
      <c r="T650" s="16">
        <v>7.5907590759075896E-2</v>
      </c>
      <c r="U650" s="16">
        <v>5.32544378698225E-2</v>
      </c>
      <c r="V650" s="16">
        <v>5.5555555555555601E-2</v>
      </c>
      <c r="W650" s="16">
        <v>5.2407932011331398E-2</v>
      </c>
      <c r="X650" s="16">
        <v>3.6523929471032703E-2</v>
      </c>
      <c r="Y650" s="16">
        <v>2.3762376237623801E-2</v>
      </c>
      <c r="Z650" s="16"/>
      <c r="AA650" s="16">
        <v>3.5466461063993801E-2</v>
      </c>
      <c r="AB650" s="16">
        <v>5.5096418732782398E-2</v>
      </c>
      <c r="AC650" s="16"/>
      <c r="AD650" s="16">
        <v>3.9272030651341001E-2</v>
      </c>
      <c r="AE650" s="16">
        <v>5.1896921975662098E-2</v>
      </c>
      <c r="AF650" s="16"/>
      <c r="AG650" s="16">
        <v>5.6811594202898601E-2</v>
      </c>
      <c r="AH650" s="16">
        <v>4.1646947468054897E-2</v>
      </c>
      <c r="AI650" s="16"/>
      <c r="AJ650" s="16">
        <v>3.7806176783812602E-2</v>
      </c>
      <c r="AK650" s="16">
        <v>5.8673469387755098E-2</v>
      </c>
      <c r="AL650" s="16"/>
      <c r="AM650" s="16">
        <v>0.114035087719298</v>
      </c>
      <c r="AN650" s="16">
        <v>7.06806282722513E-2</v>
      </c>
      <c r="AO650" s="16">
        <v>5.2083333333333301E-2</v>
      </c>
      <c r="AP650" s="16">
        <v>1.84466019417476E-2</v>
      </c>
      <c r="AQ650" s="16"/>
      <c r="AR650" s="16">
        <v>4.4463087248322097E-2</v>
      </c>
      <c r="AS650" s="16">
        <v>5.0264550264550303E-2</v>
      </c>
      <c r="AT650" s="16"/>
      <c r="AU650" s="16">
        <v>4.6312178387650102E-2</v>
      </c>
      <c r="AV650" s="16">
        <v>4.88479262672811E-2</v>
      </c>
      <c r="AW650" s="16"/>
      <c r="AX650" s="16">
        <v>4.5597484276729598E-2</v>
      </c>
      <c r="AY650" s="16">
        <v>4.9031855090568399E-2</v>
      </c>
      <c r="AZ650" s="16"/>
      <c r="BA650" s="16">
        <v>6.8702290076335895E-2</v>
      </c>
      <c r="BB650" s="16">
        <v>4.6979865771812103E-2</v>
      </c>
      <c r="BC650" s="16"/>
      <c r="BD650" s="16">
        <v>2.6206896551724101E-2</v>
      </c>
      <c r="BE650" s="16">
        <v>5.36460006424671E-2</v>
      </c>
      <c r="BF650" s="16"/>
      <c r="BG650" s="16">
        <v>4.5662100456621002E-2</v>
      </c>
      <c r="BH650" s="16">
        <v>4.8632218844984802E-2</v>
      </c>
      <c r="BI650" s="16"/>
      <c r="BJ650" s="16">
        <v>4.49438202247191E-2</v>
      </c>
      <c r="BK650" s="16">
        <v>4.8924255820807498E-2</v>
      </c>
      <c r="BL650" s="16"/>
      <c r="BM650" s="16">
        <v>5.9602649006622502E-2</v>
      </c>
      <c r="BN650" s="16">
        <v>4.7511312217194603E-2</v>
      </c>
      <c r="BO650" s="16"/>
      <c r="BP650" s="16">
        <v>3.94736842105263E-2</v>
      </c>
      <c r="BQ650" s="16">
        <v>4.9674748669426401E-2</v>
      </c>
    </row>
    <row r="651" spans="2:69" x14ac:dyDescent="0.25">
      <c r="B651" t="s">
        <v>329</v>
      </c>
      <c r="C651" s="16">
        <v>6.7743616466909903E-3</v>
      </c>
      <c r="D651" s="16">
        <v>6.1224489795918399E-3</v>
      </c>
      <c r="E651" s="16">
        <v>1.39442231075697E-2</v>
      </c>
      <c r="F651" s="16">
        <v>2.1141649048625798E-3</v>
      </c>
      <c r="G651" s="16">
        <v>7.8277886497064592E-3</v>
      </c>
      <c r="H651" s="16">
        <v>1.0775862068965501E-2</v>
      </c>
      <c r="I651" s="16">
        <v>0</v>
      </c>
      <c r="J651" s="16">
        <v>7.0422535211267599E-3</v>
      </c>
      <c r="K651" s="16">
        <v>0</v>
      </c>
      <c r="L651" s="16">
        <v>0</v>
      </c>
      <c r="M651" s="16"/>
      <c r="N651" s="16">
        <v>1.43737166324435E-2</v>
      </c>
      <c r="O651" s="16">
        <v>4.3010752688172E-3</v>
      </c>
      <c r="P651" s="16">
        <v>7.7619663648124202E-3</v>
      </c>
      <c r="Q651" s="16">
        <v>5.2058684335068604E-3</v>
      </c>
      <c r="R651" s="16"/>
      <c r="S651" s="16">
        <v>2.0771513353115698E-2</v>
      </c>
      <c r="T651" s="16">
        <v>9.9009900990098994E-3</v>
      </c>
      <c r="U651" s="16">
        <v>1.4792899408284E-2</v>
      </c>
      <c r="V651" s="16">
        <v>4.2735042735042696E-3</v>
      </c>
      <c r="W651" s="16">
        <v>7.0821529745042503E-3</v>
      </c>
      <c r="X651" s="16">
        <v>2.5188916876574298E-3</v>
      </c>
      <c r="Y651" s="16">
        <v>1.9801980198019798E-3</v>
      </c>
      <c r="Z651" s="16"/>
      <c r="AA651" s="16">
        <v>4.6260601387817998E-3</v>
      </c>
      <c r="AB651" s="16">
        <v>7.8709169618260497E-3</v>
      </c>
      <c r="AC651" s="16"/>
      <c r="AD651" s="16">
        <v>2.8735632183907998E-3</v>
      </c>
      <c r="AE651" s="16">
        <v>8.2319255547602006E-3</v>
      </c>
      <c r="AF651" s="16"/>
      <c r="AG651" s="16">
        <v>8.6956521739130401E-3</v>
      </c>
      <c r="AH651" s="16">
        <v>5.2058684335068604E-3</v>
      </c>
      <c r="AI651" s="16"/>
      <c r="AJ651" s="16">
        <v>6.3897763578274801E-3</v>
      </c>
      <c r="AK651" s="16">
        <v>7.14285714285714E-3</v>
      </c>
      <c r="AL651" s="16"/>
      <c r="AM651" s="16">
        <v>3.5087719298245598E-2</v>
      </c>
      <c r="AN651" s="16">
        <v>1.43979057591623E-2</v>
      </c>
      <c r="AO651" s="16">
        <v>5.7291666666666697E-3</v>
      </c>
      <c r="AP651" s="16">
        <v>0</v>
      </c>
      <c r="AQ651" s="16"/>
      <c r="AR651" s="16">
        <v>5.8724832214765103E-3</v>
      </c>
      <c r="AS651" s="16">
        <v>7.1806500377928897E-3</v>
      </c>
      <c r="AT651" s="16"/>
      <c r="AU651" s="16">
        <v>5.1457975986277903E-3</v>
      </c>
      <c r="AV651" s="16">
        <v>7.0660522273425499E-3</v>
      </c>
      <c r="AW651" s="16"/>
      <c r="AX651" s="16">
        <v>1.25786163522013E-2</v>
      </c>
      <c r="AY651" s="16">
        <v>5.6214865708931897E-3</v>
      </c>
      <c r="AZ651" s="16"/>
      <c r="BA651" s="16">
        <v>7.63358778625954E-3</v>
      </c>
      <c r="BB651" s="16">
        <v>6.7114093959731499E-3</v>
      </c>
      <c r="BC651" s="16"/>
      <c r="BD651" s="16">
        <v>8.2758620689655192E-3</v>
      </c>
      <c r="BE651" s="16">
        <v>6.4246707356248002E-3</v>
      </c>
      <c r="BF651" s="16"/>
      <c r="BG651" s="16">
        <v>4.5662100456621002E-3</v>
      </c>
      <c r="BH651" s="16">
        <v>6.9079856313898902E-3</v>
      </c>
      <c r="BI651" s="16"/>
      <c r="BJ651" s="16">
        <v>8.9887640449438193E-3</v>
      </c>
      <c r="BK651" s="16">
        <v>6.4839375184202802E-3</v>
      </c>
      <c r="BL651" s="16"/>
      <c r="BM651" s="16">
        <v>9.93377483443709E-3</v>
      </c>
      <c r="BN651" s="16">
        <v>6.5045248868778301E-3</v>
      </c>
      <c r="BO651" s="16"/>
      <c r="BP651" s="16">
        <v>4.3859649122806998E-3</v>
      </c>
      <c r="BQ651" s="16">
        <v>7.09639266706091E-3</v>
      </c>
    </row>
    <row r="652" spans="2:69" x14ac:dyDescent="0.25">
      <c r="B652" t="s">
        <v>330</v>
      </c>
      <c r="C652" s="16">
        <v>1.82386659718603E-3</v>
      </c>
      <c r="D652" s="16">
        <v>4.0816326530612197E-3</v>
      </c>
      <c r="E652" s="16">
        <v>0</v>
      </c>
      <c r="F652" s="16">
        <v>0</v>
      </c>
      <c r="G652" s="16">
        <v>0</v>
      </c>
      <c r="H652" s="16">
        <v>3.2327586206896599E-3</v>
      </c>
      <c r="I652" s="16">
        <v>0</v>
      </c>
      <c r="J652" s="16">
        <v>7.0422535211267599E-3</v>
      </c>
      <c r="K652" s="16">
        <v>1.3333333333333299E-2</v>
      </c>
      <c r="L652" s="16">
        <v>0</v>
      </c>
      <c r="M652" s="16"/>
      <c r="N652" s="16">
        <v>2.05338809034908E-3</v>
      </c>
      <c r="O652" s="16">
        <v>0</v>
      </c>
      <c r="P652" s="16">
        <v>2.5873221216041399E-3</v>
      </c>
      <c r="Q652" s="16">
        <v>1.89304306672977E-3</v>
      </c>
      <c r="R652" s="16"/>
      <c r="S652" s="16">
        <v>0</v>
      </c>
      <c r="T652" s="16">
        <v>0</v>
      </c>
      <c r="U652" s="16">
        <v>0</v>
      </c>
      <c r="V652" s="16">
        <v>2.84900284900285E-3</v>
      </c>
      <c r="W652" s="16">
        <v>1.4164305949008499E-3</v>
      </c>
      <c r="X652" s="16">
        <v>2.5188916876574298E-3</v>
      </c>
      <c r="Y652" s="16">
        <v>1.9801980198019798E-3</v>
      </c>
      <c r="Z652" s="16"/>
      <c r="AA652" s="16">
        <v>7.7101002313030098E-4</v>
      </c>
      <c r="AB652" s="16">
        <v>2.36127508854782E-3</v>
      </c>
      <c r="AC652" s="16"/>
      <c r="AD652" s="16">
        <v>3.83141762452107E-3</v>
      </c>
      <c r="AE652" s="16">
        <v>1.0737294201861099E-3</v>
      </c>
      <c r="AF652" s="16"/>
      <c r="AG652" s="16">
        <v>1.7391304347826101E-3</v>
      </c>
      <c r="AH652" s="16">
        <v>1.89304306672977E-3</v>
      </c>
      <c r="AI652" s="16"/>
      <c r="AJ652" s="16">
        <v>1.59744408945687E-3</v>
      </c>
      <c r="AK652" s="16">
        <v>2.0408163265306098E-3</v>
      </c>
      <c r="AL652" s="16"/>
      <c r="AM652" s="16">
        <v>8.7719298245613996E-3</v>
      </c>
      <c r="AN652" s="16">
        <v>5.2356020942408397E-3</v>
      </c>
      <c r="AO652" s="16">
        <v>1.0416666666666699E-3</v>
      </c>
      <c r="AP652" s="16">
        <v>0</v>
      </c>
      <c r="AQ652" s="16"/>
      <c r="AR652" s="16">
        <v>1.6778523489932901E-3</v>
      </c>
      <c r="AS652" s="16">
        <v>1.8896447467876001E-3</v>
      </c>
      <c r="AT652" s="16"/>
      <c r="AU652" s="16">
        <v>0</v>
      </c>
      <c r="AV652" s="16">
        <v>2.1505376344086E-3</v>
      </c>
      <c r="AW652" s="16"/>
      <c r="AX652" s="16">
        <v>4.7169811320754698E-3</v>
      </c>
      <c r="AY652" s="16">
        <v>1.24921923797626E-3</v>
      </c>
      <c r="AZ652" s="16"/>
      <c r="BA652" s="16">
        <v>7.63358778625954E-3</v>
      </c>
      <c r="BB652" s="16">
        <v>1.3982102908277399E-3</v>
      </c>
      <c r="BC652" s="16"/>
      <c r="BD652" s="16">
        <v>2.75862068965517E-3</v>
      </c>
      <c r="BE652" s="16">
        <v>1.6061676839062E-3</v>
      </c>
      <c r="BF652" s="16"/>
      <c r="BG652" s="16">
        <v>0</v>
      </c>
      <c r="BH652" s="16">
        <v>1.93423597678917E-3</v>
      </c>
      <c r="BI652" s="16"/>
      <c r="BJ652" s="16">
        <v>0</v>
      </c>
      <c r="BK652" s="16">
        <v>2.0630710285882699E-3</v>
      </c>
      <c r="BL652" s="16"/>
      <c r="BM652" s="16">
        <v>3.3112582781457001E-3</v>
      </c>
      <c r="BN652" s="16">
        <v>1.69683257918552E-3</v>
      </c>
      <c r="BO652" s="16"/>
      <c r="BP652" s="16">
        <v>2.1929824561403499E-3</v>
      </c>
      <c r="BQ652" s="16">
        <v>1.7740981667652301E-3</v>
      </c>
    </row>
    <row r="653" spans="2:69" x14ac:dyDescent="0.25">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c r="AD653" s="16"/>
      <c r="AE653" s="16"/>
      <c r="AF653" s="16"/>
      <c r="AG653" s="16"/>
      <c r="AH653" s="16"/>
      <c r="AI653" s="16"/>
      <c r="AJ653" s="16"/>
      <c r="AK653" s="16"/>
      <c r="AL653" s="16"/>
      <c r="AM653" s="16"/>
      <c r="AN653" s="16"/>
      <c r="AO653" s="16"/>
      <c r="AP653" s="16"/>
      <c r="AQ653" s="16"/>
      <c r="AR653" s="16"/>
      <c r="AS653" s="16"/>
      <c r="AT653" s="16"/>
      <c r="AU653" s="16"/>
      <c r="AV653" s="16"/>
      <c r="AW653" s="16"/>
      <c r="AX653" s="16"/>
      <c r="AY653" s="16"/>
      <c r="AZ653" s="16"/>
      <c r="BA653" s="16"/>
      <c r="BB653" s="16"/>
      <c r="BC653" s="16"/>
      <c r="BD653" s="16"/>
      <c r="BE653" s="16"/>
      <c r="BF653" s="16"/>
      <c r="BG653" s="16"/>
      <c r="BH653" s="16"/>
      <c r="BI653" s="16"/>
      <c r="BJ653" s="16"/>
      <c r="BK653" s="16"/>
      <c r="BL653" s="16"/>
      <c r="BM653" s="16"/>
      <c r="BN653" s="16"/>
      <c r="BO653" s="16"/>
      <c r="BP653" s="16"/>
      <c r="BQ653" s="16"/>
    </row>
    <row r="654" spans="2:69" x14ac:dyDescent="0.25">
      <c r="B654" s="6" t="s">
        <v>333</v>
      </c>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16"/>
      <c r="AI654" s="16"/>
      <c r="AJ654" s="16"/>
      <c r="AK654" s="16"/>
      <c r="AL654" s="16"/>
      <c r="AM654" s="16"/>
      <c r="AN654" s="16"/>
      <c r="AO654" s="16"/>
      <c r="AP654" s="16"/>
      <c r="AQ654" s="16"/>
      <c r="AR654" s="16"/>
      <c r="AS654" s="16"/>
      <c r="AT654" s="16"/>
      <c r="AU654" s="16"/>
      <c r="AV654" s="16"/>
      <c r="AW654" s="16"/>
      <c r="AX654" s="16"/>
      <c r="AY654" s="16"/>
      <c r="AZ654" s="16"/>
      <c r="BA654" s="16"/>
      <c r="BB654" s="16"/>
      <c r="BC654" s="16"/>
      <c r="BD654" s="16"/>
      <c r="BE654" s="16"/>
      <c r="BF654" s="16"/>
      <c r="BG654" s="16"/>
      <c r="BH654" s="16"/>
      <c r="BI654" s="16"/>
      <c r="BJ654" s="16"/>
      <c r="BK654" s="16"/>
      <c r="BL654" s="16"/>
      <c r="BM654" s="16"/>
      <c r="BN654" s="16"/>
      <c r="BO654" s="16"/>
      <c r="BP654" s="16"/>
      <c r="BQ654" s="16"/>
    </row>
    <row r="655" spans="2:69" x14ac:dyDescent="0.25">
      <c r="B655" s="23" t="s">
        <v>678</v>
      </c>
      <c r="C655" s="16" t="s">
        <v>332</v>
      </c>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16"/>
      <c r="AI655" s="16"/>
      <c r="AJ655" s="16"/>
      <c r="AK655" s="16"/>
      <c r="AL655" s="16"/>
      <c r="AM655" s="16"/>
      <c r="AN655" s="16"/>
      <c r="AO655" s="16"/>
      <c r="AP655" s="16"/>
      <c r="AQ655" s="16"/>
      <c r="AR655" s="16"/>
      <c r="AS655" s="16"/>
      <c r="AT655" s="16"/>
      <c r="AU655" s="16"/>
      <c r="AV655" s="16"/>
      <c r="AW655" s="16"/>
      <c r="AX655" s="16"/>
      <c r="AY655" s="16"/>
      <c r="AZ655" s="16"/>
      <c r="BA655" s="16"/>
      <c r="BB655" s="16"/>
      <c r="BC655" s="16"/>
      <c r="BD655" s="16"/>
      <c r="BE655" s="16"/>
      <c r="BF655" s="16"/>
      <c r="BG655" s="16"/>
      <c r="BH655" s="16"/>
      <c r="BI655" s="16"/>
      <c r="BJ655" s="16"/>
      <c r="BK655" s="16"/>
      <c r="BL655" s="16"/>
      <c r="BM655" s="16"/>
      <c r="BN655" s="16"/>
      <c r="BO655" s="16"/>
      <c r="BP655" s="16"/>
      <c r="BQ655" s="16"/>
    </row>
    <row r="656" spans="2:69" x14ac:dyDescent="0.25">
      <c r="B656" t="s">
        <v>326</v>
      </c>
      <c r="C656" s="16">
        <v>0.52089947089947097</v>
      </c>
      <c r="D656" s="16">
        <v>0.55555555555555602</v>
      </c>
      <c r="E656" s="16">
        <v>0.48282442748091597</v>
      </c>
      <c r="F656" s="16">
        <v>0.56008583690987102</v>
      </c>
      <c r="G656" s="16">
        <v>0.52127659574468099</v>
      </c>
      <c r="H656" s="16">
        <v>0.44309927360774798</v>
      </c>
      <c r="I656" s="16">
        <v>0.57542768273716904</v>
      </c>
      <c r="J656" s="16">
        <v>0.50370370370370399</v>
      </c>
      <c r="K656" s="16">
        <v>0.51851851851851805</v>
      </c>
      <c r="L656" s="16">
        <v>0.673684210526316</v>
      </c>
      <c r="M656" s="16"/>
      <c r="N656" s="16">
        <v>0.5</v>
      </c>
      <c r="O656" s="16">
        <v>0.49184149184149201</v>
      </c>
      <c r="P656" s="16">
        <v>0.47117794486215497</v>
      </c>
      <c r="Q656" s="16">
        <v>0.55069678039404102</v>
      </c>
      <c r="R656" s="16"/>
      <c r="S656" s="16">
        <v>0.48942598187311198</v>
      </c>
      <c r="T656" s="16">
        <v>0.482517482517482</v>
      </c>
      <c r="U656" s="16">
        <v>0.54402515723270395</v>
      </c>
      <c r="V656" s="16">
        <v>0.46646795827123699</v>
      </c>
      <c r="W656" s="16">
        <v>0.51527777777777795</v>
      </c>
      <c r="X656" s="16">
        <v>0.55298416565164399</v>
      </c>
      <c r="Y656" s="16">
        <v>0.59724950884086403</v>
      </c>
      <c r="Z656" s="16"/>
      <c r="AA656" s="16">
        <v>0.58208955223880599</v>
      </c>
      <c r="AB656" s="16">
        <v>0.487295081967213</v>
      </c>
      <c r="AC656" s="16"/>
      <c r="AD656" s="16">
        <v>0.50941422594142305</v>
      </c>
      <c r="AE656" s="16">
        <v>0.52478753541076495</v>
      </c>
      <c r="AF656" s="16"/>
      <c r="AG656" s="16">
        <v>0.484402589758682</v>
      </c>
      <c r="AH656" s="16">
        <v>0.55069678039404102</v>
      </c>
      <c r="AI656" s="16"/>
      <c r="AJ656" s="16">
        <v>0.590885002649709</v>
      </c>
      <c r="AK656" s="16">
        <v>0.45113576333861599</v>
      </c>
      <c r="AL656" s="16"/>
      <c r="AM656" s="16">
        <v>0.28723404255319201</v>
      </c>
      <c r="AN656" s="16">
        <v>0.38552437223042801</v>
      </c>
      <c r="AO656" s="16">
        <v>0.49922480620155002</v>
      </c>
      <c r="AP656" s="16">
        <v>0.66446748350612606</v>
      </c>
      <c r="AQ656" s="16"/>
      <c r="AR656" s="16">
        <v>0.57386363636363602</v>
      </c>
      <c r="AS656" s="16">
        <v>0.49529042386185201</v>
      </c>
      <c r="AT656" s="16"/>
      <c r="AU656" s="16">
        <v>0.54892205638474301</v>
      </c>
      <c r="AV656" s="16">
        <v>0.51558073654390901</v>
      </c>
      <c r="AW656" s="16"/>
      <c r="AX656" s="16">
        <v>0.54590163934426195</v>
      </c>
      <c r="AY656" s="16">
        <v>0.51608832807571003</v>
      </c>
      <c r="AZ656" s="16"/>
      <c r="BA656" s="16">
        <v>0.41666666666666702</v>
      </c>
      <c r="BB656" s="16">
        <v>0.52834467120181405</v>
      </c>
      <c r="BC656" s="16"/>
      <c r="BD656" s="16">
        <v>0.44287729196050801</v>
      </c>
      <c r="BE656" s="16">
        <v>0.53891240638228599</v>
      </c>
      <c r="BF656" s="16"/>
      <c r="BG656" s="16">
        <v>0.57798165137614699</v>
      </c>
      <c r="BH656" s="16">
        <v>0.51740595171252102</v>
      </c>
      <c r="BI656" s="16"/>
      <c r="BJ656" s="16">
        <v>0.587234042553191</v>
      </c>
      <c r="BK656" s="16">
        <v>0.51148036253776397</v>
      </c>
      <c r="BL656" s="16"/>
      <c r="BM656" s="16">
        <v>0.60457516339869299</v>
      </c>
      <c r="BN656" s="16">
        <v>0.51352907311456497</v>
      </c>
      <c r="BO656" s="16"/>
      <c r="BP656" s="16">
        <v>0.54926624737945495</v>
      </c>
      <c r="BQ656" s="16">
        <v>0.51680290644868299</v>
      </c>
    </row>
    <row r="657" spans="2:69" x14ac:dyDescent="0.25">
      <c r="B657" t="s">
        <v>327</v>
      </c>
      <c r="C657" s="16">
        <v>0.39708994708994699</v>
      </c>
      <c r="D657" s="16">
        <v>0.39444444444444399</v>
      </c>
      <c r="E657" s="16">
        <v>0.40458015267175601</v>
      </c>
      <c r="F657" s="16">
        <v>0.36909871244635201</v>
      </c>
      <c r="G657" s="16">
        <v>0.39574468085106401</v>
      </c>
      <c r="H657" s="16">
        <v>0.43704600484261502</v>
      </c>
      <c r="I657" s="16">
        <v>0.37480559875583203</v>
      </c>
      <c r="J657" s="16">
        <v>0.407407407407407</v>
      </c>
      <c r="K657" s="16">
        <v>0.39506172839506198</v>
      </c>
      <c r="L657" s="16">
        <v>0.30526315789473701</v>
      </c>
      <c r="M657" s="16"/>
      <c r="N657" s="16">
        <v>0.41313559322033899</v>
      </c>
      <c r="O657" s="16">
        <v>0.40792540792540799</v>
      </c>
      <c r="P657" s="16">
        <v>0.441102756892231</v>
      </c>
      <c r="Q657" s="16">
        <v>0.37433925997116801</v>
      </c>
      <c r="R657" s="16"/>
      <c r="S657" s="16">
        <v>0.42296072507552901</v>
      </c>
      <c r="T657" s="16">
        <v>0.41608391608391598</v>
      </c>
      <c r="U657" s="16">
        <v>0.36792452830188699</v>
      </c>
      <c r="V657" s="16">
        <v>0.43964232488822702</v>
      </c>
      <c r="W657" s="16">
        <v>0.41666666666666702</v>
      </c>
      <c r="X657" s="16">
        <v>0.36784409257003697</v>
      </c>
      <c r="Y657" s="16">
        <v>0.33202357563850698</v>
      </c>
      <c r="Z657" s="16"/>
      <c r="AA657" s="16">
        <v>0.35522388059701498</v>
      </c>
      <c r="AB657" s="16">
        <v>0.42008196721311503</v>
      </c>
      <c r="AC657" s="16"/>
      <c r="AD657" s="16">
        <v>0.39539748953974901</v>
      </c>
      <c r="AE657" s="16">
        <v>0.397662889518414</v>
      </c>
      <c r="AF657" s="16"/>
      <c r="AG657" s="16">
        <v>0.424955856386109</v>
      </c>
      <c r="AH657" s="16">
        <v>0.37433925997116801</v>
      </c>
      <c r="AI657" s="16"/>
      <c r="AJ657" s="16">
        <v>0.35241123476417602</v>
      </c>
      <c r="AK657" s="16">
        <v>0.44162704701532002</v>
      </c>
      <c r="AL657" s="16"/>
      <c r="AM657" s="16">
        <v>0.48936170212766</v>
      </c>
      <c r="AN657" s="16">
        <v>0.480059084194978</v>
      </c>
      <c r="AO657" s="16">
        <v>0.41550387596899202</v>
      </c>
      <c r="AP657" s="16">
        <v>0.304429783223374</v>
      </c>
      <c r="AQ657" s="16"/>
      <c r="AR657" s="16">
        <v>0.359577922077922</v>
      </c>
      <c r="AS657" s="16">
        <v>0.41522762951334402</v>
      </c>
      <c r="AT657" s="16"/>
      <c r="AU657" s="16">
        <v>0.37479270315091201</v>
      </c>
      <c r="AV657" s="16">
        <v>0.40132200188857398</v>
      </c>
      <c r="AW657" s="16"/>
      <c r="AX657" s="16">
        <v>0.378688524590164</v>
      </c>
      <c r="AY657" s="16">
        <v>0.40063091482649799</v>
      </c>
      <c r="AZ657" s="16"/>
      <c r="BA657" s="16">
        <v>0.44444444444444398</v>
      </c>
      <c r="BB657" s="16">
        <v>0.39370748299319702</v>
      </c>
      <c r="BC657" s="16"/>
      <c r="BD657" s="16">
        <v>0.46262341325811002</v>
      </c>
      <c r="BE657" s="16">
        <v>0.381960273526539</v>
      </c>
      <c r="BF657" s="16"/>
      <c r="BG657" s="16">
        <v>0.32110091743119301</v>
      </c>
      <c r="BH657" s="16">
        <v>0.40174059517125199</v>
      </c>
      <c r="BI657" s="16"/>
      <c r="BJ657" s="16">
        <v>0.34468085106383001</v>
      </c>
      <c r="BK657" s="16">
        <v>0.40453172205438098</v>
      </c>
      <c r="BL657" s="16"/>
      <c r="BM657" s="16">
        <v>0.32679738562091498</v>
      </c>
      <c r="BN657" s="16">
        <v>0.40328151986183097</v>
      </c>
      <c r="BO657" s="16"/>
      <c r="BP657" s="16">
        <v>0.38155136268343798</v>
      </c>
      <c r="BQ657" s="16">
        <v>0.39933393884347601</v>
      </c>
    </row>
    <row r="658" spans="2:69" x14ac:dyDescent="0.25">
      <c r="B658" t="s">
        <v>328</v>
      </c>
      <c r="C658" s="16">
        <v>6.6666666666666693E-2</v>
      </c>
      <c r="D658" s="16">
        <v>4.0740740740740702E-2</v>
      </c>
      <c r="E658" s="16">
        <v>9.1603053435114504E-2</v>
      </c>
      <c r="F658" s="16">
        <v>5.7939914163090099E-2</v>
      </c>
      <c r="G658" s="16">
        <v>7.0212765957446799E-2</v>
      </c>
      <c r="H658" s="16">
        <v>9.5641646489104101E-2</v>
      </c>
      <c r="I658" s="16">
        <v>4.1990668740279902E-2</v>
      </c>
      <c r="J658" s="16">
        <v>5.9259259259259303E-2</v>
      </c>
      <c r="K658" s="16">
        <v>7.4074074074074098E-2</v>
      </c>
      <c r="L658" s="16">
        <v>2.1052631578947399E-2</v>
      </c>
      <c r="M658" s="16"/>
      <c r="N658" s="16">
        <v>7.2033898305084706E-2</v>
      </c>
      <c r="O658" s="16">
        <v>7.69230769230769E-2</v>
      </c>
      <c r="P658" s="16">
        <v>7.3934837092731798E-2</v>
      </c>
      <c r="Q658" s="16">
        <v>6.0547813551177297E-2</v>
      </c>
      <c r="R658" s="16"/>
      <c r="S658" s="16">
        <v>6.0422960725075497E-2</v>
      </c>
      <c r="T658" s="16">
        <v>8.3916083916083906E-2</v>
      </c>
      <c r="U658" s="16">
        <v>7.2327044025157203E-2</v>
      </c>
      <c r="V658" s="16">
        <v>8.1967213114754106E-2</v>
      </c>
      <c r="W658" s="16">
        <v>5.83333333333333E-2</v>
      </c>
      <c r="X658" s="16">
        <v>6.0901339829476299E-2</v>
      </c>
      <c r="Y658" s="16">
        <v>5.50098231827112E-2</v>
      </c>
      <c r="Z658" s="16"/>
      <c r="AA658" s="16">
        <v>4.9253731343283598E-2</v>
      </c>
      <c r="AB658" s="16">
        <v>7.6229508196721293E-2</v>
      </c>
      <c r="AC658" s="16"/>
      <c r="AD658" s="16">
        <v>7.7405857740585796E-2</v>
      </c>
      <c r="AE658" s="16">
        <v>6.3031161473087793E-2</v>
      </c>
      <c r="AF658" s="16"/>
      <c r="AG658" s="16">
        <v>7.4161271336080095E-2</v>
      </c>
      <c r="AH658" s="16">
        <v>6.0547813551177297E-2</v>
      </c>
      <c r="AI658" s="16"/>
      <c r="AJ658" s="16">
        <v>4.5574986751457297E-2</v>
      </c>
      <c r="AK658" s="16">
        <v>8.7691494981510798E-2</v>
      </c>
      <c r="AL658" s="16"/>
      <c r="AM658" s="16">
        <v>0.180851063829787</v>
      </c>
      <c r="AN658" s="16">
        <v>9.8966026587887695E-2</v>
      </c>
      <c r="AO658" s="16">
        <v>7.1834625322997406E-2</v>
      </c>
      <c r="AP658" s="16">
        <v>2.7332704995287501E-2</v>
      </c>
      <c r="AQ658" s="16"/>
      <c r="AR658" s="16">
        <v>5.5194805194805199E-2</v>
      </c>
      <c r="AS658" s="16">
        <v>7.2213500784929399E-2</v>
      </c>
      <c r="AT658" s="16"/>
      <c r="AU658" s="16">
        <v>5.6384742951907103E-2</v>
      </c>
      <c r="AV658" s="16">
        <v>6.8618193264085595E-2</v>
      </c>
      <c r="AW658" s="16"/>
      <c r="AX658" s="16">
        <v>6.0655737704918E-2</v>
      </c>
      <c r="AY658" s="16">
        <v>6.7823343848580395E-2</v>
      </c>
      <c r="AZ658" s="16"/>
      <c r="BA658" s="16">
        <v>0.115079365079365</v>
      </c>
      <c r="BB658" s="16">
        <v>6.3208616780045399E-2</v>
      </c>
      <c r="BC658" s="16"/>
      <c r="BD658" s="16">
        <v>7.3342736248237006E-2</v>
      </c>
      <c r="BE658" s="16">
        <v>6.5125366330185605E-2</v>
      </c>
      <c r="BF658" s="16"/>
      <c r="BG658" s="16">
        <v>9.1743119266055106E-2</v>
      </c>
      <c r="BH658" s="16">
        <v>6.5131948343627205E-2</v>
      </c>
      <c r="BI658" s="16"/>
      <c r="BJ658" s="16">
        <v>5.7446808510638298E-2</v>
      </c>
      <c r="BK658" s="16">
        <v>6.7975830815710001E-2</v>
      </c>
      <c r="BL658" s="16"/>
      <c r="BM658" s="16">
        <v>6.5359477124182996E-2</v>
      </c>
      <c r="BN658" s="16">
        <v>6.6781807714450206E-2</v>
      </c>
      <c r="BO658" s="16"/>
      <c r="BP658" s="16">
        <v>6.0796645702306099E-2</v>
      </c>
      <c r="BQ658" s="16">
        <v>6.7514380865879506E-2</v>
      </c>
    </row>
    <row r="659" spans="2:69" x14ac:dyDescent="0.25">
      <c r="B659" t="s">
        <v>329</v>
      </c>
      <c r="C659" s="16">
        <v>9.7883597883597906E-3</v>
      </c>
      <c r="D659" s="16">
        <v>7.4074074074074103E-3</v>
      </c>
      <c r="E659" s="16">
        <v>1.1450381679389301E-2</v>
      </c>
      <c r="F659" s="16">
        <v>6.4377682403433502E-3</v>
      </c>
      <c r="G659" s="16">
        <v>8.5106382978723406E-3</v>
      </c>
      <c r="H659" s="16">
        <v>1.4527845036319599E-2</v>
      </c>
      <c r="I659" s="16">
        <v>7.77604976671851E-3</v>
      </c>
      <c r="J659" s="16">
        <v>1.48148148148148E-2</v>
      </c>
      <c r="K659" s="16">
        <v>1.2345679012345699E-2</v>
      </c>
      <c r="L659" s="16">
        <v>0</v>
      </c>
      <c r="M659" s="16"/>
      <c r="N659" s="16">
        <v>1.27118644067797E-2</v>
      </c>
      <c r="O659" s="16">
        <v>1.6317016317016299E-2</v>
      </c>
      <c r="P659" s="16">
        <v>7.5187969924812E-3</v>
      </c>
      <c r="Q659" s="16">
        <v>8.6496876501681898E-3</v>
      </c>
      <c r="R659" s="16"/>
      <c r="S659" s="16">
        <v>1.2084592145015101E-2</v>
      </c>
      <c r="T659" s="16">
        <v>1.3986013986014E-2</v>
      </c>
      <c r="U659" s="16">
        <v>1.57232704402516E-2</v>
      </c>
      <c r="V659" s="16">
        <v>7.4515648286140098E-3</v>
      </c>
      <c r="W659" s="16">
        <v>5.5555555555555601E-3</v>
      </c>
      <c r="X659" s="16">
        <v>1.21802679658952E-2</v>
      </c>
      <c r="Y659" s="16">
        <v>9.8231827111984298E-3</v>
      </c>
      <c r="Z659" s="16"/>
      <c r="AA659" s="16">
        <v>1.04477611940299E-2</v>
      </c>
      <c r="AB659" s="16">
        <v>9.4262295081967203E-3</v>
      </c>
      <c r="AC659" s="16"/>
      <c r="AD659" s="16">
        <v>8.3682008368200795E-3</v>
      </c>
      <c r="AE659" s="16">
        <v>1.0269121813031201E-2</v>
      </c>
      <c r="AF659" s="16"/>
      <c r="AG659" s="16">
        <v>1.1183048852266E-2</v>
      </c>
      <c r="AH659" s="16">
        <v>8.6496876501681898E-3</v>
      </c>
      <c r="AI659" s="16"/>
      <c r="AJ659" s="16">
        <v>8.4790673025967097E-3</v>
      </c>
      <c r="AK659" s="16">
        <v>1.10935023771791E-2</v>
      </c>
      <c r="AL659" s="16"/>
      <c r="AM659" s="16">
        <v>3.1914893617021302E-2</v>
      </c>
      <c r="AN659" s="16">
        <v>2.5110782865583499E-2</v>
      </c>
      <c r="AO659" s="16">
        <v>8.7855297157622692E-3</v>
      </c>
      <c r="AP659" s="16">
        <v>0</v>
      </c>
      <c r="AQ659" s="16"/>
      <c r="AR659" s="16">
        <v>8.9285714285714298E-3</v>
      </c>
      <c r="AS659" s="16">
        <v>1.02040816326531E-2</v>
      </c>
      <c r="AT659" s="16"/>
      <c r="AU659" s="16">
        <v>1.3266998341625201E-2</v>
      </c>
      <c r="AV659" s="16">
        <v>9.1281082782499207E-3</v>
      </c>
      <c r="AW659" s="16"/>
      <c r="AX659" s="16">
        <v>1.1475409836065599E-2</v>
      </c>
      <c r="AY659" s="16">
        <v>9.4637223974763408E-3</v>
      </c>
      <c r="AZ659" s="16"/>
      <c r="BA659" s="16">
        <v>1.1904761904761901E-2</v>
      </c>
      <c r="BB659" s="16">
        <v>9.6371882086167798E-3</v>
      </c>
      <c r="BC659" s="16"/>
      <c r="BD659" s="16">
        <v>1.12834978843441E-2</v>
      </c>
      <c r="BE659" s="16">
        <v>9.4431781178769096E-3</v>
      </c>
      <c r="BF659" s="16"/>
      <c r="BG659" s="16">
        <v>4.5871559633027499E-3</v>
      </c>
      <c r="BH659" s="16">
        <v>1.01066816395284E-2</v>
      </c>
      <c r="BI659" s="16"/>
      <c r="BJ659" s="16">
        <v>1.0638297872340399E-2</v>
      </c>
      <c r="BK659" s="16">
        <v>9.6676737160120794E-3</v>
      </c>
      <c r="BL659" s="16"/>
      <c r="BM659" s="16">
        <v>3.26797385620915E-3</v>
      </c>
      <c r="BN659" s="16">
        <v>1.03626943005181E-2</v>
      </c>
      <c r="BO659" s="16"/>
      <c r="BP659" s="16">
        <v>6.2893081761006301E-3</v>
      </c>
      <c r="BQ659" s="16">
        <v>1.0293672419013E-2</v>
      </c>
    </row>
    <row r="660" spans="2:69" x14ac:dyDescent="0.25">
      <c r="B660" t="s">
        <v>330</v>
      </c>
      <c r="C660" s="16">
        <v>5.5555555555555601E-3</v>
      </c>
      <c r="D660" s="16">
        <v>1.85185185185185E-3</v>
      </c>
      <c r="E660" s="16">
        <v>9.5419847328244295E-3</v>
      </c>
      <c r="F660" s="16">
        <v>6.4377682403433502E-3</v>
      </c>
      <c r="G660" s="16">
        <v>4.2553191489361703E-3</v>
      </c>
      <c r="H660" s="16">
        <v>9.6852300242130807E-3</v>
      </c>
      <c r="I660" s="16">
        <v>0</v>
      </c>
      <c r="J660" s="16">
        <v>1.48148148148148E-2</v>
      </c>
      <c r="K660" s="16">
        <v>0</v>
      </c>
      <c r="L660" s="16">
        <v>0</v>
      </c>
      <c r="M660" s="16"/>
      <c r="N660" s="16">
        <v>2.1186440677966102E-3</v>
      </c>
      <c r="O660" s="16">
        <v>6.9930069930069904E-3</v>
      </c>
      <c r="P660" s="16">
        <v>6.2656641604010004E-3</v>
      </c>
      <c r="Q660" s="16">
        <v>5.7664584334454604E-3</v>
      </c>
      <c r="R660" s="16"/>
      <c r="S660" s="16">
        <v>1.51057401812689E-2</v>
      </c>
      <c r="T660" s="16">
        <v>3.4965034965035E-3</v>
      </c>
      <c r="U660" s="16">
        <v>0</v>
      </c>
      <c r="V660" s="16">
        <v>4.4709388971684097E-3</v>
      </c>
      <c r="W660" s="16">
        <v>4.1666666666666701E-3</v>
      </c>
      <c r="X660" s="16">
        <v>6.0901339829476202E-3</v>
      </c>
      <c r="Y660" s="16">
        <v>5.8939096267190596E-3</v>
      </c>
      <c r="Z660" s="16"/>
      <c r="AA660" s="16">
        <v>2.9850746268656699E-3</v>
      </c>
      <c r="AB660" s="16">
        <v>6.9672131147541002E-3</v>
      </c>
      <c r="AC660" s="16"/>
      <c r="AD660" s="16">
        <v>9.4142259414225892E-3</v>
      </c>
      <c r="AE660" s="16">
        <v>4.24929178470255E-3</v>
      </c>
      <c r="AF660" s="16"/>
      <c r="AG660" s="16">
        <v>5.2972336668628602E-3</v>
      </c>
      <c r="AH660" s="16">
        <v>5.7664584334454604E-3</v>
      </c>
      <c r="AI660" s="16"/>
      <c r="AJ660" s="16">
        <v>2.6497085320614702E-3</v>
      </c>
      <c r="AK660" s="16">
        <v>8.4521922873745398E-3</v>
      </c>
      <c r="AL660" s="16"/>
      <c r="AM660" s="16">
        <v>1.0638297872340399E-2</v>
      </c>
      <c r="AN660" s="16">
        <v>1.03397341211226E-2</v>
      </c>
      <c r="AO660" s="16">
        <v>4.65116279069767E-3</v>
      </c>
      <c r="AP660" s="16">
        <v>3.7700282752120601E-3</v>
      </c>
      <c r="AQ660" s="16"/>
      <c r="AR660" s="16">
        <v>2.4350649350649402E-3</v>
      </c>
      <c r="AS660" s="16">
        <v>7.0643642072213504E-3</v>
      </c>
      <c r="AT660" s="16"/>
      <c r="AU660" s="16">
        <v>6.6334991708126003E-3</v>
      </c>
      <c r="AV660" s="16">
        <v>5.3509600251809902E-3</v>
      </c>
      <c r="AW660" s="16"/>
      <c r="AX660" s="16">
        <v>3.27868852459016E-3</v>
      </c>
      <c r="AY660" s="16">
        <v>5.9936908517350196E-3</v>
      </c>
      <c r="AZ660" s="16"/>
      <c r="BA660" s="16">
        <v>1.1904761904761901E-2</v>
      </c>
      <c r="BB660" s="16">
        <v>5.1020408163265302E-3</v>
      </c>
      <c r="BC660" s="16"/>
      <c r="BD660" s="16">
        <v>9.8730606488011304E-3</v>
      </c>
      <c r="BE660" s="16">
        <v>4.5587756431129901E-3</v>
      </c>
      <c r="BF660" s="16"/>
      <c r="BG660" s="16">
        <v>4.5871559633027499E-3</v>
      </c>
      <c r="BH660" s="16">
        <v>5.6148231330713097E-3</v>
      </c>
      <c r="BI660" s="16"/>
      <c r="BJ660" s="16">
        <v>0</v>
      </c>
      <c r="BK660" s="16">
        <v>6.3444108761329301E-3</v>
      </c>
      <c r="BL660" s="16"/>
      <c r="BM660" s="16">
        <v>0</v>
      </c>
      <c r="BN660" s="16">
        <v>6.0449050086355798E-3</v>
      </c>
      <c r="BO660" s="16"/>
      <c r="BP660" s="16">
        <v>2.0964360587002102E-3</v>
      </c>
      <c r="BQ660" s="16">
        <v>6.0551014229488298E-3</v>
      </c>
    </row>
    <row r="661" spans="2:69" x14ac:dyDescent="0.25">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c r="AD661" s="16"/>
      <c r="AE661" s="16"/>
      <c r="AF661" s="16"/>
      <c r="AG661" s="16"/>
      <c r="AH661" s="16"/>
      <c r="AI661" s="16"/>
      <c r="AJ661" s="16"/>
      <c r="AK661" s="16"/>
      <c r="AL661" s="16"/>
      <c r="AM661" s="16"/>
      <c r="AN661" s="16"/>
      <c r="AO661" s="16"/>
      <c r="AP661" s="16"/>
      <c r="AQ661" s="16"/>
      <c r="AR661" s="16"/>
      <c r="AS661" s="16"/>
      <c r="AT661" s="16"/>
      <c r="AU661" s="16"/>
      <c r="AV661" s="16"/>
      <c r="AW661" s="16"/>
      <c r="AX661" s="16"/>
      <c r="AY661" s="16"/>
      <c r="AZ661" s="16"/>
      <c r="BA661" s="16"/>
      <c r="BB661" s="16"/>
      <c r="BC661" s="16"/>
      <c r="BD661" s="16"/>
      <c r="BE661" s="16"/>
      <c r="BF661" s="16"/>
      <c r="BG661" s="16"/>
      <c r="BH661" s="16"/>
      <c r="BI661" s="16"/>
      <c r="BJ661" s="16"/>
      <c r="BK661" s="16"/>
      <c r="BL661" s="16"/>
      <c r="BM661" s="16"/>
      <c r="BN661" s="16"/>
      <c r="BO661" s="16"/>
      <c r="BP661" s="16"/>
      <c r="BQ661" s="16"/>
    </row>
    <row r="662" spans="2:69" x14ac:dyDescent="0.25">
      <c r="B662" s="6" t="s">
        <v>334</v>
      </c>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c r="AD662" s="16"/>
      <c r="AE662" s="16"/>
      <c r="AF662" s="16"/>
      <c r="AG662" s="16"/>
      <c r="AH662" s="16"/>
      <c r="AI662" s="16"/>
      <c r="AJ662" s="16"/>
      <c r="AK662" s="16"/>
      <c r="AL662" s="16"/>
      <c r="AM662" s="16"/>
      <c r="AN662" s="16"/>
      <c r="AO662" s="16"/>
      <c r="AP662" s="16"/>
      <c r="AQ662" s="16"/>
      <c r="AR662" s="16"/>
      <c r="AS662" s="16"/>
      <c r="AT662" s="16"/>
      <c r="AU662" s="16"/>
      <c r="AV662" s="16"/>
      <c r="AW662" s="16"/>
      <c r="AX662" s="16"/>
      <c r="AY662" s="16"/>
      <c r="AZ662" s="16"/>
      <c r="BA662" s="16"/>
      <c r="BB662" s="16"/>
      <c r="BC662" s="16"/>
      <c r="BD662" s="16"/>
      <c r="BE662" s="16"/>
      <c r="BF662" s="16"/>
      <c r="BG662" s="16"/>
      <c r="BH662" s="16"/>
      <c r="BI662" s="16"/>
      <c r="BJ662" s="16"/>
      <c r="BK662" s="16"/>
      <c r="BL662" s="16"/>
      <c r="BM662" s="16"/>
      <c r="BN662" s="16"/>
      <c r="BO662" s="16"/>
      <c r="BP662" s="16"/>
      <c r="BQ662" s="16"/>
    </row>
    <row r="663" spans="2:69" x14ac:dyDescent="0.25">
      <c r="B663" s="23" t="s">
        <v>679</v>
      </c>
      <c r="C663" s="16" t="s">
        <v>332</v>
      </c>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c r="AM663" s="16"/>
      <c r="AN663" s="16"/>
      <c r="AO663" s="16"/>
      <c r="AP663" s="16"/>
      <c r="AQ663" s="16"/>
      <c r="AR663" s="16"/>
      <c r="AS663" s="16"/>
      <c r="AT663" s="16"/>
      <c r="AU663" s="16"/>
      <c r="AV663" s="16"/>
      <c r="AW663" s="16"/>
      <c r="AX663" s="16"/>
      <c r="AY663" s="16"/>
      <c r="AZ663" s="16"/>
      <c r="BA663" s="16"/>
      <c r="BB663" s="16"/>
      <c r="BC663" s="16"/>
      <c r="BD663" s="16"/>
      <c r="BE663" s="16"/>
      <c r="BF663" s="16"/>
      <c r="BG663" s="16"/>
      <c r="BH663" s="16"/>
      <c r="BI663" s="16"/>
      <c r="BJ663" s="16"/>
      <c r="BK663" s="16"/>
      <c r="BL663" s="16"/>
      <c r="BM663" s="16"/>
      <c r="BN663" s="16"/>
      <c r="BO663" s="16"/>
      <c r="BP663" s="16"/>
      <c r="BQ663" s="16"/>
    </row>
    <row r="664" spans="2:69" x14ac:dyDescent="0.25">
      <c r="B664" t="s">
        <v>326</v>
      </c>
      <c r="C664" s="16">
        <v>0.50805420608539997</v>
      </c>
      <c r="D664" s="16">
        <v>0.49364791288566201</v>
      </c>
      <c r="E664" s="16">
        <v>0.47766990291262101</v>
      </c>
      <c r="F664" s="16">
        <v>0.54489795918367301</v>
      </c>
      <c r="G664" s="16">
        <v>0.54752066115702502</v>
      </c>
      <c r="H664" s="16">
        <v>0.46623093681917199</v>
      </c>
      <c r="I664" s="16">
        <v>0.51674641148325395</v>
      </c>
      <c r="J664" s="16">
        <v>0.56756756756756799</v>
      </c>
      <c r="K664" s="16">
        <v>0.52941176470588203</v>
      </c>
      <c r="L664" s="16">
        <v>0.60215053763440896</v>
      </c>
      <c r="M664" s="16"/>
      <c r="N664" s="16">
        <v>0.469879518072289</v>
      </c>
      <c r="O664" s="16">
        <v>0.47649572649572602</v>
      </c>
      <c r="P664" s="16">
        <v>0.49625935162094797</v>
      </c>
      <c r="Q664" s="16">
        <v>0.52823145123658399</v>
      </c>
      <c r="R664" s="16"/>
      <c r="S664" s="16">
        <v>0.44410876132930499</v>
      </c>
      <c r="T664" s="16">
        <v>0.50505050505050497</v>
      </c>
      <c r="U664" s="16">
        <v>0.46531791907514503</v>
      </c>
      <c r="V664" s="16">
        <v>0.45517241379310303</v>
      </c>
      <c r="W664" s="16">
        <v>0.52320675105485204</v>
      </c>
      <c r="X664" s="16">
        <v>0.54126213592232997</v>
      </c>
      <c r="Y664" s="16">
        <v>0.58733205374280195</v>
      </c>
      <c r="Z664" s="16"/>
      <c r="AA664" s="16">
        <v>0.57698170731707299</v>
      </c>
      <c r="AB664" s="16">
        <v>0.47325894574836502</v>
      </c>
      <c r="AC664" s="16"/>
      <c r="AD664" s="16">
        <v>0.54377431906614804</v>
      </c>
      <c r="AE664" s="16">
        <v>0.49531737773153001</v>
      </c>
      <c r="AF664" s="16"/>
      <c r="AG664" s="16">
        <v>0.48359728506787297</v>
      </c>
      <c r="AH664" s="16">
        <v>0.52823145123658399</v>
      </c>
      <c r="AI664" s="16"/>
      <c r="AJ664" s="16">
        <v>0.56298600311042002</v>
      </c>
      <c r="AK664" s="16">
        <v>0.45459132189707402</v>
      </c>
      <c r="AL664" s="16"/>
      <c r="AM664" s="16">
        <v>0.314285714285714</v>
      </c>
      <c r="AN664" s="16">
        <v>0.42248062015503901</v>
      </c>
      <c r="AO664" s="16">
        <v>0.49035532994923903</v>
      </c>
      <c r="AP664" s="16">
        <v>0.62095238095238103</v>
      </c>
      <c r="AQ664" s="16"/>
      <c r="AR664" s="16">
        <v>0.51752241238793795</v>
      </c>
      <c r="AS664" s="16">
        <v>0.50372578241430699</v>
      </c>
      <c r="AT664" s="16"/>
      <c r="AU664" s="16">
        <v>0.54266211604095604</v>
      </c>
      <c r="AV664" s="16">
        <v>0.50195488721804504</v>
      </c>
      <c r="AW664" s="16"/>
      <c r="AX664" s="16">
        <v>0.56279069767441903</v>
      </c>
      <c r="AY664" s="16">
        <v>0.49724433557869002</v>
      </c>
      <c r="AZ664" s="16"/>
      <c r="BA664" s="16">
        <v>0.55200000000000005</v>
      </c>
      <c r="BB664" s="16">
        <v>0.50505326413548202</v>
      </c>
      <c r="BC664" s="16"/>
      <c r="BD664" s="16">
        <v>0.46056338028169003</v>
      </c>
      <c r="BE664" s="16">
        <v>0.51858794126835395</v>
      </c>
      <c r="BF664" s="16"/>
      <c r="BG664" s="16">
        <v>0.56074766355140204</v>
      </c>
      <c r="BH664" s="16">
        <v>0.50500405734379195</v>
      </c>
      <c r="BI664" s="16"/>
      <c r="BJ664" s="16">
        <v>0.55387931034482796</v>
      </c>
      <c r="BK664" s="16">
        <v>0.50188569770815195</v>
      </c>
      <c r="BL664" s="16"/>
      <c r="BM664" s="16">
        <v>0.57605177993527501</v>
      </c>
      <c r="BN664" s="16">
        <v>0.50222098833981099</v>
      </c>
      <c r="BO664" s="16"/>
      <c r="BP664" s="16">
        <v>0.56813417190775695</v>
      </c>
      <c r="BQ664" s="16">
        <v>0.49970879440885302</v>
      </c>
    </row>
    <row r="665" spans="2:69" x14ac:dyDescent="0.25">
      <c r="B665" t="s">
        <v>327</v>
      </c>
      <c r="C665" s="16">
        <v>0.42572232165686502</v>
      </c>
      <c r="D665" s="16">
        <v>0.44827586206896602</v>
      </c>
      <c r="E665" s="16">
        <v>0.45242718446601898</v>
      </c>
      <c r="F665" s="16">
        <v>0.39183673469387797</v>
      </c>
      <c r="G665" s="16">
        <v>0.417355371900826</v>
      </c>
      <c r="H665" s="16">
        <v>0.45098039215686297</v>
      </c>
      <c r="I665" s="16">
        <v>0.42264752791068599</v>
      </c>
      <c r="J665" s="16">
        <v>0.358108108108108</v>
      </c>
      <c r="K665" s="16">
        <v>0.32941176470588202</v>
      </c>
      <c r="L665" s="16">
        <v>0.33333333333333298</v>
      </c>
      <c r="M665" s="16"/>
      <c r="N665" s="16">
        <v>0.43373493975903599</v>
      </c>
      <c r="O665" s="16">
        <v>0.45299145299145299</v>
      </c>
      <c r="P665" s="16">
        <v>0.43640897755611002</v>
      </c>
      <c r="Q665" s="16">
        <v>0.41390573961735899</v>
      </c>
      <c r="R665" s="16"/>
      <c r="S665" s="16">
        <v>0.45015105740181299</v>
      </c>
      <c r="T665" s="16">
        <v>0.43771043771043799</v>
      </c>
      <c r="U665" s="16">
        <v>0.47398843930635798</v>
      </c>
      <c r="V665" s="16">
        <v>0.47172413793103402</v>
      </c>
      <c r="W665" s="16">
        <v>0.41350210970464102</v>
      </c>
      <c r="X665" s="16">
        <v>0.399271844660194</v>
      </c>
      <c r="Y665" s="16">
        <v>0.35316698656429901</v>
      </c>
      <c r="Z665" s="16"/>
      <c r="AA665" s="16">
        <v>0.36661585365853699</v>
      </c>
      <c r="AB665" s="16">
        <v>0.45555983070411699</v>
      </c>
      <c r="AC665" s="16"/>
      <c r="AD665" s="16">
        <v>0.392023346303502</v>
      </c>
      <c r="AE665" s="16">
        <v>0.43773846687478302</v>
      </c>
      <c r="AF665" s="16"/>
      <c r="AG665" s="16">
        <v>0.44004524886877799</v>
      </c>
      <c r="AH665" s="16">
        <v>0.41390573961735899</v>
      </c>
      <c r="AI665" s="16"/>
      <c r="AJ665" s="16">
        <v>0.38413685847589402</v>
      </c>
      <c r="AK665" s="16">
        <v>0.46619576185671002</v>
      </c>
      <c r="AL665" s="16"/>
      <c r="AM665" s="16">
        <v>0.53333333333333299</v>
      </c>
      <c r="AN665" s="16">
        <v>0.47028423772609801</v>
      </c>
      <c r="AO665" s="16">
        <v>0.44720812182741099</v>
      </c>
      <c r="AP665" s="16">
        <v>0.34380952380952401</v>
      </c>
      <c r="AQ665" s="16"/>
      <c r="AR665" s="16">
        <v>0.40668296658516701</v>
      </c>
      <c r="AS665" s="16">
        <v>0.43442622950819698</v>
      </c>
      <c r="AT665" s="16"/>
      <c r="AU665" s="16">
        <v>0.36860068259385698</v>
      </c>
      <c r="AV665" s="16">
        <v>0.435789473684211</v>
      </c>
      <c r="AW665" s="16"/>
      <c r="AX665" s="16">
        <v>0.37364341085271302</v>
      </c>
      <c r="AY665" s="16">
        <v>0.43600734843845701</v>
      </c>
      <c r="AZ665" s="16"/>
      <c r="BA665" s="16">
        <v>0.36399999999999999</v>
      </c>
      <c r="BB665" s="16">
        <v>0.429937175635072</v>
      </c>
      <c r="BC665" s="16"/>
      <c r="BD665" s="16">
        <v>0.45915492957746501</v>
      </c>
      <c r="BE665" s="16">
        <v>0.41830677913152098</v>
      </c>
      <c r="BF665" s="16"/>
      <c r="BG665" s="16">
        <v>0.37383177570093501</v>
      </c>
      <c r="BH665" s="16">
        <v>0.42872599404922901</v>
      </c>
      <c r="BI665" s="16"/>
      <c r="BJ665" s="16">
        <v>0.38793103448275901</v>
      </c>
      <c r="BK665" s="16">
        <v>0.430809399477807</v>
      </c>
      <c r="BL665" s="16"/>
      <c r="BM665" s="16">
        <v>0.336569579288026</v>
      </c>
      <c r="BN665" s="16">
        <v>0.43337034980566402</v>
      </c>
      <c r="BO665" s="16"/>
      <c r="BP665" s="16">
        <v>0.37526205450733802</v>
      </c>
      <c r="BQ665" s="16">
        <v>0.432731508444962</v>
      </c>
    </row>
    <row r="666" spans="2:69" x14ac:dyDescent="0.25">
      <c r="B666" t="s">
        <v>328</v>
      </c>
      <c r="C666" s="16">
        <v>5.65072871388392E-2</v>
      </c>
      <c r="D666" s="16">
        <v>5.4446460980036297E-2</v>
      </c>
      <c r="E666" s="16">
        <v>5.6310679611650503E-2</v>
      </c>
      <c r="F666" s="16">
        <v>6.3265306122449003E-2</v>
      </c>
      <c r="G666" s="16">
        <v>2.6859504132231399E-2</v>
      </c>
      <c r="H666" s="16">
        <v>6.7538126361655806E-2</v>
      </c>
      <c r="I666" s="16">
        <v>5.58213716108453E-2</v>
      </c>
      <c r="J666" s="16">
        <v>5.4054054054054099E-2</v>
      </c>
      <c r="K666" s="16">
        <v>0.105882352941176</v>
      </c>
      <c r="L666" s="16">
        <v>4.3010752688171998E-2</v>
      </c>
      <c r="M666" s="16"/>
      <c r="N666" s="16">
        <v>8.0321285140562207E-2</v>
      </c>
      <c r="O666" s="16">
        <v>6.4102564102564097E-2</v>
      </c>
      <c r="P666" s="16">
        <v>5.6109725685785497E-2</v>
      </c>
      <c r="Q666" s="16">
        <v>4.9463369108726098E-2</v>
      </c>
      <c r="R666" s="16"/>
      <c r="S666" s="16">
        <v>0.102719033232628</v>
      </c>
      <c r="T666" s="16">
        <v>4.7138047138047097E-2</v>
      </c>
      <c r="U666" s="16">
        <v>5.2023121387283197E-2</v>
      </c>
      <c r="V666" s="16">
        <v>6.0689655172413801E-2</v>
      </c>
      <c r="W666" s="16">
        <v>5.6258790436005603E-2</v>
      </c>
      <c r="X666" s="16">
        <v>4.85436893203883E-2</v>
      </c>
      <c r="Y666" s="16">
        <v>4.6065259117082501E-2</v>
      </c>
      <c r="Z666" s="16"/>
      <c r="AA666" s="16">
        <v>4.8780487804878099E-2</v>
      </c>
      <c r="AB666" s="16">
        <v>6.04078491727588E-2</v>
      </c>
      <c r="AC666" s="16"/>
      <c r="AD666" s="16">
        <v>5.3501945525291798E-2</v>
      </c>
      <c r="AE666" s="16">
        <v>5.75789108567464E-2</v>
      </c>
      <c r="AF666" s="16"/>
      <c r="AG666" s="16">
        <v>6.5045248868778299E-2</v>
      </c>
      <c r="AH666" s="16">
        <v>4.9463369108726098E-2</v>
      </c>
      <c r="AI666" s="16"/>
      <c r="AJ666" s="16">
        <v>4.2509072058061197E-2</v>
      </c>
      <c r="AK666" s="16">
        <v>7.0131180625630701E-2</v>
      </c>
      <c r="AL666" s="16"/>
      <c r="AM666" s="16">
        <v>0.133333333333333</v>
      </c>
      <c r="AN666" s="16">
        <v>8.5271317829457405E-2</v>
      </c>
      <c r="AO666" s="16">
        <v>5.5329949238578702E-2</v>
      </c>
      <c r="AP666" s="16">
        <v>3.04761904761905E-2</v>
      </c>
      <c r="AQ666" s="16"/>
      <c r="AR666" s="16">
        <v>6.6014669926650393E-2</v>
      </c>
      <c r="AS666" s="16">
        <v>5.2160953800298102E-2</v>
      </c>
      <c r="AT666" s="16"/>
      <c r="AU666" s="16">
        <v>6.8259385665528999E-2</v>
      </c>
      <c r="AV666" s="16">
        <v>5.44360902255639E-2</v>
      </c>
      <c r="AW666" s="16"/>
      <c r="AX666" s="16">
        <v>5.4263565891472902E-2</v>
      </c>
      <c r="AY666" s="16">
        <v>5.6950398040416399E-2</v>
      </c>
      <c r="AZ666" s="16"/>
      <c r="BA666" s="16">
        <v>6.8000000000000005E-2</v>
      </c>
      <c r="BB666" s="16">
        <v>5.5722480196667597E-2</v>
      </c>
      <c r="BC666" s="16"/>
      <c r="BD666" s="16">
        <v>6.90140845070423E-2</v>
      </c>
      <c r="BE666" s="16">
        <v>5.3733208372383601E-2</v>
      </c>
      <c r="BF666" s="16"/>
      <c r="BG666" s="16">
        <v>5.60747663551402E-2</v>
      </c>
      <c r="BH666" s="16">
        <v>5.6532323505544997E-2</v>
      </c>
      <c r="BI666" s="16"/>
      <c r="BJ666" s="16">
        <v>4.9568965517241402E-2</v>
      </c>
      <c r="BK666" s="16">
        <v>5.7441253263707602E-2</v>
      </c>
      <c r="BL666" s="16"/>
      <c r="BM666" s="16">
        <v>7.7669902912621394E-2</v>
      </c>
      <c r="BN666" s="16">
        <v>5.4691837867851201E-2</v>
      </c>
      <c r="BO666" s="16"/>
      <c r="BP666" s="16">
        <v>4.8218029350104802E-2</v>
      </c>
      <c r="BQ666" s="16">
        <v>5.7658707047175302E-2</v>
      </c>
    </row>
    <row r="667" spans="2:69" x14ac:dyDescent="0.25">
      <c r="B667" t="s">
        <v>329</v>
      </c>
      <c r="C667" s="16">
        <v>7.9263615443620605E-3</v>
      </c>
      <c r="D667" s="16">
        <v>1.81488203266788E-3</v>
      </c>
      <c r="E667" s="16">
        <v>1.1650485436893201E-2</v>
      </c>
      <c r="F667" s="16">
        <v>0</v>
      </c>
      <c r="G667" s="16">
        <v>8.2644628099173608E-3</v>
      </c>
      <c r="H667" s="16">
        <v>1.4161220043573E-2</v>
      </c>
      <c r="I667" s="16">
        <v>4.78468899521531E-3</v>
      </c>
      <c r="J667" s="16">
        <v>1.35135135135135E-2</v>
      </c>
      <c r="K667" s="16">
        <v>1.1764705882352899E-2</v>
      </c>
      <c r="L667" s="16">
        <v>1.0752688172042999E-2</v>
      </c>
      <c r="M667" s="16"/>
      <c r="N667" s="16">
        <v>1.20481927710843E-2</v>
      </c>
      <c r="O667" s="16">
        <v>6.41025641025641E-3</v>
      </c>
      <c r="P667" s="16">
        <v>6.2344139650872803E-3</v>
      </c>
      <c r="Q667" s="16">
        <v>7.9328044797013497E-3</v>
      </c>
      <c r="R667" s="16"/>
      <c r="S667" s="16">
        <v>3.0211480362537799E-3</v>
      </c>
      <c r="T667" s="16">
        <v>1.01010101010101E-2</v>
      </c>
      <c r="U667" s="16">
        <v>8.6705202312138702E-3</v>
      </c>
      <c r="V667" s="16">
        <v>9.6551724137931005E-3</v>
      </c>
      <c r="W667" s="16">
        <v>7.0323488045007003E-3</v>
      </c>
      <c r="X667" s="16">
        <v>9.7087378640776708E-3</v>
      </c>
      <c r="Y667" s="16">
        <v>7.6775431861804203E-3</v>
      </c>
      <c r="Z667" s="16"/>
      <c r="AA667" s="16">
        <v>6.85975609756098E-3</v>
      </c>
      <c r="AB667" s="16">
        <v>8.4647941515967693E-3</v>
      </c>
      <c r="AC667" s="16"/>
      <c r="AD667" s="16">
        <v>8.7548638132295704E-3</v>
      </c>
      <c r="AE667" s="16">
        <v>7.6309399930627802E-3</v>
      </c>
      <c r="AF667" s="16"/>
      <c r="AG667" s="16">
        <v>7.9185520361990894E-3</v>
      </c>
      <c r="AH667" s="16">
        <v>7.9328044797013497E-3</v>
      </c>
      <c r="AI667" s="16"/>
      <c r="AJ667" s="16">
        <v>8.2944530844997408E-3</v>
      </c>
      <c r="AK667" s="16">
        <v>7.5681130171543903E-3</v>
      </c>
      <c r="AL667" s="16"/>
      <c r="AM667" s="16">
        <v>1.9047619047619001E-2</v>
      </c>
      <c r="AN667" s="16">
        <v>1.8087855297157601E-2</v>
      </c>
      <c r="AO667" s="16">
        <v>5.0761421319797002E-3</v>
      </c>
      <c r="AP667" s="16">
        <v>4.7619047619047597E-3</v>
      </c>
      <c r="AQ667" s="16"/>
      <c r="AR667" s="16">
        <v>9.7799511002445005E-3</v>
      </c>
      <c r="AS667" s="16">
        <v>7.0789865871833096E-3</v>
      </c>
      <c r="AT667" s="16"/>
      <c r="AU667" s="16">
        <v>1.87713310580205E-2</v>
      </c>
      <c r="AV667" s="16">
        <v>6.0150375939849602E-3</v>
      </c>
      <c r="AW667" s="16"/>
      <c r="AX667" s="16">
        <v>9.3023255813953504E-3</v>
      </c>
      <c r="AY667" s="16">
        <v>7.6546233925290901E-3</v>
      </c>
      <c r="AZ667" s="16"/>
      <c r="BA667" s="16">
        <v>1.6E-2</v>
      </c>
      <c r="BB667" s="16">
        <v>7.3750341436765897E-3</v>
      </c>
      <c r="BC667" s="16"/>
      <c r="BD667" s="16">
        <v>9.8591549295774707E-3</v>
      </c>
      <c r="BE667" s="16">
        <v>7.4976569821930596E-3</v>
      </c>
      <c r="BF667" s="16"/>
      <c r="BG667" s="16">
        <v>4.6728971962616802E-3</v>
      </c>
      <c r="BH667" s="16">
        <v>8.1146875845279996E-3</v>
      </c>
      <c r="BI667" s="16"/>
      <c r="BJ667" s="16">
        <v>8.6206896551724102E-3</v>
      </c>
      <c r="BK667" s="16">
        <v>7.8328981723237608E-3</v>
      </c>
      <c r="BL667" s="16"/>
      <c r="BM667" s="16">
        <v>3.2362459546925598E-3</v>
      </c>
      <c r="BN667" s="16">
        <v>8.3287062742920595E-3</v>
      </c>
      <c r="BO667" s="16"/>
      <c r="BP667" s="16">
        <v>6.2893081761006301E-3</v>
      </c>
      <c r="BQ667" s="16">
        <v>8.1537565521257998E-3</v>
      </c>
    </row>
    <row r="668" spans="2:69" x14ac:dyDescent="0.25">
      <c r="B668" t="s">
        <v>330</v>
      </c>
      <c r="C668" s="16">
        <v>1.7898235745333699E-3</v>
      </c>
      <c r="D668" s="16">
        <v>1.81488203266788E-3</v>
      </c>
      <c r="E668" s="16">
        <v>1.94174757281553E-3</v>
      </c>
      <c r="F668" s="16">
        <v>0</v>
      </c>
      <c r="G668" s="16">
        <v>0</v>
      </c>
      <c r="H668" s="16">
        <v>1.0893246187363801E-3</v>
      </c>
      <c r="I668" s="16">
        <v>0</v>
      </c>
      <c r="J668" s="16">
        <v>6.7567567567567597E-3</v>
      </c>
      <c r="K668" s="16">
        <v>2.3529411764705899E-2</v>
      </c>
      <c r="L668" s="16">
        <v>1.0752688172042999E-2</v>
      </c>
      <c r="M668" s="16"/>
      <c r="N668" s="16">
        <v>4.0160642570281103E-3</v>
      </c>
      <c r="O668" s="16">
        <v>0</v>
      </c>
      <c r="P668" s="16">
        <v>4.9875311720698296E-3</v>
      </c>
      <c r="Q668" s="16">
        <v>4.66635557629491E-4</v>
      </c>
      <c r="R668" s="16"/>
      <c r="S668" s="16">
        <v>0</v>
      </c>
      <c r="T668" s="16">
        <v>0</v>
      </c>
      <c r="U668" s="16">
        <v>0</v>
      </c>
      <c r="V668" s="16">
        <v>2.75862068965517E-3</v>
      </c>
      <c r="W668" s="16">
        <v>0</v>
      </c>
      <c r="X668" s="16">
        <v>1.2135922330097099E-3</v>
      </c>
      <c r="Y668" s="16">
        <v>5.7581573896353204E-3</v>
      </c>
      <c r="Z668" s="16"/>
      <c r="AA668" s="16">
        <v>7.6219512195121997E-4</v>
      </c>
      <c r="AB668" s="16">
        <v>2.3085802231627502E-3</v>
      </c>
      <c r="AC668" s="16"/>
      <c r="AD668" s="16">
        <v>1.9455252918287899E-3</v>
      </c>
      <c r="AE668" s="16">
        <v>1.73430454387791E-3</v>
      </c>
      <c r="AF668" s="16"/>
      <c r="AG668" s="16">
        <v>3.3936651583710399E-3</v>
      </c>
      <c r="AH668" s="16">
        <v>4.66635557629491E-4</v>
      </c>
      <c r="AI668" s="16"/>
      <c r="AJ668" s="16">
        <v>2.07361327112494E-3</v>
      </c>
      <c r="AK668" s="16">
        <v>1.51362260343088E-3</v>
      </c>
      <c r="AL668" s="16"/>
      <c r="AM668" s="16">
        <v>0</v>
      </c>
      <c r="AN668" s="16">
        <v>3.8759689922480598E-3</v>
      </c>
      <c r="AO668" s="16">
        <v>2.03045685279188E-3</v>
      </c>
      <c r="AP668" s="16">
        <v>0</v>
      </c>
      <c r="AQ668" s="16"/>
      <c r="AR668" s="16">
        <v>0</v>
      </c>
      <c r="AS668" s="16">
        <v>2.6080476900148999E-3</v>
      </c>
      <c r="AT668" s="16"/>
      <c r="AU668" s="16">
        <v>1.70648464163823E-3</v>
      </c>
      <c r="AV668" s="16">
        <v>1.80451127819549E-3</v>
      </c>
      <c r="AW668" s="16"/>
      <c r="AX668" s="16">
        <v>0</v>
      </c>
      <c r="AY668" s="16">
        <v>2.1432945499081399E-3</v>
      </c>
      <c r="AZ668" s="16"/>
      <c r="BA668" s="16">
        <v>0</v>
      </c>
      <c r="BB668" s="16">
        <v>1.9120458891013401E-3</v>
      </c>
      <c r="BC668" s="16"/>
      <c r="BD668" s="16">
        <v>1.40845070422535E-3</v>
      </c>
      <c r="BE668" s="16">
        <v>1.8744142455482699E-3</v>
      </c>
      <c r="BF668" s="16"/>
      <c r="BG668" s="16">
        <v>4.6728971962616802E-3</v>
      </c>
      <c r="BH668" s="16">
        <v>1.6229375169056E-3</v>
      </c>
      <c r="BI668" s="16"/>
      <c r="BJ668" s="16">
        <v>0</v>
      </c>
      <c r="BK668" s="16">
        <v>2.0307513780098599E-3</v>
      </c>
      <c r="BL668" s="16"/>
      <c r="BM668" s="16">
        <v>6.4724919093851101E-3</v>
      </c>
      <c r="BN668" s="16">
        <v>1.3881177123820101E-3</v>
      </c>
      <c r="BO668" s="16"/>
      <c r="BP668" s="16">
        <v>2.0964360587002102E-3</v>
      </c>
      <c r="BQ668" s="16">
        <v>1.7472335468841E-3</v>
      </c>
    </row>
    <row r="669" spans="2:69" x14ac:dyDescent="0.25">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c r="AD669" s="16"/>
      <c r="AE669" s="16"/>
      <c r="AF669" s="16"/>
      <c r="AG669" s="16"/>
      <c r="AH669" s="16"/>
      <c r="AI669" s="16"/>
      <c r="AJ669" s="16"/>
      <c r="AK669" s="16"/>
      <c r="AL669" s="16"/>
      <c r="AM669" s="16"/>
      <c r="AN669" s="16"/>
      <c r="AO669" s="16"/>
      <c r="AP669" s="16"/>
      <c r="AQ669" s="16"/>
      <c r="AR669" s="16"/>
      <c r="AS669" s="16"/>
      <c r="AT669" s="16"/>
      <c r="AU669" s="16"/>
      <c r="AV669" s="16"/>
      <c r="AW669" s="16"/>
      <c r="AX669" s="16"/>
      <c r="AY669" s="16"/>
      <c r="AZ669" s="16"/>
      <c r="BA669" s="16"/>
      <c r="BB669" s="16"/>
      <c r="BC669" s="16"/>
      <c r="BD669" s="16"/>
      <c r="BE669" s="16"/>
      <c r="BF669" s="16"/>
      <c r="BG669" s="16"/>
      <c r="BH669" s="16"/>
      <c r="BI669" s="16"/>
      <c r="BJ669" s="16"/>
      <c r="BK669" s="16"/>
      <c r="BL669" s="16"/>
      <c r="BM669" s="16"/>
      <c r="BN669" s="16"/>
      <c r="BO669" s="16"/>
      <c r="BP669" s="16"/>
      <c r="BQ669" s="16"/>
    </row>
    <row r="670" spans="2:69" x14ac:dyDescent="0.25">
      <c r="B670" s="6" t="s">
        <v>335</v>
      </c>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c r="BF670" s="16"/>
      <c r="BG670" s="16"/>
      <c r="BH670" s="16"/>
      <c r="BI670" s="16"/>
      <c r="BJ670" s="16"/>
      <c r="BK670" s="16"/>
      <c r="BL670" s="16"/>
      <c r="BM670" s="16"/>
      <c r="BN670" s="16"/>
      <c r="BO670" s="16"/>
      <c r="BP670" s="16"/>
      <c r="BQ670" s="16"/>
    </row>
    <row r="671" spans="2:69" x14ac:dyDescent="0.25">
      <c r="B671" s="23" t="s">
        <v>680</v>
      </c>
      <c r="C671" s="16" t="s">
        <v>332</v>
      </c>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c r="BF671" s="16"/>
      <c r="BG671" s="16"/>
      <c r="BH671" s="16"/>
      <c r="BI671" s="16"/>
      <c r="BJ671" s="16"/>
      <c r="BK671" s="16"/>
      <c r="BL671" s="16"/>
      <c r="BM671" s="16"/>
      <c r="BN671" s="16"/>
      <c r="BO671" s="16"/>
      <c r="BP671" s="16"/>
      <c r="BQ671" s="16"/>
    </row>
    <row r="672" spans="2:69" x14ac:dyDescent="0.25">
      <c r="B672" t="s">
        <v>326</v>
      </c>
      <c r="C672" s="16">
        <v>0.43850677576067498</v>
      </c>
      <c r="D672" s="16">
        <v>0.44990176817288802</v>
      </c>
      <c r="E672" s="16">
        <v>0.45664739884393102</v>
      </c>
      <c r="F672" s="16">
        <v>0.47749510763209402</v>
      </c>
      <c r="G672" s="16">
        <v>0.48406374501992</v>
      </c>
      <c r="H672" s="16">
        <v>0.33475479744136499</v>
      </c>
      <c r="I672" s="16">
        <v>0.49328859060402702</v>
      </c>
      <c r="J672" s="16">
        <v>0.443708609271523</v>
      </c>
      <c r="K672" s="16">
        <v>0.47560975609756101</v>
      </c>
      <c r="L672" s="16">
        <v>0.466019417475728</v>
      </c>
      <c r="M672" s="16"/>
      <c r="N672" s="16">
        <v>0.34230769230769198</v>
      </c>
      <c r="O672" s="16">
        <v>0.42391304347826098</v>
      </c>
      <c r="P672" s="16">
        <v>0.39902676399026799</v>
      </c>
      <c r="Q672" s="16">
        <v>0.48079658605974401</v>
      </c>
      <c r="R672" s="16"/>
      <c r="S672" s="16">
        <v>0.33724340175953099</v>
      </c>
      <c r="T672" s="16">
        <v>0.40584415584415601</v>
      </c>
      <c r="U672" s="16">
        <v>0.437308868501529</v>
      </c>
      <c r="V672" s="16">
        <v>0.411602209944751</v>
      </c>
      <c r="W672" s="16">
        <v>0.40027700831024898</v>
      </c>
      <c r="X672" s="16">
        <v>0.495</v>
      </c>
      <c r="Y672" s="16">
        <v>0.528195488721805</v>
      </c>
      <c r="Z672" s="16"/>
      <c r="AA672" s="16">
        <v>0.52355212355212399</v>
      </c>
      <c r="AB672" s="16">
        <v>0.39640672782874598</v>
      </c>
      <c r="AC672" s="16"/>
      <c r="AD672" s="16">
        <v>0.4482421875</v>
      </c>
      <c r="AE672" s="16">
        <v>0.43505368895046798</v>
      </c>
      <c r="AF672" s="16"/>
      <c r="AG672" s="16">
        <v>0.389012208657048</v>
      </c>
      <c r="AH672" s="16">
        <v>0.48079658605974401</v>
      </c>
      <c r="AI672" s="16"/>
      <c r="AJ672" s="16">
        <v>0.50997899159663895</v>
      </c>
      <c r="AK672" s="16">
        <v>0.37070254110612899</v>
      </c>
      <c r="AL672" s="16"/>
      <c r="AM672" s="16">
        <v>0.17241379310344801</v>
      </c>
      <c r="AN672" s="16">
        <v>0.333746898263027</v>
      </c>
      <c r="AO672" s="16">
        <v>0.41889117043121099</v>
      </c>
      <c r="AP672" s="16">
        <v>0.584466019417476</v>
      </c>
      <c r="AQ672" s="16"/>
      <c r="AR672" s="16">
        <v>0.46308186195826601</v>
      </c>
      <c r="AS672" s="16">
        <v>0.427016885553471</v>
      </c>
      <c r="AT672" s="16"/>
      <c r="AU672" s="16">
        <v>0.44061962134251298</v>
      </c>
      <c r="AV672" s="16">
        <v>0.43813813813813801</v>
      </c>
      <c r="AW672" s="16"/>
      <c r="AX672" s="16">
        <v>0.50315457413249198</v>
      </c>
      <c r="AY672" s="16">
        <v>0.42599938968568801</v>
      </c>
      <c r="AZ672" s="16"/>
      <c r="BA672" s="16">
        <v>0.49612403100775199</v>
      </c>
      <c r="BB672" s="16">
        <v>0.43443744867232398</v>
      </c>
      <c r="BC672" s="16"/>
      <c r="BD672" s="16">
        <v>0.42818428184281798</v>
      </c>
      <c r="BE672" s="16">
        <v>0.44090765836747597</v>
      </c>
      <c r="BF672" s="16"/>
      <c r="BG672" s="16">
        <v>0.53333333333333299</v>
      </c>
      <c r="BH672" s="16">
        <v>0.43271839392295203</v>
      </c>
      <c r="BI672" s="16"/>
      <c r="BJ672" s="16">
        <v>0.48471615720523997</v>
      </c>
      <c r="BK672" s="16">
        <v>0.43237764262959699</v>
      </c>
      <c r="BL672" s="16"/>
      <c r="BM672" s="16">
        <v>0.50163934426229495</v>
      </c>
      <c r="BN672" s="16">
        <v>0.43316694398225197</v>
      </c>
      <c r="BO672" s="16"/>
      <c r="BP672" s="16">
        <v>0.47939262472885003</v>
      </c>
      <c r="BQ672" s="16">
        <v>0.43304347826086997</v>
      </c>
    </row>
    <row r="673" spans="2:69" x14ac:dyDescent="0.25">
      <c r="B673" t="s">
        <v>327</v>
      </c>
      <c r="C673" s="16">
        <v>0.444131935566351</v>
      </c>
      <c r="D673" s="16">
        <v>0.46758349705304503</v>
      </c>
      <c r="E673" s="16">
        <v>0.42581888246628102</v>
      </c>
      <c r="F673" s="16">
        <v>0.41878669275929498</v>
      </c>
      <c r="G673" s="16">
        <v>0.428286852589641</v>
      </c>
      <c r="H673" s="16">
        <v>0.48187633262260099</v>
      </c>
      <c r="I673" s="16">
        <v>0.40939597315436199</v>
      </c>
      <c r="J673" s="16">
        <v>0.48344370860927199</v>
      </c>
      <c r="K673" s="16">
        <v>0.439024390243902</v>
      </c>
      <c r="L673" s="16">
        <v>0.42718446601941701</v>
      </c>
      <c r="M673" s="16"/>
      <c r="N673" s="16">
        <v>0.45769230769230801</v>
      </c>
      <c r="O673" s="16">
        <v>0.42391304347826098</v>
      </c>
      <c r="P673" s="16">
        <v>0.48175182481751799</v>
      </c>
      <c r="Q673" s="16">
        <v>0.43053579895685201</v>
      </c>
      <c r="R673" s="16"/>
      <c r="S673" s="16">
        <v>0.48680351906158398</v>
      </c>
      <c r="T673" s="16">
        <v>0.47727272727272702</v>
      </c>
      <c r="U673" s="16">
        <v>0.44342507645259899</v>
      </c>
      <c r="V673" s="16">
        <v>0.44613259668508298</v>
      </c>
      <c r="W673" s="16">
        <v>0.48337950138504199</v>
      </c>
      <c r="X673" s="16">
        <v>0.40875</v>
      </c>
      <c r="Y673" s="16">
        <v>0.394736842105263</v>
      </c>
      <c r="Z673" s="16"/>
      <c r="AA673" s="16">
        <v>0.399227799227799</v>
      </c>
      <c r="AB673" s="16">
        <v>0.466360856269113</v>
      </c>
      <c r="AC673" s="16"/>
      <c r="AD673" s="16">
        <v>0.4189453125</v>
      </c>
      <c r="AE673" s="16">
        <v>0.45306546588153801</v>
      </c>
      <c r="AF673" s="16"/>
      <c r="AG673" s="16">
        <v>0.460044395116537</v>
      </c>
      <c r="AH673" s="16">
        <v>0.43053579895685201</v>
      </c>
      <c r="AI673" s="16"/>
      <c r="AJ673" s="16">
        <v>0.39968487394958002</v>
      </c>
      <c r="AK673" s="16">
        <v>0.48629795714997498</v>
      </c>
      <c r="AL673" s="16"/>
      <c r="AM673" s="16">
        <v>0.53448275862068995</v>
      </c>
      <c r="AN673" s="16">
        <v>0.48759305210918102</v>
      </c>
      <c r="AO673" s="16">
        <v>0.46355236139630401</v>
      </c>
      <c r="AP673" s="16">
        <v>0.36504854368931999</v>
      </c>
      <c r="AQ673" s="16"/>
      <c r="AR673" s="16">
        <v>0.43338683788122001</v>
      </c>
      <c r="AS673" s="16">
        <v>0.44915572232645401</v>
      </c>
      <c r="AT673" s="16"/>
      <c r="AU673" s="16">
        <v>0.41480206540447501</v>
      </c>
      <c r="AV673" s="16">
        <v>0.44924924924924903</v>
      </c>
      <c r="AW673" s="16"/>
      <c r="AX673" s="16">
        <v>0.417981072555205</v>
      </c>
      <c r="AY673" s="16">
        <v>0.44919133353677099</v>
      </c>
      <c r="AZ673" s="16"/>
      <c r="BA673" s="16">
        <v>0.41085271317829503</v>
      </c>
      <c r="BB673" s="16">
        <v>0.44648234327949599</v>
      </c>
      <c r="BC673" s="16"/>
      <c r="BD673" s="16">
        <v>0.45934959349593502</v>
      </c>
      <c r="BE673" s="16">
        <v>0.44059249921210197</v>
      </c>
      <c r="BF673" s="16"/>
      <c r="BG673" s="16">
        <v>0.39111111111111102</v>
      </c>
      <c r="BH673" s="16">
        <v>0.44736842105263203</v>
      </c>
      <c r="BI673" s="16"/>
      <c r="BJ673" s="16">
        <v>0.427947598253275</v>
      </c>
      <c r="BK673" s="16">
        <v>0.44627859832030098</v>
      </c>
      <c r="BL673" s="16"/>
      <c r="BM673" s="16">
        <v>0.409836065573771</v>
      </c>
      <c r="BN673" s="16">
        <v>0.44703272323904603</v>
      </c>
      <c r="BO673" s="16"/>
      <c r="BP673" s="16">
        <v>0.41865509761388298</v>
      </c>
      <c r="BQ673" s="16">
        <v>0.447536231884058</v>
      </c>
    </row>
    <row r="674" spans="2:69" x14ac:dyDescent="0.25">
      <c r="B674" t="s">
        <v>328</v>
      </c>
      <c r="C674" s="16">
        <v>9.7928918435182796E-2</v>
      </c>
      <c r="D674" s="16">
        <v>7.2691552062868398E-2</v>
      </c>
      <c r="E674" s="16">
        <v>8.8631984585741799E-2</v>
      </c>
      <c r="F674" s="16">
        <v>9.1976516634050903E-2</v>
      </c>
      <c r="G674" s="16">
        <v>7.5697211155378502E-2</v>
      </c>
      <c r="H674" s="16">
        <v>0.14498933901919001</v>
      </c>
      <c r="I674" s="16">
        <v>9.0604026845637606E-2</v>
      </c>
      <c r="J674" s="16">
        <v>6.6225165562913899E-2</v>
      </c>
      <c r="K674" s="16">
        <v>7.3170731707317097E-2</v>
      </c>
      <c r="L674" s="16">
        <v>8.7378640776699004E-2</v>
      </c>
      <c r="M674" s="16"/>
      <c r="N674" s="16">
        <v>0.15576923076923099</v>
      </c>
      <c r="O674" s="16">
        <v>0.13260869565217401</v>
      </c>
      <c r="P674" s="16">
        <v>9.7323600973236002E-2</v>
      </c>
      <c r="Q674" s="16">
        <v>7.6339497392129002E-2</v>
      </c>
      <c r="R674" s="16"/>
      <c r="S674" s="16">
        <v>0.14662756598240501</v>
      </c>
      <c r="T674" s="16">
        <v>0.107142857142857</v>
      </c>
      <c r="U674" s="16">
        <v>0.100917431192661</v>
      </c>
      <c r="V674" s="16">
        <v>0.12016574585635401</v>
      </c>
      <c r="W674" s="16">
        <v>9.2797783933517994E-2</v>
      </c>
      <c r="X674" s="16">
        <v>7.7499999999999999E-2</v>
      </c>
      <c r="Y674" s="16">
        <v>6.5789473684210495E-2</v>
      </c>
      <c r="Z674" s="16"/>
      <c r="AA674" s="16">
        <v>6.8725868725868694E-2</v>
      </c>
      <c r="AB674" s="16">
        <v>0.11238532110091699</v>
      </c>
      <c r="AC674" s="16"/>
      <c r="AD674" s="16">
        <v>0.109375</v>
      </c>
      <c r="AE674" s="16">
        <v>9.3869068236924105E-2</v>
      </c>
      <c r="AF674" s="16"/>
      <c r="AG674" s="16">
        <v>0.123196448390677</v>
      </c>
      <c r="AH674" s="16">
        <v>7.6339497392129002E-2</v>
      </c>
      <c r="AI674" s="16"/>
      <c r="AJ674" s="16">
        <v>7.4054621848739496E-2</v>
      </c>
      <c r="AK674" s="16">
        <v>0.120577977080219</v>
      </c>
      <c r="AL674" s="16"/>
      <c r="AM674" s="16">
        <v>0.24137931034482801</v>
      </c>
      <c r="AN674" s="16">
        <v>0.14143920595533499</v>
      </c>
      <c r="AO674" s="16">
        <v>0.10010266940451699</v>
      </c>
      <c r="AP674" s="16">
        <v>4.4660194174757299E-2</v>
      </c>
      <c r="AQ674" s="16"/>
      <c r="AR674" s="16">
        <v>8.6677367576244002E-2</v>
      </c>
      <c r="AS674" s="16">
        <v>0.10318949343339601</v>
      </c>
      <c r="AT674" s="16"/>
      <c r="AU674" s="16">
        <v>0.118760757314974</v>
      </c>
      <c r="AV674" s="16">
        <v>9.4294294294294298E-2</v>
      </c>
      <c r="AW674" s="16"/>
      <c r="AX674" s="16">
        <v>7.2555205047318605E-2</v>
      </c>
      <c r="AY674" s="16">
        <v>0.102837961550198</v>
      </c>
      <c r="AZ674" s="16"/>
      <c r="BA674" s="16">
        <v>8.1395348837209294E-2</v>
      </c>
      <c r="BB674" s="16">
        <v>9.9096632904462106E-2</v>
      </c>
      <c r="BC674" s="16"/>
      <c r="BD674" s="16">
        <v>9.3495934959349603E-2</v>
      </c>
      <c r="BE674" s="16">
        <v>9.8959974787267604E-2</v>
      </c>
      <c r="BF674" s="16"/>
      <c r="BG674" s="16">
        <v>6.6666666666666693E-2</v>
      </c>
      <c r="BH674" s="16">
        <v>9.9837221920781302E-2</v>
      </c>
      <c r="BI674" s="16"/>
      <c r="BJ674" s="16">
        <v>7.4235807860262001E-2</v>
      </c>
      <c r="BK674" s="16">
        <v>0.101071532001158</v>
      </c>
      <c r="BL674" s="16"/>
      <c r="BM674" s="16">
        <v>6.8852459016393405E-2</v>
      </c>
      <c r="BN674" s="16">
        <v>0.10038824181919</v>
      </c>
      <c r="BO674" s="16"/>
      <c r="BP674" s="16">
        <v>9.1106290672451198E-2</v>
      </c>
      <c r="BQ674" s="16">
        <v>9.8840579710144899E-2</v>
      </c>
    </row>
    <row r="675" spans="2:69" x14ac:dyDescent="0.25">
      <c r="B675" t="s">
        <v>329</v>
      </c>
      <c r="C675" s="16">
        <v>1.63641012528765E-2</v>
      </c>
      <c r="D675" s="16">
        <v>7.8585461689587403E-3</v>
      </c>
      <c r="E675" s="16">
        <v>2.50481695568401E-2</v>
      </c>
      <c r="F675" s="16">
        <v>1.17416829745597E-2</v>
      </c>
      <c r="G675" s="16">
        <v>9.9601593625498006E-3</v>
      </c>
      <c r="H675" s="16">
        <v>3.09168443496802E-2</v>
      </c>
      <c r="I675" s="16">
        <v>5.0335570469798698E-3</v>
      </c>
      <c r="J675" s="16">
        <v>6.6225165562913899E-3</v>
      </c>
      <c r="K675" s="16">
        <v>1.21951219512195E-2</v>
      </c>
      <c r="L675" s="16">
        <v>1.94174757281553E-2</v>
      </c>
      <c r="M675" s="16"/>
      <c r="N675" s="16">
        <v>4.2307692307692303E-2</v>
      </c>
      <c r="O675" s="16">
        <v>1.5217391304347801E-2</v>
      </c>
      <c r="P675" s="16">
        <v>1.7031630170316302E-2</v>
      </c>
      <c r="Q675" s="16">
        <v>9.9573257467994308E-3</v>
      </c>
      <c r="R675" s="16"/>
      <c r="S675" s="16">
        <v>2.0527859237536701E-2</v>
      </c>
      <c r="T675" s="16">
        <v>9.74025974025974E-3</v>
      </c>
      <c r="U675" s="16">
        <v>1.5290519877675801E-2</v>
      </c>
      <c r="V675" s="16">
        <v>1.7955801104972399E-2</v>
      </c>
      <c r="W675" s="16">
        <v>2.0775623268698099E-2</v>
      </c>
      <c r="X675" s="16">
        <v>1.6250000000000001E-2</v>
      </c>
      <c r="Y675" s="16">
        <v>1.12781954887218E-2</v>
      </c>
      <c r="Z675" s="16"/>
      <c r="AA675" s="16">
        <v>8.4942084942084897E-3</v>
      </c>
      <c r="AB675" s="16">
        <v>2.0259938837920499E-2</v>
      </c>
      <c r="AC675" s="16"/>
      <c r="AD675" s="16">
        <v>1.953125E-2</v>
      </c>
      <c r="AE675" s="16">
        <v>1.5240734326290299E-2</v>
      </c>
      <c r="AF675" s="16"/>
      <c r="AG675" s="16">
        <v>2.3862375138734699E-2</v>
      </c>
      <c r="AH675" s="16">
        <v>9.9573257467994308E-3</v>
      </c>
      <c r="AI675" s="16"/>
      <c r="AJ675" s="16">
        <v>1.31302521008403E-2</v>
      </c>
      <c r="AK675" s="16">
        <v>1.9431988041853501E-2</v>
      </c>
      <c r="AL675" s="16"/>
      <c r="AM675" s="16">
        <v>4.31034482758621E-2</v>
      </c>
      <c r="AN675" s="16">
        <v>2.8535980148883401E-2</v>
      </c>
      <c r="AO675" s="16">
        <v>1.54004106776181E-2</v>
      </c>
      <c r="AP675" s="16">
        <v>5.8252427184466004E-3</v>
      </c>
      <c r="AQ675" s="16"/>
      <c r="AR675" s="16">
        <v>1.3643659711075401E-2</v>
      </c>
      <c r="AS675" s="16">
        <v>1.7636022514071301E-2</v>
      </c>
      <c r="AT675" s="16"/>
      <c r="AU675" s="16">
        <v>2.40963855421687E-2</v>
      </c>
      <c r="AV675" s="16">
        <v>1.5015015015014999E-2</v>
      </c>
      <c r="AW675" s="16"/>
      <c r="AX675" s="16">
        <v>4.7318611987381704E-3</v>
      </c>
      <c r="AY675" s="16">
        <v>1.86145865120537E-2</v>
      </c>
      <c r="AZ675" s="16"/>
      <c r="BA675" s="16">
        <v>1.16279069767442E-2</v>
      </c>
      <c r="BB675" s="16">
        <v>1.6698603887216001E-2</v>
      </c>
      <c r="BC675" s="16"/>
      <c r="BD675" s="16">
        <v>1.3550135501355001E-2</v>
      </c>
      <c r="BE675" s="16">
        <v>1.7018594390167001E-2</v>
      </c>
      <c r="BF675" s="16"/>
      <c r="BG675" s="16">
        <v>8.8888888888888906E-3</v>
      </c>
      <c r="BH675" s="16">
        <v>1.6820401519262101E-2</v>
      </c>
      <c r="BI675" s="16"/>
      <c r="BJ675" s="16">
        <v>1.31004366812227E-2</v>
      </c>
      <c r="BK675" s="16">
        <v>1.6796988126266999E-2</v>
      </c>
      <c r="BL675" s="16"/>
      <c r="BM675" s="16">
        <v>1.9672131147540999E-2</v>
      </c>
      <c r="BN675" s="16">
        <v>1.6084303937881302E-2</v>
      </c>
      <c r="BO675" s="16"/>
      <c r="BP675" s="16">
        <v>1.0845986984815601E-2</v>
      </c>
      <c r="BQ675" s="16">
        <v>1.71014492753623E-2</v>
      </c>
    </row>
    <row r="676" spans="2:69" x14ac:dyDescent="0.25">
      <c r="B676" t="s">
        <v>330</v>
      </c>
      <c r="C676" s="16">
        <v>3.0682689849143401E-3</v>
      </c>
      <c r="D676" s="16">
        <v>1.9646365422396899E-3</v>
      </c>
      <c r="E676" s="16">
        <v>3.85356454720617E-3</v>
      </c>
      <c r="F676" s="16">
        <v>0</v>
      </c>
      <c r="G676" s="16">
        <v>1.9920318725099601E-3</v>
      </c>
      <c r="H676" s="16">
        <v>7.4626865671641798E-3</v>
      </c>
      <c r="I676" s="16">
        <v>1.6778523489932901E-3</v>
      </c>
      <c r="J676" s="16">
        <v>0</v>
      </c>
      <c r="K676" s="16">
        <v>0</v>
      </c>
      <c r="L676" s="16">
        <v>0</v>
      </c>
      <c r="M676" s="16"/>
      <c r="N676" s="16">
        <v>1.9230769230769199E-3</v>
      </c>
      <c r="O676" s="16">
        <v>4.3478260869565201E-3</v>
      </c>
      <c r="P676" s="16">
        <v>4.8661800486617997E-3</v>
      </c>
      <c r="Q676" s="16">
        <v>2.37079184447606E-3</v>
      </c>
      <c r="R676" s="16"/>
      <c r="S676" s="16">
        <v>8.7976539589442806E-3</v>
      </c>
      <c r="T676" s="16">
        <v>0</v>
      </c>
      <c r="U676" s="16">
        <v>3.05810397553517E-3</v>
      </c>
      <c r="V676" s="16">
        <v>4.1436464088397797E-3</v>
      </c>
      <c r="W676" s="16">
        <v>2.77008310249307E-3</v>
      </c>
      <c r="X676" s="16">
        <v>2.5000000000000001E-3</v>
      </c>
      <c r="Y676" s="16">
        <v>0</v>
      </c>
      <c r="Z676" s="16"/>
      <c r="AA676" s="16">
        <v>0</v>
      </c>
      <c r="AB676" s="16">
        <v>4.5871559633027499E-3</v>
      </c>
      <c r="AC676" s="16"/>
      <c r="AD676" s="16">
        <v>3.90625E-3</v>
      </c>
      <c r="AE676" s="16">
        <v>2.7710426047800499E-3</v>
      </c>
      <c r="AF676" s="16"/>
      <c r="AG676" s="16">
        <v>3.8845726970033298E-3</v>
      </c>
      <c r="AH676" s="16">
        <v>2.37079184447606E-3</v>
      </c>
      <c r="AI676" s="16"/>
      <c r="AJ676" s="16">
        <v>3.1512605042016799E-3</v>
      </c>
      <c r="AK676" s="16">
        <v>2.98953662182362E-3</v>
      </c>
      <c r="AL676" s="16"/>
      <c r="AM676" s="16">
        <v>8.6206896551724102E-3</v>
      </c>
      <c r="AN676" s="16">
        <v>8.6848635235731997E-3</v>
      </c>
      <c r="AO676" s="16">
        <v>2.05338809034908E-3</v>
      </c>
      <c r="AP676" s="16">
        <v>0</v>
      </c>
      <c r="AQ676" s="16"/>
      <c r="AR676" s="16">
        <v>3.2102728731942202E-3</v>
      </c>
      <c r="AS676" s="16">
        <v>3.0018761726078799E-3</v>
      </c>
      <c r="AT676" s="16"/>
      <c r="AU676" s="16">
        <v>1.72117039586919E-3</v>
      </c>
      <c r="AV676" s="16">
        <v>3.3033033033033001E-3</v>
      </c>
      <c r="AW676" s="16"/>
      <c r="AX676" s="16">
        <v>1.57728706624606E-3</v>
      </c>
      <c r="AY676" s="16">
        <v>3.35672871528837E-3</v>
      </c>
      <c r="AZ676" s="16"/>
      <c r="BA676" s="16">
        <v>0</v>
      </c>
      <c r="BB676" s="16">
        <v>3.2849712565015099E-3</v>
      </c>
      <c r="BC676" s="16"/>
      <c r="BD676" s="16">
        <v>5.4200542005420098E-3</v>
      </c>
      <c r="BE676" s="16">
        <v>2.5212732429877099E-3</v>
      </c>
      <c r="BF676" s="16"/>
      <c r="BG676" s="16">
        <v>0</v>
      </c>
      <c r="BH676" s="16">
        <v>3.2555615843732999E-3</v>
      </c>
      <c r="BI676" s="16"/>
      <c r="BJ676" s="16">
        <v>0</v>
      </c>
      <c r="BK676" s="16">
        <v>3.4752389226759299E-3</v>
      </c>
      <c r="BL676" s="16"/>
      <c r="BM676" s="16">
        <v>0</v>
      </c>
      <c r="BN676" s="16">
        <v>3.3277870216306201E-3</v>
      </c>
      <c r="BO676" s="16"/>
      <c r="BP676" s="16">
        <v>0</v>
      </c>
      <c r="BQ676" s="16">
        <v>3.4782608695652201E-3</v>
      </c>
    </row>
    <row r="677" spans="2:69" x14ac:dyDescent="0.25">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c r="AY677" s="16"/>
      <c r="AZ677" s="16"/>
      <c r="BA677" s="16"/>
      <c r="BB677" s="16"/>
      <c r="BC677" s="16"/>
      <c r="BD677" s="16"/>
      <c r="BE677" s="16"/>
      <c r="BF677" s="16"/>
      <c r="BG677" s="16"/>
      <c r="BH677" s="16"/>
      <c r="BI677" s="16"/>
      <c r="BJ677" s="16"/>
      <c r="BK677" s="16"/>
      <c r="BL677" s="16"/>
      <c r="BM677" s="16"/>
      <c r="BN677" s="16"/>
      <c r="BO677" s="16"/>
      <c r="BP677" s="16"/>
      <c r="BQ677" s="16"/>
    </row>
    <row r="678" spans="2:69" x14ac:dyDescent="0.25">
      <c r="B678" s="6" t="s">
        <v>336</v>
      </c>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c r="BC678" s="16"/>
      <c r="BD678" s="16"/>
      <c r="BE678" s="16"/>
      <c r="BF678" s="16"/>
      <c r="BG678" s="16"/>
      <c r="BH678" s="16"/>
      <c r="BI678" s="16"/>
      <c r="BJ678" s="16"/>
      <c r="BK678" s="16"/>
      <c r="BL678" s="16"/>
      <c r="BM678" s="16"/>
      <c r="BN678" s="16"/>
      <c r="BO678" s="16"/>
      <c r="BP678" s="16"/>
      <c r="BQ678" s="16"/>
    </row>
    <row r="679" spans="2:69" x14ac:dyDescent="0.25">
      <c r="B679" s="23" t="s">
        <v>681</v>
      </c>
      <c r="C679" s="16" t="s">
        <v>332</v>
      </c>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c r="AX679" s="16"/>
      <c r="AY679" s="16"/>
      <c r="AZ679" s="16"/>
      <c r="BA679" s="16"/>
      <c r="BB679" s="16"/>
      <c r="BC679" s="16"/>
      <c r="BD679" s="16"/>
      <c r="BE679" s="16"/>
      <c r="BF679" s="16"/>
      <c r="BG679" s="16"/>
      <c r="BH679" s="16"/>
      <c r="BI679" s="16"/>
      <c r="BJ679" s="16"/>
      <c r="BK679" s="16"/>
      <c r="BL679" s="16"/>
      <c r="BM679" s="16"/>
      <c r="BN679" s="16"/>
      <c r="BO679" s="16"/>
      <c r="BP679" s="16"/>
      <c r="BQ679" s="16"/>
    </row>
    <row r="680" spans="2:69" x14ac:dyDescent="0.25">
      <c r="B680" t="s">
        <v>326</v>
      </c>
      <c r="C680" s="16">
        <v>0.49602122015915101</v>
      </c>
      <c r="D680" s="16">
        <v>0.45169082125603899</v>
      </c>
      <c r="E680" s="16">
        <v>0.48803827751196199</v>
      </c>
      <c r="F680" s="16">
        <v>0.52717391304347805</v>
      </c>
      <c r="G680" s="16">
        <v>0.52777777777777801</v>
      </c>
      <c r="H680" s="16">
        <v>0.48082191780821898</v>
      </c>
      <c r="I680" s="16">
        <v>0.488843813387424</v>
      </c>
      <c r="J680" s="16">
        <v>0.596330275229358</v>
      </c>
      <c r="K680" s="16">
        <v>0.49152542372881403</v>
      </c>
      <c r="L680" s="16">
        <v>0.53846153846153799</v>
      </c>
      <c r="M680" s="16"/>
      <c r="N680" s="16">
        <v>0.34671532846715297</v>
      </c>
      <c r="O680" s="16">
        <v>0.48181818181818198</v>
      </c>
      <c r="P680" s="16">
        <v>0.48238897396630898</v>
      </c>
      <c r="Q680" s="16">
        <v>0.52700397953382605</v>
      </c>
      <c r="R680" s="16"/>
      <c r="S680" s="16">
        <v>0.50403225806451601</v>
      </c>
      <c r="T680" s="16">
        <v>0.44489795918367298</v>
      </c>
      <c r="U680" s="16">
        <v>0.49315068493150699</v>
      </c>
      <c r="V680" s="16">
        <v>0.42115384615384599</v>
      </c>
      <c r="W680" s="16">
        <v>0.51669595782073796</v>
      </c>
      <c r="X680" s="16">
        <v>0.52481203007518795</v>
      </c>
      <c r="Y680" s="16">
        <v>0.55249999999999999</v>
      </c>
      <c r="Z680" s="16"/>
      <c r="AA680" s="16">
        <v>0.51942186088527598</v>
      </c>
      <c r="AB680" s="16">
        <v>0.482451545311681</v>
      </c>
      <c r="AC680" s="16"/>
      <c r="AD680" s="16">
        <v>0.504305043050431</v>
      </c>
      <c r="AE680" s="16">
        <v>0.492964139809351</v>
      </c>
      <c r="AF680" s="16"/>
      <c r="AG680" s="16">
        <v>0.45266507557676999</v>
      </c>
      <c r="AH680" s="16">
        <v>0.52700397953382605</v>
      </c>
      <c r="AI680" s="16"/>
      <c r="AJ680" s="16">
        <v>0.54787571337983498</v>
      </c>
      <c r="AK680" s="16">
        <v>0.43919388464211301</v>
      </c>
      <c r="AL680" s="16"/>
      <c r="AM680" s="16">
        <v>0.32727272727272699</v>
      </c>
      <c r="AN680" s="16">
        <v>0.368534482758621</v>
      </c>
      <c r="AO680" s="16">
        <v>0.45777479892761402</v>
      </c>
      <c r="AP680" s="16">
        <v>0.62336354481369605</v>
      </c>
      <c r="AQ680" s="16"/>
      <c r="AR680" s="16">
        <v>0.48989898989899</v>
      </c>
      <c r="AS680" s="16">
        <v>0.49901283316880601</v>
      </c>
      <c r="AT680" s="16"/>
      <c r="AU680" s="16">
        <v>0.57169811320754704</v>
      </c>
      <c r="AV680" s="16">
        <v>0.47988736926789999</v>
      </c>
      <c r="AW680" s="16"/>
      <c r="AX680" s="16">
        <v>0.50682261208576995</v>
      </c>
      <c r="AY680" s="16">
        <v>0.49380743108270098</v>
      </c>
      <c r="AZ680" s="16"/>
      <c r="BA680" s="16">
        <v>0.47169811320754701</v>
      </c>
      <c r="BB680" s="16">
        <v>0.49786019971469297</v>
      </c>
      <c r="BC680" s="16"/>
      <c r="BD680" s="16">
        <v>0.52741935483871005</v>
      </c>
      <c r="BE680" s="16">
        <v>0.48789649415692798</v>
      </c>
      <c r="BF680" s="16"/>
      <c r="BG680" s="16">
        <v>0.606635071090047</v>
      </c>
      <c r="BH680" s="16">
        <v>0.48770053475935798</v>
      </c>
      <c r="BI680" s="16"/>
      <c r="BJ680" s="16">
        <v>0.54135338345864703</v>
      </c>
      <c r="BK680" s="16">
        <v>0.48910966755827301</v>
      </c>
      <c r="BL680" s="16"/>
      <c r="BM680" s="16">
        <v>0.55421686746987997</v>
      </c>
      <c r="BN680" s="16">
        <v>0.49078424286230599</v>
      </c>
      <c r="BO680" s="16"/>
      <c r="BP680" s="16">
        <v>0.46400000000000002</v>
      </c>
      <c r="BQ680" s="16">
        <v>0.50056796667928805</v>
      </c>
    </row>
    <row r="681" spans="2:69" x14ac:dyDescent="0.25">
      <c r="B681" t="s">
        <v>327</v>
      </c>
      <c r="C681" s="16">
        <v>0.42340848806365999</v>
      </c>
      <c r="D681" s="16">
        <v>0.47826086956521702</v>
      </c>
      <c r="E681" s="16">
        <v>0.394736842105263</v>
      </c>
      <c r="F681" s="16">
        <v>0.41032608695652201</v>
      </c>
      <c r="G681" s="16">
        <v>0.38333333333333303</v>
      </c>
      <c r="H681" s="16">
        <v>0.42876712328767103</v>
      </c>
      <c r="I681" s="16">
        <v>0.44827586206896602</v>
      </c>
      <c r="J681" s="16">
        <v>0.37614678899082599</v>
      </c>
      <c r="K681" s="16">
        <v>0.42372881355932202</v>
      </c>
      <c r="L681" s="16">
        <v>0.38461538461538503</v>
      </c>
      <c r="M681" s="16"/>
      <c r="N681" s="16">
        <v>0.55474452554744502</v>
      </c>
      <c r="O681" s="16">
        <v>0.40909090909090901</v>
      </c>
      <c r="P681" s="16">
        <v>0.44563552833078102</v>
      </c>
      <c r="Q681" s="16">
        <v>0.39738487777146098</v>
      </c>
      <c r="R681" s="16"/>
      <c r="S681" s="16">
        <v>0.40322580645161299</v>
      </c>
      <c r="T681" s="16">
        <v>0.469387755102041</v>
      </c>
      <c r="U681" s="16">
        <v>0.42808219178082202</v>
      </c>
      <c r="V681" s="16">
        <v>0.47307692307692301</v>
      </c>
      <c r="W681" s="16">
        <v>0.41476274165202098</v>
      </c>
      <c r="X681" s="16">
        <v>0.40150375939849597</v>
      </c>
      <c r="Y681" s="16">
        <v>0.375</v>
      </c>
      <c r="Z681" s="16"/>
      <c r="AA681" s="16">
        <v>0.41282746160794898</v>
      </c>
      <c r="AB681" s="16">
        <v>0.42954426401257201</v>
      </c>
      <c r="AC681" s="16"/>
      <c r="AD681" s="16">
        <v>0.44526445264452602</v>
      </c>
      <c r="AE681" s="16">
        <v>0.415342714480254</v>
      </c>
      <c r="AF681" s="16"/>
      <c r="AG681" s="16">
        <v>0.45982498011137601</v>
      </c>
      <c r="AH681" s="16">
        <v>0.39738487777146098</v>
      </c>
      <c r="AI681" s="16"/>
      <c r="AJ681" s="16">
        <v>0.38363982244768502</v>
      </c>
      <c r="AK681" s="16">
        <v>0.46699096594857498</v>
      </c>
      <c r="AL681" s="16"/>
      <c r="AM681" s="16">
        <v>0.61818181818181805</v>
      </c>
      <c r="AN681" s="16">
        <v>0.493534482758621</v>
      </c>
      <c r="AO681" s="16">
        <v>0.44504021447721198</v>
      </c>
      <c r="AP681" s="16">
        <v>0.346424974823766</v>
      </c>
      <c r="AQ681" s="16"/>
      <c r="AR681" s="16">
        <v>0.42121212121212098</v>
      </c>
      <c r="AS681" s="16">
        <v>0.42448173741362299</v>
      </c>
      <c r="AT681" s="16"/>
      <c r="AU681" s="16">
        <v>0.38679245283018898</v>
      </c>
      <c r="AV681" s="16">
        <v>0.431214802896219</v>
      </c>
      <c r="AW681" s="16"/>
      <c r="AX681" s="16">
        <v>0.39571150097465901</v>
      </c>
      <c r="AY681" s="16">
        <v>0.42908509788254101</v>
      </c>
      <c r="AZ681" s="16"/>
      <c r="BA681" s="16">
        <v>0.44339622641509402</v>
      </c>
      <c r="BB681" s="16">
        <v>0.42189728958630501</v>
      </c>
      <c r="BC681" s="16"/>
      <c r="BD681" s="16">
        <v>0.40645161290322601</v>
      </c>
      <c r="BE681" s="16">
        <v>0.42779632721201999</v>
      </c>
      <c r="BF681" s="16"/>
      <c r="BG681" s="16">
        <v>0.327014218009479</v>
      </c>
      <c r="BH681" s="16">
        <v>0.43065953654188899</v>
      </c>
      <c r="BI681" s="16"/>
      <c r="BJ681" s="16">
        <v>0.39348370927318299</v>
      </c>
      <c r="BK681" s="16">
        <v>0.42797095911348898</v>
      </c>
      <c r="BL681" s="16"/>
      <c r="BM681" s="16">
        <v>0.34939759036144602</v>
      </c>
      <c r="BN681" s="16">
        <v>0.43006866642573199</v>
      </c>
      <c r="BO681" s="16"/>
      <c r="BP681" s="16">
        <v>0.458666666666667</v>
      </c>
      <c r="BQ681" s="16">
        <v>0.41840212040893598</v>
      </c>
    </row>
    <row r="682" spans="2:69" x14ac:dyDescent="0.25">
      <c r="B682" t="s">
        <v>328</v>
      </c>
      <c r="C682" s="16">
        <v>6.7307692307692304E-2</v>
      </c>
      <c r="D682" s="16">
        <v>5.5555555555555601E-2</v>
      </c>
      <c r="E682" s="16">
        <v>0.100478468899522</v>
      </c>
      <c r="F682" s="16">
        <v>5.7065217391304303E-2</v>
      </c>
      <c r="G682" s="16">
        <v>7.7777777777777807E-2</v>
      </c>
      <c r="H682" s="16">
        <v>6.8493150684931503E-2</v>
      </c>
      <c r="I682" s="16">
        <v>5.6795131845841798E-2</v>
      </c>
      <c r="J682" s="16">
        <v>1.8348623853211E-2</v>
      </c>
      <c r="K682" s="16">
        <v>6.7796610169491497E-2</v>
      </c>
      <c r="L682" s="16">
        <v>7.69230769230769E-2</v>
      </c>
      <c r="M682" s="16"/>
      <c r="N682" s="16">
        <v>8.3941605839416095E-2</v>
      </c>
      <c r="O682" s="16">
        <v>8.4848484848484895E-2</v>
      </c>
      <c r="P682" s="16">
        <v>6.4318529862174595E-2</v>
      </c>
      <c r="Q682" s="16">
        <v>6.25355315520182E-2</v>
      </c>
      <c r="R682" s="16"/>
      <c r="S682" s="16">
        <v>7.25806451612903E-2</v>
      </c>
      <c r="T682" s="16">
        <v>7.7551020408163293E-2</v>
      </c>
      <c r="U682" s="16">
        <v>6.50684931506849E-2</v>
      </c>
      <c r="V682" s="16">
        <v>9.2307692307692299E-2</v>
      </c>
      <c r="W682" s="16">
        <v>5.4481546572934997E-2</v>
      </c>
      <c r="X682" s="16">
        <v>6.4661654135338406E-2</v>
      </c>
      <c r="Y682" s="16">
        <v>5.5E-2</v>
      </c>
      <c r="Z682" s="16"/>
      <c r="AA682" s="16">
        <v>5.8717253839205098E-2</v>
      </c>
      <c r="AB682" s="16">
        <v>7.2289156626505993E-2</v>
      </c>
      <c r="AC682" s="16"/>
      <c r="AD682" s="16">
        <v>4.0590405904058997E-2</v>
      </c>
      <c r="AE682" s="16">
        <v>7.7167498865183801E-2</v>
      </c>
      <c r="AF682" s="16"/>
      <c r="AG682" s="16">
        <v>7.3985680190930797E-2</v>
      </c>
      <c r="AH682" s="16">
        <v>6.25355315520182E-2</v>
      </c>
      <c r="AI682" s="16"/>
      <c r="AJ682" s="16">
        <v>5.3265694356372899E-2</v>
      </c>
      <c r="AK682" s="16">
        <v>8.2696316886726906E-2</v>
      </c>
      <c r="AL682" s="16"/>
      <c r="AM682" s="16">
        <v>5.4545454545454501E-2</v>
      </c>
      <c r="AN682" s="16">
        <v>0.101293103448276</v>
      </c>
      <c r="AO682" s="16">
        <v>8.2439678284182305E-2</v>
      </c>
      <c r="AP682" s="16">
        <v>2.9204431017119802E-2</v>
      </c>
      <c r="AQ682" s="16"/>
      <c r="AR682" s="16">
        <v>6.6666666666666693E-2</v>
      </c>
      <c r="AS682" s="16">
        <v>6.7620927936821298E-2</v>
      </c>
      <c r="AT682" s="16"/>
      <c r="AU682" s="16">
        <v>3.5849056603773598E-2</v>
      </c>
      <c r="AV682" s="16">
        <v>7.4014481094127102E-2</v>
      </c>
      <c r="AW682" s="16"/>
      <c r="AX682" s="16">
        <v>7.7972709551656902E-2</v>
      </c>
      <c r="AY682" s="16">
        <v>6.5121853775469404E-2</v>
      </c>
      <c r="AZ682" s="16"/>
      <c r="BA682" s="16">
        <v>7.5471698113207503E-2</v>
      </c>
      <c r="BB682" s="16">
        <v>6.6690442225392305E-2</v>
      </c>
      <c r="BC682" s="16"/>
      <c r="BD682" s="16">
        <v>5.6451612903225798E-2</v>
      </c>
      <c r="BE682" s="16">
        <v>7.0116861435726194E-2</v>
      </c>
      <c r="BF682" s="16"/>
      <c r="BG682" s="16">
        <v>6.6350710900473897E-2</v>
      </c>
      <c r="BH682" s="16">
        <v>6.7379679144385002E-2</v>
      </c>
      <c r="BI682" s="16"/>
      <c r="BJ682" s="16">
        <v>6.2656641604009994E-2</v>
      </c>
      <c r="BK682" s="16">
        <v>6.8016813144822302E-2</v>
      </c>
      <c r="BL682" s="16"/>
      <c r="BM682" s="16">
        <v>8.0321285140562207E-2</v>
      </c>
      <c r="BN682" s="16">
        <v>6.6136610046982305E-2</v>
      </c>
      <c r="BO682" s="16"/>
      <c r="BP682" s="16">
        <v>7.1999999999999995E-2</v>
      </c>
      <c r="BQ682" s="16">
        <v>6.6641423703142702E-2</v>
      </c>
    </row>
    <row r="683" spans="2:69" x14ac:dyDescent="0.25">
      <c r="B683" t="s">
        <v>329</v>
      </c>
      <c r="C683" s="16">
        <v>1.1604774535809E-2</v>
      </c>
      <c r="D683" s="16">
        <v>9.6618357487922701E-3</v>
      </c>
      <c r="E683" s="16">
        <v>9.5693779904306199E-3</v>
      </c>
      <c r="F683" s="16">
        <v>5.4347826086956503E-3</v>
      </c>
      <c r="G683" s="16">
        <v>1.1111111111111099E-2</v>
      </c>
      <c r="H683" s="16">
        <v>2.19178082191781E-2</v>
      </c>
      <c r="I683" s="16">
        <v>6.08519269776876E-3</v>
      </c>
      <c r="J683" s="16">
        <v>9.1743119266055103E-3</v>
      </c>
      <c r="K683" s="16">
        <v>1.6949152542372899E-2</v>
      </c>
      <c r="L683" s="16">
        <v>0</v>
      </c>
      <c r="M683" s="16"/>
      <c r="N683" s="16">
        <v>1.4598540145985399E-2</v>
      </c>
      <c r="O683" s="16">
        <v>2.12121212121212E-2</v>
      </c>
      <c r="P683" s="16">
        <v>7.6569678407350699E-3</v>
      </c>
      <c r="Q683" s="16">
        <v>1.08015918135304E-2</v>
      </c>
      <c r="R683" s="16"/>
      <c r="S683" s="16">
        <v>2.0161290322580599E-2</v>
      </c>
      <c r="T683" s="16">
        <v>8.1632653061224497E-3</v>
      </c>
      <c r="U683" s="16">
        <v>1.0273972602739699E-2</v>
      </c>
      <c r="V683" s="16">
        <v>1.1538461538461499E-2</v>
      </c>
      <c r="W683" s="16">
        <v>1.05448154657293E-2</v>
      </c>
      <c r="X683" s="16">
        <v>9.0225563909774407E-3</v>
      </c>
      <c r="Y683" s="16">
        <v>1.4999999999999999E-2</v>
      </c>
      <c r="Z683" s="16"/>
      <c r="AA683" s="16">
        <v>7.2267389340560104E-3</v>
      </c>
      <c r="AB683" s="16">
        <v>1.41435306443164E-2</v>
      </c>
      <c r="AC683" s="16"/>
      <c r="AD683" s="16">
        <v>7.3800738007380098E-3</v>
      </c>
      <c r="AE683" s="16">
        <v>1.31638674534725E-2</v>
      </c>
      <c r="AF683" s="16"/>
      <c r="AG683" s="16">
        <v>1.2728719172633299E-2</v>
      </c>
      <c r="AH683" s="16">
        <v>1.08015918135304E-2</v>
      </c>
      <c r="AI683" s="16"/>
      <c r="AJ683" s="16">
        <v>1.39505389980977E-2</v>
      </c>
      <c r="AK683" s="16">
        <v>9.0340514246004203E-3</v>
      </c>
      <c r="AL683" s="16"/>
      <c r="AM683" s="16">
        <v>0</v>
      </c>
      <c r="AN683" s="16">
        <v>3.2327586206896602E-2</v>
      </c>
      <c r="AO683" s="16">
        <v>1.2734584450402099E-2</v>
      </c>
      <c r="AP683" s="16">
        <v>1.00704934541793E-3</v>
      </c>
      <c r="AQ683" s="16"/>
      <c r="AR683" s="16">
        <v>1.9191919191919201E-2</v>
      </c>
      <c r="AS683" s="16">
        <v>7.8973346495557692E-3</v>
      </c>
      <c r="AT683" s="16"/>
      <c r="AU683" s="16">
        <v>5.66037735849057E-3</v>
      </c>
      <c r="AV683" s="16">
        <v>1.28720836685438E-2</v>
      </c>
      <c r="AW683" s="16"/>
      <c r="AX683" s="16">
        <v>1.9493177387914201E-2</v>
      </c>
      <c r="AY683" s="16">
        <v>9.9880143827407106E-3</v>
      </c>
      <c r="AZ683" s="16"/>
      <c r="BA683" s="16">
        <v>4.7169811320754698E-3</v>
      </c>
      <c r="BB683" s="16">
        <v>1.21255349500713E-2</v>
      </c>
      <c r="BC683" s="16"/>
      <c r="BD683" s="16">
        <v>9.6774193548387101E-3</v>
      </c>
      <c r="BE683" s="16">
        <v>1.21035058430718E-2</v>
      </c>
      <c r="BF683" s="16"/>
      <c r="BG683" s="16">
        <v>0</v>
      </c>
      <c r="BH683" s="16">
        <v>1.24777183600713E-2</v>
      </c>
      <c r="BI683" s="16"/>
      <c r="BJ683" s="16">
        <v>2.5062656641604E-3</v>
      </c>
      <c r="BK683" s="16">
        <v>1.29919755445166E-2</v>
      </c>
      <c r="BL683" s="16"/>
      <c r="BM683" s="16">
        <v>1.60642570281124E-2</v>
      </c>
      <c r="BN683" s="16">
        <v>1.12034694615107E-2</v>
      </c>
      <c r="BO683" s="16"/>
      <c r="BP683" s="16">
        <v>2.66666666666667E-3</v>
      </c>
      <c r="BQ683" s="16">
        <v>1.2873911397198E-2</v>
      </c>
    </row>
    <row r="684" spans="2:69" x14ac:dyDescent="0.25">
      <c r="B684" t="s">
        <v>330</v>
      </c>
      <c r="C684" s="16">
        <v>1.6578249336869999E-3</v>
      </c>
      <c r="D684" s="16">
        <v>4.8309178743961402E-3</v>
      </c>
      <c r="E684" s="16">
        <v>7.1770334928229701E-3</v>
      </c>
      <c r="F684" s="16">
        <v>0</v>
      </c>
      <c r="G684" s="16">
        <v>0</v>
      </c>
      <c r="H684" s="16">
        <v>0</v>
      </c>
      <c r="I684" s="16">
        <v>0</v>
      </c>
      <c r="J684" s="16">
        <v>0</v>
      </c>
      <c r="K684" s="16">
        <v>0</v>
      </c>
      <c r="L684" s="16">
        <v>0</v>
      </c>
      <c r="M684" s="16"/>
      <c r="N684" s="16">
        <v>0</v>
      </c>
      <c r="O684" s="16">
        <v>3.0303030303030299E-3</v>
      </c>
      <c r="P684" s="16">
        <v>0</v>
      </c>
      <c r="Q684" s="16">
        <v>2.2740193291642999E-3</v>
      </c>
      <c r="R684" s="16"/>
      <c r="S684" s="16">
        <v>0</v>
      </c>
      <c r="T684" s="16">
        <v>0</v>
      </c>
      <c r="U684" s="16">
        <v>3.4246575342465799E-3</v>
      </c>
      <c r="V684" s="16">
        <v>1.9230769230769199E-3</v>
      </c>
      <c r="W684" s="16">
        <v>3.5149384885764501E-3</v>
      </c>
      <c r="X684" s="16">
        <v>0</v>
      </c>
      <c r="Y684" s="16">
        <v>2.5000000000000001E-3</v>
      </c>
      <c r="Z684" s="16"/>
      <c r="AA684" s="16">
        <v>1.806684733514E-3</v>
      </c>
      <c r="AB684" s="16">
        <v>1.57150340492404E-3</v>
      </c>
      <c r="AC684" s="16"/>
      <c r="AD684" s="16">
        <v>2.4600246002459999E-3</v>
      </c>
      <c r="AE684" s="16">
        <v>1.3617793917385401E-3</v>
      </c>
      <c r="AF684" s="16"/>
      <c r="AG684" s="16">
        <v>7.9554494828957796E-4</v>
      </c>
      <c r="AH684" s="16">
        <v>2.2740193291642999E-3</v>
      </c>
      <c r="AI684" s="16"/>
      <c r="AJ684" s="16">
        <v>1.26823081800888E-3</v>
      </c>
      <c r="AK684" s="16">
        <v>2.0847810979847101E-3</v>
      </c>
      <c r="AL684" s="16"/>
      <c r="AM684" s="16">
        <v>0</v>
      </c>
      <c r="AN684" s="16">
        <v>4.3103448275862103E-3</v>
      </c>
      <c r="AO684" s="16">
        <v>2.0107238605898102E-3</v>
      </c>
      <c r="AP684" s="16">
        <v>0</v>
      </c>
      <c r="AQ684" s="16"/>
      <c r="AR684" s="16">
        <v>3.0303030303030299E-3</v>
      </c>
      <c r="AS684" s="16">
        <v>9.8716683119447202E-4</v>
      </c>
      <c r="AT684" s="16"/>
      <c r="AU684" s="16">
        <v>0</v>
      </c>
      <c r="AV684" s="16">
        <v>2.0112630732099799E-3</v>
      </c>
      <c r="AW684" s="16"/>
      <c r="AX684" s="16">
        <v>0</v>
      </c>
      <c r="AY684" s="16">
        <v>1.9976028765481399E-3</v>
      </c>
      <c r="AZ684" s="16"/>
      <c r="BA684" s="16">
        <v>4.7169811320754698E-3</v>
      </c>
      <c r="BB684" s="16">
        <v>1.4265335235377999E-3</v>
      </c>
      <c r="BC684" s="16"/>
      <c r="BD684" s="16">
        <v>0</v>
      </c>
      <c r="BE684" s="16">
        <v>2.0868113522537601E-3</v>
      </c>
      <c r="BF684" s="16"/>
      <c r="BG684" s="16">
        <v>0</v>
      </c>
      <c r="BH684" s="16">
        <v>1.7825311942959001E-3</v>
      </c>
      <c r="BI684" s="16"/>
      <c r="BJ684" s="16">
        <v>0</v>
      </c>
      <c r="BK684" s="16">
        <v>1.9105846388995E-3</v>
      </c>
      <c r="BL684" s="16"/>
      <c r="BM684" s="16">
        <v>0</v>
      </c>
      <c r="BN684" s="16">
        <v>1.8070112034694601E-3</v>
      </c>
      <c r="BO684" s="16"/>
      <c r="BP684" s="16">
        <v>2.66666666666667E-3</v>
      </c>
      <c r="BQ684" s="16">
        <v>1.51457781143506E-3</v>
      </c>
    </row>
    <row r="685" spans="2:69" x14ac:dyDescent="0.25">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16"/>
      <c r="AI685" s="16"/>
      <c r="AJ685" s="16"/>
      <c r="AK685" s="16"/>
      <c r="AL685" s="16"/>
      <c r="AM685" s="16"/>
      <c r="AN685" s="16"/>
      <c r="AO685" s="16"/>
      <c r="AP685" s="16"/>
      <c r="AQ685" s="16"/>
      <c r="AR685" s="16"/>
      <c r="AS685" s="16"/>
      <c r="AT685" s="16"/>
      <c r="AU685" s="16"/>
      <c r="AV685" s="16"/>
      <c r="AW685" s="16"/>
      <c r="AX685" s="16"/>
      <c r="AY685" s="16"/>
      <c r="AZ685" s="16"/>
      <c r="BA685" s="16"/>
      <c r="BB685" s="16"/>
      <c r="BC685" s="16"/>
      <c r="BD685" s="16"/>
      <c r="BE685" s="16"/>
      <c r="BF685" s="16"/>
      <c r="BG685" s="16"/>
      <c r="BH685" s="16"/>
      <c r="BI685" s="16"/>
      <c r="BJ685" s="16"/>
      <c r="BK685" s="16"/>
      <c r="BL685" s="16"/>
      <c r="BM685" s="16"/>
      <c r="BN685" s="16"/>
      <c r="BO685" s="16"/>
      <c r="BP685" s="16"/>
      <c r="BQ685" s="16"/>
    </row>
    <row r="686" spans="2:69" x14ac:dyDescent="0.25">
      <c r="B686" s="6" t="s">
        <v>337</v>
      </c>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c r="AX686" s="16"/>
      <c r="AY686" s="16"/>
      <c r="AZ686" s="16"/>
      <c r="BA686" s="16"/>
      <c r="BB686" s="16"/>
      <c r="BC686" s="16"/>
      <c r="BD686" s="16"/>
      <c r="BE686" s="16"/>
      <c r="BF686" s="16"/>
      <c r="BG686" s="16"/>
      <c r="BH686" s="16"/>
      <c r="BI686" s="16"/>
      <c r="BJ686" s="16"/>
      <c r="BK686" s="16"/>
      <c r="BL686" s="16"/>
      <c r="BM686" s="16"/>
      <c r="BN686" s="16"/>
      <c r="BO686" s="16"/>
      <c r="BP686" s="16"/>
      <c r="BQ686" s="16"/>
    </row>
    <row r="687" spans="2:69" x14ac:dyDescent="0.25">
      <c r="B687" s="23" t="s">
        <v>682</v>
      </c>
      <c r="C687" s="16" t="s">
        <v>332</v>
      </c>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c r="AM687" s="16"/>
      <c r="AN687" s="16"/>
      <c r="AO687" s="16"/>
      <c r="AP687" s="16"/>
      <c r="AQ687" s="16"/>
      <c r="AR687" s="16"/>
      <c r="AS687" s="16"/>
      <c r="AT687" s="16"/>
      <c r="AU687" s="16"/>
      <c r="AV687" s="16"/>
      <c r="AW687" s="16"/>
      <c r="AX687" s="16"/>
      <c r="AY687" s="16"/>
      <c r="AZ687" s="16"/>
      <c r="BA687" s="16"/>
      <c r="BB687" s="16"/>
      <c r="BC687" s="16"/>
      <c r="BD687" s="16"/>
      <c r="BE687" s="16"/>
      <c r="BF687" s="16"/>
      <c r="BG687" s="16"/>
      <c r="BH687" s="16"/>
      <c r="BI687" s="16"/>
      <c r="BJ687" s="16"/>
      <c r="BK687" s="16"/>
      <c r="BL687" s="16"/>
      <c r="BM687" s="16"/>
      <c r="BN687" s="16"/>
      <c r="BO687" s="16"/>
      <c r="BP687" s="16"/>
      <c r="BQ687" s="16"/>
    </row>
    <row r="688" spans="2:69" x14ac:dyDescent="0.25">
      <c r="B688" t="s">
        <v>326</v>
      </c>
      <c r="C688" s="16">
        <v>0.53781979977753103</v>
      </c>
      <c r="D688" s="16">
        <v>0.49266247379454903</v>
      </c>
      <c r="E688" s="16">
        <v>0.57862903225806495</v>
      </c>
      <c r="F688" s="16">
        <v>0.59053497942386801</v>
      </c>
      <c r="G688" s="16">
        <v>0.548532731376975</v>
      </c>
      <c r="H688" s="16">
        <v>0.47129186602870798</v>
      </c>
      <c r="I688" s="16">
        <v>0.56613756613756605</v>
      </c>
      <c r="J688" s="16">
        <v>0.60655737704918</v>
      </c>
      <c r="K688" s="16">
        <v>0.48684210526315802</v>
      </c>
      <c r="L688" s="16">
        <v>0.60215053763440896</v>
      </c>
      <c r="M688" s="16"/>
      <c r="N688" s="16">
        <v>0.42857142857142899</v>
      </c>
      <c r="O688" s="16">
        <v>0.49184149184149201</v>
      </c>
      <c r="P688" s="16">
        <v>0.48308525033829502</v>
      </c>
      <c r="Q688" s="16">
        <v>0.58786098874204595</v>
      </c>
      <c r="R688" s="16"/>
      <c r="S688" s="16">
        <v>0.50515463917525805</v>
      </c>
      <c r="T688" s="16">
        <v>0.52014652014651996</v>
      </c>
      <c r="U688" s="16">
        <v>0.54458598726114604</v>
      </c>
      <c r="V688" s="16">
        <v>0.47133757961783401</v>
      </c>
      <c r="W688" s="16">
        <v>0.54378531073446301</v>
      </c>
      <c r="X688" s="16">
        <v>0.55159235668789797</v>
      </c>
      <c r="Y688" s="16">
        <v>0.63374485596707797</v>
      </c>
      <c r="Z688" s="16"/>
      <c r="AA688" s="16">
        <v>0.58203125</v>
      </c>
      <c r="AB688" s="16">
        <v>0.51338514680483605</v>
      </c>
      <c r="AC688" s="16"/>
      <c r="AD688" s="16">
        <v>0.52391073326248705</v>
      </c>
      <c r="AE688" s="16">
        <v>0.54274952919020703</v>
      </c>
      <c r="AF688" s="16"/>
      <c r="AG688" s="16">
        <v>0.471989697359949</v>
      </c>
      <c r="AH688" s="16">
        <v>0.58786098874204595</v>
      </c>
      <c r="AI688" s="16"/>
      <c r="AJ688" s="16">
        <v>0.60539350577875595</v>
      </c>
      <c r="AK688" s="16">
        <v>0.46880269814502501</v>
      </c>
      <c r="AL688" s="16"/>
      <c r="AM688" s="16">
        <v>0.36764705882352899</v>
      </c>
      <c r="AN688" s="16">
        <v>0.40163934426229497</v>
      </c>
      <c r="AO688" s="16">
        <v>0.51681127982646402</v>
      </c>
      <c r="AP688" s="16">
        <v>0.66226415094339597</v>
      </c>
      <c r="AQ688" s="16"/>
      <c r="AR688" s="16">
        <v>0.54655172413793096</v>
      </c>
      <c r="AS688" s="16">
        <v>0.53366174055829196</v>
      </c>
      <c r="AT688" s="16"/>
      <c r="AU688" s="16">
        <v>0.55882352941176505</v>
      </c>
      <c r="AV688" s="16">
        <v>0.53379721669980096</v>
      </c>
      <c r="AW688" s="16"/>
      <c r="AX688" s="16">
        <v>0.59771986970683999</v>
      </c>
      <c r="AY688" s="16">
        <v>0.52548625083836398</v>
      </c>
      <c r="AZ688" s="16"/>
      <c r="BA688" s="16">
        <v>0.45814977973568299</v>
      </c>
      <c r="BB688" s="16">
        <v>0.54318788958147801</v>
      </c>
      <c r="BC688" s="16"/>
      <c r="BD688" s="16">
        <v>0.51808972503617901</v>
      </c>
      <c r="BE688" s="16">
        <v>0.54251290877796898</v>
      </c>
      <c r="BF688" s="16"/>
      <c r="BG688" s="16">
        <v>0.55188679245283001</v>
      </c>
      <c r="BH688" s="16">
        <v>0.53693853427895999</v>
      </c>
      <c r="BI688" s="16"/>
      <c r="BJ688" s="16">
        <v>0.58783783783783805</v>
      </c>
      <c r="BK688" s="16">
        <v>0.530774111675127</v>
      </c>
      <c r="BL688" s="16"/>
      <c r="BM688" s="16">
        <v>0.56272401433691799</v>
      </c>
      <c r="BN688" s="16">
        <v>0.53572505275851701</v>
      </c>
      <c r="BO688" s="16"/>
      <c r="BP688" s="16">
        <v>0.50227272727272698</v>
      </c>
      <c r="BQ688" s="16">
        <v>0.54277566539923905</v>
      </c>
    </row>
    <row r="689" spans="2:69" x14ac:dyDescent="0.25">
      <c r="B689" t="s">
        <v>327</v>
      </c>
      <c r="C689" s="16">
        <v>0.39822024471635098</v>
      </c>
      <c r="D689" s="16">
        <v>0.44444444444444398</v>
      </c>
      <c r="E689" s="16">
        <v>0.34072580645161299</v>
      </c>
      <c r="F689" s="16">
        <v>0.37860082304526699</v>
      </c>
      <c r="G689" s="16">
        <v>0.39729119638826199</v>
      </c>
      <c r="H689" s="16">
        <v>0.43181818181818199</v>
      </c>
      <c r="I689" s="16">
        <v>0.39153439153439201</v>
      </c>
      <c r="J689" s="16">
        <v>0.36065573770491799</v>
      </c>
      <c r="K689" s="16">
        <v>0.43421052631578899</v>
      </c>
      <c r="L689" s="16">
        <v>0.33333333333333298</v>
      </c>
      <c r="M689" s="16"/>
      <c r="N689" s="16">
        <v>0.48051948051948101</v>
      </c>
      <c r="O689" s="16">
        <v>0.42657342657342701</v>
      </c>
      <c r="P689" s="16">
        <v>0.45060893098782101</v>
      </c>
      <c r="Q689" s="16">
        <v>0.35780714635340199</v>
      </c>
      <c r="R689" s="16"/>
      <c r="S689" s="16">
        <v>0.40549828178694203</v>
      </c>
      <c r="T689" s="16">
        <v>0.40659340659340698</v>
      </c>
      <c r="U689" s="16">
        <v>0.37579617834394902</v>
      </c>
      <c r="V689" s="16">
        <v>0.44904458598726099</v>
      </c>
      <c r="W689" s="16">
        <v>0.40112994350282499</v>
      </c>
      <c r="X689" s="16">
        <v>0.396178343949045</v>
      </c>
      <c r="Y689" s="16">
        <v>0.31687242798353898</v>
      </c>
      <c r="Z689" s="16"/>
      <c r="AA689" s="16">
        <v>0.36328125</v>
      </c>
      <c r="AB689" s="16">
        <v>0.41753022452504301</v>
      </c>
      <c r="AC689" s="16"/>
      <c r="AD689" s="16">
        <v>0.41020191285866098</v>
      </c>
      <c r="AE689" s="16">
        <v>0.39397363465160101</v>
      </c>
      <c r="AF689" s="16"/>
      <c r="AG689" s="16">
        <v>0.45138441725692202</v>
      </c>
      <c r="AH689" s="16">
        <v>0.35780714635340199</v>
      </c>
      <c r="AI689" s="16"/>
      <c r="AJ689" s="16">
        <v>0.34342322509631301</v>
      </c>
      <c r="AK689" s="16">
        <v>0.45418774592467698</v>
      </c>
      <c r="AL689" s="16"/>
      <c r="AM689" s="16">
        <v>0.41176470588235298</v>
      </c>
      <c r="AN689" s="16">
        <v>0.47868852459016398</v>
      </c>
      <c r="AO689" s="16">
        <v>0.41919739696312402</v>
      </c>
      <c r="AP689" s="16">
        <v>0.315094339622641</v>
      </c>
      <c r="AQ689" s="16"/>
      <c r="AR689" s="16">
        <v>0.38965517241379299</v>
      </c>
      <c r="AS689" s="16">
        <v>0.40229885057471299</v>
      </c>
      <c r="AT689" s="16"/>
      <c r="AU689" s="16">
        <v>0.38408304498269902</v>
      </c>
      <c r="AV689" s="16">
        <v>0.40092776673293601</v>
      </c>
      <c r="AW689" s="16"/>
      <c r="AX689" s="16">
        <v>0.34364820846905503</v>
      </c>
      <c r="AY689" s="16">
        <v>0.40945674044265601</v>
      </c>
      <c r="AZ689" s="16"/>
      <c r="BA689" s="16">
        <v>0.44933920704845798</v>
      </c>
      <c r="BB689" s="16">
        <v>0.39477589789255002</v>
      </c>
      <c r="BC689" s="16"/>
      <c r="BD689" s="16">
        <v>0.40955137481910298</v>
      </c>
      <c r="BE689" s="16">
        <v>0.39552495697074003</v>
      </c>
      <c r="BF689" s="16"/>
      <c r="BG689" s="16">
        <v>0.37735849056603799</v>
      </c>
      <c r="BH689" s="16">
        <v>0.399527186761229</v>
      </c>
      <c r="BI689" s="16"/>
      <c r="BJ689" s="16">
        <v>0.34909909909909898</v>
      </c>
      <c r="BK689" s="16">
        <v>0.40513959390862903</v>
      </c>
      <c r="BL689" s="16"/>
      <c r="BM689" s="16">
        <v>0.351254480286738</v>
      </c>
      <c r="BN689" s="16">
        <v>0.40217063611697301</v>
      </c>
      <c r="BO689" s="16"/>
      <c r="BP689" s="16">
        <v>0.43409090909090903</v>
      </c>
      <c r="BQ689" s="16">
        <v>0.39321926489226899</v>
      </c>
    </row>
    <row r="690" spans="2:69" x14ac:dyDescent="0.25">
      <c r="B690" t="s">
        <v>328</v>
      </c>
      <c r="C690" s="16">
        <v>4.8665183537263602E-2</v>
      </c>
      <c r="D690" s="16">
        <v>4.6121593291404597E-2</v>
      </c>
      <c r="E690" s="16">
        <v>7.25806451612903E-2</v>
      </c>
      <c r="F690" s="16">
        <v>2.8806584362139901E-2</v>
      </c>
      <c r="G690" s="16">
        <v>4.0632054176072199E-2</v>
      </c>
      <c r="H690" s="16">
        <v>6.6985645933014398E-2</v>
      </c>
      <c r="I690" s="16">
        <v>3.35097001763668E-2</v>
      </c>
      <c r="J690" s="16">
        <v>1.63934426229508E-2</v>
      </c>
      <c r="K690" s="16">
        <v>2.6315789473684199E-2</v>
      </c>
      <c r="L690" s="16">
        <v>6.4516129032258104E-2</v>
      </c>
      <c r="M690" s="16"/>
      <c r="N690" s="16">
        <v>7.7922077922077906E-2</v>
      </c>
      <c r="O690" s="16">
        <v>5.1282051282051301E-2</v>
      </c>
      <c r="P690" s="16">
        <v>5.27740189445196E-2</v>
      </c>
      <c r="Q690" s="16">
        <v>4.1116005873715097E-2</v>
      </c>
      <c r="R690" s="16"/>
      <c r="S690" s="16">
        <v>6.18556701030928E-2</v>
      </c>
      <c r="T690" s="16">
        <v>5.4945054945054903E-2</v>
      </c>
      <c r="U690" s="16">
        <v>6.0509554140127403E-2</v>
      </c>
      <c r="V690" s="16">
        <v>5.89171974522293E-2</v>
      </c>
      <c r="W690" s="16">
        <v>4.2372881355932202E-2</v>
      </c>
      <c r="X690" s="16">
        <v>4.5859872611465E-2</v>
      </c>
      <c r="Y690" s="16">
        <v>3.7037037037037E-2</v>
      </c>
      <c r="Z690" s="16"/>
      <c r="AA690" s="16">
        <v>4.3749999999999997E-2</v>
      </c>
      <c r="AB690" s="16">
        <v>5.1381692573402402E-2</v>
      </c>
      <c r="AC690" s="16"/>
      <c r="AD690" s="16">
        <v>4.8884165781084003E-2</v>
      </c>
      <c r="AE690" s="16">
        <v>4.8587570621468901E-2</v>
      </c>
      <c r="AF690" s="16"/>
      <c r="AG690" s="16">
        <v>5.85962652929813E-2</v>
      </c>
      <c r="AH690" s="16">
        <v>4.1116005873715097E-2</v>
      </c>
      <c r="AI690" s="16"/>
      <c r="AJ690" s="16">
        <v>3.8525041276829902E-2</v>
      </c>
      <c r="AK690" s="16">
        <v>5.9021922428330501E-2</v>
      </c>
      <c r="AL690" s="16"/>
      <c r="AM690" s="16">
        <v>0.161764705882353</v>
      </c>
      <c r="AN690" s="16">
        <v>8.3606557377049195E-2</v>
      </c>
      <c r="AO690" s="16">
        <v>5.0976138828633402E-2</v>
      </c>
      <c r="AP690" s="16">
        <v>1.7924528301886799E-2</v>
      </c>
      <c r="AQ690" s="16"/>
      <c r="AR690" s="16">
        <v>0.05</v>
      </c>
      <c r="AS690" s="16">
        <v>4.8029556650246302E-2</v>
      </c>
      <c r="AT690" s="16"/>
      <c r="AU690" s="16">
        <v>4.8442906574394498E-2</v>
      </c>
      <c r="AV690" s="16">
        <v>4.8707753479125197E-2</v>
      </c>
      <c r="AW690" s="16"/>
      <c r="AX690" s="16">
        <v>4.0716612377850202E-2</v>
      </c>
      <c r="AY690" s="16">
        <v>5.0301810865191199E-2</v>
      </c>
      <c r="AZ690" s="16"/>
      <c r="BA690" s="16">
        <v>4.8458149779735699E-2</v>
      </c>
      <c r="BB690" s="16">
        <v>4.86791332739685E-2</v>
      </c>
      <c r="BC690" s="16"/>
      <c r="BD690" s="16">
        <v>5.06512301013025E-2</v>
      </c>
      <c r="BE690" s="16">
        <v>4.81927710843374E-2</v>
      </c>
      <c r="BF690" s="16"/>
      <c r="BG690" s="16">
        <v>3.77358490566038E-2</v>
      </c>
      <c r="BH690" s="16">
        <v>4.9349881796690302E-2</v>
      </c>
      <c r="BI690" s="16"/>
      <c r="BJ690" s="16">
        <v>4.5045045045045001E-2</v>
      </c>
      <c r="BK690" s="16">
        <v>4.9175126903553301E-2</v>
      </c>
      <c r="BL690" s="16"/>
      <c r="BM690" s="16">
        <v>6.81003584229391E-2</v>
      </c>
      <c r="BN690" s="16">
        <v>4.7030449201085303E-2</v>
      </c>
      <c r="BO690" s="16"/>
      <c r="BP690" s="16">
        <v>5.2272727272727297E-2</v>
      </c>
      <c r="BQ690" s="16">
        <v>4.8162230671736403E-2</v>
      </c>
    </row>
    <row r="691" spans="2:69" x14ac:dyDescent="0.25">
      <c r="B691" t="s">
        <v>329</v>
      </c>
      <c r="C691" s="16">
        <v>1.00111234705228E-2</v>
      </c>
      <c r="D691" s="16">
        <v>1.25786163522013E-2</v>
      </c>
      <c r="E691" s="16">
        <v>6.0483870967741899E-3</v>
      </c>
      <c r="F691" s="16">
        <v>2.05761316872428E-3</v>
      </c>
      <c r="G691" s="16">
        <v>9.0293453724604993E-3</v>
      </c>
      <c r="H691" s="16">
        <v>2.0334928229665102E-2</v>
      </c>
      <c r="I691" s="16">
        <v>3.5273368606701899E-3</v>
      </c>
      <c r="J691" s="16">
        <v>0</v>
      </c>
      <c r="K691" s="16">
        <v>3.94736842105263E-2</v>
      </c>
      <c r="L691" s="16">
        <v>0</v>
      </c>
      <c r="M691" s="16"/>
      <c r="N691" s="16">
        <v>7.7922077922077896E-3</v>
      </c>
      <c r="O691" s="16">
        <v>2.3310023310023301E-2</v>
      </c>
      <c r="P691" s="16">
        <v>1.08254397834912E-2</v>
      </c>
      <c r="Q691" s="16">
        <v>7.3421439060205604E-3</v>
      </c>
      <c r="R691" s="16"/>
      <c r="S691" s="16">
        <v>2.40549828178694E-2</v>
      </c>
      <c r="T691" s="16">
        <v>7.3260073260073303E-3</v>
      </c>
      <c r="U691" s="16">
        <v>1.5923566878980899E-2</v>
      </c>
      <c r="V691" s="16">
        <v>1.1146496815286599E-2</v>
      </c>
      <c r="W691" s="16">
        <v>8.4745762711864406E-3</v>
      </c>
      <c r="X691" s="16">
        <v>5.0955414012738903E-3</v>
      </c>
      <c r="Y691" s="16">
        <v>6.17283950617284E-3</v>
      </c>
      <c r="Z691" s="16"/>
      <c r="AA691" s="16">
        <v>6.2500000000000003E-3</v>
      </c>
      <c r="AB691" s="16">
        <v>1.20898100172712E-2</v>
      </c>
      <c r="AC691" s="16"/>
      <c r="AD691" s="16">
        <v>1.16896918172157E-2</v>
      </c>
      <c r="AE691" s="16">
        <v>9.4161958568738206E-3</v>
      </c>
      <c r="AF691" s="16"/>
      <c r="AG691" s="16">
        <v>1.35222150676111E-2</v>
      </c>
      <c r="AH691" s="16">
        <v>7.3421439060205604E-3</v>
      </c>
      <c r="AI691" s="16"/>
      <c r="AJ691" s="16">
        <v>1.1557512383048999E-2</v>
      </c>
      <c r="AK691" s="16">
        <v>8.4317032040472206E-3</v>
      </c>
      <c r="AL691" s="16"/>
      <c r="AM691" s="16">
        <v>4.4117647058823498E-2</v>
      </c>
      <c r="AN691" s="16">
        <v>2.2950819672131102E-2</v>
      </c>
      <c r="AO691" s="16">
        <v>8.1344902386117097E-3</v>
      </c>
      <c r="AP691" s="16">
        <v>3.77358490566038E-3</v>
      </c>
      <c r="AQ691" s="16"/>
      <c r="AR691" s="16">
        <v>9.4827586206896602E-3</v>
      </c>
      <c r="AS691" s="16">
        <v>1.0262725779967201E-2</v>
      </c>
      <c r="AT691" s="16"/>
      <c r="AU691" s="16">
        <v>6.9204152249135002E-3</v>
      </c>
      <c r="AV691" s="16">
        <v>1.06030483764082E-2</v>
      </c>
      <c r="AW691" s="16"/>
      <c r="AX691" s="16">
        <v>1.1400651465798E-2</v>
      </c>
      <c r="AY691" s="16">
        <v>9.7250167672702902E-3</v>
      </c>
      <c r="AZ691" s="16"/>
      <c r="BA691" s="16">
        <v>3.9647577092511002E-2</v>
      </c>
      <c r="BB691" s="16">
        <v>8.0142475512021399E-3</v>
      </c>
      <c r="BC691" s="16"/>
      <c r="BD691" s="16">
        <v>1.4471780028943599E-2</v>
      </c>
      <c r="BE691" s="16">
        <v>8.9500860585197892E-3</v>
      </c>
      <c r="BF691" s="16"/>
      <c r="BG691" s="16">
        <v>2.3584905660377398E-2</v>
      </c>
      <c r="BH691" s="16">
        <v>9.1607565011820307E-3</v>
      </c>
      <c r="BI691" s="16"/>
      <c r="BJ691" s="16">
        <v>1.35135135135135E-2</v>
      </c>
      <c r="BK691" s="16">
        <v>9.5177664974619297E-3</v>
      </c>
      <c r="BL691" s="16"/>
      <c r="BM691" s="16">
        <v>1.7921146953405E-2</v>
      </c>
      <c r="BN691" s="16">
        <v>9.3457943925233603E-3</v>
      </c>
      <c r="BO691" s="16"/>
      <c r="BP691" s="16">
        <v>6.8181818181818196E-3</v>
      </c>
      <c r="BQ691" s="16">
        <v>1.0456273764258599E-2</v>
      </c>
    </row>
    <row r="692" spans="2:69" x14ac:dyDescent="0.25">
      <c r="B692" t="s">
        <v>330</v>
      </c>
      <c r="C692" s="16">
        <v>5.2836484983314804E-3</v>
      </c>
      <c r="D692" s="16">
        <v>4.1928721174004204E-3</v>
      </c>
      <c r="E692" s="16">
        <v>2.0161290322580601E-3</v>
      </c>
      <c r="F692" s="16">
        <v>0</v>
      </c>
      <c r="G692" s="16">
        <v>4.5146726862302497E-3</v>
      </c>
      <c r="H692" s="16">
        <v>9.5693779904306199E-3</v>
      </c>
      <c r="I692" s="16">
        <v>5.2910052910052898E-3</v>
      </c>
      <c r="J692" s="16">
        <v>1.63934426229508E-2</v>
      </c>
      <c r="K692" s="16">
        <v>1.3157894736842099E-2</v>
      </c>
      <c r="L692" s="16">
        <v>0</v>
      </c>
      <c r="M692" s="16"/>
      <c r="N692" s="16">
        <v>5.1948051948051896E-3</v>
      </c>
      <c r="O692" s="16">
        <v>6.9930069930069904E-3</v>
      </c>
      <c r="P692" s="16">
        <v>2.7063599458728E-3</v>
      </c>
      <c r="Q692" s="16">
        <v>5.8737151248164504E-3</v>
      </c>
      <c r="R692" s="16"/>
      <c r="S692" s="16">
        <v>3.4364261168384901E-3</v>
      </c>
      <c r="T692" s="16">
        <v>1.0989010989011E-2</v>
      </c>
      <c r="U692" s="16">
        <v>3.1847133757961798E-3</v>
      </c>
      <c r="V692" s="16">
        <v>9.5541401273885294E-3</v>
      </c>
      <c r="W692" s="16">
        <v>4.2372881355932203E-3</v>
      </c>
      <c r="X692" s="16">
        <v>1.27388535031847E-3</v>
      </c>
      <c r="Y692" s="16">
        <v>6.17283950617284E-3</v>
      </c>
      <c r="Z692" s="16"/>
      <c r="AA692" s="16">
        <v>4.6874999999999998E-3</v>
      </c>
      <c r="AB692" s="16">
        <v>5.6131260794473198E-3</v>
      </c>
      <c r="AC692" s="16"/>
      <c r="AD692" s="16">
        <v>5.3134962805526003E-3</v>
      </c>
      <c r="AE692" s="16">
        <v>5.27306967984934E-3</v>
      </c>
      <c r="AF692" s="16"/>
      <c r="AG692" s="16">
        <v>4.5074050225370303E-3</v>
      </c>
      <c r="AH692" s="16">
        <v>5.8737151248164504E-3</v>
      </c>
      <c r="AI692" s="16"/>
      <c r="AJ692" s="16">
        <v>1.10071546505228E-3</v>
      </c>
      <c r="AK692" s="16">
        <v>9.5559302979201805E-3</v>
      </c>
      <c r="AL692" s="16"/>
      <c r="AM692" s="16">
        <v>1.4705882352941201E-2</v>
      </c>
      <c r="AN692" s="16">
        <v>1.3114754098360701E-2</v>
      </c>
      <c r="AO692" s="16">
        <v>4.88069414316703E-3</v>
      </c>
      <c r="AP692" s="16">
        <v>9.4339622641509402E-4</v>
      </c>
      <c r="AQ692" s="16"/>
      <c r="AR692" s="16">
        <v>4.3103448275862103E-3</v>
      </c>
      <c r="AS692" s="16">
        <v>5.74712643678161E-3</v>
      </c>
      <c r="AT692" s="16"/>
      <c r="AU692" s="16">
        <v>1.7301038062283701E-3</v>
      </c>
      <c r="AV692" s="16">
        <v>5.9642147117296204E-3</v>
      </c>
      <c r="AW692" s="16"/>
      <c r="AX692" s="16">
        <v>6.5146579804560298E-3</v>
      </c>
      <c r="AY692" s="16">
        <v>5.0301810865191103E-3</v>
      </c>
      <c r="AZ692" s="16"/>
      <c r="BA692" s="16">
        <v>4.4052863436123404E-3</v>
      </c>
      <c r="BB692" s="16">
        <v>5.3428317008014196E-3</v>
      </c>
      <c r="BC692" s="16"/>
      <c r="BD692" s="16">
        <v>7.2358900144717797E-3</v>
      </c>
      <c r="BE692" s="16">
        <v>4.8192771084337397E-3</v>
      </c>
      <c r="BF692" s="16"/>
      <c r="BG692" s="16">
        <v>9.4339622641509396E-3</v>
      </c>
      <c r="BH692" s="16">
        <v>5.0236406619385303E-3</v>
      </c>
      <c r="BI692" s="16"/>
      <c r="BJ692" s="16">
        <v>4.5045045045045001E-3</v>
      </c>
      <c r="BK692" s="16">
        <v>5.3934010152284304E-3</v>
      </c>
      <c r="BL692" s="16"/>
      <c r="BM692" s="16">
        <v>0</v>
      </c>
      <c r="BN692" s="16">
        <v>5.7280675309014199E-3</v>
      </c>
      <c r="BO692" s="16"/>
      <c r="BP692" s="16">
        <v>4.5454545454545496E-3</v>
      </c>
      <c r="BQ692" s="16">
        <v>5.3865652724968301E-3</v>
      </c>
    </row>
    <row r="693" spans="2:69" x14ac:dyDescent="0.25">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c r="AX693" s="16"/>
      <c r="AY693" s="16"/>
      <c r="AZ693" s="16"/>
      <c r="BA693" s="16"/>
      <c r="BB693" s="16"/>
      <c r="BC693" s="16"/>
      <c r="BD693" s="16"/>
      <c r="BE693" s="16"/>
      <c r="BF693" s="16"/>
      <c r="BG693" s="16"/>
      <c r="BH693" s="16"/>
      <c r="BI693" s="16"/>
      <c r="BJ693" s="16"/>
      <c r="BK693" s="16"/>
      <c r="BL693" s="16"/>
      <c r="BM693" s="16"/>
      <c r="BN693" s="16"/>
      <c r="BO693" s="16"/>
      <c r="BP693" s="16"/>
      <c r="BQ693" s="16"/>
    </row>
    <row r="694" spans="2:69" x14ac:dyDescent="0.25">
      <c r="B694" s="6" t="s">
        <v>338</v>
      </c>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row>
    <row r="695" spans="2:69" x14ac:dyDescent="0.25">
      <c r="B695" s="23" t="s">
        <v>683</v>
      </c>
      <c r="C695" s="16" t="s">
        <v>332</v>
      </c>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c r="BC695" s="16"/>
      <c r="BD695" s="16"/>
      <c r="BE695" s="16"/>
      <c r="BF695" s="16"/>
      <c r="BG695" s="16"/>
      <c r="BH695" s="16"/>
      <c r="BI695" s="16"/>
      <c r="BJ695" s="16"/>
      <c r="BK695" s="16"/>
      <c r="BL695" s="16"/>
      <c r="BM695" s="16"/>
      <c r="BN695" s="16"/>
      <c r="BO695" s="16"/>
      <c r="BP695" s="16"/>
      <c r="BQ695" s="16"/>
    </row>
    <row r="696" spans="2:69" x14ac:dyDescent="0.25">
      <c r="B696" t="s">
        <v>326</v>
      </c>
      <c r="C696" s="16">
        <v>0.403839188699746</v>
      </c>
      <c r="D696" s="16">
        <v>0.40821917808219199</v>
      </c>
      <c r="E696" s="16">
        <v>0.452442159383033</v>
      </c>
      <c r="F696" s="16">
        <v>0.50741839762611296</v>
      </c>
      <c r="G696" s="16">
        <v>0.43298969072165</v>
      </c>
      <c r="H696" s="16">
        <v>0.25876460767946602</v>
      </c>
      <c r="I696" s="16">
        <v>0.43973214285714302</v>
      </c>
      <c r="J696" s="16">
        <v>0.48623853211009199</v>
      </c>
      <c r="K696" s="16">
        <v>0.4</v>
      </c>
      <c r="L696" s="16">
        <v>0.33333333333333298</v>
      </c>
      <c r="M696" s="16"/>
      <c r="N696" s="16">
        <v>0.329166666666667</v>
      </c>
      <c r="O696" s="16">
        <v>0.375</v>
      </c>
      <c r="P696" s="16">
        <v>0.37883959044368598</v>
      </c>
      <c r="Q696" s="16">
        <v>0.42918454935622302</v>
      </c>
      <c r="R696" s="16"/>
      <c r="S696" s="16">
        <v>0.37558685446009399</v>
      </c>
      <c r="T696" s="16">
        <v>0.33333333333333298</v>
      </c>
      <c r="U696" s="16">
        <v>0.37301587301587302</v>
      </c>
      <c r="V696" s="16">
        <v>0.34408602150537598</v>
      </c>
      <c r="W696" s="16">
        <v>0.389097744360902</v>
      </c>
      <c r="X696" s="16">
        <v>0.46178861788617898</v>
      </c>
      <c r="Y696" s="16">
        <v>0.49357326478149099</v>
      </c>
      <c r="Z696" s="16"/>
      <c r="AA696" s="16">
        <v>0.44098205854579797</v>
      </c>
      <c r="AB696" s="16">
        <v>0.38072855464159799</v>
      </c>
      <c r="AC696" s="16"/>
      <c r="AD696" s="16">
        <v>0.41895604395604402</v>
      </c>
      <c r="AE696" s="16">
        <v>0.398425971470733</v>
      </c>
      <c r="AF696" s="16"/>
      <c r="AG696" s="16">
        <v>0.367256637168142</v>
      </c>
      <c r="AH696" s="16">
        <v>0.42918454935622302</v>
      </c>
      <c r="AI696" s="16"/>
      <c r="AJ696" s="16">
        <v>0.47014925373134298</v>
      </c>
      <c r="AK696" s="16">
        <v>0.32789432789432799</v>
      </c>
      <c r="AL696" s="16"/>
      <c r="AM696" s="16">
        <v>0.26530612244898</v>
      </c>
      <c r="AN696" s="16">
        <v>0.29166666666666702</v>
      </c>
      <c r="AO696" s="16">
        <v>0.33711262282690901</v>
      </c>
      <c r="AP696" s="16">
        <v>0.55904658721560097</v>
      </c>
      <c r="AQ696" s="16"/>
      <c r="AR696" s="16">
        <v>0.41675617615467198</v>
      </c>
      <c r="AS696" s="16">
        <v>0.39726775956284199</v>
      </c>
      <c r="AT696" s="16"/>
      <c r="AU696" s="16">
        <v>0.41986455981941301</v>
      </c>
      <c r="AV696" s="16">
        <v>0.40077653149266601</v>
      </c>
      <c r="AW696" s="16"/>
      <c r="AX696" s="16">
        <v>0.41468253968253999</v>
      </c>
      <c r="AY696" s="16">
        <v>0.40141781125387699</v>
      </c>
      <c r="AZ696" s="16"/>
      <c r="BA696" s="16">
        <v>0.39344262295082</v>
      </c>
      <c r="BB696" s="16">
        <v>0.40457719162141198</v>
      </c>
      <c r="BC696" s="16"/>
      <c r="BD696" s="16">
        <v>0.41153846153846202</v>
      </c>
      <c r="BE696" s="16">
        <v>0.402052655064703</v>
      </c>
      <c r="BF696" s="16"/>
      <c r="BG696" s="16">
        <v>0.45142857142857101</v>
      </c>
      <c r="BH696" s="16">
        <v>0.40061871616396</v>
      </c>
      <c r="BI696" s="16"/>
      <c r="BJ696" s="16">
        <v>0.45758354755784098</v>
      </c>
      <c r="BK696" s="16">
        <v>0.39502529510961198</v>
      </c>
      <c r="BL696" s="16"/>
      <c r="BM696" s="16">
        <v>0.421487603305785</v>
      </c>
      <c r="BN696" s="16">
        <v>0.40214370782056402</v>
      </c>
      <c r="BO696" s="16"/>
      <c r="BP696" s="16">
        <v>0.41847826086956502</v>
      </c>
      <c r="BQ696" s="16">
        <v>0.401587964897618</v>
      </c>
    </row>
    <row r="697" spans="2:69" x14ac:dyDescent="0.25">
      <c r="B697" t="s">
        <v>327</v>
      </c>
      <c r="C697" s="16">
        <v>0.47844983701557398</v>
      </c>
      <c r="D697" s="16">
        <v>0.48219178082191799</v>
      </c>
      <c r="E697" s="16">
        <v>0.419023136246787</v>
      </c>
      <c r="F697" s="16">
        <v>0.427299703264095</v>
      </c>
      <c r="G697" s="16">
        <v>0.47938144329896898</v>
      </c>
      <c r="H697" s="16">
        <v>0.554257095158598</v>
      </c>
      <c r="I697" s="16">
        <v>0.48214285714285698</v>
      </c>
      <c r="J697" s="16">
        <v>0.37614678899082599</v>
      </c>
      <c r="K697" s="16">
        <v>0.5</v>
      </c>
      <c r="L697" s="16">
        <v>0.5</v>
      </c>
      <c r="M697" s="16"/>
      <c r="N697" s="16">
        <v>0.46666666666666701</v>
      </c>
      <c r="O697" s="16">
        <v>0.49671052631578899</v>
      </c>
      <c r="P697" s="16">
        <v>0.48464163822525602</v>
      </c>
      <c r="Q697" s="16">
        <v>0.47455548743102399</v>
      </c>
      <c r="R697" s="16"/>
      <c r="S697" s="16">
        <v>0.46478873239436602</v>
      </c>
      <c r="T697" s="16">
        <v>0.55555555555555602</v>
      </c>
      <c r="U697" s="16">
        <v>0.50793650793650802</v>
      </c>
      <c r="V697" s="16">
        <v>0.50322580645161297</v>
      </c>
      <c r="W697" s="16">
        <v>0.505639097744361</v>
      </c>
      <c r="X697" s="16">
        <v>0.42601626016260202</v>
      </c>
      <c r="Y697" s="16">
        <v>0.42416452442159402</v>
      </c>
      <c r="Z697" s="16"/>
      <c r="AA697" s="16">
        <v>0.46458923512747902</v>
      </c>
      <c r="AB697" s="16">
        <v>0.48707403055229098</v>
      </c>
      <c r="AC697" s="16"/>
      <c r="AD697" s="16">
        <v>0.47252747252747301</v>
      </c>
      <c r="AE697" s="16">
        <v>0.48057058534185898</v>
      </c>
      <c r="AF697" s="16"/>
      <c r="AG697" s="16">
        <v>0.48407079646017698</v>
      </c>
      <c r="AH697" s="16">
        <v>0.47455548743102399</v>
      </c>
      <c r="AI697" s="16"/>
      <c r="AJ697" s="16">
        <v>0.44233378561736802</v>
      </c>
      <c r="AK697" s="16">
        <v>0.51981351981351998</v>
      </c>
      <c r="AL697" s="16"/>
      <c r="AM697" s="16">
        <v>0.44897959183673503</v>
      </c>
      <c r="AN697" s="16">
        <v>0.50219298245613997</v>
      </c>
      <c r="AO697" s="16">
        <v>0.53590325018896401</v>
      </c>
      <c r="AP697" s="16">
        <v>0.38894907908992399</v>
      </c>
      <c r="AQ697" s="16"/>
      <c r="AR697" s="16">
        <v>0.47798066595059102</v>
      </c>
      <c r="AS697" s="16">
        <v>0.47868852459016398</v>
      </c>
      <c r="AT697" s="16"/>
      <c r="AU697" s="16">
        <v>0.47404063205417601</v>
      </c>
      <c r="AV697" s="16">
        <v>0.47929249352890402</v>
      </c>
      <c r="AW697" s="16"/>
      <c r="AX697" s="16">
        <v>0.47023809523809501</v>
      </c>
      <c r="AY697" s="16">
        <v>0.48028356225077501</v>
      </c>
      <c r="AZ697" s="16"/>
      <c r="BA697" s="16">
        <v>0.45901639344262302</v>
      </c>
      <c r="BB697" s="16">
        <v>0.47982932505818499</v>
      </c>
      <c r="BC697" s="16"/>
      <c r="BD697" s="16">
        <v>0.50384615384615405</v>
      </c>
      <c r="BE697" s="16">
        <v>0.472556894243641</v>
      </c>
      <c r="BF697" s="16"/>
      <c r="BG697" s="16">
        <v>0.47428571428571398</v>
      </c>
      <c r="BH697" s="16">
        <v>0.47873163186388201</v>
      </c>
      <c r="BI697" s="16"/>
      <c r="BJ697" s="16">
        <v>0.45501285347043702</v>
      </c>
      <c r="BK697" s="16">
        <v>0.48229342327150099</v>
      </c>
      <c r="BL697" s="16"/>
      <c r="BM697" s="16">
        <v>0.42561983471074399</v>
      </c>
      <c r="BN697" s="16">
        <v>0.48352520841603802</v>
      </c>
      <c r="BO697" s="16"/>
      <c r="BP697" s="16">
        <v>0.45108695652173902</v>
      </c>
      <c r="BQ697" s="16">
        <v>0.482657751776013</v>
      </c>
    </row>
    <row r="698" spans="2:69" x14ac:dyDescent="0.25">
      <c r="B698" t="s">
        <v>328</v>
      </c>
      <c r="C698" s="16">
        <v>9.4168779427743599E-2</v>
      </c>
      <c r="D698" s="16">
        <v>8.7671232876712302E-2</v>
      </c>
      <c r="E698" s="16">
        <v>9.7686375321336796E-2</v>
      </c>
      <c r="F698" s="16">
        <v>5.3412462908011903E-2</v>
      </c>
      <c r="G698" s="16">
        <v>6.18556701030928E-2</v>
      </c>
      <c r="H698" s="16">
        <v>0.15692821368948201</v>
      </c>
      <c r="I698" s="16">
        <v>6.0267857142857102E-2</v>
      </c>
      <c r="J698" s="16">
        <v>0.11009174311926601</v>
      </c>
      <c r="K698" s="16">
        <v>8.3333333333333301E-2</v>
      </c>
      <c r="L698" s="16">
        <v>0.15151515151515199</v>
      </c>
      <c r="M698" s="16"/>
      <c r="N698" s="16">
        <v>0.17499999999999999</v>
      </c>
      <c r="O698" s="16">
        <v>9.5394736842105296E-2</v>
      </c>
      <c r="P698" s="16">
        <v>0.10580204778157</v>
      </c>
      <c r="Q698" s="16">
        <v>7.7866339668914805E-2</v>
      </c>
      <c r="R698" s="16"/>
      <c r="S698" s="16">
        <v>0.140845070422535</v>
      </c>
      <c r="T698" s="16">
        <v>8.6956521739130405E-2</v>
      </c>
      <c r="U698" s="16">
        <v>8.3333333333333301E-2</v>
      </c>
      <c r="V698" s="16">
        <v>0.12688172043010801</v>
      </c>
      <c r="W698" s="16">
        <v>8.4586466165413501E-2</v>
      </c>
      <c r="X698" s="16">
        <v>9.4308943089430899E-2</v>
      </c>
      <c r="Y698" s="16">
        <v>5.6555269922879202E-2</v>
      </c>
      <c r="Z698" s="16"/>
      <c r="AA698" s="16">
        <v>7.0821529745042494E-2</v>
      </c>
      <c r="AB698" s="16">
        <v>0.108695652173913</v>
      </c>
      <c r="AC698" s="16"/>
      <c r="AD698" s="16">
        <v>9.2032967032966997E-2</v>
      </c>
      <c r="AE698" s="16">
        <v>9.4933595671421497E-2</v>
      </c>
      <c r="AF698" s="16"/>
      <c r="AG698" s="16">
        <v>0.117699115044248</v>
      </c>
      <c r="AH698" s="16">
        <v>7.7866339668914805E-2</v>
      </c>
      <c r="AI698" s="16"/>
      <c r="AJ698" s="16">
        <v>7.3948439620081394E-2</v>
      </c>
      <c r="AK698" s="16">
        <v>0.11732711732711699</v>
      </c>
      <c r="AL698" s="16"/>
      <c r="AM698" s="16">
        <v>0.26530612244898</v>
      </c>
      <c r="AN698" s="16">
        <v>0.15350877192982501</v>
      </c>
      <c r="AO698" s="16">
        <v>0.101284958427816</v>
      </c>
      <c r="AP698" s="16">
        <v>4.5503791982665201E-2</v>
      </c>
      <c r="AQ698" s="16"/>
      <c r="AR698" s="16">
        <v>7.9484425349087007E-2</v>
      </c>
      <c r="AS698" s="16">
        <v>0.101639344262295</v>
      </c>
      <c r="AT698" s="16"/>
      <c r="AU698" s="16">
        <v>7.9006772009029294E-2</v>
      </c>
      <c r="AV698" s="16">
        <v>9.7066436583261403E-2</v>
      </c>
      <c r="AW698" s="16"/>
      <c r="AX698" s="16">
        <v>8.7301587301587297E-2</v>
      </c>
      <c r="AY698" s="16">
        <v>9.5702259636685896E-2</v>
      </c>
      <c r="AZ698" s="16"/>
      <c r="BA698" s="16">
        <v>0.109289617486339</v>
      </c>
      <c r="BB698" s="16">
        <v>9.3095422808378597E-2</v>
      </c>
      <c r="BC698" s="16"/>
      <c r="BD698" s="16">
        <v>6.7307692307692304E-2</v>
      </c>
      <c r="BE698" s="16">
        <v>0.100401606425703</v>
      </c>
      <c r="BF698" s="16"/>
      <c r="BG698" s="16">
        <v>5.14285714285714E-2</v>
      </c>
      <c r="BH698" s="16">
        <v>9.7061098221190995E-2</v>
      </c>
      <c r="BI698" s="16"/>
      <c r="BJ698" s="16">
        <v>5.9125964010282799E-2</v>
      </c>
      <c r="BK698" s="16">
        <v>9.9915682967959496E-2</v>
      </c>
      <c r="BL698" s="16"/>
      <c r="BM698" s="16">
        <v>0.111570247933884</v>
      </c>
      <c r="BN698" s="16">
        <v>9.2497022628027004E-2</v>
      </c>
      <c r="BO698" s="16"/>
      <c r="BP698" s="16">
        <v>0.103260869565217</v>
      </c>
      <c r="BQ698" s="16">
        <v>9.2770580860844096E-2</v>
      </c>
    </row>
    <row r="699" spans="2:69" x14ac:dyDescent="0.25">
      <c r="B699" t="s">
        <v>329</v>
      </c>
      <c r="C699" s="16">
        <v>1.7022817819630599E-2</v>
      </c>
      <c r="D699" s="16">
        <v>1.3698630136986301E-2</v>
      </c>
      <c r="E699" s="16">
        <v>2.8277634961439601E-2</v>
      </c>
      <c r="F699" s="16">
        <v>1.18694362017804E-2</v>
      </c>
      <c r="G699" s="16">
        <v>1.8041237113402098E-2</v>
      </c>
      <c r="H699" s="16">
        <v>2.17028380634391E-2</v>
      </c>
      <c r="I699" s="16">
        <v>4.4642857142857097E-3</v>
      </c>
      <c r="J699" s="16">
        <v>2.7522935779816501E-2</v>
      </c>
      <c r="K699" s="16">
        <v>1.6666666666666701E-2</v>
      </c>
      <c r="L699" s="16">
        <v>1.5151515151515201E-2</v>
      </c>
      <c r="M699" s="16"/>
      <c r="N699" s="16">
        <v>2.9166666666666698E-2</v>
      </c>
      <c r="O699" s="16">
        <v>2.30263157894737E-2</v>
      </c>
      <c r="P699" s="16">
        <v>1.87713310580205E-2</v>
      </c>
      <c r="Q699" s="16">
        <v>1.34886572654813E-2</v>
      </c>
      <c r="R699" s="16"/>
      <c r="S699" s="16">
        <v>1.4084507042253501E-2</v>
      </c>
      <c r="T699" s="16">
        <v>2.41545893719807E-2</v>
      </c>
      <c r="U699" s="16">
        <v>2.3809523809523801E-2</v>
      </c>
      <c r="V699" s="16">
        <v>1.9354838709677399E-2</v>
      </c>
      <c r="W699" s="16">
        <v>1.3157894736842099E-2</v>
      </c>
      <c r="X699" s="16">
        <v>1.6260162601626001E-2</v>
      </c>
      <c r="Y699" s="16">
        <v>1.2853470437018E-2</v>
      </c>
      <c r="Z699" s="16"/>
      <c r="AA699" s="16">
        <v>2.07743153918791E-2</v>
      </c>
      <c r="AB699" s="16">
        <v>1.46886016451234E-2</v>
      </c>
      <c r="AC699" s="16"/>
      <c r="AD699" s="16">
        <v>9.6153846153846194E-3</v>
      </c>
      <c r="AE699" s="16">
        <v>1.9675356615838701E-2</v>
      </c>
      <c r="AF699" s="16"/>
      <c r="AG699" s="16">
        <v>2.21238938053097E-2</v>
      </c>
      <c r="AH699" s="16">
        <v>1.34886572654813E-2</v>
      </c>
      <c r="AI699" s="16"/>
      <c r="AJ699" s="16">
        <v>1.22116689280868E-2</v>
      </c>
      <c r="AK699" s="16">
        <v>2.2533022533022501E-2</v>
      </c>
      <c r="AL699" s="16"/>
      <c r="AM699" s="16">
        <v>2.04081632653061E-2</v>
      </c>
      <c r="AN699" s="16">
        <v>3.5087719298245598E-2</v>
      </c>
      <c r="AO699" s="16">
        <v>1.8140589569161002E-2</v>
      </c>
      <c r="AP699" s="16">
        <v>6.5005417118093201E-3</v>
      </c>
      <c r="AQ699" s="16"/>
      <c r="AR699" s="16">
        <v>2.04081632653061E-2</v>
      </c>
      <c r="AS699" s="16">
        <v>1.53005464480874E-2</v>
      </c>
      <c r="AT699" s="16"/>
      <c r="AU699" s="16">
        <v>1.35440180586907E-2</v>
      </c>
      <c r="AV699" s="16">
        <v>1.7687661777394299E-2</v>
      </c>
      <c r="AW699" s="16"/>
      <c r="AX699" s="16">
        <v>1.9841269841269799E-2</v>
      </c>
      <c r="AY699" s="16">
        <v>1.63934426229508E-2</v>
      </c>
      <c r="AZ699" s="16"/>
      <c r="BA699" s="16">
        <v>3.8251366120218601E-2</v>
      </c>
      <c r="BB699" s="16">
        <v>1.55159038013964E-2</v>
      </c>
      <c r="BC699" s="16"/>
      <c r="BD699" s="16">
        <v>1.7307692307692302E-2</v>
      </c>
      <c r="BE699" s="16">
        <v>1.6956715751896501E-2</v>
      </c>
      <c r="BF699" s="16"/>
      <c r="BG699" s="16">
        <v>2.2857142857142899E-2</v>
      </c>
      <c r="BH699" s="16">
        <v>1.6627996906419199E-2</v>
      </c>
      <c r="BI699" s="16"/>
      <c r="BJ699" s="16">
        <v>2.5706940874036001E-2</v>
      </c>
      <c r="BK699" s="16">
        <v>1.55986509274874E-2</v>
      </c>
      <c r="BL699" s="16"/>
      <c r="BM699" s="16">
        <v>4.1322314049586799E-2</v>
      </c>
      <c r="BN699" s="16">
        <v>1.46883684001588E-2</v>
      </c>
      <c r="BO699" s="16"/>
      <c r="BP699" s="16">
        <v>2.1739130434782601E-2</v>
      </c>
      <c r="BQ699" s="16">
        <v>1.62975344755537E-2</v>
      </c>
    </row>
    <row r="700" spans="2:69" x14ac:dyDescent="0.25">
      <c r="B700" t="s">
        <v>330</v>
      </c>
      <c r="C700" s="16">
        <v>6.5193770373053201E-3</v>
      </c>
      <c r="D700" s="16">
        <v>8.21917808219178E-3</v>
      </c>
      <c r="E700" s="16">
        <v>2.5706940874036001E-3</v>
      </c>
      <c r="F700" s="16">
        <v>0</v>
      </c>
      <c r="G700" s="16">
        <v>7.7319587628866E-3</v>
      </c>
      <c r="H700" s="16">
        <v>8.3472454090150194E-3</v>
      </c>
      <c r="I700" s="16">
        <v>1.33928571428571E-2</v>
      </c>
      <c r="J700" s="16">
        <v>0</v>
      </c>
      <c r="K700" s="16">
        <v>0</v>
      </c>
      <c r="L700" s="16">
        <v>0</v>
      </c>
      <c r="M700" s="16"/>
      <c r="N700" s="16">
        <v>0</v>
      </c>
      <c r="O700" s="16">
        <v>9.8684210526315801E-3</v>
      </c>
      <c r="P700" s="16">
        <v>1.19453924914676E-2</v>
      </c>
      <c r="Q700" s="16">
        <v>4.9049662783568404E-3</v>
      </c>
      <c r="R700" s="16"/>
      <c r="S700" s="16">
        <v>4.6948356807511703E-3</v>
      </c>
      <c r="T700" s="16">
        <v>0</v>
      </c>
      <c r="U700" s="16">
        <v>1.1904761904761901E-2</v>
      </c>
      <c r="V700" s="16">
        <v>6.4516129032258099E-3</v>
      </c>
      <c r="W700" s="16">
        <v>7.5187969924812E-3</v>
      </c>
      <c r="X700" s="16">
        <v>1.6260162601626001E-3</v>
      </c>
      <c r="Y700" s="16">
        <v>1.2853470437018E-2</v>
      </c>
      <c r="Z700" s="16"/>
      <c r="AA700" s="16">
        <v>2.8328611898016999E-3</v>
      </c>
      <c r="AB700" s="16">
        <v>8.8131609870740306E-3</v>
      </c>
      <c r="AC700" s="16"/>
      <c r="AD700" s="16">
        <v>6.8681318681318698E-3</v>
      </c>
      <c r="AE700" s="16">
        <v>6.3944909001475703E-3</v>
      </c>
      <c r="AF700" s="16"/>
      <c r="AG700" s="16">
        <v>8.8495575221238902E-3</v>
      </c>
      <c r="AH700" s="16">
        <v>4.9049662783568404E-3</v>
      </c>
      <c r="AI700" s="16"/>
      <c r="AJ700" s="16">
        <v>1.3568521031207599E-3</v>
      </c>
      <c r="AK700" s="16">
        <v>1.2432012432012401E-2</v>
      </c>
      <c r="AL700" s="16"/>
      <c r="AM700" s="16">
        <v>0</v>
      </c>
      <c r="AN700" s="16">
        <v>1.7543859649122799E-2</v>
      </c>
      <c r="AO700" s="16">
        <v>7.5585789871504203E-3</v>
      </c>
      <c r="AP700" s="16">
        <v>0</v>
      </c>
      <c r="AQ700" s="16"/>
      <c r="AR700" s="16">
        <v>5.37056928034372E-3</v>
      </c>
      <c r="AS700" s="16">
        <v>7.1038251366120197E-3</v>
      </c>
      <c r="AT700" s="16"/>
      <c r="AU700" s="16">
        <v>1.35440180586907E-2</v>
      </c>
      <c r="AV700" s="16">
        <v>5.17687661777394E-3</v>
      </c>
      <c r="AW700" s="16"/>
      <c r="AX700" s="16">
        <v>7.9365079365079395E-3</v>
      </c>
      <c r="AY700" s="16">
        <v>6.2029242357111202E-3</v>
      </c>
      <c r="AZ700" s="16"/>
      <c r="BA700" s="16">
        <v>0</v>
      </c>
      <c r="BB700" s="16">
        <v>6.9821567106283901E-3</v>
      </c>
      <c r="BC700" s="16"/>
      <c r="BD700" s="16">
        <v>0</v>
      </c>
      <c r="BE700" s="16">
        <v>8.0321285140562207E-3</v>
      </c>
      <c r="BF700" s="16"/>
      <c r="BG700" s="16">
        <v>0</v>
      </c>
      <c r="BH700" s="16">
        <v>6.96055684454756E-3</v>
      </c>
      <c r="BI700" s="16"/>
      <c r="BJ700" s="16">
        <v>2.5706940874036001E-3</v>
      </c>
      <c r="BK700" s="16">
        <v>7.1669477234401298E-3</v>
      </c>
      <c r="BL700" s="16"/>
      <c r="BM700" s="16">
        <v>0</v>
      </c>
      <c r="BN700" s="16">
        <v>7.1456927352123896E-3</v>
      </c>
      <c r="BO700" s="16"/>
      <c r="BP700" s="16">
        <v>5.4347826086956503E-3</v>
      </c>
      <c r="BQ700" s="16">
        <v>6.6861679899707501E-3</v>
      </c>
    </row>
    <row r="701" spans="2:69" x14ac:dyDescent="0.25">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c r="AX701" s="16"/>
      <c r="AY701" s="16"/>
      <c r="AZ701" s="16"/>
      <c r="BA701" s="16"/>
      <c r="BB701" s="16"/>
      <c r="BC701" s="16"/>
      <c r="BD701" s="16"/>
      <c r="BE701" s="16"/>
      <c r="BF701" s="16"/>
      <c r="BG701" s="16"/>
      <c r="BH701" s="16"/>
      <c r="BI701" s="16"/>
      <c r="BJ701" s="16"/>
      <c r="BK701" s="16"/>
      <c r="BL701" s="16"/>
      <c r="BM701" s="16"/>
      <c r="BN701" s="16"/>
      <c r="BO701" s="16"/>
      <c r="BP701" s="16"/>
      <c r="BQ701" s="16"/>
    </row>
    <row r="702" spans="2:69" x14ac:dyDescent="0.25">
      <c r="B702" s="6" t="s">
        <v>339</v>
      </c>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c r="AZ702" s="16"/>
      <c r="BA702" s="16"/>
      <c r="BB702" s="16"/>
      <c r="BC702" s="16"/>
      <c r="BD702" s="16"/>
      <c r="BE702" s="16"/>
      <c r="BF702" s="16"/>
      <c r="BG702" s="16"/>
      <c r="BH702" s="16"/>
      <c r="BI702" s="16"/>
      <c r="BJ702" s="16"/>
      <c r="BK702" s="16"/>
      <c r="BL702" s="16"/>
      <c r="BM702" s="16"/>
      <c r="BN702" s="16"/>
      <c r="BO702" s="16"/>
      <c r="BP702" s="16"/>
      <c r="BQ702" s="16"/>
    </row>
    <row r="703" spans="2:69" x14ac:dyDescent="0.25">
      <c r="B703" s="23" t="s">
        <v>684</v>
      </c>
      <c r="C703" s="16" t="s">
        <v>332</v>
      </c>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c r="BC703" s="16"/>
      <c r="BD703" s="16"/>
      <c r="BE703" s="16"/>
      <c r="BF703" s="16"/>
      <c r="BG703" s="16"/>
      <c r="BH703" s="16"/>
      <c r="BI703" s="16"/>
      <c r="BJ703" s="16"/>
      <c r="BK703" s="16"/>
      <c r="BL703" s="16"/>
      <c r="BM703" s="16"/>
      <c r="BN703" s="16"/>
      <c r="BO703" s="16"/>
      <c r="BP703" s="16"/>
      <c r="BQ703" s="16"/>
    </row>
    <row r="704" spans="2:69" x14ac:dyDescent="0.25">
      <c r="B704" t="s">
        <v>326</v>
      </c>
      <c r="C704" s="16">
        <v>0.49369812480787001</v>
      </c>
      <c r="D704" s="16">
        <v>0.44419134396355398</v>
      </c>
      <c r="E704" s="16">
        <v>0.54381443298969101</v>
      </c>
      <c r="F704" s="16">
        <v>0.56712962962962998</v>
      </c>
      <c r="G704" s="16">
        <v>0.46095717884130999</v>
      </c>
      <c r="H704" s="16">
        <v>0.46400000000000002</v>
      </c>
      <c r="I704" s="16">
        <v>0.49551166965888699</v>
      </c>
      <c r="J704" s="16">
        <v>0.52272727272727304</v>
      </c>
      <c r="K704" s="16">
        <v>0.5</v>
      </c>
      <c r="L704" s="16">
        <v>0.5</v>
      </c>
      <c r="M704" s="16"/>
      <c r="N704" s="16">
        <v>0.40974212034384</v>
      </c>
      <c r="O704" s="16">
        <v>0.42564102564102602</v>
      </c>
      <c r="P704" s="16">
        <v>0.45552147239263802</v>
      </c>
      <c r="Q704" s="16">
        <v>0.53705692803437199</v>
      </c>
      <c r="R704" s="16"/>
      <c r="S704" s="16">
        <v>0.48239436619718301</v>
      </c>
      <c r="T704" s="16">
        <v>0.427385892116183</v>
      </c>
      <c r="U704" s="16">
        <v>0.50515463917525805</v>
      </c>
      <c r="V704" s="16">
        <v>0.42346938775510201</v>
      </c>
      <c r="W704" s="16">
        <v>0.50993377483443703</v>
      </c>
      <c r="X704" s="16">
        <v>0.53150684931506897</v>
      </c>
      <c r="Y704" s="16">
        <v>0.54892601431980903</v>
      </c>
      <c r="Z704" s="16"/>
      <c r="AA704" s="16">
        <v>0.53026427962489298</v>
      </c>
      <c r="AB704" s="16">
        <v>0.47307692307692301</v>
      </c>
      <c r="AC704" s="16"/>
      <c r="AD704" s="16">
        <v>0.51270718232044199</v>
      </c>
      <c r="AE704" s="16">
        <v>0.48637137989778501</v>
      </c>
      <c r="AF704" s="16"/>
      <c r="AG704" s="16">
        <v>0.43565780014378103</v>
      </c>
      <c r="AH704" s="16">
        <v>0.53705692803437199</v>
      </c>
      <c r="AI704" s="16"/>
      <c r="AJ704" s="16">
        <v>0.56283824413710204</v>
      </c>
      <c r="AK704" s="16">
        <v>0.42138364779874199</v>
      </c>
      <c r="AL704" s="16"/>
      <c r="AM704" s="16">
        <v>0.359375</v>
      </c>
      <c r="AN704" s="16">
        <v>0.35</v>
      </c>
      <c r="AO704" s="16">
        <v>0.45448916408668699</v>
      </c>
      <c r="AP704" s="16">
        <v>0.64635364635364601</v>
      </c>
      <c r="AQ704" s="16"/>
      <c r="AR704" s="16">
        <v>0.48999046711153499</v>
      </c>
      <c r="AS704" s="16">
        <v>0.49546279491833001</v>
      </c>
      <c r="AT704" s="16"/>
      <c r="AU704" s="16">
        <v>0.51581027667984203</v>
      </c>
      <c r="AV704" s="16">
        <v>0.48962504550418601</v>
      </c>
      <c r="AW704" s="16"/>
      <c r="AX704" s="16">
        <v>0.54203935599284403</v>
      </c>
      <c r="AY704" s="16">
        <v>0.48366740905716399</v>
      </c>
      <c r="AZ704" s="16"/>
      <c r="BA704" s="16">
        <v>0.47297297297297303</v>
      </c>
      <c r="BB704" s="16">
        <v>0.49521610029693203</v>
      </c>
      <c r="BC704" s="16"/>
      <c r="BD704" s="16">
        <v>0.50677966101694905</v>
      </c>
      <c r="BE704" s="16">
        <v>0.49079984979346603</v>
      </c>
      <c r="BF704" s="16"/>
      <c r="BG704" s="16">
        <v>0.54871794871794899</v>
      </c>
      <c r="BH704" s="16">
        <v>0.49018966644865902</v>
      </c>
      <c r="BI704" s="16"/>
      <c r="BJ704" s="16">
        <v>0.54589371980676304</v>
      </c>
      <c r="BK704" s="16">
        <v>0.48608665022895398</v>
      </c>
      <c r="BL704" s="16"/>
      <c r="BM704" s="16">
        <v>0.54085603112840497</v>
      </c>
      <c r="BN704" s="16">
        <v>0.48965287049399198</v>
      </c>
      <c r="BO704" s="16"/>
      <c r="BP704" s="16">
        <v>0.48362720403022702</v>
      </c>
      <c r="BQ704" s="16">
        <v>0.49509803921568601</v>
      </c>
    </row>
    <row r="705" spans="2:69" x14ac:dyDescent="0.25">
      <c r="B705" t="s">
        <v>327</v>
      </c>
      <c r="C705" s="16">
        <v>0.43682754380571798</v>
      </c>
      <c r="D705" s="16">
        <v>0.46241457858769902</v>
      </c>
      <c r="E705" s="16">
        <v>0.40463917525773202</v>
      </c>
      <c r="F705" s="16">
        <v>0.37962962962962998</v>
      </c>
      <c r="G705" s="16">
        <v>0.47103274559194003</v>
      </c>
      <c r="H705" s="16">
        <v>0.45200000000000001</v>
      </c>
      <c r="I705" s="16">
        <v>0.45421903052064599</v>
      </c>
      <c r="J705" s="16">
        <v>0.37878787878787901</v>
      </c>
      <c r="K705" s="16">
        <v>0.41249999999999998</v>
      </c>
      <c r="L705" s="16">
        <v>0.44871794871794901</v>
      </c>
      <c r="M705" s="16"/>
      <c r="N705" s="16">
        <v>0.47851002865329501</v>
      </c>
      <c r="O705" s="16">
        <v>0.505128205128205</v>
      </c>
      <c r="P705" s="16">
        <v>0.46625766871165603</v>
      </c>
      <c r="Q705" s="16">
        <v>0.404403866809882</v>
      </c>
      <c r="R705" s="16"/>
      <c r="S705" s="16">
        <v>0.426056338028169</v>
      </c>
      <c r="T705" s="16">
        <v>0.49377593360995897</v>
      </c>
      <c r="U705" s="16">
        <v>0.42268041237113402</v>
      </c>
      <c r="V705" s="16">
        <v>0.50170068027210901</v>
      </c>
      <c r="W705" s="16">
        <v>0.43874172185430499</v>
      </c>
      <c r="X705" s="16">
        <v>0.40410958904109601</v>
      </c>
      <c r="Y705" s="16">
        <v>0.38902147971360401</v>
      </c>
      <c r="Z705" s="16"/>
      <c r="AA705" s="16">
        <v>0.416027280477408</v>
      </c>
      <c r="AB705" s="16">
        <v>0.44855769230769199</v>
      </c>
      <c r="AC705" s="16"/>
      <c r="AD705" s="16">
        <v>0.41767955801105</v>
      </c>
      <c r="AE705" s="16">
        <v>0.44420783645655898</v>
      </c>
      <c r="AF705" s="16"/>
      <c r="AG705" s="16">
        <v>0.48023005032350802</v>
      </c>
      <c r="AH705" s="16">
        <v>0.404403866809882</v>
      </c>
      <c r="AI705" s="16"/>
      <c r="AJ705" s="16">
        <v>0.38484666265784701</v>
      </c>
      <c r="AK705" s="16">
        <v>0.49119496855345901</v>
      </c>
      <c r="AL705" s="16"/>
      <c r="AM705" s="16">
        <v>0.375</v>
      </c>
      <c r="AN705" s="16">
        <v>0.50178571428571395</v>
      </c>
      <c r="AO705" s="16">
        <v>0.48359133126935</v>
      </c>
      <c r="AP705" s="16">
        <v>0.32867132867132898</v>
      </c>
      <c r="AQ705" s="16"/>
      <c r="AR705" s="16">
        <v>0.44804575786463302</v>
      </c>
      <c r="AS705" s="16">
        <v>0.431488203266788</v>
      </c>
      <c r="AT705" s="16"/>
      <c r="AU705" s="16">
        <v>0.43280632411067199</v>
      </c>
      <c r="AV705" s="16">
        <v>0.43756825627957802</v>
      </c>
      <c r="AW705" s="16"/>
      <c r="AX705" s="16">
        <v>0.38998211091234303</v>
      </c>
      <c r="AY705" s="16">
        <v>0.44654788418708202</v>
      </c>
      <c r="AZ705" s="16"/>
      <c r="BA705" s="16">
        <v>0.41891891891891903</v>
      </c>
      <c r="BB705" s="16">
        <v>0.43813922797756499</v>
      </c>
      <c r="BC705" s="16"/>
      <c r="BD705" s="16">
        <v>0.43728813559322</v>
      </c>
      <c r="BE705" s="16">
        <v>0.43672549755914403</v>
      </c>
      <c r="BF705" s="16"/>
      <c r="BG705" s="16">
        <v>0.38461538461538503</v>
      </c>
      <c r="BH705" s="16">
        <v>0.44015696533682103</v>
      </c>
      <c r="BI705" s="16"/>
      <c r="BJ705" s="16">
        <v>0.39130434782608697</v>
      </c>
      <c r="BK705" s="16">
        <v>0.44346600915815398</v>
      </c>
      <c r="BL705" s="16"/>
      <c r="BM705" s="16">
        <v>0.41245136186770398</v>
      </c>
      <c r="BN705" s="16">
        <v>0.43891855807743702</v>
      </c>
      <c r="BO705" s="16"/>
      <c r="BP705" s="16">
        <v>0.44584382871536499</v>
      </c>
      <c r="BQ705" s="16">
        <v>0.43557422969187698</v>
      </c>
    </row>
    <row r="706" spans="2:69" x14ac:dyDescent="0.25">
      <c r="B706" t="s">
        <v>328</v>
      </c>
      <c r="C706" s="16">
        <v>5.68705810021519E-2</v>
      </c>
      <c r="D706" s="16">
        <v>7.9726651480637803E-2</v>
      </c>
      <c r="E706" s="16">
        <v>4.6391752577319603E-2</v>
      </c>
      <c r="F706" s="16">
        <v>4.6296296296296301E-2</v>
      </c>
      <c r="G706" s="16">
        <v>5.5415617128463497E-2</v>
      </c>
      <c r="H706" s="16">
        <v>5.86666666666667E-2</v>
      </c>
      <c r="I706" s="16">
        <v>4.66786355475763E-2</v>
      </c>
      <c r="J706" s="16">
        <v>7.5757575757575801E-2</v>
      </c>
      <c r="K706" s="16">
        <v>7.4999999999999997E-2</v>
      </c>
      <c r="L706" s="16">
        <v>5.1282051282051301E-2</v>
      </c>
      <c r="M706" s="16"/>
      <c r="N706" s="16">
        <v>9.7421203438395401E-2</v>
      </c>
      <c r="O706" s="16">
        <v>4.8717948717948698E-2</v>
      </c>
      <c r="P706" s="16">
        <v>6.5950920245398795E-2</v>
      </c>
      <c r="Q706" s="16">
        <v>4.7798066595059099E-2</v>
      </c>
      <c r="R706" s="16"/>
      <c r="S706" s="16">
        <v>5.9859154929577503E-2</v>
      </c>
      <c r="T706" s="16">
        <v>7.0539419087136901E-2</v>
      </c>
      <c r="U706" s="16">
        <v>6.5292096219931303E-2</v>
      </c>
      <c r="V706" s="16">
        <v>6.6326530612244902E-2</v>
      </c>
      <c r="W706" s="16">
        <v>4.8013245033112599E-2</v>
      </c>
      <c r="X706" s="16">
        <v>5.2054794520547898E-2</v>
      </c>
      <c r="Y706" s="16">
        <v>4.5346062052505999E-2</v>
      </c>
      <c r="Z706" s="16"/>
      <c r="AA706" s="16">
        <v>4.3478260869565202E-2</v>
      </c>
      <c r="AB706" s="16">
        <v>6.4423076923076902E-2</v>
      </c>
      <c r="AC706" s="16"/>
      <c r="AD706" s="16">
        <v>5.5248618784530398E-2</v>
      </c>
      <c r="AE706" s="16">
        <v>5.7495741056218103E-2</v>
      </c>
      <c r="AF706" s="16"/>
      <c r="AG706" s="16">
        <v>6.9015097052480198E-2</v>
      </c>
      <c r="AH706" s="16">
        <v>4.7798066595059099E-2</v>
      </c>
      <c r="AI706" s="16"/>
      <c r="AJ706" s="16">
        <v>3.9085989176187601E-2</v>
      </c>
      <c r="AK706" s="16">
        <v>7.5471698113207503E-2</v>
      </c>
      <c r="AL706" s="16"/>
      <c r="AM706" s="16">
        <v>0.203125</v>
      </c>
      <c r="AN706" s="16">
        <v>0.114285714285714</v>
      </c>
      <c r="AO706" s="16">
        <v>5.2631578947368397E-2</v>
      </c>
      <c r="AP706" s="16">
        <v>2.1978021978022001E-2</v>
      </c>
      <c r="AQ706" s="16"/>
      <c r="AR706" s="16">
        <v>5.1477597712106797E-2</v>
      </c>
      <c r="AS706" s="16">
        <v>5.9437386569872998E-2</v>
      </c>
      <c r="AT706" s="16"/>
      <c r="AU706" s="16">
        <v>4.94071146245059E-2</v>
      </c>
      <c r="AV706" s="16">
        <v>5.8245358572988702E-2</v>
      </c>
      <c r="AW706" s="16"/>
      <c r="AX706" s="16">
        <v>5.7245080500894503E-2</v>
      </c>
      <c r="AY706" s="16">
        <v>5.67928730512249E-2</v>
      </c>
      <c r="AZ706" s="16"/>
      <c r="BA706" s="16">
        <v>9.45945945945946E-2</v>
      </c>
      <c r="BB706" s="16">
        <v>5.4107555262289699E-2</v>
      </c>
      <c r="BC706" s="16"/>
      <c r="BD706" s="16">
        <v>4.4067796610169498E-2</v>
      </c>
      <c r="BE706" s="16">
        <v>5.9707097258730801E-2</v>
      </c>
      <c r="BF706" s="16"/>
      <c r="BG706" s="16">
        <v>5.1282051282051301E-2</v>
      </c>
      <c r="BH706" s="16">
        <v>5.7226945716154401E-2</v>
      </c>
      <c r="BI706" s="16"/>
      <c r="BJ706" s="16">
        <v>5.3140096618357502E-2</v>
      </c>
      <c r="BK706" s="16">
        <v>5.7414582599506901E-2</v>
      </c>
      <c r="BL706" s="16"/>
      <c r="BM706" s="16">
        <v>3.5019455252918302E-2</v>
      </c>
      <c r="BN706" s="16">
        <v>5.8744993324432601E-2</v>
      </c>
      <c r="BO706" s="16"/>
      <c r="BP706" s="16">
        <v>5.5415617128463497E-2</v>
      </c>
      <c r="BQ706" s="16">
        <v>5.7072829131652701E-2</v>
      </c>
    </row>
    <row r="707" spans="2:69" x14ac:dyDescent="0.25">
      <c r="B707" t="s">
        <v>329</v>
      </c>
      <c r="C707" s="16">
        <v>7.07039655702429E-3</v>
      </c>
      <c r="D707" s="16">
        <v>6.8337129840546698E-3</v>
      </c>
      <c r="E707" s="16">
        <v>2.5773195876288698E-3</v>
      </c>
      <c r="F707" s="16">
        <v>2.3148148148148099E-3</v>
      </c>
      <c r="G707" s="16">
        <v>1.00755667506297E-2</v>
      </c>
      <c r="H707" s="16">
        <v>1.7333333333333301E-2</v>
      </c>
      <c r="I707" s="16">
        <v>0</v>
      </c>
      <c r="J707" s="16">
        <v>7.5757575757575803E-3</v>
      </c>
      <c r="K707" s="16">
        <v>0</v>
      </c>
      <c r="L707" s="16">
        <v>0</v>
      </c>
      <c r="M707" s="16"/>
      <c r="N707" s="16">
        <v>1.14613180515759E-2</v>
      </c>
      <c r="O707" s="16">
        <v>1.5384615384615399E-2</v>
      </c>
      <c r="P707" s="16">
        <v>7.6687116564417204E-3</v>
      </c>
      <c r="Q707" s="16">
        <v>4.2964554242749704E-3</v>
      </c>
      <c r="R707" s="16"/>
      <c r="S707" s="16">
        <v>2.8169014084507001E-2</v>
      </c>
      <c r="T707" s="16">
        <v>8.29875518672199E-3</v>
      </c>
      <c r="U707" s="16">
        <v>3.4364261168384901E-3</v>
      </c>
      <c r="V707" s="16">
        <v>1.70068027210884E-3</v>
      </c>
      <c r="W707" s="16">
        <v>0</v>
      </c>
      <c r="X707" s="16">
        <v>9.5890410958904097E-3</v>
      </c>
      <c r="Y707" s="16">
        <v>9.5465393794749408E-3</v>
      </c>
      <c r="Z707" s="16"/>
      <c r="AA707" s="16">
        <v>6.8201193520886598E-3</v>
      </c>
      <c r="AB707" s="16">
        <v>7.2115384615384602E-3</v>
      </c>
      <c r="AC707" s="16"/>
      <c r="AD707" s="16">
        <v>7.7348066298342502E-3</v>
      </c>
      <c r="AE707" s="16">
        <v>6.8143100511073298E-3</v>
      </c>
      <c r="AF707" s="16"/>
      <c r="AG707" s="16">
        <v>1.078360891445E-2</v>
      </c>
      <c r="AH707" s="16">
        <v>4.2964554242749704E-3</v>
      </c>
      <c r="AI707" s="16"/>
      <c r="AJ707" s="16">
        <v>8.4185207456404093E-3</v>
      </c>
      <c r="AK707" s="16">
        <v>5.66037735849057E-3</v>
      </c>
      <c r="AL707" s="16"/>
      <c r="AM707" s="16">
        <v>4.6875E-2</v>
      </c>
      <c r="AN707" s="16">
        <v>1.9642857142857101E-2</v>
      </c>
      <c r="AO707" s="16">
        <v>4.9535603715170299E-3</v>
      </c>
      <c r="AP707" s="16">
        <v>9.99000999000999E-4</v>
      </c>
      <c r="AQ707" s="16"/>
      <c r="AR707" s="16">
        <v>7.6263107721639698E-3</v>
      </c>
      <c r="AS707" s="16">
        <v>6.8058076225045398E-3</v>
      </c>
      <c r="AT707" s="16"/>
      <c r="AU707" s="16">
        <v>1.9762845849802401E-3</v>
      </c>
      <c r="AV707" s="16">
        <v>8.0087368037859499E-3</v>
      </c>
      <c r="AW707" s="16"/>
      <c r="AX707" s="16">
        <v>3.5778175313058999E-3</v>
      </c>
      <c r="AY707" s="16">
        <v>7.7951002227171504E-3</v>
      </c>
      <c r="AZ707" s="16"/>
      <c r="BA707" s="16">
        <v>9.0090090090090107E-3</v>
      </c>
      <c r="BB707" s="16">
        <v>6.9284064665126998E-3</v>
      </c>
      <c r="BC707" s="16"/>
      <c r="BD707" s="16">
        <v>8.4745762711864406E-3</v>
      </c>
      <c r="BE707" s="16">
        <v>6.7592940292902698E-3</v>
      </c>
      <c r="BF707" s="16"/>
      <c r="BG707" s="16">
        <v>1.02564102564103E-2</v>
      </c>
      <c r="BH707" s="16">
        <v>6.8672334859385198E-3</v>
      </c>
      <c r="BI707" s="16"/>
      <c r="BJ707" s="16">
        <v>7.2463768115942004E-3</v>
      </c>
      <c r="BK707" s="16">
        <v>7.0447340612891903E-3</v>
      </c>
      <c r="BL707" s="16"/>
      <c r="BM707" s="16">
        <v>7.7821011673151804E-3</v>
      </c>
      <c r="BN707" s="16">
        <v>7.0093457943925198E-3</v>
      </c>
      <c r="BO707" s="16"/>
      <c r="BP707" s="16">
        <v>1.2594458438287199E-2</v>
      </c>
      <c r="BQ707" s="16">
        <v>6.3025210084033598E-3</v>
      </c>
    </row>
    <row r="708" spans="2:69" x14ac:dyDescent="0.25">
      <c r="B708" t="s">
        <v>330</v>
      </c>
      <c r="C708" s="16">
        <v>5.5333538272363996E-3</v>
      </c>
      <c r="D708" s="16">
        <v>6.8337129840546698E-3</v>
      </c>
      <c r="E708" s="16">
        <v>2.5773195876288698E-3</v>
      </c>
      <c r="F708" s="16">
        <v>4.6296296296296302E-3</v>
      </c>
      <c r="G708" s="16">
        <v>2.5188916876574298E-3</v>
      </c>
      <c r="H708" s="16">
        <v>8.0000000000000002E-3</v>
      </c>
      <c r="I708" s="16">
        <v>3.5906642728904801E-3</v>
      </c>
      <c r="J708" s="16">
        <v>1.5151515151515201E-2</v>
      </c>
      <c r="K708" s="16">
        <v>1.2500000000000001E-2</v>
      </c>
      <c r="L708" s="16">
        <v>0</v>
      </c>
      <c r="M708" s="16"/>
      <c r="N708" s="16">
        <v>2.8653295128939801E-3</v>
      </c>
      <c r="O708" s="16">
        <v>5.1282051282051299E-3</v>
      </c>
      <c r="P708" s="16">
        <v>4.6012269938650301E-3</v>
      </c>
      <c r="Q708" s="16">
        <v>6.44468313641246E-3</v>
      </c>
      <c r="R708" s="16"/>
      <c r="S708" s="16">
        <v>3.5211267605633799E-3</v>
      </c>
      <c r="T708" s="16">
        <v>0</v>
      </c>
      <c r="U708" s="16">
        <v>3.4364261168384901E-3</v>
      </c>
      <c r="V708" s="16">
        <v>6.8027210884353704E-3</v>
      </c>
      <c r="W708" s="16">
        <v>3.3112582781457001E-3</v>
      </c>
      <c r="X708" s="16">
        <v>2.7397260273972599E-3</v>
      </c>
      <c r="Y708" s="16">
        <v>7.1599045346062099E-3</v>
      </c>
      <c r="Z708" s="16"/>
      <c r="AA708" s="16">
        <v>3.4100596760443299E-3</v>
      </c>
      <c r="AB708" s="16">
        <v>6.7307692307692303E-3</v>
      </c>
      <c r="AC708" s="16"/>
      <c r="AD708" s="16">
        <v>6.6298342541436499E-3</v>
      </c>
      <c r="AE708" s="16">
        <v>5.1107325383304902E-3</v>
      </c>
      <c r="AF708" s="16"/>
      <c r="AG708" s="16">
        <v>4.3134435657800098E-3</v>
      </c>
      <c r="AH708" s="16">
        <v>6.44468313641246E-3</v>
      </c>
      <c r="AI708" s="16"/>
      <c r="AJ708" s="16">
        <v>4.8105832832230902E-3</v>
      </c>
      <c r="AK708" s="16">
        <v>6.2893081761006301E-3</v>
      </c>
      <c r="AL708" s="16"/>
      <c r="AM708" s="16">
        <v>1.5625E-2</v>
      </c>
      <c r="AN708" s="16">
        <v>1.4285714285714299E-2</v>
      </c>
      <c r="AO708" s="16">
        <v>4.3343653250773996E-3</v>
      </c>
      <c r="AP708" s="16">
        <v>1.9980019980020002E-3</v>
      </c>
      <c r="AQ708" s="16"/>
      <c r="AR708" s="16">
        <v>2.8598665395614901E-3</v>
      </c>
      <c r="AS708" s="16">
        <v>6.8058076225045398E-3</v>
      </c>
      <c r="AT708" s="16"/>
      <c r="AU708" s="16">
        <v>0</v>
      </c>
      <c r="AV708" s="16">
        <v>6.5526028394612299E-3</v>
      </c>
      <c r="AW708" s="16"/>
      <c r="AX708" s="16">
        <v>7.1556350626118103E-3</v>
      </c>
      <c r="AY708" s="16">
        <v>5.1967334818114304E-3</v>
      </c>
      <c r="AZ708" s="16"/>
      <c r="BA708" s="16">
        <v>4.5045045045045001E-3</v>
      </c>
      <c r="BB708" s="16">
        <v>5.60870999670076E-3</v>
      </c>
      <c r="BC708" s="16"/>
      <c r="BD708" s="16">
        <v>3.3898305084745801E-3</v>
      </c>
      <c r="BE708" s="16">
        <v>6.0082613593691299E-3</v>
      </c>
      <c r="BF708" s="16"/>
      <c r="BG708" s="16">
        <v>5.1282051282051299E-3</v>
      </c>
      <c r="BH708" s="16">
        <v>5.5591890124264201E-3</v>
      </c>
      <c r="BI708" s="16"/>
      <c r="BJ708" s="16">
        <v>2.4154589371980701E-3</v>
      </c>
      <c r="BK708" s="16">
        <v>5.9880239520958096E-3</v>
      </c>
      <c r="BL708" s="16"/>
      <c r="BM708" s="16">
        <v>3.8910505836575902E-3</v>
      </c>
      <c r="BN708" s="16">
        <v>5.6742323097463297E-3</v>
      </c>
      <c r="BO708" s="16"/>
      <c r="BP708" s="16">
        <v>2.5188916876574298E-3</v>
      </c>
      <c r="BQ708" s="16">
        <v>5.9523809523809503E-3</v>
      </c>
    </row>
    <row r="709" spans="2:69" x14ac:dyDescent="0.25">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c r="AL709" s="16"/>
      <c r="AM709" s="16"/>
      <c r="AN709" s="16"/>
      <c r="AO709" s="16"/>
      <c r="AP709" s="16"/>
      <c r="AQ709" s="16"/>
      <c r="AR709" s="16"/>
      <c r="AS709" s="16"/>
      <c r="AT709" s="16"/>
      <c r="AU709" s="16"/>
      <c r="AV709" s="16"/>
      <c r="AW709" s="16"/>
      <c r="AX709" s="16"/>
      <c r="AY709" s="16"/>
      <c r="AZ709" s="16"/>
      <c r="BA709" s="16"/>
      <c r="BB709" s="16"/>
      <c r="BC709" s="16"/>
      <c r="BD709" s="16"/>
      <c r="BE709" s="16"/>
      <c r="BF709" s="16"/>
      <c r="BG709" s="16"/>
      <c r="BH709" s="16"/>
      <c r="BI709" s="16"/>
      <c r="BJ709" s="16"/>
      <c r="BK709" s="16"/>
      <c r="BL709" s="16"/>
      <c r="BM709" s="16"/>
      <c r="BN709" s="16"/>
      <c r="BO709" s="16"/>
      <c r="BP709" s="16"/>
      <c r="BQ709" s="16"/>
    </row>
    <row r="710" spans="2:69" x14ac:dyDescent="0.25">
      <c r="B710" s="6" t="s">
        <v>340</v>
      </c>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row>
    <row r="711" spans="2:69" x14ac:dyDescent="0.25">
      <c r="B711" s="23" t="s">
        <v>685</v>
      </c>
      <c r="C711" s="16" t="s">
        <v>332</v>
      </c>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c r="AM711" s="16"/>
      <c r="AN711" s="16"/>
      <c r="AO711" s="16"/>
      <c r="AP711" s="16"/>
      <c r="AQ711" s="16"/>
      <c r="AR711" s="16"/>
      <c r="AS711" s="16"/>
      <c r="AT711" s="16"/>
      <c r="AU711" s="16"/>
      <c r="AV711" s="16"/>
      <c r="AW711" s="16"/>
      <c r="AX711" s="16"/>
      <c r="AY711" s="16"/>
      <c r="AZ711" s="16"/>
      <c r="BA711" s="16"/>
      <c r="BB711" s="16"/>
      <c r="BC711" s="16"/>
      <c r="BD711" s="16"/>
      <c r="BE711" s="16"/>
      <c r="BF711" s="16"/>
      <c r="BG711" s="16"/>
      <c r="BH711" s="16"/>
      <c r="BI711" s="16"/>
      <c r="BJ711" s="16"/>
      <c r="BK711" s="16"/>
      <c r="BL711" s="16"/>
      <c r="BM711" s="16"/>
      <c r="BN711" s="16"/>
      <c r="BO711" s="16"/>
      <c r="BP711" s="16"/>
      <c r="BQ711" s="16"/>
    </row>
    <row r="712" spans="2:69" x14ac:dyDescent="0.25">
      <c r="B712" t="s">
        <v>326</v>
      </c>
      <c r="C712" s="16">
        <v>0.52400000000000002</v>
      </c>
      <c r="D712" s="16">
        <v>0.49770642201834903</v>
      </c>
      <c r="E712" s="16">
        <v>0.58056872037914697</v>
      </c>
      <c r="F712" s="16">
        <v>0.59223300970873805</v>
      </c>
      <c r="G712" s="16">
        <v>0.49865951742627301</v>
      </c>
      <c r="H712" s="16">
        <v>0.45245398773006101</v>
      </c>
      <c r="I712" s="16">
        <v>0.55818965517241403</v>
      </c>
      <c r="J712" s="16">
        <v>0.48</v>
      </c>
      <c r="K712" s="16">
        <v>0.52112676056338003</v>
      </c>
      <c r="L712" s="16">
        <v>0.58571428571428596</v>
      </c>
      <c r="M712" s="16"/>
      <c r="N712" s="16">
        <v>0.383259911894273</v>
      </c>
      <c r="O712" s="16">
        <v>0.49538461538461498</v>
      </c>
      <c r="P712" s="16">
        <v>0.488188976377953</v>
      </c>
      <c r="Q712" s="16">
        <v>0.55929398786541595</v>
      </c>
      <c r="R712" s="16"/>
      <c r="S712" s="16">
        <v>0.45106382978723403</v>
      </c>
      <c r="T712" s="16">
        <v>0.46606334841628999</v>
      </c>
      <c r="U712" s="16">
        <v>0.51398601398601396</v>
      </c>
      <c r="V712" s="16">
        <v>0.48367346938775502</v>
      </c>
      <c r="W712" s="16">
        <v>0.55403087478559199</v>
      </c>
      <c r="X712" s="16">
        <v>0.53304597701149403</v>
      </c>
      <c r="Y712" s="16">
        <v>0.60189573459715595</v>
      </c>
      <c r="Z712" s="16"/>
      <c r="AA712" s="16">
        <v>0.56933677863910404</v>
      </c>
      <c r="AB712" s="16">
        <v>0.49537792278412202</v>
      </c>
      <c r="AC712" s="16"/>
      <c r="AD712" s="16">
        <v>0.52911392405063296</v>
      </c>
      <c r="AE712" s="16">
        <v>0.52217194570135705</v>
      </c>
      <c r="AF712" s="16"/>
      <c r="AG712" s="16">
        <v>0.47009267059814702</v>
      </c>
      <c r="AH712" s="16">
        <v>0.55929398786541595</v>
      </c>
      <c r="AI712" s="16"/>
      <c r="AJ712" s="16">
        <v>0.58556316116988205</v>
      </c>
      <c r="AK712" s="16">
        <v>0.45297918162239798</v>
      </c>
      <c r="AL712" s="16"/>
      <c r="AM712" s="16">
        <v>0.3125</v>
      </c>
      <c r="AN712" s="16">
        <v>0.32935560859188501</v>
      </c>
      <c r="AO712" s="16">
        <v>0.49002659574468099</v>
      </c>
      <c r="AP712" s="16">
        <v>0.66273352999016699</v>
      </c>
      <c r="AQ712" s="16"/>
      <c r="AR712" s="16">
        <v>0.55577492596248801</v>
      </c>
      <c r="AS712" s="16">
        <v>0.507800704579768</v>
      </c>
      <c r="AT712" s="16"/>
      <c r="AU712" s="16">
        <v>0.52272727272727304</v>
      </c>
      <c r="AV712" s="16">
        <v>0.524244833068362</v>
      </c>
      <c r="AW712" s="16"/>
      <c r="AX712" s="16">
        <v>0.54135338345864703</v>
      </c>
      <c r="AY712" s="16">
        <v>0.52025931928687197</v>
      </c>
      <c r="AZ712" s="16"/>
      <c r="BA712" s="16">
        <v>0.45410628019323701</v>
      </c>
      <c r="BB712" s="16">
        <v>0.52918009308986802</v>
      </c>
      <c r="BC712" s="16"/>
      <c r="BD712" s="16">
        <v>0.53084415584415601</v>
      </c>
      <c r="BE712" s="16">
        <v>0.52223154362416102</v>
      </c>
      <c r="BF712" s="16"/>
      <c r="BG712" s="16">
        <v>0.56613756613756605</v>
      </c>
      <c r="BH712" s="16">
        <v>0.52116684453930995</v>
      </c>
      <c r="BI712" s="16"/>
      <c r="BJ712" s="16">
        <v>0.55154639175257703</v>
      </c>
      <c r="BK712" s="16">
        <v>0.51990811638591095</v>
      </c>
      <c r="BL712" s="16"/>
      <c r="BM712" s="16">
        <v>0.487179487179487</v>
      </c>
      <c r="BN712" s="16">
        <v>0.52711496746203901</v>
      </c>
      <c r="BO712" s="16"/>
      <c r="BP712" s="16">
        <v>0.50656167979002598</v>
      </c>
      <c r="BQ712" s="16">
        <v>0.52653684612447504</v>
      </c>
    </row>
    <row r="713" spans="2:69" x14ac:dyDescent="0.25">
      <c r="B713" t="s">
        <v>327</v>
      </c>
      <c r="C713" s="16">
        <v>0.40100000000000002</v>
      </c>
      <c r="D713" s="16">
        <v>0.41284403669724801</v>
      </c>
      <c r="E713" s="16">
        <v>0.34360189573459698</v>
      </c>
      <c r="F713" s="16">
        <v>0.35679611650485399</v>
      </c>
      <c r="G713" s="16">
        <v>0.41823056300268102</v>
      </c>
      <c r="H713" s="16">
        <v>0.45245398773006101</v>
      </c>
      <c r="I713" s="16">
        <v>0.39008620689655199</v>
      </c>
      <c r="J713" s="16">
        <v>0.46</v>
      </c>
      <c r="K713" s="16">
        <v>0.42253521126760601</v>
      </c>
      <c r="L713" s="16">
        <v>0.32857142857142901</v>
      </c>
      <c r="M713" s="16"/>
      <c r="N713" s="16">
        <v>0.47136563876651999</v>
      </c>
      <c r="O713" s="16">
        <v>0.41230769230769199</v>
      </c>
      <c r="P713" s="16">
        <v>0.43779527559055098</v>
      </c>
      <c r="Q713" s="16">
        <v>0.37727523441809202</v>
      </c>
      <c r="R713" s="16"/>
      <c r="S713" s="16">
        <v>0.42127659574468101</v>
      </c>
      <c r="T713" s="16">
        <v>0.44796380090497701</v>
      </c>
      <c r="U713" s="16">
        <v>0.40559440559440602</v>
      </c>
      <c r="V713" s="16">
        <v>0.424489795918367</v>
      </c>
      <c r="W713" s="16">
        <v>0.37392795883361901</v>
      </c>
      <c r="X713" s="16">
        <v>0.41235632183908</v>
      </c>
      <c r="Y713" s="16">
        <v>0.34123222748815202</v>
      </c>
      <c r="Z713" s="16"/>
      <c r="AA713" s="16">
        <v>0.36606373815676102</v>
      </c>
      <c r="AB713" s="16">
        <v>0.42305600870038101</v>
      </c>
      <c r="AC713" s="16"/>
      <c r="AD713" s="16">
        <v>0.40126582278480999</v>
      </c>
      <c r="AE713" s="16">
        <v>0.40090497737556602</v>
      </c>
      <c r="AF713" s="16"/>
      <c r="AG713" s="16">
        <v>0.43723673125526502</v>
      </c>
      <c r="AH713" s="16">
        <v>0.37727523441809202</v>
      </c>
      <c r="AI713" s="16"/>
      <c r="AJ713" s="16">
        <v>0.35345364032358401</v>
      </c>
      <c r="AK713" s="16">
        <v>0.45585068198133499</v>
      </c>
      <c r="AL713" s="16"/>
      <c r="AM713" s="16">
        <v>0.41666666666666702</v>
      </c>
      <c r="AN713" s="16">
        <v>0.49164677804295898</v>
      </c>
      <c r="AO713" s="16">
        <v>0.43550531914893598</v>
      </c>
      <c r="AP713" s="16">
        <v>0.31465093411996098</v>
      </c>
      <c r="AQ713" s="16"/>
      <c r="AR713" s="16">
        <v>0.37611056268509402</v>
      </c>
      <c r="AS713" s="16">
        <v>0.41368897835933599</v>
      </c>
      <c r="AT713" s="16"/>
      <c r="AU713" s="16">
        <v>0.40495867768595001</v>
      </c>
      <c r="AV713" s="16">
        <v>0.40023847376788602</v>
      </c>
      <c r="AW713" s="16"/>
      <c r="AX713" s="16">
        <v>0.389097744360902</v>
      </c>
      <c r="AY713" s="16">
        <v>0.40356564019448898</v>
      </c>
      <c r="AZ713" s="16"/>
      <c r="BA713" s="16">
        <v>0.434782608695652</v>
      </c>
      <c r="BB713" s="16">
        <v>0.39849624060150401</v>
      </c>
      <c r="BC713" s="16"/>
      <c r="BD713" s="16">
        <v>0.40909090909090901</v>
      </c>
      <c r="BE713" s="16">
        <v>0.398909395973154</v>
      </c>
      <c r="BF713" s="16"/>
      <c r="BG713" s="16">
        <v>0.34391534391534401</v>
      </c>
      <c r="BH713" s="16">
        <v>0.40483813589469902</v>
      </c>
      <c r="BI713" s="16"/>
      <c r="BJ713" s="16">
        <v>0.365979381443299</v>
      </c>
      <c r="BK713" s="16">
        <v>0.40620214395099502</v>
      </c>
      <c r="BL713" s="16"/>
      <c r="BM713" s="16">
        <v>0.43162393162393198</v>
      </c>
      <c r="BN713" s="16">
        <v>0.39840925524222698</v>
      </c>
      <c r="BO713" s="16"/>
      <c r="BP713" s="16">
        <v>0.41207349081364802</v>
      </c>
      <c r="BQ713" s="16">
        <v>0.399389079801451</v>
      </c>
    </row>
    <row r="714" spans="2:69" x14ac:dyDescent="0.25">
      <c r="B714" t="s">
        <v>328</v>
      </c>
      <c r="C714" s="16">
        <v>5.8000000000000003E-2</v>
      </c>
      <c r="D714" s="16">
        <v>6.1926605504587201E-2</v>
      </c>
      <c r="E714" s="16">
        <v>6.6350710900473897E-2</v>
      </c>
      <c r="F714" s="16">
        <v>4.6116504854368898E-2</v>
      </c>
      <c r="G714" s="16">
        <v>7.5067024128686294E-2</v>
      </c>
      <c r="H714" s="16">
        <v>6.5950920245398795E-2</v>
      </c>
      <c r="I714" s="16">
        <v>4.31034482758621E-2</v>
      </c>
      <c r="J714" s="16">
        <v>0.04</v>
      </c>
      <c r="K714" s="16">
        <v>4.2253521126760597E-2</v>
      </c>
      <c r="L714" s="16">
        <v>2.8571428571428598E-2</v>
      </c>
      <c r="M714" s="16"/>
      <c r="N714" s="16">
        <v>0.13215859030836999</v>
      </c>
      <c r="O714" s="16">
        <v>7.69230769230769E-2</v>
      </c>
      <c r="P714" s="16">
        <v>5.1968503937007901E-2</v>
      </c>
      <c r="Q714" s="16">
        <v>4.7435190292333201E-2</v>
      </c>
      <c r="R714" s="16"/>
      <c r="S714" s="16">
        <v>9.7872340425531903E-2</v>
      </c>
      <c r="T714" s="16">
        <v>6.7873303167420795E-2</v>
      </c>
      <c r="U714" s="16">
        <v>6.6433566433566404E-2</v>
      </c>
      <c r="V714" s="16">
        <v>7.3469387755102006E-2</v>
      </c>
      <c r="W714" s="16">
        <v>6.0034305317324198E-2</v>
      </c>
      <c r="X714" s="16">
        <v>3.5919540229885097E-2</v>
      </c>
      <c r="Y714" s="16">
        <v>4.7393364928909901E-2</v>
      </c>
      <c r="Z714" s="16"/>
      <c r="AA714" s="16">
        <v>4.82342807924203E-2</v>
      </c>
      <c r="AB714" s="16">
        <v>6.4165307232191396E-2</v>
      </c>
      <c r="AC714" s="16"/>
      <c r="AD714" s="16">
        <v>5.6962025316455701E-2</v>
      </c>
      <c r="AE714" s="16">
        <v>5.8371040723981901E-2</v>
      </c>
      <c r="AF714" s="16"/>
      <c r="AG714" s="16">
        <v>7.4136478517270399E-2</v>
      </c>
      <c r="AH714" s="16">
        <v>4.7435190292333201E-2</v>
      </c>
      <c r="AI714" s="16"/>
      <c r="AJ714" s="16">
        <v>4.7293092719352801E-2</v>
      </c>
      <c r="AK714" s="16">
        <v>7.0351758793969807E-2</v>
      </c>
      <c r="AL714" s="16"/>
      <c r="AM714" s="16">
        <v>0.14583333333333301</v>
      </c>
      <c r="AN714" s="16">
        <v>0.14797136038186201</v>
      </c>
      <c r="AO714" s="16">
        <v>5.5851063829787197E-2</v>
      </c>
      <c r="AP714" s="16">
        <v>1.86823992133727E-2</v>
      </c>
      <c r="AQ714" s="16"/>
      <c r="AR714" s="16">
        <v>5.5281342546890398E-2</v>
      </c>
      <c r="AS714" s="16">
        <v>5.9386009058882701E-2</v>
      </c>
      <c r="AT714" s="16"/>
      <c r="AU714" s="16">
        <v>5.7851239669421503E-2</v>
      </c>
      <c r="AV714" s="16">
        <v>5.8028616852146303E-2</v>
      </c>
      <c r="AW714" s="16"/>
      <c r="AX714" s="16">
        <v>4.13533834586466E-2</v>
      </c>
      <c r="AY714" s="16">
        <v>6.15883306320908E-2</v>
      </c>
      <c r="AZ714" s="16"/>
      <c r="BA714" s="16">
        <v>7.7294685990338202E-2</v>
      </c>
      <c r="BB714" s="16">
        <v>5.6569996419620502E-2</v>
      </c>
      <c r="BC714" s="16"/>
      <c r="BD714" s="16">
        <v>4.8701298701298697E-2</v>
      </c>
      <c r="BE714" s="16">
        <v>6.0402684563758399E-2</v>
      </c>
      <c r="BF714" s="16"/>
      <c r="BG714" s="16">
        <v>6.3492063492063502E-2</v>
      </c>
      <c r="BH714" s="16">
        <v>5.7630736392742798E-2</v>
      </c>
      <c r="BI714" s="16"/>
      <c r="BJ714" s="16">
        <v>6.4432989690721601E-2</v>
      </c>
      <c r="BK714" s="16">
        <v>5.7044410413476299E-2</v>
      </c>
      <c r="BL714" s="16"/>
      <c r="BM714" s="16">
        <v>6.4102564102564097E-2</v>
      </c>
      <c r="BN714" s="16">
        <v>5.7483731019522803E-2</v>
      </c>
      <c r="BO714" s="16"/>
      <c r="BP714" s="16">
        <v>6.5616797900262494E-2</v>
      </c>
      <c r="BQ714" s="16">
        <v>5.6891943489881601E-2</v>
      </c>
    </row>
    <row r="715" spans="2:69" x14ac:dyDescent="0.25">
      <c r="B715" t="s">
        <v>329</v>
      </c>
      <c r="C715" s="16">
        <v>8.6666666666666697E-3</v>
      </c>
      <c r="D715" s="16">
        <v>1.6055045871559599E-2</v>
      </c>
      <c r="E715" s="16">
        <v>7.10900473933649E-3</v>
      </c>
      <c r="F715" s="16">
        <v>0</v>
      </c>
      <c r="G715" s="16">
        <v>8.0428954423592495E-3</v>
      </c>
      <c r="H715" s="16">
        <v>1.3803680981595101E-2</v>
      </c>
      <c r="I715" s="16">
        <v>0</v>
      </c>
      <c r="J715" s="16">
        <v>0.01</v>
      </c>
      <c r="K715" s="16">
        <v>0</v>
      </c>
      <c r="L715" s="16">
        <v>4.2857142857142899E-2</v>
      </c>
      <c r="M715" s="16"/>
      <c r="N715" s="16">
        <v>8.8105726872246704E-3</v>
      </c>
      <c r="O715" s="16">
        <v>9.2307692307692299E-3</v>
      </c>
      <c r="P715" s="16">
        <v>9.4488188976378003E-3</v>
      </c>
      <c r="Q715" s="16">
        <v>8.2735797021511303E-3</v>
      </c>
      <c r="R715" s="16"/>
      <c r="S715" s="16">
        <v>1.27659574468085E-2</v>
      </c>
      <c r="T715" s="16">
        <v>1.35746606334842E-2</v>
      </c>
      <c r="U715" s="16">
        <v>6.9930069930069904E-3</v>
      </c>
      <c r="V715" s="16">
        <v>1.2244897959183701E-2</v>
      </c>
      <c r="W715" s="16">
        <v>3.43053173241852E-3</v>
      </c>
      <c r="X715" s="16">
        <v>1.1494252873563199E-2</v>
      </c>
      <c r="Y715" s="16">
        <v>4.739336492891E-3</v>
      </c>
      <c r="Z715" s="16"/>
      <c r="AA715" s="16">
        <v>8.6132644272179197E-3</v>
      </c>
      <c r="AB715" s="16">
        <v>8.7003806416530698E-3</v>
      </c>
      <c r="AC715" s="16"/>
      <c r="AD715" s="16">
        <v>7.5949367088607601E-3</v>
      </c>
      <c r="AE715" s="16">
        <v>9.0497737556561094E-3</v>
      </c>
      <c r="AF715" s="16"/>
      <c r="AG715" s="16">
        <v>9.2670598146587999E-3</v>
      </c>
      <c r="AH715" s="16">
        <v>8.2735797021511303E-3</v>
      </c>
      <c r="AI715" s="16"/>
      <c r="AJ715" s="16">
        <v>6.84505289359054E-3</v>
      </c>
      <c r="AK715" s="16">
        <v>1.07681263460158E-2</v>
      </c>
      <c r="AL715" s="16"/>
      <c r="AM715" s="16">
        <v>8.3333333333333301E-2</v>
      </c>
      <c r="AN715" s="16">
        <v>1.67064439140811E-2</v>
      </c>
      <c r="AO715" s="16">
        <v>8.6436170212765995E-3</v>
      </c>
      <c r="AP715" s="16">
        <v>1.96656833824975E-3</v>
      </c>
      <c r="AQ715" s="16"/>
      <c r="AR715" s="16">
        <v>4.9358341559723601E-3</v>
      </c>
      <c r="AS715" s="16">
        <v>1.05686965274283E-2</v>
      </c>
      <c r="AT715" s="16"/>
      <c r="AU715" s="16">
        <v>1.2396694214876E-2</v>
      </c>
      <c r="AV715" s="16">
        <v>7.9491255961844191E-3</v>
      </c>
      <c r="AW715" s="16"/>
      <c r="AX715" s="16">
        <v>1.3157894736842099E-2</v>
      </c>
      <c r="AY715" s="16">
        <v>7.6985413290113396E-3</v>
      </c>
      <c r="AZ715" s="16"/>
      <c r="BA715" s="16">
        <v>1.9323671497584499E-2</v>
      </c>
      <c r="BB715" s="16">
        <v>7.87683494450412E-3</v>
      </c>
      <c r="BC715" s="16"/>
      <c r="BD715" s="16">
        <v>6.4935064935064896E-3</v>
      </c>
      <c r="BE715" s="16">
        <v>9.2281879194630895E-3</v>
      </c>
      <c r="BF715" s="16"/>
      <c r="BG715" s="16">
        <v>2.6455026455026499E-2</v>
      </c>
      <c r="BH715" s="16">
        <v>7.4706510138740703E-3</v>
      </c>
      <c r="BI715" s="16"/>
      <c r="BJ715" s="16">
        <v>7.7319587628866E-3</v>
      </c>
      <c r="BK715" s="16">
        <v>8.8055130168453299E-3</v>
      </c>
      <c r="BL715" s="16"/>
      <c r="BM715" s="16">
        <v>1.2820512820512799E-2</v>
      </c>
      <c r="BN715" s="16">
        <v>8.3152566883586392E-3</v>
      </c>
      <c r="BO715" s="16"/>
      <c r="BP715" s="16">
        <v>1.0498687664042E-2</v>
      </c>
      <c r="BQ715" s="16">
        <v>8.4001527300496398E-3</v>
      </c>
    </row>
    <row r="716" spans="2:69" x14ac:dyDescent="0.25">
      <c r="B716" t="s">
        <v>330</v>
      </c>
      <c r="C716" s="16">
        <v>8.3333333333333297E-3</v>
      </c>
      <c r="D716" s="16">
        <v>1.14678899082569E-2</v>
      </c>
      <c r="E716" s="16">
        <v>2.3696682464455E-3</v>
      </c>
      <c r="F716" s="16">
        <v>4.8543689320388302E-3</v>
      </c>
      <c r="G716" s="16">
        <v>0</v>
      </c>
      <c r="H716" s="16">
        <v>1.5337423312883401E-2</v>
      </c>
      <c r="I716" s="16">
        <v>8.6206896551724102E-3</v>
      </c>
      <c r="J716" s="16">
        <v>0.01</v>
      </c>
      <c r="K716" s="16">
        <v>1.4084507042253501E-2</v>
      </c>
      <c r="L716" s="16">
        <v>1.4285714285714299E-2</v>
      </c>
      <c r="M716" s="16"/>
      <c r="N716" s="16">
        <v>4.4052863436123404E-3</v>
      </c>
      <c r="O716" s="16">
        <v>6.1538461538461504E-3</v>
      </c>
      <c r="P716" s="16">
        <v>1.25984251968504E-2</v>
      </c>
      <c r="Q716" s="16">
        <v>7.7220077220077196E-3</v>
      </c>
      <c r="R716" s="16"/>
      <c r="S716" s="16">
        <v>1.7021276595744698E-2</v>
      </c>
      <c r="T716" s="16">
        <v>4.5248868778280504E-3</v>
      </c>
      <c r="U716" s="16">
        <v>6.9930069930069904E-3</v>
      </c>
      <c r="V716" s="16">
        <v>6.1224489795918399E-3</v>
      </c>
      <c r="W716" s="16">
        <v>8.5763293310463107E-3</v>
      </c>
      <c r="X716" s="16">
        <v>7.1839080459770097E-3</v>
      </c>
      <c r="Y716" s="16">
        <v>4.739336492891E-3</v>
      </c>
      <c r="Z716" s="16"/>
      <c r="AA716" s="16">
        <v>7.7519379844961196E-3</v>
      </c>
      <c r="AB716" s="16">
        <v>8.7003806416530698E-3</v>
      </c>
      <c r="AC716" s="16"/>
      <c r="AD716" s="16">
        <v>5.0632911392405099E-3</v>
      </c>
      <c r="AE716" s="16">
        <v>9.5022624434389098E-3</v>
      </c>
      <c r="AF716" s="16"/>
      <c r="AG716" s="16">
        <v>9.2670598146587999E-3</v>
      </c>
      <c r="AH716" s="16">
        <v>7.7220077220077196E-3</v>
      </c>
      <c r="AI716" s="16"/>
      <c r="AJ716" s="16">
        <v>6.84505289359054E-3</v>
      </c>
      <c r="AK716" s="16">
        <v>1.00502512562814E-2</v>
      </c>
      <c r="AL716" s="16"/>
      <c r="AM716" s="16">
        <v>4.1666666666666699E-2</v>
      </c>
      <c r="AN716" s="16">
        <v>1.4319809069212401E-2</v>
      </c>
      <c r="AO716" s="16">
        <v>9.9734042553191495E-3</v>
      </c>
      <c r="AP716" s="16">
        <v>1.96656833824975E-3</v>
      </c>
      <c r="AQ716" s="16"/>
      <c r="AR716" s="16">
        <v>7.8973346495557692E-3</v>
      </c>
      <c r="AS716" s="16">
        <v>8.5556114745847997E-3</v>
      </c>
      <c r="AT716" s="16"/>
      <c r="AU716" s="16">
        <v>2.0661157024793402E-3</v>
      </c>
      <c r="AV716" s="16">
        <v>9.5389507154212995E-3</v>
      </c>
      <c r="AW716" s="16"/>
      <c r="AX716" s="16">
        <v>1.50375939849624E-2</v>
      </c>
      <c r="AY716" s="16">
        <v>6.8881685575364702E-3</v>
      </c>
      <c r="AZ716" s="16"/>
      <c r="BA716" s="16">
        <v>1.4492753623188401E-2</v>
      </c>
      <c r="BB716" s="16">
        <v>7.87683494450412E-3</v>
      </c>
      <c r="BC716" s="16"/>
      <c r="BD716" s="16">
        <v>4.87012987012987E-3</v>
      </c>
      <c r="BE716" s="16">
        <v>9.2281879194630895E-3</v>
      </c>
      <c r="BF716" s="16"/>
      <c r="BG716" s="16">
        <v>0</v>
      </c>
      <c r="BH716" s="16">
        <v>8.8936321593738894E-3</v>
      </c>
      <c r="BI716" s="16"/>
      <c r="BJ716" s="16">
        <v>1.03092783505155E-2</v>
      </c>
      <c r="BK716" s="16">
        <v>8.0398162327718192E-3</v>
      </c>
      <c r="BL716" s="16"/>
      <c r="BM716" s="16">
        <v>4.2735042735042696E-3</v>
      </c>
      <c r="BN716" s="16">
        <v>8.6767895878524896E-3</v>
      </c>
      <c r="BO716" s="16"/>
      <c r="BP716" s="16">
        <v>5.2493438320209999E-3</v>
      </c>
      <c r="BQ716" s="16">
        <v>8.7819778541427997E-3</v>
      </c>
    </row>
    <row r="717" spans="2:69" x14ac:dyDescent="0.25">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c r="AM717" s="16"/>
      <c r="AN717" s="16"/>
      <c r="AO717" s="16"/>
      <c r="AP717" s="16"/>
      <c r="AQ717" s="16"/>
      <c r="AR717" s="16"/>
      <c r="AS717" s="16"/>
      <c r="AT717" s="16"/>
      <c r="AU717" s="16"/>
      <c r="AV717" s="16"/>
      <c r="AW717" s="16"/>
      <c r="AX717" s="16"/>
      <c r="AY717" s="16"/>
      <c r="AZ717" s="16"/>
      <c r="BA717" s="16"/>
      <c r="BB717" s="16"/>
      <c r="BC717" s="16"/>
      <c r="BD717" s="16"/>
      <c r="BE717" s="16"/>
      <c r="BF717" s="16"/>
      <c r="BG717" s="16"/>
      <c r="BH717" s="16"/>
      <c r="BI717" s="16"/>
      <c r="BJ717" s="16"/>
      <c r="BK717" s="16"/>
      <c r="BL717" s="16"/>
      <c r="BM717" s="16"/>
      <c r="BN717" s="16"/>
      <c r="BO717" s="16"/>
      <c r="BP717" s="16"/>
      <c r="BQ717" s="16"/>
    </row>
    <row r="718" spans="2:69" x14ac:dyDescent="0.25">
      <c r="B718" s="6" t="s">
        <v>341</v>
      </c>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c r="AD718" s="16"/>
      <c r="AE718" s="16"/>
      <c r="AF718" s="16"/>
      <c r="AG718" s="16"/>
      <c r="AH718" s="16"/>
      <c r="AI718" s="16"/>
      <c r="AJ718" s="16"/>
      <c r="AK718" s="16"/>
      <c r="AL718" s="16"/>
      <c r="AM718" s="16"/>
      <c r="AN718" s="16"/>
      <c r="AO718" s="16"/>
      <c r="AP718" s="16"/>
      <c r="AQ718" s="16"/>
      <c r="AR718" s="16"/>
      <c r="AS718" s="16"/>
      <c r="AT718" s="16"/>
      <c r="AU718" s="16"/>
      <c r="AV718" s="16"/>
      <c r="AW718" s="16"/>
      <c r="AX718" s="16"/>
      <c r="AY718" s="16"/>
      <c r="AZ718" s="16"/>
      <c r="BA718" s="16"/>
      <c r="BB718" s="16"/>
      <c r="BC718" s="16"/>
      <c r="BD718" s="16"/>
      <c r="BE718" s="16"/>
      <c r="BF718" s="16"/>
      <c r="BG718" s="16"/>
      <c r="BH718" s="16"/>
      <c r="BI718" s="16"/>
      <c r="BJ718" s="16"/>
      <c r="BK718" s="16"/>
      <c r="BL718" s="16"/>
      <c r="BM718" s="16"/>
      <c r="BN718" s="16"/>
      <c r="BO718" s="16"/>
      <c r="BP718" s="16"/>
      <c r="BQ718" s="16"/>
    </row>
    <row r="719" spans="2:69" x14ac:dyDescent="0.25">
      <c r="B719" s="23" t="s">
        <v>686</v>
      </c>
      <c r="C719" s="16" t="s">
        <v>332</v>
      </c>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c r="AD719" s="16"/>
      <c r="AE719" s="16"/>
      <c r="AF719" s="16"/>
      <c r="AG719" s="16"/>
      <c r="AH719" s="16"/>
      <c r="AI719" s="16"/>
      <c r="AJ719" s="16"/>
      <c r="AK719" s="16"/>
      <c r="AL719" s="16"/>
      <c r="AM719" s="16"/>
      <c r="AN719" s="16"/>
      <c r="AO719" s="16"/>
      <c r="AP719" s="16"/>
      <c r="AQ719" s="16"/>
      <c r="AR719" s="16"/>
      <c r="AS719" s="16"/>
      <c r="AT719" s="16"/>
      <c r="AU719" s="16"/>
      <c r="AV719" s="16"/>
      <c r="AW719" s="16"/>
      <c r="AX719" s="16"/>
      <c r="AY719" s="16"/>
      <c r="AZ719" s="16"/>
      <c r="BA719" s="16"/>
      <c r="BB719" s="16"/>
      <c r="BC719" s="16"/>
      <c r="BD719" s="16"/>
      <c r="BE719" s="16"/>
      <c r="BF719" s="16"/>
      <c r="BG719" s="16"/>
      <c r="BH719" s="16"/>
      <c r="BI719" s="16"/>
      <c r="BJ719" s="16"/>
      <c r="BK719" s="16"/>
      <c r="BL719" s="16"/>
      <c r="BM719" s="16"/>
      <c r="BN719" s="16"/>
      <c r="BO719" s="16"/>
      <c r="BP719" s="16"/>
      <c r="BQ719" s="16"/>
    </row>
    <row r="720" spans="2:69" x14ac:dyDescent="0.25">
      <c r="B720" t="s">
        <v>326</v>
      </c>
      <c r="C720" s="16">
        <v>0.51078490113840602</v>
      </c>
      <c r="D720" s="16">
        <v>0.47816091954022999</v>
      </c>
      <c r="E720" s="16">
        <v>0.54945054945054905</v>
      </c>
      <c r="F720" s="16">
        <v>0.56103286384976503</v>
      </c>
      <c r="G720" s="16">
        <v>0.513824884792627</v>
      </c>
      <c r="H720" s="16">
        <v>0.463917525773196</v>
      </c>
      <c r="I720" s="16">
        <v>0.51115241635687703</v>
      </c>
      <c r="J720" s="16">
        <v>0.6</v>
      </c>
      <c r="K720" s="16">
        <v>0.43209876543209902</v>
      </c>
      <c r="L720" s="16">
        <v>0.58974358974358998</v>
      </c>
      <c r="M720" s="16"/>
      <c r="N720" s="16">
        <v>0.37345679012345701</v>
      </c>
      <c r="O720" s="16">
        <v>0.44827586206896602</v>
      </c>
      <c r="P720" s="16">
        <v>0.48739495798319299</v>
      </c>
      <c r="Q720" s="16">
        <v>0.55486219448777996</v>
      </c>
      <c r="R720" s="16"/>
      <c r="S720" s="16">
        <v>0.41698841698841699</v>
      </c>
      <c r="T720" s="16">
        <v>0.49212598425196902</v>
      </c>
      <c r="U720" s="16">
        <v>0.53642384105960295</v>
      </c>
      <c r="V720" s="16">
        <v>0.418244406196213</v>
      </c>
      <c r="W720" s="16">
        <v>0.53510140405616202</v>
      </c>
      <c r="X720" s="16">
        <v>0.53983516483516503</v>
      </c>
      <c r="Y720" s="16">
        <v>0.60520607375271196</v>
      </c>
      <c r="Z720" s="16"/>
      <c r="AA720" s="16">
        <v>0.56353135313531399</v>
      </c>
      <c r="AB720" s="16">
        <v>0.48071495766698003</v>
      </c>
      <c r="AC720" s="16"/>
      <c r="AD720" s="16">
        <v>0.51444444444444404</v>
      </c>
      <c r="AE720" s="16">
        <v>0.50943396226415105</v>
      </c>
      <c r="AF720" s="16"/>
      <c r="AG720" s="16">
        <v>0.45088339222614798</v>
      </c>
      <c r="AH720" s="16">
        <v>0.55486219448777996</v>
      </c>
      <c r="AI720" s="16"/>
      <c r="AJ720" s="16">
        <v>0.58424381828637195</v>
      </c>
      <c r="AK720" s="16">
        <v>0.430894308943089</v>
      </c>
      <c r="AL720" s="16"/>
      <c r="AM720" s="16">
        <v>0.33333333333333298</v>
      </c>
      <c r="AN720" s="16">
        <v>0.34644194756554297</v>
      </c>
      <c r="AO720" s="16">
        <v>0.461673493270919</v>
      </c>
      <c r="AP720" s="16">
        <v>0.68518518518518501</v>
      </c>
      <c r="AQ720" s="16"/>
      <c r="AR720" s="16">
        <v>0.55453712190650795</v>
      </c>
      <c r="AS720" s="16">
        <v>0.489541611036938</v>
      </c>
      <c r="AT720" s="16"/>
      <c r="AU720" s="16">
        <v>0.50873786407766997</v>
      </c>
      <c r="AV720" s="16">
        <v>0.51115834218916001</v>
      </c>
      <c r="AW720" s="16"/>
      <c r="AX720" s="16">
        <v>0.539629005059022</v>
      </c>
      <c r="AY720" s="16">
        <v>0.50455373406193105</v>
      </c>
      <c r="AZ720" s="16"/>
      <c r="BA720" s="16">
        <v>0.49333333333333301</v>
      </c>
      <c r="BB720" s="16">
        <v>0.51204625762929601</v>
      </c>
      <c r="BC720" s="16"/>
      <c r="BD720" s="16">
        <v>0.53439999999999999</v>
      </c>
      <c r="BE720" s="16">
        <v>0.50534463693328402</v>
      </c>
      <c r="BF720" s="16"/>
      <c r="BG720" s="16">
        <v>0.580808080808081</v>
      </c>
      <c r="BH720" s="16">
        <v>0.50636942675159202</v>
      </c>
      <c r="BI720" s="16"/>
      <c r="BJ720" s="16">
        <v>0.60377358490566002</v>
      </c>
      <c r="BK720" s="16">
        <v>0.497254632807138</v>
      </c>
      <c r="BL720" s="16"/>
      <c r="BM720" s="16">
        <v>0.54307116104868902</v>
      </c>
      <c r="BN720" s="16">
        <v>0.50797785737544798</v>
      </c>
      <c r="BO720" s="16"/>
      <c r="BP720" s="16">
        <v>0.5</v>
      </c>
      <c r="BQ720" s="16">
        <v>0.51229508196721296</v>
      </c>
    </row>
    <row r="721" spans="2:69" x14ac:dyDescent="0.25">
      <c r="B721" t="s">
        <v>327</v>
      </c>
      <c r="C721" s="16">
        <v>0.42390653085680002</v>
      </c>
      <c r="D721" s="16">
        <v>0.44367816091953999</v>
      </c>
      <c r="E721" s="16">
        <v>0.37802197802197801</v>
      </c>
      <c r="F721" s="16">
        <v>0.38732394366197198</v>
      </c>
      <c r="G721" s="16">
        <v>0.43087557603686599</v>
      </c>
      <c r="H721" s="16">
        <v>0.46778350515463901</v>
      </c>
      <c r="I721" s="16">
        <v>0.43866171003717502</v>
      </c>
      <c r="J721" s="16">
        <v>0.29565217391304299</v>
      </c>
      <c r="K721" s="16">
        <v>0.469135802469136</v>
      </c>
      <c r="L721" s="16">
        <v>0.34615384615384598</v>
      </c>
      <c r="M721" s="16"/>
      <c r="N721" s="16">
        <v>0.5</v>
      </c>
      <c r="O721" s="16">
        <v>0.480106100795756</v>
      </c>
      <c r="P721" s="16">
        <v>0.43417366946778702</v>
      </c>
      <c r="Q721" s="16">
        <v>0.396255850234009</v>
      </c>
      <c r="R721" s="16"/>
      <c r="S721" s="16">
        <v>0.47876447876447897</v>
      </c>
      <c r="T721" s="16">
        <v>0.43700787401574798</v>
      </c>
      <c r="U721" s="16">
        <v>0.39403973509933798</v>
      </c>
      <c r="V721" s="16">
        <v>0.49741824440619598</v>
      </c>
      <c r="W721" s="16">
        <v>0.41185647425896998</v>
      </c>
      <c r="X721" s="16">
        <v>0.40521978021978</v>
      </c>
      <c r="Y721" s="16">
        <v>0.35574837310195201</v>
      </c>
      <c r="Z721" s="16"/>
      <c r="AA721" s="16">
        <v>0.37623762376237602</v>
      </c>
      <c r="AB721" s="16">
        <v>0.451081843838194</v>
      </c>
      <c r="AC721" s="16"/>
      <c r="AD721" s="16">
        <v>0.42</v>
      </c>
      <c r="AE721" s="16">
        <v>0.425348646431501</v>
      </c>
      <c r="AF721" s="16"/>
      <c r="AG721" s="16">
        <v>0.46148409893992898</v>
      </c>
      <c r="AH721" s="16">
        <v>0.396255850234009</v>
      </c>
      <c r="AI721" s="16"/>
      <c r="AJ721" s="16">
        <v>0.36917768832662501</v>
      </c>
      <c r="AK721" s="16">
        <v>0.48342714196372699</v>
      </c>
      <c r="AL721" s="16"/>
      <c r="AM721" s="16">
        <v>0.52631578947368396</v>
      </c>
      <c r="AN721" s="16">
        <v>0.52808988764044895</v>
      </c>
      <c r="AO721" s="16">
        <v>0.46635459332943202</v>
      </c>
      <c r="AP721" s="16">
        <v>0.29532163742690098</v>
      </c>
      <c r="AQ721" s="16"/>
      <c r="AR721" s="16">
        <v>0.38588450962419801</v>
      </c>
      <c r="AS721" s="16">
        <v>0.44236760124610602</v>
      </c>
      <c r="AT721" s="16"/>
      <c r="AU721" s="16">
        <v>0.42135922330097098</v>
      </c>
      <c r="AV721" s="16">
        <v>0.42437123627346801</v>
      </c>
      <c r="AW721" s="16"/>
      <c r="AX721" s="16">
        <v>0.38448566610455298</v>
      </c>
      <c r="AY721" s="16">
        <v>0.43242258652094701</v>
      </c>
      <c r="AZ721" s="16"/>
      <c r="BA721" s="16">
        <v>0.4</v>
      </c>
      <c r="BB721" s="16">
        <v>0.42563443623514302</v>
      </c>
      <c r="BC721" s="16"/>
      <c r="BD721" s="16">
        <v>0.40160000000000001</v>
      </c>
      <c r="BE721" s="16">
        <v>0.42904533726501998</v>
      </c>
      <c r="BF721" s="16"/>
      <c r="BG721" s="16">
        <v>0.37878787878787901</v>
      </c>
      <c r="BH721" s="16">
        <v>0.42675159235668803</v>
      </c>
      <c r="BI721" s="16"/>
      <c r="BJ721" s="16">
        <v>0.34669811320754701</v>
      </c>
      <c r="BK721" s="16">
        <v>0.43514070006863398</v>
      </c>
      <c r="BL721" s="16"/>
      <c r="BM721" s="16">
        <v>0.39700374531835197</v>
      </c>
      <c r="BN721" s="16">
        <v>0.42624552263106502</v>
      </c>
      <c r="BO721" s="16"/>
      <c r="BP721" s="16">
        <v>0.41219512195121899</v>
      </c>
      <c r="BQ721" s="16">
        <v>0.42554644808743203</v>
      </c>
    </row>
    <row r="722" spans="2:69" x14ac:dyDescent="0.25">
      <c r="B722" t="s">
        <v>328</v>
      </c>
      <c r="C722" s="16">
        <v>5.6021569802276801E-2</v>
      </c>
      <c r="D722" s="16">
        <v>6.8965517241379296E-2</v>
      </c>
      <c r="E722" s="16">
        <v>5.4945054945054903E-2</v>
      </c>
      <c r="F722" s="16">
        <v>4.92957746478873E-2</v>
      </c>
      <c r="G722" s="16">
        <v>4.1474654377880199E-2</v>
      </c>
      <c r="H722" s="16">
        <v>5.9278350515463901E-2</v>
      </c>
      <c r="I722" s="16">
        <v>4.6468401486988803E-2</v>
      </c>
      <c r="J722" s="16">
        <v>9.5652173913043495E-2</v>
      </c>
      <c r="K722" s="16">
        <v>7.4074074074074098E-2</v>
      </c>
      <c r="L722" s="16">
        <v>6.4102564102564097E-2</v>
      </c>
      <c r="M722" s="16"/>
      <c r="N722" s="16">
        <v>0.12037037037037</v>
      </c>
      <c r="O722" s="16">
        <v>5.8355437665782502E-2</v>
      </c>
      <c r="P722" s="16">
        <v>6.3025210084033598E-2</v>
      </c>
      <c r="Q722" s="16">
        <v>4.2121684867394697E-2</v>
      </c>
      <c r="R722" s="16"/>
      <c r="S722" s="16">
        <v>8.8803088803088806E-2</v>
      </c>
      <c r="T722" s="16">
        <v>4.7244094488188997E-2</v>
      </c>
      <c r="U722" s="16">
        <v>5.9602649006622502E-2</v>
      </c>
      <c r="V722" s="16">
        <v>7.2289156626505993E-2</v>
      </c>
      <c r="W722" s="16">
        <v>4.6801872074882997E-2</v>
      </c>
      <c r="X722" s="16">
        <v>5.21978021978022E-2</v>
      </c>
      <c r="Y722" s="16">
        <v>3.2537960954446901E-2</v>
      </c>
      <c r="Z722" s="16"/>
      <c r="AA722" s="16">
        <v>4.95049504950495E-2</v>
      </c>
      <c r="AB722" s="16">
        <v>5.9736594543744102E-2</v>
      </c>
      <c r="AC722" s="16"/>
      <c r="AD722" s="16">
        <v>5.5555555555555601E-2</v>
      </c>
      <c r="AE722" s="16">
        <v>5.61936013125513E-2</v>
      </c>
      <c r="AF722" s="16"/>
      <c r="AG722" s="16">
        <v>7.4911660777385203E-2</v>
      </c>
      <c r="AH722" s="16">
        <v>4.2121684867394697E-2</v>
      </c>
      <c r="AI722" s="16"/>
      <c r="AJ722" s="16">
        <v>3.8527889591719398E-2</v>
      </c>
      <c r="AK722" s="16">
        <v>7.5046904315197005E-2</v>
      </c>
      <c r="AL722" s="16"/>
      <c r="AM722" s="16">
        <v>0.12280701754386</v>
      </c>
      <c r="AN722" s="16">
        <v>9.9250936329587994E-2</v>
      </c>
      <c r="AO722" s="16">
        <v>6.4365125804564105E-2</v>
      </c>
      <c r="AP722" s="16">
        <v>1.6569200779727102E-2</v>
      </c>
      <c r="AQ722" s="16"/>
      <c r="AR722" s="16">
        <v>4.94958753437214E-2</v>
      </c>
      <c r="AS722" s="16">
        <v>5.9190031152648002E-2</v>
      </c>
      <c r="AT722" s="16"/>
      <c r="AU722" s="16">
        <v>6.2135922330097099E-2</v>
      </c>
      <c r="AV722" s="16">
        <v>5.4906128232376901E-2</v>
      </c>
      <c r="AW722" s="16"/>
      <c r="AX722" s="16">
        <v>6.4080944350758895E-2</v>
      </c>
      <c r="AY722" s="16">
        <v>5.4280510018214899E-2</v>
      </c>
      <c r="AZ722" s="16"/>
      <c r="BA722" s="16">
        <v>8.4444444444444405E-2</v>
      </c>
      <c r="BB722" s="16">
        <v>5.39672341792483E-2</v>
      </c>
      <c r="BC722" s="16"/>
      <c r="BD722" s="16">
        <v>5.4399999999999997E-2</v>
      </c>
      <c r="BE722" s="16">
        <v>5.6395134537412503E-2</v>
      </c>
      <c r="BF722" s="16"/>
      <c r="BG722" s="16">
        <v>3.03030303030303E-2</v>
      </c>
      <c r="BH722" s="16">
        <v>5.7643312101910801E-2</v>
      </c>
      <c r="BI722" s="16"/>
      <c r="BJ722" s="16">
        <v>4.2452830188679201E-2</v>
      </c>
      <c r="BK722" s="16">
        <v>5.7995881949210702E-2</v>
      </c>
      <c r="BL722" s="16"/>
      <c r="BM722" s="16">
        <v>4.49438202247191E-2</v>
      </c>
      <c r="BN722" s="16">
        <v>5.6984695538912403E-2</v>
      </c>
      <c r="BO722" s="16"/>
      <c r="BP722" s="16">
        <v>7.3170731707317097E-2</v>
      </c>
      <c r="BQ722" s="16">
        <v>5.3620218579234998E-2</v>
      </c>
    </row>
    <row r="723" spans="2:69" x14ac:dyDescent="0.25">
      <c r="B723" t="s">
        <v>329</v>
      </c>
      <c r="C723" s="16">
        <v>6.8903535050928704E-3</v>
      </c>
      <c r="D723" s="16">
        <v>4.5977011494252899E-3</v>
      </c>
      <c r="E723" s="16">
        <v>1.3186813186813201E-2</v>
      </c>
      <c r="F723" s="16">
        <v>2.3474178403755899E-3</v>
      </c>
      <c r="G723" s="16">
        <v>6.9124423963133601E-3</v>
      </c>
      <c r="H723" s="16">
        <v>7.7319587628866E-3</v>
      </c>
      <c r="I723" s="16">
        <v>3.7174721189591098E-3</v>
      </c>
      <c r="J723" s="16">
        <v>8.6956521739130401E-3</v>
      </c>
      <c r="K723" s="16">
        <v>2.4691358024691398E-2</v>
      </c>
      <c r="L723" s="16">
        <v>0</v>
      </c>
      <c r="M723" s="16"/>
      <c r="N723" s="16">
        <v>6.17283950617284E-3</v>
      </c>
      <c r="O723" s="16">
        <v>1.0610079575596801E-2</v>
      </c>
      <c r="P723" s="16">
        <v>9.8039215686274508E-3</v>
      </c>
      <c r="Q723" s="16">
        <v>5.2002080083203301E-3</v>
      </c>
      <c r="R723" s="16"/>
      <c r="S723" s="16">
        <v>1.5444015444015399E-2</v>
      </c>
      <c r="T723" s="16">
        <v>2.3622047244094498E-2</v>
      </c>
      <c r="U723" s="16">
        <v>3.3112582781457001E-3</v>
      </c>
      <c r="V723" s="16">
        <v>6.8846815834767601E-3</v>
      </c>
      <c r="W723" s="16">
        <v>4.6801872074882997E-3</v>
      </c>
      <c r="X723" s="16">
        <v>2.7472527472527501E-3</v>
      </c>
      <c r="Y723" s="16">
        <v>6.5075921908893698E-3</v>
      </c>
      <c r="Z723" s="16"/>
      <c r="AA723" s="16">
        <v>8.2508250825082501E-3</v>
      </c>
      <c r="AB723" s="16">
        <v>6.1147695202257799E-3</v>
      </c>
      <c r="AC723" s="16"/>
      <c r="AD723" s="16">
        <v>7.7777777777777802E-3</v>
      </c>
      <c r="AE723" s="16">
        <v>6.5627563576702201E-3</v>
      </c>
      <c r="AF723" s="16"/>
      <c r="AG723" s="16">
        <v>9.1872791519434591E-3</v>
      </c>
      <c r="AH723" s="16">
        <v>5.2002080083203301E-3</v>
      </c>
      <c r="AI723" s="16"/>
      <c r="AJ723" s="16">
        <v>6.3254744105807901E-3</v>
      </c>
      <c r="AK723" s="16">
        <v>7.5046904315196998E-3</v>
      </c>
      <c r="AL723" s="16"/>
      <c r="AM723" s="16">
        <v>0</v>
      </c>
      <c r="AN723" s="16">
        <v>2.05992509363296E-2</v>
      </c>
      <c r="AO723" s="16">
        <v>5.85137507314219E-3</v>
      </c>
      <c r="AP723" s="16">
        <v>1.9493177387914201E-3</v>
      </c>
      <c r="AQ723" s="16"/>
      <c r="AR723" s="16">
        <v>6.4161319890009196E-3</v>
      </c>
      <c r="AS723" s="16">
        <v>7.1206052514463701E-3</v>
      </c>
      <c r="AT723" s="16"/>
      <c r="AU723" s="16">
        <v>7.7669902912621399E-3</v>
      </c>
      <c r="AV723" s="16">
        <v>6.7304286220333E-3</v>
      </c>
      <c r="AW723" s="16"/>
      <c r="AX723" s="16">
        <v>1.18043844856661E-2</v>
      </c>
      <c r="AY723" s="16">
        <v>5.8287795992713999E-3</v>
      </c>
      <c r="AZ723" s="16"/>
      <c r="BA723" s="16">
        <v>2.2222222222222199E-2</v>
      </c>
      <c r="BB723" s="16">
        <v>5.7822036620623204E-3</v>
      </c>
      <c r="BC723" s="16"/>
      <c r="BD723" s="16">
        <v>6.4000000000000003E-3</v>
      </c>
      <c r="BE723" s="16">
        <v>7.0033173608551403E-3</v>
      </c>
      <c r="BF723" s="16"/>
      <c r="BG723" s="16">
        <v>1.01010101010101E-2</v>
      </c>
      <c r="BH723" s="16">
        <v>6.6878980891719696E-3</v>
      </c>
      <c r="BI723" s="16"/>
      <c r="BJ723" s="16">
        <v>7.0754716981132103E-3</v>
      </c>
      <c r="BK723" s="16">
        <v>6.86341798215511E-3</v>
      </c>
      <c r="BL723" s="16"/>
      <c r="BM723" s="16">
        <v>1.4981273408239701E-2</v>
      </c>
      <c r="BN723" s="16">
        <v>6.1869098013676302E-3</v>
      </c>
      <c r="BO723" s="16"/>
      <c r="BP723" s="16">
        <v>1.21951219512195E-2</v>
      </c>
      <c r="BQ723" s="16">
        <v>6.1475409836065599E-3</v>
      </c>
    </row>
    <row r="724" spans="2:69" x14ac:dyDescent="0.25">
      <c r="B724" t="s">
        <v>330</v>
      </c>
      <c r="C724" s="16">
        <v>2.39664469742361E-3</v>
      </c>
      <c r="D724" s="16">
        <v>4.5977011494252899E-3</v>
      </c>
      <c r="E724" s="16">
        <v>4.3956043956043999E-3</v>
      </c>
      <c r="F724" s="16">
        <v>0</v>
      </c>
      <c r="G724" s="16">
        <v>6.9124423963133601E-3</v>
      </c>
      <c r="H724" s="16">
        <v>1.2886597938144299E-3</v>
      </c>
      <c r="I724" s="16">
        <v>0</v>
      </c>
      <c r="J724" s="16">
        <v>0</v>
      </c>
      <c r="K724" s="16">
        <v>0</v>
      </c>
      <c r="L724" s="16">
        <v>0</v>
      </c>
      <c r="M724" s="16"/>
      <c r="N724" s="16">
        <v>0</v>
      </c>
      <c r="O724" s="16">
        <v>2.6525198938992002E-3</v>
      </c>
      <c r="P724" s="16">
        <v>5.60224089635854E-3</v>
      </c>
      <c r="Q724" s="16">
        <v>1.5600624024960999E-3</v>
      </c>
      <c r="R724" s="16"/>
      <c r="S724" s="16">
        <v>0</v>
      </c>
      <c r="T724" s="16">
        <v>0</v>
      </c>
      <c r="U724" s="16">
        <v>6.6225165562913899E-3</v>
      </c>
      <c r="V724" s="16">
        <v>5.1635111876075701E-3</v>
      </c>
      <c r="W724" s="16">
        <v>1.5600624024960999E-3</v>
      </c>
      <c r="X724" s="16">
        <v>0</v>
      </c>
      <c r="Y724" s="16">
        <v>0</v>
      </c>
      <c r="Z724" s="16"/>
      <c r="AA724" s="16">
        <v>2.47524752475248E-3</v>
      </c>
      <c r="AB724" s="16">
        <v>2.3518344308560701E-3</v>
      </c>
      <c r="AC724" s="16"/>
      <c r="AD724" s="16">
        <v>2.2222222222222201E-3</v>
      </c>
      <c r="AE724" s="16">
        <v>2.4610336341263301E-3</v>
      </c>
      <c r="AF724" s="16"/>
      <c r="AG724" s="16">
        <v>3.53356890459364E-3</v>
      </c>
      <c r="AH724" s="16">
        <v>1.5600624024960999E-3</v>
      </c>
      <c r="AI724" s="16"/>
      <c r="AJ724" s="16">
        <v>1.7251293847038501E-3</v>
      </c>
      <c r="AK724" s="16">
        <v>3.1269543464665399E-3</v>
      </c>
      <c r="AL724" s="16"/>
      <c r="AM724" s="16">
        <v>1.7543859649122799E-2</v>
      </c>
      <c r="AN724" s="16">
        <v>5.6179775280898901E-3</v>
      </c>
      <c r="AO724" s="16">
        <v>1.7554125219426599E-3</v>
      </c>
      <c r="AP724" s="16">
        <v>9.7465886939571101E-4</v>
      </c>
      <c r="AQ724" s="16"/>
      <c r="AR724" s="16">
        <v>3.6663611365719499E-3</v>
      </c>
      <c r="AS724" s="16">
        <v>1.7801513128615899E-3</v>
      </c>
      <c r="AT724" s="16"/>
      <c r="AU724" s="16">
        <v>0</v>
      </c>
      <c r="AV724" s="16">
        <v>2.8338646829613899E-3</v>
      </c>
      <c r="AW724" s="16"/>
      <c r="AX724" s="16">
        <v>0</v>
      </c>
      <c r="AY724" s="16">
        <v>2.9143897996357E-3</v>
      </c>
      <c r="AZ724" s="16"/>
      <c r="BA724" s="16">
        <v>0</v>
      </c>
      <c r="BB724" s="16">
        <v>2.5698682942499199E-3</v>
      </c>
      <c r="BC724" s="16"/>
      <c r="BD724" s="16">
        <v>3.2000000000000002E-3</v>
      </c>
      <c r="BE724" s="16">
        <v>2.2115739034279402E-3</v>
      </c>
      <c r="BF724" s="16"/>
      <c r="BG724" s="16">
        <v>0</v>
      </c>
      <c r="BH724" s="16">
        <v>2.5477707006369399E-3</v>
      </c>
      <c r="BI724" s="16"/>
      <c r="BJ724" s="16">
        <v>0</v>
      </c>
      <c r="BK724" s="16">
        <v>2.74536719286205E-3</v>
      </c>
      <c r="BL724" s="16"/>
      <c r="BM724" s="16">
        <v>0</v>
      </c>
      <c r="BN724" s="16">
        <v>2.6050146532074201E-3</v>
      </c>
      <c r="BO724" s="16"/>
      <c r="BP724" s="16">
        <v>2.4390243902438998E-3</v>
      </c>
      <c r="BQ724" s="16">
        <v>2.39071038251366E-3</v>
      </c>
    </row>
    <row r="725" spans="2:69" x14ac:dyDescent="0.25">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c r="AF725" s="16"/>
      <c r="AG725" s="16"/>
      <c r="AH725" s="16"/>
      <c r="AI725" s="16"/>
      <c r="AJ725" s="16"/>
      <c r="AK725" s="16"/>
      <c r="AL725" s="16"/>
      <c r="AM725" s="16"/>
      <c r="AN725" s="16"/>
      <c r="AO725" s="16"/>
      <c r="AP725" s="16"/>
      <c r="AQ725" s="16"/>
      <c r="AR725" s="16"/>
      <c r="AS725" s="16"/>
      <c r="AT725" s="16"/>
      <c r="AU725" s="16"/>
      <c r="AV725" s="16"/>
      <c r="AW725" s="16"/>
      <c r="AX725" s="16"/>
      <c r="AY725" s="16"/>
      <c r="AZ725" s="16"/>
      <c r="BA725" s="16"/>
      <c r="BB725" s="16"/>
      <c r="BC725" s="16"/>
      <c r="BD725" s="16"/>
      <c r="BE725" s="16"/>
      <c r="BF725" s="16"/>
      <c r="BG725" s="16"/>
      <c r="BH725" s="16"/>
      <c r="BI725" s="16"/>
      <c r="BJ725" s="16"/>
      <c r="BK725" s="16"/>
      <c r="BL725" s="16"/>
      <c r="BM725" s="16"/>
      <c r="BN725" s="16"/>
      <c r="BO725" s="16"/>
      <c r="BP725" s="16"/>
      <c r="BQ725" s="16"/>
    </row>
    <row r="726" spans="2:69" x14ac:dyDescent="0.25">
      <c r="B726" s="6" t="s">
        <v>342</v>
      </c>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c r="AK726" s="16"/>
      <c r="AL726" s="16"/>
      <c r="AM726" s="16"/>
      <c r="AN726" s="16"/>
      <c r="AO726" s="16"/>
      <c r="AP726" s="16"/>
      <c r="AQ726" s="16"/>
      <c r="AR726" s="16"/>
      <c r="AS726" s="16"/>
      <c r="AT726" s="16"/>
      <c r="AU726" s="16"/>
      <c r="AV726" s="16"/>
      <c r="AW726" s="16"/>
      <c r="AX726" s="16"/>
      <c r="AY726" s="16"/>
      <c r="AZ726" s="16"/>
      <c r="BA726" s="16"/>
      <c r="BB726" s="16"/>
      <c r="BC726" s="16"/>
      <c r="BD726" s="16"/>
      <c r="BE726" s="16"/>
      <c r="BF726" s="16"/>
      <c r="BG726" s="16"/>
      <c r="BH726" s="16"/>
      <c r="BI726" s="16"/>
      <c r="BJ726" s="16"/>
      <c r="BK726" s="16"/>
      <c r="BL726" s="16"/>
      <c r="BM726" s="16"/>
      <c r="BN726" s="16"/>
      <c r="BO726" s="16"/>
      <c r="BP726" s="16"/>
      <c r="BQ726" s="16"/>
    </row>
    <row r="727" spans="2:69" x14ac:dyDescent="0.25">
      <c r="B727" s="23" t="s">
        <v>687</v>
      </c>
      <c r="C727" s="16" t="s">
        <v>332</v>
      </c>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c r="AM727" s="16"/>
      <c r="AN727" s="16"/>
      <c r="AO727" s="16"/>
      <c r="AP727" s="16"/>
      <c r="AQ727" s="16"/>
      <c r="AR727" s="16"/>
      <c r="AS727" s="16"/>
      <c r="AT727" s="16"/>
      <c r="AU727" s="16"/>
      <c r="AV727" s="16"/>
      <c r="AW727" s="16"/>
      <c r="AX727" s="16"/>
      <c r="AY727" s="16"/>
      <c r="AZ727" s="16"/>
      <c r="BA727" s="16"/>
      <c r="BB727" s="16"/>
      <c r="BC727" s="16"/>
      <c r="BD727" s="16"/>
      <c r="BE727" s="16"/>
      <c r="BF727" s="16"/>
      <c r="BG727" s="16"/>
      <c r="BH727" s="16"/>
      <c r="BI727" s="16"/>
      <c r="BJ727" s="16"/>
      <c r="BK727" s="16"/>
      <c r="BL727" s="16"/>
      <c r="BM727" s="16"/>
      <c r="BN727" s="16"/>
      <c r="BO727" s="16"/>
      <c r="BP727" s="16"/>
      <c r="BQ727" s="16"/>
    </row>
    <row r="728" spans="2:69" x14ac:dyDescent="0.25">
      <c r="B728" t="s">
        <v>326</v>
      </c>
      <c r="C728" s="16">
        <v>0.54452255418863504</v>
      </c>
      <c r="D728" s="16">
        <v>0.478841870824053</v>
      </c>
      <c r="E728" s="16">
        <v>0.54721549636803901</v>
      </c>
      <c r="F728" s="16">
        <v>0.65111111111111097</v>
      </c>
      <c r="G728" s="16">
        <v>0.61228813559322004</v>
      </c>
      <c r="H728" s="16">
        <v>0.466165413533835</v>
      </c>
      <c r="I728" s="16">
        <v>0.54296160877513699</v>
      </c>
      <c r="J728" s="16">
        <v>0.62601626016260203</v>
      </c>
      <c r="K728" s="16">
        <v>0.48192771084337299</v>
      </c>
      <c r="L728" s="16">
        <v>0.632911392405063</v>
      </c>
      <c r="M728" s="16"/>
      <c r="N728" s="16">
        <v>0.487179487179487</v>
      </c>
      <c r="O728" s="16">
        <v>0.53379953379953404</v>
      </c>
      <c r="P728" s="16">
        <v>0.52616690240452602</v>
      </c>
      <c r="Q728" s="16">
        <v>0.56733369388858801</v>
      </c>
      <c r="R728" s="16"/>
      <c r="S728" s="16">
        <v>0.47756410256410298</v>
      </c>
      <c r="T728" s="16">
        <v>0.51310861423220999</v>
      </c>
      <c r="U728" s="16">
        <v>0.580858085808581</v>
      </c>
      <c r="V728" s="16">
        <v>0.52738654147104802</v>
      </c>
      <c r="W728" s="16">
        <v>0.55342902711323805</v>
      </c>
      <c r="X728" s="16">
        <v>0.52106741573033699</v>
      </c>
      <c r="Y728" s="16">
        <v>0.62800875273523005</v>
      </c>
      <c r="Z728" s="16"/>
      <c r="AA728" s="16">
        <v>0.56144781144781097</v>
      </c>
      <c r="AB728" s="16">
        <v>0.53548966756513905</v>
      </c>
      <c r="AC728" s="16"/>
      <c r="AD728" s="16">
        <v>0.56021505376344105</v>
      </c>
      <c r="AE728" s="16">
        <v>0.53864734299516903</v>
      </c>
      <c r="AF728" s="16"/>
      <c r="AG728" s="16">
        <v>0.51757188498402595</v>
      </c>
      <c r="AH728" s="16">
        <v>0.56733369388858801</v>
      </c>
      <c r="AI728" s="16"/>
      <c r="AJ728" s="16">
        <v>0.59402460456941997</v>
      </c>
      <c r="AK728" s="16">
        <v>0.49502050380785001</v>
      </c>
      <c r="AL728" s="16"/>
      <c r="AM728" s="16">
        <v>0.44578313253011997</v>
      </c>
      <c r="AN728" s="16">
        <v>0.460829493087558</v>
      </c>
      <c r="AO728" s="16">
        <v>0.51902497027348404</v>
      </c>
      <c r="AP728" s="16">
        <v>0.651115618661258</v>
      </c>
      <c r="AQ728" s="16"/>
      <c r="AR728" s="16">
        <v>0.54182509505703402</v>
      </c>
      <c r="AS728" s="16">
        <v>0.54572396274343804</v>
      </c>
      <c r="AT728" s="16"/>
      <c r="AU728" s="16">
        <v>0.53846153846153799</v>
      </c>
      <c r="AV728" s="16">
        <v>0.54564387365498102</v>
      </c>
      <c r="AW728" s="16"/>
      <c r="AX728" s="16">
        <v>0.60530973451327397</v>
      </c>
      <c r="AY728" s="16">
        <v>0.53246753246753198</v>
      </c>
      <c r="AZ728" s="16"/>
      <c r="BA728" s="16">
        <v>0.544303797468354</v>
      </c>
      <c r="BB728" s="16">
        <v>0.54453887315077099</v>
      </c>
      <c r="BC728" s="16"/>
      <c r="BD728" s="16">
        <v>0.56549520766773198</v>
      </c>
      <c r="BE728" s="16">
        <v>0.53981348637015802</v>
      </c>
      <c r="BF728" s="16"/>
      <c r="BG728" s="16">
        <v>0.55238095238095197</v>
      </c>
      <c r="BH728" s="16">
        <v>0.54400749063670395</v>
      </c>
      <c r="BI728" s="16"/>
      <c r="BJ728" s="16">
        <v>0.54079254079254102</v>
      </c>
      <c r="BK728" s="16">
        <v>0.54505862646566205</v>
      </c>
      <c r="BL728" s="16"/>
      <c r="BM728" s="16">
        <v>0.51492537313432796</v>
      </c>
      <c r="BN728" s="16">
        <v>0.54704386522568305</v>
      </c>
      <c r="BO728" s="16"/>
      <c r="BP728" s="16">
        <v>0.53773584905660399</v>
      </c>
      <c r="BQ728" s="16">
        <v>0.54548494983277596</v>
      </c>
    </row>
    <row r="729" spans="2:69" x14ac:dyDescent="0.25">
      <c r="B729" t="s">
        <v>327</v>
      </c>
      <c r="C729" s="16">
        <v>0.39367311072056199</v>
      </c>
      <c r="D729" s="16">
        <v>0.42093541202672602</v>
      </c>
      <c r="E729" s="16">
        <v>0.36319612590799</v>
      </c>
      <c r="F729" s="16">
        <v>0.31333333333333302</v>
      </c>
      <c r="G729" s="16">
        <v>0.35381355932203401</v>
      </c>
      <c r="H729" s="16">
        <v>0.46741854636591501</v>
      </c>
      <c r="I729" s="16">
        <v>0.39853747714808002</v>
      </c>
      <c r="J729" s="16">
        <v>0.33333333333333298</v>
      </c>
      <c r="K729" s="16">
        <v>0.48192771084337299</v>
      </c>
      <c r="L729" s="16">
        <v>0.316455696202532</v>
      </c>
      <c r="M729" s="16"/>
      <c r="N729" s="16">
        <v>0.42890442890442898</v>
      </c>
      <c r="O729" s="16">
        <v>0.40559440559440602</v>
      </c>
      <c r="P729" s="16">
        <v>0.40876944837340901</v>
      </c>
      <c r="Q729" s="16">
        <v>0.37696051919956702</v>
      </c>
      <c r="R729" s="16"/>
      <c r="S729" s="16">
        <v>0.44230769230769201</v>
      </c>
      <c r="T729" s="16">
        <v>0.40449438202247201</v>
      </c>
      <c r="U729" s="16">
        <v>0.35313531353135302</v>
      </c>
      <c r="V729" s="16">
        <v>0.41471048513302</v>
      </c>
      <c r="W729" s="16">
        <v>0.38437001594896297</v>
      </c>
      <c r="X729" s="16">
        <v>0.424157303370786</v>
      </c>
      <c r="Y729" s="16">
        <v>0.31728665207877499</v>
      </c>
      <c r="Z729" s="16"/>
      <c r="AA729" s="16">
        <v>0.37626262626262602</v>
      </c>
      <c r="AB729" s="16">
        <v>0.40296495956873302</v>
      </c>
      <c r="AC729" s="16"/>
      <c r="AD729" s="16">
        <v>0.37419354838709701</v>
      </c>
      <c r="AE729" s="16">
        <v>0.40096618357487901</v>
      </c>
      <c r="AF729" s="16"/>
      <c r="AG729" s="16">
        <v>0.413418530351438</v>
      </c>
      <c r="AH729" s="16">
        <v>0.37696051919956702</v>
      </c>
      <c r="AI729" s="16"/>
      <c r="AJ729" s="16">
        <v>0.35383714118336301</v>
      </c>
      <c r="AK729" s="16">
        <v>0.43350908025776203</v>
      </c>
      <c r="AL729" s="16"/>
      <c r="AM729" s="16">
        <v>0.421686746987952</v>
      </c>
      <c r="AN729" s="16">
        <v>0.43317972350230399</v>
      </c>
      <c r="AO729" s="16">
        <v>0.417954815695601</v>
      </c>
      <c r="AP729" s="16">
        <v>0.32454361054766701</v>
      </c>
      <c r="AQ729" s="16"/>
      <c r="AR729" s="16">
        <v>0.39828897338403002</v>
      </c>
      <c r="AS729" s="16">
        <v>0.39161727349703601</v>
      </c>
      <c r="AT729" s="16"/>
      <c r="AU729" s="16">
        <v>0.40150093808630399</v>
      </c>
      <c r="AV729" s="16">
        <v>0.392224921902117</v>
      </c>
      <c r="AW729" s="16"/>
      <c r="AX729" s="16">
        <v>0.33982300884955802</v>
      </c>
      <c r="AY729" s="16">
        <v>0.40435240435240399</v>
      </c>
      <c r="AZ729" s="16"/>
      <c r="BA729" s="16">
        <v>0.36286919831223602</v>
      </c>
      <c r="BB729" s="16">
        <v>0.39597104186339299</v>
      </c>
      <c r="BC729" s="16"/>
      <c r="BD729" s="16">
        <v>0.37859424920127799</v>
      </c>
      <c r="BE729" s="16">
        <v>0.39705882352941202</v>
      </c>
      <c r="BF729" s="16"/>
      <c r="BG729" s="16">
        <v>0.37619047619047602</v>
      </c>
      <c r="BH729" s="16">
        <v>0.39481897627965001</v>
      </c>
      <c r="BI729" s="16"/>
      <c r="BJ729" s="16">
        <v>0.391608391608392</v>
      </c>
      <c r="BK729" s="16">
        <v>0.39396984924623102</v>
      </c>
      <c r="BL729" s="16"/>
      <c r="BM729" s="16">
        <v>0.41044776119402998</v>
      </c>
      <c r="BN729" s="16">
        <v>0.39224411951684701</v>
      </c>
      <c r="BO729" s="16"/>
      <c r="BP729" s="16">
        <v>0.38679245283018898</v>
      </c>
      <c r="BQ729" s="16">
        <v>0.39464882943143798</v>
      </c>
    </row>
    <row r="730" spans="2:69" x14ac:dyDescent="0.25">
      <c r="B730" t="s">
        <v>328</v>
      </c>
      <c r="C730" s="16">
        <v>5.0380785002929099E-2</v>
      </c>
      <c r="D730" s="16">
        <v>8.4632516703786201E-2</v>
      </c>
      <c r="E730" s="16">
        <v>7.0217917675544805E-2</v>
      </c>
      <c r="F730" s="16">
        <v>3.5555555555555597E-2</v>
      </c>
      <c r="G730" s="16">
        <v>2.9661016949152502E-2</v>
      </c>
      <c r="H730" s="16">
        <v>5.1378446115288197E-2</v>
      </c>
      <c r="I730" s="16">
        <v>4.5703839122486302E-2</v>
      </c>
      <c r="J730" s="16">
        <v>3.2520325203252001E-2</v>
      </c>
      <c r="K730" s="16">
        <v>2.40963855421687E-2</v>
      </c>
      <c r="L730" s="16">
        <v>3.7974683544303799E-2</v>
      </c>
      <c r="M730" s="16"/>
      <c r="N730" s="16">
        <v>7.2261072261072298E-2</v>
      </c>
      <c r="O730" s="16">
        <v>5.3613053613053602E-2</v>
      </c>
      <c r="P730" s="16">
        <v>4.5261669024045298E-2</v>
      </c>
      <c r="Q730" s="16">
        <v>4.6511627906976702E-2</v>
      </c>
      <c r="R730" s="16"/>
      <c r="S730" s="16">
        <v>6.0897435897435903E-2</v>
      </c>
      <c r="T730" s="16">
        <v>7.1161048689138598E-2</v>
      </c>
      <c r="U730" s="16">
        <v>6.2706270627062702E-2</v>
      </c>
      <c r="V730" s="16">
        <v>4.5383411580594703E-2</v>
      </c>
      <c r="W730" s="16">
        <v>5.2631578947368397E-2</v>
      </c>
      <c r="X730" s="16">
        <v>4.0730337078651702E-2</v>
      </c>
      <c r="Y730" s="16">
        <v>4.5951859956236303E-2</v>
      </c>
      <c r="Z730" s="16"/>
      <c r="AA730" s="16">
        <v>5.3872053872053897E-2</v>
      </c>
      <c r="AB730" s="16">
        <v>4.8517520215633402E-2</v>
      </c>
      <c r="AC730" s="16"/>
      <c r="AD730" s="16">
        <v>5.4838709677419398E-2</v>
      </c>
      <c r="AE730" s="16">
        <v>4.87117552334944E-2</v>
      </c>
      <c r="AF730" s="16"/>
      <c r="AG730" s="16">
        <v>5.4952076677316303E-2</v>
      </c>
      <c r="AH730" s="16">
        <v>4.6511627906976702E-2</v>
      </c>
      <c r="AI730" s="16"/>
      <c r="AJ730" s="16">
        <v>4.2765084944346797E-2</v>
      </c>
      <c r="AK730" s="16">
        <v>5.7996485061511401E-2</v>
      </c>
      <c r="AL730" s="16"/>
      <c r="AM730" s="16">
        <v>9.6385542168674704E-2</v>
      </c>
      <c r="AN730" s="16">
        <v>7.9877112135176606E-2</v>
      </c>
      <c r="AO730" s="16">
        <v>5.2318668252080897E-2</v>
      </c>
      <c r="AP730" s="16">
        <v>2.33265720081136E-2</v>
      </c>
      <c r="AQ730" s="16"/>
      <c r="AR730" s="16">
        <v>5.1330798479087503E-2</v>
      </c>
      <c r="AS730" s="16">
        <v>4.9957662997459802E-2</v>
      </c>
      <c r="AT730" s="16"/>
      <c r="AU730" s="16">
        <v>5.0656660412758001E-2</v>
      </c>
      <c r="AV730" s="16">
        <v>5.0329746615758397E-2</v>
      </c>
      <c r="AW730" s="16"/>
      <c r="AX730" s="16">
        <v>4.0707964601769897E-2</v>
      </c>
      <c r="AY730" s="16">
        <v>5.2299052299052302E-2</v>
      </c>
      <c r="AZ730" s="16"/>
      <c r="BA730" s="16">
        <v>7.1729957805907199E-2</v>
      </c>
      <c r="BB730" s="16">
        <v>4.87881649354737E-2</v>
      </c>
      <c r="BC730" s="16"/>
      <c r="BD730" s="16">
        <v>4.4728434504792303E-2</v>
      </c>
      <c r="BE730" s="16">
        <v>5.1649928263988502E-2</v>
      </c>
      <c r="BF730" s="16"/>
      <c r="BG730" s="16">
        <v>6.6666666666666693E-2</v>
      </c>
      <c r="BH730" s="16">
        <v>4.9313358302122301E-2</v>
      </c>
      <c r="BI730" s="16"/>
      <c r="BJ730" s="16">
        <v>5.3613053613053602E-2</v>
      </c>
      <c r="BK730" s="16">
        <v>4.9916247906197697E-2</v>
      </c>
      <c r="BL730" s="16"/>
      <c r="BM730" s="16">
        <v>5.5970149253731297E-2</v>
      </c>
      <c r="BN730" s="16">
        <v>4.99046408137317E-2</v>
      </c>
      <c r="BO730" s="16"/>
      <c r="BP730" s="16">
        <v>6.8396226415094297E-2</v>
      </c>
      <c r="BQ730" s="16">
        <v>4.7826086956521699E-2</v>
      </c>
    </row>
    <row r="731" spans="2:69" x14ac:dyDescent="0.25">
      <c r="B731" t="s">
        <v>329</v>
      </c>
      <c r="C731" s="16">
        <v>7.3227885178675997E-3</v>
      </c>
      <c r="D731" s="16">
        <v>1.1135857461024501E-2</v>
      </c>
      <c r="E731" s="16">
        <v>1.4527845036319599E-2</v>
      </c>
      <c r="F731" s="16">
        <v>0</v>
      </c>
      <c r="G731" s="16">
        <v>4.2372881355932203E-3</v>
      </c>
      <c r="H731" s="16">
        <v>7.5187969924812E-3</v>
      </c>
      <c r="I731" s="16">
        <v>9.1407678244972597E-3</v>
      </c>
      <c r="J731" s="16">
        <v>8.1300813008130107E-3</v>
      </c>
      <c r="K731" s="16">
        <v>0</v>
      </c>
      <c r="L731" s="16">
        <v>0</v>
      </c>
      <c r="M731" s="16"/>
      <c r="N731" s="16">
        <v>9.3240093240093205E-3</v>
      </c>
      <c r="O731" s="16">
        <v>4.6620046620046603E-3</v>
      </c>
      <c r="P731" s="16">
        <v>1.41442715700141E-2</v>
      </c>
      <c r="Q731" s="16">
        <v>4.8674959437533796E-3</v>
      </c>
      <c r="R731" s="16"/>
      <c r="S731" s="16">
        <v>1.6025641025641E-2</v>
      </c>
      <c r="T731" s="16">
        <v>1.1235955056179799E-2</v>
      </c>
      <c r="U731" s="16">
        <v>3.3003300330032999E-3</v>
      </c>
      <c r="V731" s="16">
        <v>9.3896713615023494E-3</v>
      </c>
      <c r="W731" s="16">
        <v>6.3795853269537498E-3</v>
      </c>
      <c r="X731" s="16">
        <v>7.0224719101123602E-3</v>
      </c>
      <c r="Y731" s="16">
        <v>2.1881838074398201E-3</v>
      </c>
      <c r="Z731" s="16"/>
      <c r="AA731" s="16">
        <v>5.0505050505050501E-3</v>
      </c>
      <c r="AB731" s="16">
        <v>8.5354896675651406E-3</v>
      </c>
      <c r="AC731" s="16"/>
      <c r="AD731" s="16">
        <v>7.5268817204301097E-3</v>
      </c>
      <c r="AE731" s="16">
        <v>7.2463768115942004E-3</v>
      </c>
      <c r="AF731" s="16"/>
      <c r="AG731" s="16">
        <v>1.0223642172524E-2</v>
      </c>
      <c r="AH731" s="16">
        <v>4.8674959437533796E-3</v>
      </c>
      <c r="AI731" s="16"/>
      <c r="AJ731" s="16">
        <v>5.8582308142940799E-3</v>
      </c>
      <c r="AK731" s="16">
        <v>8.7873462214411308E-3</v>
      </c>
      <c r="AL731" s="16"/>
      <c r="AM731" s="16">
        <v>2.40963855421687E-2</v>
      </c>
      <c r="AN731" s="16">
        <v>1.8433179723502301E-2</v>
      </c>
      <c r="AO731" s="16">
        <v>5.9453032104637296E-3</v>
      </c>
      <c r="AP731" s="16">
        <v>1.01419878296146E-3</v>
      </c>
      <c r="AQ731" s="16"/>
      <c r="AR731" s="16">
        <v>5.7034220532319402E-3</v>
      </c>
      <c r="AS731" s="16">
        <v>8.0440304826418299E-3</v>
      </c>
      <c r="AT731" s="16"/>
      <c r="AU731" s="16">
        <v>9.3808630393996308E-3</v>
      </c>
      <c r="AV731" s="16">
        <v>6.9420340159666799E-3</v>
      </c>
      <c r="AW731" s="16"/>
      <c r="AX731" s="16">
        <v>8.8495575221238902E-3</v>
      </c>
      <c r="AY731" s="16">
        <v>7.0200070200070203E-3</v>
      </c>
      <c r="AZ731" s="16"/>
      <c r="BA731" s="16">
        <v>1.68776371308017E-2</v>
      </c>
      <c r="BB731" s="16">
        <v>6.6100094428706299E-3</v>
      </c>
      <c r="BC731" s="16"/>
      <c r="BD731" s="16">
        <v>7.9872204472843395E-3</v>
      </c>
      <c r="BE731" s="16">
        <v>7.1736011477761801E-3</v>
      </c>
      <c r="BF731" s="16"/>
      <c r="BG731" s="16">
        <v>4.7619047619047597E-3</v>
      </c>
      <c r="BH731" s="16">
        <v>7.4906367041198503E-3</v>
      </c>
      <c r="BI731" s="16"/>
      <c r="BJ731" s="16">
        <v>1.3986013986014E-2</v>
      </c>
      <c r="BK731" s="16">
        <v>6.36515912897822E-3</v>
      </c>
      <c r="BL731" s="16"/>
      <c r="BM731" s="16">
        <v>1.49253731343284E-2</v>
      </c>
      <c r="BN731" s="16">
        <v>6.6751430387794004E-3</v>
      </c>
      <c r="BO731" s="16"/>
      <c r="BP731" s="16">
        <v>4.7169811320754698E-3</v>
      </c>
      <c r="BQ731" s="16">
        <v>7.6923076923076901E-3</v>
      </c>
    </row>
    <row r="732" spans="2:69" x14ac:dyDescent="0.25">
      <c r="B732" t="s">
        <v>330</v>
      </c>
      <c r="C732" s="16">
        <v>4.1007615700058599E-3</v>
      </c>
      <c r="D732" s="16">
        <v>4.4543429844098002E-3</v>
      </c>
      <c r="E732" s="16">
        <v>4.8426150121065404E-3</v>
      </c>
      <c r="F732" s="16">
        <v>0</v>
      </c>
      <c r="G732" s="16">
        <v>0</v>
      </c>
      <c r="H732" s="16">
        <v>7.5187969924812E-3</v>
      </c>
      <c r="I732" s="16">
        <v>3.6563071297989001E-3</v>
      </c>
      <c r="J732" s="16">
        <v>0</v>
      </c>
      <c r="K732" s="16">
        <v>1.20481927710843E-2</v>
      </c>
      <c r="L732" s="16">
        <v>1.26582278481013E-2</v>
      </c>
      <c r="M732" s="16"/>
      <c r="N732" s="16">
        <v>2.3310023310023301E-3</v>
      </c>
      <c r="O732" s="16">
        <v>2.3310023310023301E-3</v>
      </c>
      <c r="P732" s="16">
        <v>5.6577086280056596E-3</v>
      </c>
      <c r="Q732" s="16">
        <v>4.3266630611141204E-3</v>
      </c>
      <c r="R732" s="16"/>
      <c r="S732" s="16">
        <v>3.2051282051282098E-3</v>
      </c>
      <c r="T732" s="16">
        <v>0</v>
      </c>
      <c r="U732" s="16">
        <v>0</v>
      </c>
      <c r="V732" s="16">
        <v>3.1298904538341202E-3</v>
      </c>
      <c r="W732" s="16">
        <v>3.1897926634768701E-3</v>
      </c>
      <c r="X732" s="16">
        <v>7.0224719101123602E-3</v>
      </c>
      <c r="Y732" s="16">
        <v>6.5645514223194703E-3</v>
      </c>
      <c r="Z732" s="16"/>
      <c r="AA732" s="16">
        <v>3.3670033670033699E-3</v>
      </c>
      <c r="AB732" s="16">
        <v>4.49236298292902E-3</v>
      </c>
      <c r="AC732" s="16"/>
      <c r="AD732" s="16">
        <v>3.2258064516129002E-3</v>
      </c>
      <c r="AE732" s="16">
        <v>4.4283413848631202E-3</v>
      </c>
      <c r="AF732" s="16"/>
      <c r="AG732" s="16">
        <v>3.8338658146964901E-3</v>
      </c>
      <c r="AH732" s="16">
        <v>4.3266630611141204E-3</v>
      </c>
      <c r="AI732" s="16"/>
      <c r="AJ732" s="16">
        <v>3.5149384885764501E-3</v>
      </c>
      <c r="AK732" s="16">
        <v>4.68658465143527E-3</v>
      </c>
      <c r="AL732" s="16"/>
      <c r="AM732" s="16">
        <v>1.20481927710843E-2</v>
      </c>
      <c r="AN732" s="16">
        <v>7.6804915514592899E-3</v>
      </c>
      <c r="AO732" s="16">
        <v>4.75624256837099E-3</v>
      </c>
      <c r="AP732" s="16">
        <v>0</v>
      </c>
      <c r="AQ732" s="16"/>
      <c r="AR732" s="16">
        <v>2.8517110266159701E-3</v>
      </c>
      <c r="AS732" s="16">
        <v>4.65707027942422E-3</v>
      </c>
      <c r="AT732" s="16"/>
      <c r="AU732" s="16">
        <v>0</v>
      </c>
      <c r="AV732" s="16">
        <v>4.8594238111766804E-3</v>
      </c>
      <c r="AW732" s="16"/>
      <c r="AX732" s="16">
        <v>5.3097345132743397E-3</v>
      </c>
      <c r="AY732" s="16">
        <v>3.8610038610038598E-3</v>
      </c>
      <c r="AZ732" s="16"/>
      <c r="BA732" s="16">
        <v>4.2194092827004199E-3</v>
      </c>
      <c r="BB732" s="16">
        <v>4.09191060749134E-3</v>
      </c>
      <c r="BC732" s="16"/>
      <c r="BD732" s="16">
        <v>3.1948881789137401E-3</v>
      </c>
      <c r="BE732" s="16">
        <v>4.30416068866571E-3</v>
      </c>
      <c r="BF732" s="16"/>
      <c r="BG732" s="16">
        <v>0</v>
      </c>
      <c r="BH732" s="16">
        <v>4.3695380774032497E-3</v>
      </c>
      <c r="BI732" s="16"/>
      <c r="BJ732" s="16">
        <v>0</v>
      </c>
      <c r="BK732" s="16">
        <v>4.6901172529313197E-3</v>
      </c>
      <c r="BL732" s="16"/>
      <c r="BM732" s="16">
        <v>3.7313432835820899E-3</v>
      </c>
      <c r="BN732" s="16">
        <v>4.1322314049586804E-3</v>
      </c>
      <c r="BO732" s="16"/>
      <c r="BP732" s="16">
        <v>2.3584905660377401E-3</v>
      </c>
      <c r="BQ732" s="16">
        <v>4.3478260869565201E-3</v>
      </c>
    </row>
    <row r="733" spans="2:69" x14ac:dyDescent="0.25">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c r="AD733" s="16"/>
      <c r="AE733" s="16"/>
      <c r="AF733" s="16"/>
      <c r="AG733" s="16"/>
      <c r="AH733" s="16"/>
      <c r="AI733" s="16"/>
      <c r="AJ733" s="16"/>
      <c r="AK733" s="16"/>
      <c r="AL733" s="16"/>
      <c r="AM733" s="16"/>
      <c r="AN733" s="16"/>
      <c r="AO733" s="16"/>
      <c r="AP733" s="16"/>
      <c r="AQ733" s="16"/>
      <c r="AR733" s="16"/>
      <c r="AS733" s="16"/>
      <c r="AT733" s="16"/>
      <c r="AU733" s="16"/>
      <c r="AV733" s="16"/>
      <c r="AW733" s="16"/>
      <c r="AX733" s="16"/>
      <c r="AY733" s="16"/>
      <c r="AZ733" s="16"/>
      <c r="BA733" s="16"/>
      <c r="BB733" s="16"/>
      <c r="BC733" s="16"/>
      <c r="BD733" s="16"/>
      <c r="BE733" s="16"/>
      <c r="BF733" s="16"/>
      <c r="BG733" s="16"/>
      <c r="BH733" s="16"/>
      <c r="BI733" s="16"/>
      <c r="BJ733" s="16"/>
      <c r="BK733" s="16"/>
      <c r="BL733" s="16"/>
      <c r="BM733" s="16"/>
      <c r="BN733" s="16"/>
      <c r="BO733" s="16"/>
      <c r="BP733" s="16"/>
      <c r="BQ733" s="16"/>
    </row>
    <row r="734" spans="2:69" x14ac:dyDescent="0.25">
      <c r="B734" s="6" t="s">
        <v>343</v>
      </c>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c r="AD734" s="16"/>
      <c r="AE734" s="16"/>
      <c r="AF734" s="16"/>
      <c r="AG734" s="16"/>
      <c r="AH734" s="16"/>
      <c r="AI734" s="16"/>
      <c r="AJ734" s="16"/>
      <c r="AK734" s="16"/>
      <c r="AL734" s="16"/>
      <c r="AM734" s="16"/>
      <c r="AN734" s="16"/>
      <c r="AO734" s="16"/>
      <c r="AP734" s="16"/>
      <c r="AQ734" s="16"/>
      <c r="AR734" s="16"/>
      <c r="AS734" s="16"/>
      <c r="AT734" s="16"/>
      <c r="AU734" s="16"/>
      <c r="AV734" s="16"/>
      <c r="AW734" s="16"/>
      <c r="AX734" s="16"/>
      <c r="AY734" s="16"/>
      <c r="AZ734" s="16"/>
      <c r="BA734" s="16"/>
      <c r="BB734" s="16"/>
      <c r="BC734" s="16"/>
      <c r="BD734" s="16"/>
      <c r="BE734" s="16"/>
      <c r="BF734" s="16"/>
      <c r="BG734" s="16"/>
      <c r="BH734" s="16"/>
      <c r="BI734" s="16"/>
      <c r="BJ734" s="16"/>
      <c r="BK734" s="16"/>
      <c r="BL734" s="16"/>
      <c r="BM734" s="16"/>
      <c r="BN734" s="16"/>
      <c r="BO734" s="16"/>
      <c r="BP734" s="16"/>
      <c r="BQ734" s="16"/>
    </row>
    <row r="735" spans="2:69" x14ac:dyDescent="0.25">
      <c r="B735" s="23" t="s">
        <v>688</v>
      </c>
      <c r="C735" s="16" t="s">
        <v>332</v>
      </c>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c r="AD735" s="16"/>
      <c r="AE735" s="16"/>
      <c r="AF735" s="16"/>
      <c r="AG735" s="16"/>
      <c r="AH735" s="16"/>
      <c r="AI735" s="16"/>
      <c r="AJ735" s="16"/>
      <c r="AK735" s="16"/>
      <c r="AL735" s="16"/>
      <c r="AM735" s="16"/>
      <c r="AN735" s="16"/>
      <c r="AO735" s="16"/>
      <c r="AP735" s="16"/>
      <c r="AQ735" s="16"/>
      <c r="AR735" s="16"/>
      <c r="AS735" s="16"/>
      <c r="AT735" s="16"/>
      <c r="AU735" s="16"/>
      <c r="AV735" s="16"/>
      <c r="AW735" s="16"/>
      <c r="AX735" s="16"/>
      <c r="AY735" s="16"/>
      <c r="AZ735" s="16"/>
      <c r="BA735" s="16"/>
      <c r="BB735" s="16"/>
      <c r="BC735" s="16"/>
      <c r="BD735" s="16"/>
      <c r="BE735" s="16"/>
      <c r="BF735" s="16"/>
      <c r="BG735" s="16"/>
      <c r="BH735" s="16"/>
      <c r="BI735" s="16"/>
      <c r="BJ735" s="16"/>
      <c r="BK735" s="16"/>
      <c r="BL735" s="16"/>
      <c r="BM735" s="16"/>
      <c r="BN735" s="16"/>
      <c r="BO735" s="16"/>
      <c r="BP735" s="16"/>
      <c r="BQ735" s="16"/>
    </row>
    <row r="736" spans="2:69" x14ac:dyDescent="0.25">
      <c r="B736" t="s">
        <v>326</v>
      </c>
      <c r="C736" s="16">
        <v>0.538328530259366</v>
      </c>
      <c r="D736" s="16">
        <v>0.47344110854503502</v>
      </c>
      <c r="E736" s="16">
        <v>0.49877750611246902</v>
      </c>
      <c r="F736" s="16">
        <v>0.59915611814346004</v>
      </c>
      <c r="G736" s="16">
        <v>0.60086767895878501</v>
      </c>
      <c r="H736" s="16">
        <v>0.480048367593712</v>
      </c>
      <c r="I736" s="16">
        <v>0.54316546762589901</v>
      </c>
      <c r="J736" s="16">
        <v>0.65217391304347805</v>
      </c>
      <c r="K736" s="16">
        <v>0.52500000000000002</v>
      </c>
      <c r="L736" s="16">
        <v>0.72826086956521696</v>
      </c>
      <c r="M736" s="16"/>
      <c r="N736" s="16">
        <v>0.50314465408804998</v>
      </c>
      <c r="O736" s="16">
        <v>0.55963302752293598</v>
      </c>
      <c r="P736" s="16">
        <v>0.50069735006973504</v>
      </c>
      <c r="Q736" s="16">
        <v>0.55706521739130399</v>
      </c>
      <c r="R736" s="16"/>
      <c r="S736" s="16">
        <v>0.55799373040752398</v>
      </c>
      <c r="T736" s="16">
        <v>0.511278195488722</v>
      </c>
      <c r="U736" s="16">
        <v>0.56168831168831201</v>
      </c>
      <c r="V736" s="16">
        <v>0.49535603715170301</v>
      </c>
      <c r="W736" s="16">
        <v>0.51419558359621498</v>
      </c>
      <c r="X736" s="16">
        <v>0.544321329639889</v>
      </c>
      <c r="Y736" s="16">
        <v>0.60944206008583701</v>
      </c>
      <c r="Z736" s="16"/>
      <c r="AA736" s="16">
        <v>0.56731583403895003</v>
      </c>
      <c r="AB736" s="16">
        <v>0.52337265181301895</v>
      </c>
      <c r="AC736" s="16"/>
      <c r="AD736" s="16">
        <v>0.54255319148936199</v>
      </c>
      <c r="AE736" s="16">
        <v>0.53675889328063198</v>
      </c>
      <c r="AF736" s="16"/>
      <c r="AG736" s="16">
        <v>0.51717791411042902</v>
      </c>
      <c r="AH736" s="16">
        <v>0.55706521739130399</v>
      </c>
      <c r="AI736" s="16"/>
      <c r="AJ736" s="16">
        <v>0.58449074074074103</v>
      </c>
      <c r="AK736" s="16">
        <v>0.49253731343283602</v>
      </c>
      <c r="AL736" s="16"/>
      <c r="AM736" s="16">
        <v>0.34090909090909099</v>
      </c>
      <c r="AN736" s="16">
        <v>0.48196248196248198</v>
      </c>
      <c r="AO736" s="16">
        <v>0.522554188635032</v>
      </c>
      <c r="AP736" s="16">
        <v>0.62164948453608204</v>
      </c>
      <c r="AQ736" s="16"/>
      <c r="AR736" s="16">
        <v>0.52700186219739298</v>
      </c>
      <c r="AS736" s="16">
        <v>0.54340567612687796</v>
      </c>
      <c r="AT736" s="16"/>
      <c r="AU736" s="16">
        <v>0.54083484573502705</v>
      </c>
      <c r="AV736" s="16">
        <v>0.53785542994176105</v>
      </c>
      <c r="AW736" s="16"/>
      <c r="AX736" s="16">
        <v>0.58699472759226701</v>
      </c>
      <c r="AY736" s="16">
        <v>0.52878317821440901</v>
      </c>
      <c r="AZ736" s="16"/>
      <c r="BA736" s="16">
        <v>0.506607929515419</v>
      </c>
      <c r="BB736" s="16">
        <v>0.54054887449892097</v>
      </c>
      <c r="BC736" s="16"/>
      <c r="BD736" s="16">
        <v>0.54685099846390195</v>
      </c>
      <c r="BE736" s="16">
        <v>0.53636041149343705</v>
      </c>
      <c r="BF736" s="16"/>
      <c r="BG736" s="16">
        <v>0.55825242718446599</v>
      </c>
      <c r="BH736" s="16">
        <v>0.53707107843137303</v>
      </c>
      <c r="BI736" s="16"/>
      <c r="BJ736" s="16">
        <v>0.59325842696629205</v>
      </c>
      <c r="BK736" s="16">
        <v>0.53024793388429703</v>
      </c>
      <c r="BL736" s="16"/>
      <c r="BM736" s="16">
        <v>0.6</v>
      </c>
      <c r="BN736" s="16">
        <v>0.53281004709576096</v>
      </c>
      <c r="BO736" s="16"/>
      <c r="BP736" s="16">
        <v>0.53047404063205394</v>
      </c>
      <c r="BQ736" s="16">
        <v>0.53947803105384895</v>
      </c>
    </row>
    <row r="737" spans="2:69" x14ac:dyDescent="0.25">
      <c r="B737" t="s">
        <v>327</v>
      </c>
      <c r="C737" s="16">
        <v>0.39769452449567699</v>
      </c>
      <c r="D737" s="16">
        <v>0.40877598152424899</v>
      </c>
      <c r="E737" s="16">
        <v>0.42298288508557502</v>
      </c>
      <c r="F737" s="16">
        <v>0.354430379746835</v>
      </c>
      <c r="G737" s="16">
        <v>0.36876355748373102</v>
      </c>
      <c r="H737" s="16">
        <v>0.45707376058041099</v>
      </c>
      <c r="I737" s="16">
        <v>0.39748201438848901</v>
      </c>
      <c r="J737" s="16">
        <v>0.29710144927536197</v>
      </c>
      <c r="K737" s="16">
        <v>0.36249999999999999</v>
      </c>
      <c r="L737" s="16">
        <v>0.25</v>
      </c>
      <c r="M737" s="16"/>
      <c r="N737" s="16">
        <v>0.417190775681342</v>
      </c>
      <c r="O737" s="16">
        <v>0.40137614678899097</v>
      </c>
      <c r="P737" s="16">
        <v>0.43235704323570401</v>
      </c>
      <c r="Q737" s="16">
        <v>0.37826086956521698</v>
      </c>
      <c r="R737" s="16"/>
      <c r="S737" s="16">
        <v>0.37304075235109702</v>
      </c>
      <c r="T737" s="16">
        <v>0.42105263157894701</v>
      </c>
      <c r="U737" s="16">
        <v>0.39285714285714302</v>
      </c>
      <c r="V737" s="16">
        <v>0.42260061919504599</v>
      </c>
      <c r="W737" s="16">
        <v>0.42271293375394298</v>
      </c>
      <c r="X737" s="16">
        <v>0.38781163434902999</v>
      </c>
      <c r="Y737" s="16">
        <v>0.34978540772532202</v>
      </c>
      <c r="Z737" s="16"/>
      <c r="AA737" s="16">
        <v>0.37002540220152402</v>
      </c>
      <c r="AB737" s="16">
        <v>0.41197029270423802</v>
      </c>
      <c r="AC737" s="16"/>
      <c r="AD737" s="16">
        <v>0.391489361702128</v>
      </c>
      <c r="AE737" s="16">
        <v>0.4</v>
      </c>
      <c r="AF737" s="16"/>
      <c r="AG737" s="16">
        <v>0.41963190184049098</v>
      </c>
      <c r="AH737" s="16">
        <v>0.37826086956521698</v>
      </c>
      <c r="AI737" s="16"/>
      <c r="AJ737" s="16">
        <v>0.36226851851851899</v>
      </c>
      <c r="AK737" s="16">
        <v>0.43283582089552203</v>
      </c>
      <c r="AL737" s="16"/>
      <c r="AM737" s="16">
        <v>0.52272727272727304</v>
      </c>
      <c r="AN737" s="16">
        <v>0.42857142857142899</v>
      </c>
      <c r="AO737" s="16">
        <v>0.41066198008201499</v>
      </c>
      <c r="AP737" s="16">
        <v>0.34432989690721599</v>
      </c>
      <c r="AQ737" s="16"/>
      <c r="AR737" s="16">
        <v>0.40968342644320299</v>
      </c>
      <c r="AS737" s="16">
        <v>0.392320534223706</v>
      </c>
      <c r="AT737" s="16"/>
      <c r="AU737" s="16">
        <v>0.39927404718693299</v>
      </c>
      <c r="AV737" s="16">
        <v>0.39739636861938998</v>
      </c>
      <c r="AW737" s="16"/>
      <c r="AX737" s="16">
        <v>0.33040421792618602</v>
      </c>
      <c r="AY737" s="16">
        <v>0.41089279558772801</v>
      </c>
      <c r="AZ737" s="16"/>
      <c r="BA737" s="16">
        <v>0.39647577092510999</v>
      </c>
      <c r="BB737" s="16">
        <v>0.397779833487512</v>
      </c>
      <c r="BC737" s="16"/>
      <c r="BD737" s="16">
        <v>0.39170506912442399</v>
      </c>
      <c r="BE737" s="16">
        <v>0.39907768712309299</v>
      </c>
      <c r="BF737" s="16"/>
      <c r="BG737" s="16">
        <v>0.35922330097087402</v>
      </c>
      <c r="BH737" s="16">
        <v>0.40012254901960798</v>
      </c>
      <c r="BI737" s="16"/>
      <c r="BJ737" s="16">
        <v>0.368539325842697</v>
      </c>
      <c r="BK737" s="16">
        <v>0.40198347107437998</v>
      </c>
      <c r="BL737" s="16"/>
      <c r="BM737" s="16">
        <v>0.34035087719298202</v>
      </c>
      <c r="BN737" s="16">
        <v>0.40282574568288898</v>
      </c>
      <c r="BO737" s="16"/>
      <c r="BP737" s="16">
        <v>0.39503386004514701</v>
      </c>
      <c r="BQ737" s="16">
        <v>0.39808391146349498</v>
      </c>
    </row>
    <row r="738" spans="2:69" x14ac:dyDescent="0.25">
      <c r="B738" t="s">
        <v>328</v>
      </c>
      <c r="C738" s="16">
        <v>5.3890489913544698E-2</v>
      </c>
      <c r="D738" s="16">
        <v>0.10161662817552</v>
      </c>
      <c r="E738" s="16">
        <v>6.8459657701711502E-2</v>
      </c>
      <c r="F738" s="16">
        <v>4.6413502109704602E-2</v>
      </c>
      <c r="G738" s="16">
        <v>2.8199566160520599E-2</v>
      </c>
      <c r="H738" s="16">
        <v>4.7158403869407499E-2</v>
      </c>
      <c r="I738" s="16">
        <v>4.6762589928057603E-2</v>
      </c>
      <c r="J738" s="16">
        <v>4.3478260869565202E-2</v>
      </c>
      <c r="K738" s="16">
        <v>0.1</v>
      </c>
      <c r="L738" s="16">
        <v>1.0869565217391301E-2</v>
      </c>
      <c r="M738" s="16"/>
      <c r="N738" s="16">
        <v>6.9182389937106903E-2</v>
      </c>
      <c r="O738" s="16">
        <v>3.6697247706422E-2</v>
      </c>
      <c r="P738" s="16">
        <v>5.5788005578800599E-2</v>
      </c>
      <c r="Q738" s="16">
        <v>5.3260869565217403E-2</v>
      </c>
      <c r="R738" s="16"/>
      <c r="S738" s="16">
        <v>5.6426332288401299E-2</v>
      </c>
      <c r="T738" s="16">
        <v>6.01503759398496E-2</v>
      </c>
      <c r="U738" s="16">
        <v>3.8961038961039002E-2</v>
      </c>
      <c r="V738" s="16">
        <v>7.2755417956656299E-2</v>
      </c>
      <c r="W738" s="16">
        <v>4.8895899053627803E-2</v>
      </c>
      <c r="X738" s="16">
        <v>5.9556786703601101E-2</v>
      </c>
      <c r="Y738" s="16">
        <v>3.4334763948497903E-2</v>
      </c>
      <c r="Z738" s="16"/>
      <c r="AA738" s="16">
        <v>5.5884843353090602E-2</v>
      </c>
      <c r="AB738" s="16">
        <v>5.2861511577107903E-2</v>
      </c>
      <c r="AC738" s="16"/>
      <c r="AD738" s="16">
        <v>5.85106382978723E-2</v>
      </c>
      <c r="AE738" s="16">
        <v>5.21739130434783E-2</v>
      </c>
      <c r="AF738" s="16"/>
      <c r="AG738" s="16">
        <v>5.4601226993865E-2</v>
      </c>
      <c r="AH738" s="16">
        <v>5.3260869565217403E-2</v>
      </c>
      <c r="AI738" s="16"/>
      <c r="AJ738" s="16">
        <v>4.3402777777777797E-2</v>
      </c>
      <c r="AK738" s="16">
        <v>6.4293915040183697E-2</v>
      </c>
      <c r="AL738" s="16"/>
      <c r="AM738" s="16">
        <v>0.11363636363636399</v>
      </c>
      <c r="AN738" s="16">
        <v>6.9264069264069306E-2</v>
      </c>
      <c r="AO738" s="16">
        <v>5.8582308142940798E-2</v>
      </c>
      <c r="AP738" s="16">
        <v>2.88659793814433E-2</v>
      </c>
      <c r="AQ738" s="16"/>
      <c r="AR738" s="16">
        <v>5.0279329608938501E-2</v>
      </c>
      <c r="AS738" s="16">
        <v>5.5509181969949903E-2</v>
      </c>
      <c r="AT738" s="16"/>
      <c r="AU738" s="16">
        <v>5.2631578947368397E-2</v>
      </c>
      <c r="AV738" s="16">
        <v>5.4128126070572102E-2</v>
      </c>
      <c r="AW738" s="16"/>
      <c r="AX738" s="16">
        <v>7.3813708260105401E-2</v>
      </c>
      <c r="AY738" s="16">
        <v>4.9982764563943502E-2</v>
      </c>
      <c r="AZ738" s="16"/>
      <c r="BA738" s="16">
        <v>9.2511013215859E-2</v>
      </c>
      <c r="BB738" s="16">
        <v>5.1187172371261198E-2</v>
      </c>
      <c r="BC738" s="16"/>
      <c r="BD738" s="16">
        <v>5.22273425499232E-2</v>
      </c>
      <c r="BE738" s="16">
        <v>5.4274565448740701E-2</v>
      </c>
      <c r="BF738" s="16"/>
      <c r="BG738" s="16">
        <v>7.2815533980582506E-2</v>
      </c>
      <c r="BH738" s="16">
        <v>5.2696078431372501E-2</v>
      </c>
      <c r="BI738" s="16"/>
      <c r="BJ738" s="16">
        <v>3.8202247191011202E-2</v>
      </c>
      <c r="BK738" s="16">
        <v>5.6198347107437999E-2</v>
      </c>
      <c r="BL738" s="16"/>
      <c r="BM738" s="16">
        <v>4.9122807017543901E-2</v>
      </c>
      <c r="BN738" s="16">
        <v>5.4317111459968599E-2</v>
      </c>
      <c r="BO738" s="16"/>
      <c r="BP738" s="16">
        <v>6.7720090293453702E-2</v>
      </c>
      <c r="BQ738" s="16">
        <v>5.1866534522629702E-2</v>
      </c>
    </row>
    <row r="739" spans="2:69" x14ac:dyDescent="0.25">
      <c r="B739" t="s">
        <v>329</v>
      </c>
      <c r="C739" s="16">
        <v>6.34005763688761E-3</v>
      </c>
      <c r="D739" s="16">
        <v>1.15473441108545E-2</v>
      </c>
      <c r="E739" s="16">
        <v>9.7799511002445005E-3</v>
      </c>
      <c r="F739" s="16">
        <v>0</v>
      </c>
      <c r="G739" s="16">
        <v>0</v>
      </c>
      <c r="H739" s="16">
        <v>1.08827085852479E-2</v>
      </c>
      <c r="I739" s="16">
        <v>3.5971223021582701E-3</v>
      </c>
      <c r="J739" s="16">
        <v>7.2463768115942004E-3</v>
      </c>
      <c r="K739" s="16">
        <v>0</v>
      </c>
      <c r="L739" s="16">
        <v>1.0869565217391301E-2</v>
      </c>
      <c r="M739" s="16"/>
      <c r="N739" s="16">
        <v>6.2893081761006301E-3</v>
      </c>
      <c r="O739" s="16">
        <v>2.2935779816513802E-3</v>
      </c>
      <c r="P739" s="16">
        <v>6.9735006973500697E-3</v>
      </c>
      <c r="Q739" s="16">
        <v>7.0652173913043504E-3</v>
      </c>
      <c r="R739" s="16"/>
      <c r="S739" s="16">
        <v>9.4043887147335394E-3</v>
      </c>
      <c r="T739" s="16">
        <v>3.7593984962406E-3</v>
      </c>
      <c r="U739" s="16">
        <v>6.4935064935064896E-3</v>
      </c>
      <c r="V739" s="16">
        <v>4.64396284829721E-3</v>
      </c>
      <c r="W739" s="16">
        <v>9.4637223974763408E-3</v>
      </c>
      <c r="X739" s="16">
        <v>5.5401662049861496E-3</v>
      </c>
      <c r="Y739" s="16">
        <v>4.29184549356223E-3</v>
      </c>
      <c r="Z739" s="16"/>
      <c r="AA739" s="16">
        <v>3.3869602032176099E-3</v>
      </c>
      <c r="AB739" s="16">
        <v>7.86369593709043E-3</v>
      </c>
      <c r="AC739" s="16"/>
      <c r="AD739" s="16">
        <v>3.1914893617021301E-3</v>
      </c>
      <c r="AE739" s="16">
        <v>7.5098814229249003E-3</v>
      </c>
      <c r="AF739" s="16"/>
      <c r="AG739" s="16">
        <v>5.5214723926380396E-3</v>
      </c>
      <c r="AH739" s="16">
        <v>7.0652173913043504E-3</v>
      </c>
      <c r="AI739" s="16"/>
      <c r="AJ739" s="16">
        <v>6.9444444444444397E-3</v>
      </c>
      <c r="AK739" s="16">
        <v>5.7405281285878296E-3</v>
      </c>
      <c r="AL739" s="16"/>
      <c r="AM739" s="16">
        <v>1.13636363636364E-2</v>
      </c>
      <c r="AN739" s="16">
        <v>1.2987012987013E-2</v>
      </c>
      <c r="AO739" s="16">
        <v>4.68658465143527E-3</v>
      </c>
      <c r="AP739" s="16">
        <v>4.12371134020619E-3</v>
      </c>
      <c r="AQ739" s="16"/>
      <c r="AR739" s="16">
        <v>9.3109869646182501E-3</v>
      </c>
      <c r="AS739" s="16">
        <v>5.0083472454090098E-3</v>
      </c>
      <c r="AT739" s="16"/>
      <c r="AU739" s="16">
        <v>1.81488203266788E-3</v>
      </c>
      <c r="AV739" s="16">
        <v>7.1942446043165497E-3</v>
      </c>
      <c r="AW739" s="16"/>
      <c r="AX739" s="16">
        <v>5.2724077328646698E-3</v>
      </c>
      <c r="AY739" s="16">
        <v>6.5494657014822499E-3</v>
      </c>
      <c r="AZ739" s="16"/>
      <c r="BA739" s="16">
        <v>0</v>
      </c>
      <c r="BB739" s="16">
        <v>6.7838421214924498E-3</v>
      </c>
      <c r="BC739" s="16"/>
      <c r="BD739" s="16">
        <v>4.6082949308755804E-3</v>
      </c>
      <c r="BE739" s="16">
        <v>6.7399787158566897E-3</v>
      </c>
      <c r="BF739" s="16"/>
      <c r="BG739" s="16">
        <v>4.8543689320388302E-3</v>
      </c>
      <c r="BH739" s="16">
        <v>6.4338235294117601E-3</v>
      </c>
      <c r="BI739" s="16"/>
      <c r="BJ739" s="16">
        <v>0</v>
      </c>
      <c r="BK739" s="16">
        <v>7.2727272727272701E-3</v>
      </c>
      <c r="BL739" s="16"/>
      <c r="BM739" s="16">
        <v>7.0175438596491203E-3</v>
      </c>
      <c r="BN739" s="16">
        <v>6.2794348508634201E-3</v>
      </c>
      <c r="BO739" s="16"/>
      <c r="BP739" s="16">
        <v>4.5146726862302497E-3</v>
      </c>
      <c r="BQ739" s="16">
        <v>6.6072018500165199E-3</v>
      </c>
    </row>
    <row r="740" spans="2:69" x14ac:dyDescent="0.25">
      <c r="B740" t="s">
        <v>330</v>
      </c>
      <c r="C740" s="16">
        <v>3.7463976945244998E-3</v>
      </c>
      <c r="D740" s="16">
        <v>4.6189376443417996E-3</v>
      </c>
      <c r="E740" s="16">
        <v>0</v>
      </c>
      <c r="F740" s="16">
        <v>0</v>
      </c>
      <c r="G740" s="16">
        <v>2.1691973969631198E-3</v>
      </c>
      <c r="H740" s="16">
        <v>4.8367593712212798E-3</v>
      </c>
      <c r="I740" s="16">
        <v>8.9928057553956796E-3</v>
      </c>
      <c r="J740" s="16">
        <v>0</v>
      </c>
      <c r="K740" s="16">
        <v>1.2500000000000001E-2</v>
      </c>
      <c r="L740" s="16">
        <v>0</v>
      </c>
      <c r="M740" s="16"/>
      <c r="N740" s="16">
        <v>4.1928721174004204E-3</v>
      </c>
      <c r="O740" s="16">
        <v>0</v>
      </c>
      <c r="P740" s="16">
        <v>4.1841004184100397E-3</v>
      </c>
      <c r="Q740" s="16">
        <v>4.3478260869565201E-3</v>
      </c>
      <c r="R740" s="16"/>
      <c r="S740" s="16">
        <v>3.1347962382445101E-3</v>
      </c>
      <c r="T740" s="16">
        <v>3.7593984962406E-3</v>
      </c>
      <c r="U740" s="16">
        <v>0</v>
      </c>
      <c r="V740" s="16">
        <v>4.64396284829721E-3</v>
      </c>
      <c r="W740" s="16">
        <v>4.7318611987381704E-3</v>
      </c>
      <c r="X740" s="16">
        <v>2.77008310249307E-3</v>
      </c>
      <c r="Y740" s="16">
        <v>2.1459227467811202E-3</v>
      </c>
      <c r="Z740" s="16"/>
      <c r="AA740" s="16">
        <v>3.3869602032176099E-3</v>
      </c>
      <c r="AB740" s="16">
        <v>3.9318479685452202E-3</v>
      </c>
      <c r="AC740" s="16"/>
      <c r="AD740" s="16">
        <v>4.2553191489361703E-3</v>
      </c>
      <c r="AE740" s="16">
        <v>3.5573122529644302E-3</v>
      </c>
      <c r="AF740" s="16"/>
      <c r="AG740" s="16">
        <v>3.0674846625766898E-3</v>
      </c>
      <c r="AH740" s="16">
        <v>4.3478260869565201E-3</v>
      </c>
      <c r="AI740" s="16"/>
      <c r="AJ740" s="16">
        <v>2.8935185185185201E-3</v>
      </c>
      <c r="AK740" s="16">
        <v>4.5924225028702598E-3</v>
      </c>
      <c r="AL740" s="16"/>
      <c r="AM740" s="16">
        <v>1.13636363636364E-2</v>
      </c>
      <c r="AN740" s="16">
        <v>7.2150072150072202E-3</v>
      </c>
      <c r="AO740" s="16">
        <v>3.5149384885764501E-3</v>
      </c>
      <c r="AP740" s="16">
        <v>1.0309278350515501E-3</v>
      </c>
      <c r="AQ740" s="16"/>
      <c r="AR740" s="16">
        <v>3.7243947858472998E-3</v>
      </c>
      <c r="AS740" s="16">
        <v>3.7562604340567601E-3</v>
      </c>
      <c r="AT740" s="16"/>
      <c r="AU740" s="16">
        <v>5.4446460980036304E-3</v>
      </c>
      <c r="AV740" s="16">
        <v>3.42583076396026E-3</v>
      </c>
      <c r="AW740" s="16"/>
      <c r="AX740" s="16">
        <v>3.5149384885764501E-3</v>
      </c>
      <c r="AY740" s="16">
        <v>3.7917959324370899E-3</v>
      </c>
      <c r="AZ740" s="16"/>
      <c r="BA740" s="16">
        <v>4.4052863436123404E-3</v>
      </c>
      <c r="BB740" s="16">
        <v>3.7002775208140599E-3</v>
      </c>
      <c r="BC740" s="16"/>
      <c r="BD740" s="16">
        <v>4.6082949308755804E-3</v>
      </c>
      <c r="BE740" s="16">
        <v>3.5473572188719398E-3</v>
      </c>
      <c r="BF740" s="16"/>
      <c r="BG740" s="16">
        <v>4.8543689320388302E-3</v>
      </c>
      <c r="BH740" s="16">
        <v>3.6764705882352902E-3</v>
      </c>
      <c r="BI740" s="16"/>
      <c r="BJ740" s="16">
        <v>0</v>
      </c>
      <c r="BK740" s="16">
        <v>4.2975206611570197E-3</v>
      </c>
      <c r="BL740" s="16"/>
      <c r="BM740" s="16">
        <v>3.5087719298245602E-3</v>
      </c>
      <c r="BN740" s="16">
        <v>3.7676609105180502E-3</v>
      </c>
      <c r="BO740" s="16"/>
      <c r="BP740" s="16">
        <v>2.2573363431151201E-3</v>
      </c>
      <c r="BQ740" s="16">
        <v>3.9643211100099099E-3</v>
      </c>
    </row>
    <row r="741" spans="2:69" x14ac:dyDescent="0.25">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c r="AD741" s="16"/>
      <c r="AE741" s="16"/>
      <c r="AF741" s="16"/>
      <c r="AG741" s="16"/>
      <c r="AH741" s="16"/>
      <c r="AI741" s="16"/>
      <c r="AJ741" s="16"/>
      <c r="AK741" s="16"/>
      <c r="AL741" s="16"/>
      <c r="AM741" s="16"/>
      <c r="AN741" s="16"/>
      <c r="AO741" s="16"/>
      <c r="AP741" s="16"/>
      <c r="AQ741" s="16"/>
      <c r="AR741" s="16"/>
      <c r="AS741" s="16"/>
      <c r="AT741" s="16"/>
      <c r="AU741" s="16"/>
      <c r="AV741" s="16"/>
      <c r="AW741" s="16"/>
      <c r="AX741" s="16"/>
      <c r="AY741" s="16"/>
      <c r="AZ741" s="16"/>
      <c r="BA741" s="16"/>
      <c r="BB741" s="16"/>
      <c r="BC741" s="16"/>
      <c r="BD741" s="16"/>
      <c r="BE741" s="16"/>
      <c r="BF741" s="16"/>
      <c r="BG741" s="16"/>
      <c r="BH741" s="16"/>
      <c r="BI741" s="16"/>
      <c r="BJ741" s="16"/>
      <c r="BK741" s="16"/>
      <c r="BL741" s="16"/>
      <c r="BM741" s="16"/>
      <c r="BN741" s="16"/>
      <c r="BO741" s="16"/>
      <c r="BP741" s="16"/>
      <c r="BQ741" s="16"/>
    </row>
    <row r="742" spans="2:69" x14ac:dyDescent="0.25">
      <c r="B742" s="6" t="s">
        <v>344</v>
      </c>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c r="AM742" s="16"/>
      <c r="AN742" s="16"/>
      <c r="AO742" s="16"/>
      <c r="AP742" s="16"/>
      <c r="AQ742" s="16"/>
      <c r="AR742" s="16"/>
      <c r="AS742" s="16"/>
      <c r="AT742" s="16"/>
      <c r="AU742" s="16"/>
      <c r="AV742" s="16"/>
      <c r="AW742" s="16"/>
      <c r="AX742" s="16"/>
      <c r="AY742" s="16"/>
      <c r="AZ742" s="16"/>
      <c r="BA742" s="16"/>
      <c r="BB742" s="16"/>
      <c r="BC742" s="16"/>
      <c r="BD742" s="16"/>
      <c r="BE742" s="16"/>
      <c r="BF742" s="16"/>
      <c r="BG742" s="16"/>
      <c r="BH742" s="16"/>
      <c r="BI742" s="16"/>
      <c r="BJ742" s="16"/>
      <c r="BK742" s="16"/>
      <c r="BL742" s="16"/>
      <c r="BM742" s="16"/>
      <c r="BN742" s="16"/>
      <c r="BO742" s="16"/>
      <c r="BP742" s="16"/>
      <c r="BQ742" s="16"/>
    </row>
    <row r="743" spans="2:69" x14ac:dyDescent="0.25">
      <c r="B743" s="23" t="s">
        <v>689</v>
      </c>
      <c r="C743" s="16" t="s">
        <v>332</v>
      </c>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c r="AD743" s="16"/>
      <c r="AE743" s="16"/>
      <c r="AF743" s="16"/>
      <c r="AG743" s="16"/>
      <c r="AH743" s="16"/>
      <c r="AI743" s="16"/>
      <c r="AJ743" s="16"/>
      <c r="AK743" s="16"/>
      <c r="AL743" s="16"/>
      <c r="AM743" s="16"/>
      <c r="AN743" s="16"/>
      <c r="AO743" s="16"/>
      <c r="AP743" s="16"/>
      <c r="AQ743" s="16"/>
      <c r="AR743" s="16"/>
      <c r="AS743" s="16"/>
      <c r="AT743" s="16"/>
      <c r="AU743" s="16"/>
      <c r="AV743" s="16"/>
      <c r="AW743" s="16"/>
      <c r="AX743" s="16"/>
      <c r="AY743" s="16"/>
      <c r="AZ743" s="16"/>
      <c r="BA743" s="16"/>
      <c r="BB743" s="16"/>
      <c r="BC743" s="16"/>
      <c r="BD743" s="16"/>
      <c r="BE743" s="16"/>
      <c r="BF743" s="16"/>
      <c r="BG743" s="16"/>
      <c r="BH743" s="16"/>
      <c r="BI743" s="16"/>
      <c r="BJ743" s="16"/>
      <c r="BK743" s="16"/>
      <c r="BL743" s="16"/>
      <c r="BM743" s="16"/>
      <c r="BN743" s="16"/>
      <c r="BO743" s="16"/>
      <c r="BP743" s="16"/>
      <c r="BQ743" s="16"/>
    </row>
    <row r="744" spans="2:69" x14ac:dyDescent="0.25">
      <c r="B744" t="s">
        <v>326</v>
      </c>
      <c r="C744" s="16">
        <v>0.51718261857426895</v>
      </c>
      <c r="D744" s="16">
        <v>0.51489361702127701</v>
      </c>
      <c r="E744" s="16">
        <v>0.48654244306418198</v>
      </c>
      <c r="F744" s="16">
        <v>0.60532150776053195</v>
      </c>
      <c r="G744" s="16">
        <v>0.50107991360691095</v>
      </c>
      <c r="H744" s="16">
        <v>0.46256038647343001</v>
      </c>
      <c r="I744" s="16">
        <v>0.56036036036035997</v>
      </c>
      <c r="J744" s="16">
        <v>0.55833333333333302</v>
      </c>
      <c r="K744" s="16">
        <v>0.54666666666666697</v>
      </c>
      <c r="L744" s="16">
        <v>0.48684210526315802</v>
      </c>
      <c r="M744" s="16"/>
      <c r="N744" s="16">
        <v>0.37573964497041401</v>
      </c>
      <c r="O744" s="16">
        <v>0.46228710462287098</v>
      </c>
      <c r="P744" s="16">
        <v>0.48968363136176102</v>
      </c>
      <c r="Q744" s="16">
        <v>0.561369193154034</v>
      </c>
      <c r="R744" s="16"/>
      <c r="S744" s="16">
        <v>0.49285714285714299</v>
      </c>
      <c r="T744" s="16">
        <v>0.49637681159420299</v>
      </c>
      <c r="U744" s="16">
        <v>0.55339805825242705</v>
      </c>
      <c r="V744" s="16">
        <v>0.40946166394779798</v>
      </c>
      <c r="W744" s="16">
        <v>0.53235294117647103</v>
      </c>
      <c r="X744" s="16">
        <v>0.56447368421052602</v>
      </c>
      <c r="Y744" s="16">
        <v>0.58606557377049195</v>
      </c>
      <c r="Z744" s="16"/>
      <c r="AA744" s="16">
        <v>0.568037974683544</v>
      </c>
      <c r="AB744" s="16">
        <v>0.48870181657066902</v>
      </c>
      <c r="AC744" s="16"/>
      <c r="AD744" s="16">
        <v>0.51902748414376298</v>
      </c>
      <c r="AE744" s="16">
        <v>0.51650485436893201</v>
      </c>
      <c r="AF744" s="16"/>
      <c r="AG744" s="16">
        <v>0.45596205962059599</v>
      </c>
      <c r="AH744" s="16">
        <v>0.561369193154034</v>
      </c>
      <c r="AI744" s="16"/>
      <c r="AJ744" s="16">
        <v>0.58813747228381397</v>
      </c>
      <c r="AK744" s="16">
        <v>0.44263249854397202</v>
      </c>
      <c r="AL744" s="16"/>
      <c r="AM744" s="16">
        <v>0.44827586206896602</v>
      </c>
      <c r="AN744" s="16">
        <v>0.34170854271356799</v>
      </c>
      <c r="AO744" s="16">
        <v>0.48869277440705999</v>
      </c>
      <c r="AP744" s="16">
        <v>0.66634615384615403</v>
      </c>
      <c r="AQ744" s="16"/>
      <c r="AR744" s="16">
        <v>0.54506065857885599</v>
      </c>
      <c r="AS744" s="16">
        <v>0.50359104351499795</v>
      </c>
      <c r="AT744" s="16"/>
      <c r="AU744" s="16">
        <v>0.53641207815275305</v>
      </c>
      <c r="AV744" s="16">
        <v>0.51352265043948597</v>
      </c>
      <c r="AW744" s="16"/>
      <c r="AX744" s="16">
        <v>0.58484349258649104</v>
      </c>
      <c r="AY744" s="16">
        <v>0.50308853809196996</v>
      </c>
      <c r="AZ744" s="16"/>
      <c r="BA744" s="16">
        <v>0.50212765957446803</v>
      </c>
      <c r="BB744" s="16">
        <v>0.51825928180158198</v>
      </c>
      <c r="BC744" s="16"/>
      <c r="BD744" s="16">
        <v>0.51111111111111096</v>
      </c>
      <c r="BE744" s="16">
        <v>0.51862262825017602</v>
      </c>
      <c r="BF744" s="16"/>
      <c r="BG744" s="16">
        <v>0.60476190476190494</v>
      </c>
      <c r="BH744" s="16">
        <v>0.51162790697674398</v>
      </c>
      <c r="BI744" s="16"/>
      <c r="BJ744" s="16">
        <v>0.52619589977221004</v>
      </c>
      <c r="BK744" s="16">
        <v>0.51589876703439297</v>
      </c>
      <c r="BL744" s="16"/>
      <c r="BM744" s="16">
        <v>0.547445255474453</v>
      </c>
      <c r="BN744" s="16">
        <v>0.51462888820449604</v>
      </c>
      <c r="BO744" s="16"/>
      <c r="BP744" s="16">
        <v>0.49656750572082398</v>
      </c>
      <c r="BQ744" s="16">
        <v>0.52010376134889802</v>
      </c>
    </row>
    <row r="745" spans="2:69" x14ac:dyDescent="0.25">
      <c r="B745" t="s">
        <v>327</v>
      </c>
      <c r="C745" s="16">
        <v>0.42005112184038601</v>
      </c>
      <c r="D745" s="16">
        <v>0.427659574468085</v>
      </c>
      <c r="E745" s="16">
        <v>0.43892339544513498</v>
      </c>
      <c r="F745" s="16">
        <v>0.35254988913525498</v>
      </c>
      <c r="G745" s="16">
        <v>0.43196544276457899</v>
      </c>
      <c r="H745" s="16">
        <v>0.47463768115942001</v>
      </c>
      <c r="I745" s="16">
        <v>0.37837837837837801</v>
      </c>
      <c r="J745" s="16">
        <v>0.34166666666666701</v>
      </c>
      <c r="K745" s="16">
        <v>0.4</v>
      </c>
      <c r="L745" s="16">
        <v>0.43421052631578899</v>
      </c>
      <c r="M745" s="16"/>
      <c r="N745" s="16">
        <v>0.52071005917159796</v>
      </c>
      <c r="O745" s="16">
        <v>0.44038929440389302</v>
      </c>
      <c r="P745" s="16">
        <v>0.447042640990371</v>
      </c>
      <c r="Q745" s="16">
        <v>0.38973105134474301</v>
      </c>
      <c r="R745" s="16"/>
      <c r="S745" s="16">
        <v>0.42142857142857099</v>
      </c>
      <c r="T745" s="16">
        <v>0.434782608695652</v>
      </c>
      <c r="U745" s="16">
        <v>0.38834951456310701</v>
      </c>
      <c r="V745" s="16">
        <v>0.50734094616639502</v>
      </c>
      <c r="W745" s="16">
        <v>0.40882352941176497</v>
      </c>
      <c r="X745" s="16">
        <v>0.38684210526315799</v>
      </c>
      <c r="Y745" s="16">
        <v>0.36270491803278698</v>
      </c>
      <c r="Z745" s="16"/>
      <c r="AA745" s="16">
        <v>0.379746835443038</v>
      </c>
      <c r="AB745" s="16">
        <v>0.44262295081967201</v>
      </c>
      <c r="AC745" s="16"/>
      <c r="AD745" s="16">
        <v>0.40591966173361499</v>
      </c>
      <c r="AE745" s="16">
        <v>0.425242718446602</v>
      </c>
      <c r="AF745" s="16"/>
      <c r="AG745" s="16">
        <v>0.46205962059620598</v>
      </c>
      <c r="AH745" s="16">
        <v>0.38973105134474301</v>
      </c>
      <c r="AI745" s="16"/>
      <c r="AJ745" s="16">
        <v>0.36585365853658502</v>
      </c>
      <c r="AK745" s="16">
        <v>0.476994758299359</v>
      </c>
      <c r="AL745" s="16"/>
      <c r="AM745" s="16">
        <v>0.46551724137931</v>
      </c>
      <c r="AN745" s="16">
        <v>0.51926298157453898</v>
      </c>
      <c r="AO745" s="16">
        <v>0.446221731936018</v>
      </c>
      <c r="AP745" s="16">
        <v>0.31923076923076898</v>
      </c>
      <c r="AQ745" s="16"/>
      <c r="AR745" s="16">
        <v>0.39254766031195798</v>
      </c>
      <c r="AS745" s="16">
        <v>0.43346007604562697</v>
      </c>
      <c r="AT745" s="16"/>
      <c r="AU745" s="16">
        <v>0.40497335701598602</v>
      </c>
      <c r="AV745" s="16">
        <v>0.42292089249492898</v>
      </c>
      <c r="AW745" s="16"/>
      <c r="AX745" s="16">
        <v>0.36573311367380601</v>
      </c>
      <c r="AY745" s="16">
        <v>0.43136582017844899</v>
      </c>
      <c r="AZ745" s="16"/>
      <c r="BA745" s="16">
        <v>0.42127659574468101</v>
      </c>
      <c r="BB745" s="16">
        <v>0.419963481436397</v>
      </c>
      <c r="BC745" s="16"/>
      <c r="BD745" s="16">
        <v>0.425185185185185</v>
      </c>
      <c r="BE745" s="16">
        <v>0.418833450456781</v>
      </c>
      <c r="BF745" s="16"/>
      <c r="BG745" s="16">
        <v>0.36190476190476201</v>
      </c>
      <c r="BH745" s="16">
        <v>0.42373905164602799</v>
      </c>
      <c r="BI745" s="16"/>
      <c r="BJ745" s="16">
        <v>0.42596810933940799</v>
      </c>
      <c r="BK745" s="16">
        <v>0.41920830629461397</v>
      </c>
      <c r="BL745" s="16"/>
      <c r="BM745" s="16">
        <v>0.39051094890511001</v>
      </c>
      <c r="BN745" s="16">
        <v>0.42254388666461401</v>
      </c>
      <c r="BO745" s="16"/>
      <c r="BP745" s="16">
        <v>0.42562929061784899</v>
      </c>
      <c r="BQ745" s="16">
        <v>0.41926070038910501</v>
      </c>
    </row>
    <row r="746" spans="2:69" x14ac:dyDescent="0.25">
      <c r="B746" t="s">
        <v>328</v>
      </c>
      <c r="C746" s="16">
        <v>5.4245952854302802E-2</v>
      </c>
      <c r="D746" s="16">
        <v>4.8936170212766E-2</v>
      </c>
      <c r="E746" s="16">
        <v>6.2111801242236003E-2</v>
      </c>
      <c r="F746" s="16">
        <v>3.9911308203991101E-2</v>
      </c>
      <c r="G746" s="16">
        <v>5.6155507559395197E-2</v>
      </c>
      <c r="H746" s="16">
        <v>5.4347826086956499E-2</v>
      </c>
      <c r="I746" s="16">
        <v>5.4054054054054099E-2</v>
      </c>
      <c r="J746" s="16">
        <v>7.4999999999999997E-2</v>
      </c>
      <c r="K746" s="16">
        <v>5.3333333333333302E-2</v>
      </c>
      <c r="L746" s="16">
        <v>7.8947368421052599E-2</v>
      </c>
      <c r="M746" s="16"/>
      <c r="N746" s="16">
        <v>8.5798816568047304E-2</v>
      </c>
      <c r="O746" s="16">
        <v>8.2725060827250604E-2</v>
      </c>
      <c r="P746" s="16">
        <v>5.6396148555708403E-2</v>
      </c>
      <c r="Q746" s="16">
        <v>4.2542787286063602E-2</v>
      </c>
      <c r="R746" s="16"/>
      <c r="S746" s="16">
        <v>7.1428571428571397E-2</v>
      </c>
      <c r="T746" s="16">
        <v>5.7971014492753603E-2</v>
      </c>
      <c r="U746" s="16">
        <v>5.5016181229773503E-2</v>
      </c>
      <c r="V746" s="16">
        <v>6.6884176182708005E-2</v>
      </c>
      <c r="W746" s="16">
        <v>5.1470588235294101E-2</v>
      </c>
      <c r="X746" s="16">
        <v>4.6052631578947401E-2</v>
      </c>
      <c r="Y746" s="16">
        <v>4.5081967213114797E-2</v>
      </c>
      <c r="Z746" s="16"/>
      <c r="AA746" s="16">
        <v>4.7468354430379701E-2</v>
      </c>
      <c r="AB746" s="16">
        <v>5.8041648205582601E-2</v>
      </c>
      <c r="AC746" s="16"/>
      <c r="AD746" s="16">
        <v>6.2367864693446101E-2</v>
      </c>
      <c r="AE746" s="16">
        <v>5.1262135922330102E-2</v>
      </c>
      <c r="AF746" s="16"/>
      <c r="AG746" s="16">
        <v>7.0460704607046107E-2</v>
      </c>
      <c r="AH746" s="16">
        <v>4.2542787286063602E-2</v>
      </c>
      <c r="AI746" s="16"/>
      <c r="AJ746" s="16">
        <v>3.7694013303769397E-2</v>
      </c>
      <c r="AK746" s="16">
        <v>7.1636575422248105E-2</v>
      </c>
      <c r="AL746" s="16"/>
      <c r="AM746" s="16">
        <v>8.6206896551724102E-2</v>
      </c>
      <c r="AN746" s="16">
        <v>0.110552763819095</v>
      </c>
      <c r="AO746" s="16">
        <v>5.9018201875344699E-2</v>
      </c>
      <c r="AP746" s="16">
        <v>1.2500000000000001E-2</v>
      </c>
      <c r="AQ746" s="16"/>
      <c r="AR746" s="16">
        <v>5.89254766031196E-2</v>
      </c>
      <c r="AS746" s="16">
        <v>5.19645120405577E-2</v>
      </c>
      <c r="AT746" s="16"/>
      <c r="AU746" s="16">
        <v>4.4404973357016E-2</v>
      </c>
      <c r="AV746" s="16">
        <v>5.6118999323867498E-2</v>
      </c>
      <c r="AW746" s="16"/>
      <c r="AX746" s="16">
        <v>3.4596375617792399E-2</v>
      </c>
      <c r="AY746" s="16">
        <v>5.8339052848318501E-2</v>
      </c>
      <c r="AZ746" s="16"/>
      <c r="BA746" s="16">
        <v>5.95744680851064E-2</v>
      </c>
      <c r="BB746" s="16">
        <v>5.3864881314668302E-2</v>
      </c>
      <c r="BC746" s="16"/>
      <c r="BD746" s="16">
        <v>5.6296296296296303E-2</v>
      </c>
      <c r="BE746" s="16">
        <v>5.3759662684469398E-2</v>
      </c>
      <c r="BF746" s="16"/>
      <c r="BG746" s="16">
        <v>2.8571428571428598E-2</v>
      </c>
      <c r="BH746" s="16">
        <v>5.5874358199939599E-2</v>
      </c>
      <c r="BI746" s="16"/>
      <c r="BJ746" s="16">
        <v>4.5558086560364502E-2</v>
      </c>
      <c r="BK746" s="16">
        <v>5.5483452303698902E-2</v>
      </c>
      <c r="BL746" s="16"/>
      <c r="BM746" s="16">
        <v>5.1094890510948898E-2</v>
      </c>
      <c r="BN746" s="16">
        <v>5.45118570988605E-2</v>
      </c>
      <c r="BO746" s="16"/>
      <c r="BP746" s="16">
        <v>7.3226544622425602E-2</v>
      </c>
      <c r="BQ746" s="16">
        <v>5.1556420233462998E-2</v>
      </c>
    </row>
    <row r="747" spans="2:69" x14ac:dyDescent="0.25">
      <c r="B747" t="s">
        <v>329</v>
      </c>
      <c r="C747" s="16">
        <v>5.6802044873615403E-3</v>
      </c>
      <c r="D747" s="16">
        <v>6.3829787234042498E-3</v>
      </c>
      <c r="E747" s="16">
        <v>8.2815734989648004E-3</v>
      </c>
      <c r="F747" s="16">
        <v>2.2172949002217299E-3</v>
      </c>
      <c r="G747" s="16">
        <v>1.07991360691145E-2</v>
      </c>
      <c r="H747" s="16">
        <v>3.6231884057971002E-3</v>
      </c>
      <c r="I747" s="16">
        <v>5.40540540540541E-3</v>
      </c>
      <c r="J747" s="16">
        <v>8.3333333333333297E-3</v>
      </c>
      <c r="K747" s="16">
        <v>0</v>
      </c>
      <c r="L747" s="16">
        <v>0</v>
      </c>
      <c r="M747" s="16"/>
      <c r="N747" s="16">
        <v>8.8757396449704092E-3</v>
      </c>
      <c r="O747" s="16">
        <v>1.21654501216545E-2</v>
      </c>
      <c r="P747" s="16">
        <v>5.5020632737276497E-3</v>
      </c>
      <c r="Q747" s="16">
        <v>3.9119804400978E-3</v>
      </c>
      <c r="R747" s="16"/>
      <c r="S747" s="16">
        <v>7.14285714285714E-3</v>
      </c>
      <c r="T747" s="16">
        <v>7.2463768115942004E-3</v>
      </c>
      <c r="U747" s="16">
        <v>3.2362459546925598E-3</v>
      </c>
      <c r="V747" s="16">
        <v>1.30505709624796E-2</v>
      </c>
      <c r="W747" s="16">
        <v>5.8823529411764696E-3</v>
      </c>
      <c r="X747" s="16">
        <v>1.3157894736842101E-3</v>
      </c>
      <c r="Y747" s="16">
        <v>2.04918032786885E-3</v>
      </c>
      <c r="Z747" s="16"/>
      <c r="AA747" s="16">
        <v>3.9556962025316502E-3</v>
      </c>
      <c r="AB747" s="16">
        <v>6.6459902525476296E-3</v>
      </c>
      <c r="AC747" s="16"/>
      <c r="AD747" s="16">
        <v>6.3424947145877403E-3</v>
      </c>
      <c r="AE747" s="16">
        <v>5.4368932038835003E-3</v>
      </c>
      <c r="AF747" s="16"/>
      <c r="AG747" s="16">
        <v>8.1300813008130107E-3</v>
      </c>
      <c r="AH747" s="16">
        <v>3.9119804400978E-3</v>
      </c>
      <c r="AI747" s="16"/>
      <c r="AJ747" s="16">
        <v>3.8802660753880299E-3</v>
      </c>
      <c r="AK747" s="16">
        <v>7.5713453698310999E-3</v>
      </c>
      <c r="AL747" s="16"/>
      <c r="AM747" s="16">
        <v>0</v>
      </c>
      <c r="AN747" s="16">
        <v>2.01005025125628E-2</v>
      </c>
      <c r="AO747" s="16">
        <v>3.8610038610038598E-3</v>
      </c>
      <c r="AP747" s="16">
        <v>9.6153846153846203E-4</v>
      </c>
      <c r="AQ747" s="16"/>
      <c r="AR747" s="16">
        <v>1.7331022530329299E-3</v>
      </c>
      <c r="AS747" s="16">
        <v>7.6045627376425898E-3</v>
      </c>
      <c r="AT747" s="16"/>
      <c r="AU747" s="16">
        <v>1.0657193605683801E-2</v>
      </c>
      <c r="AV747" s="16">
        <v>4.7329276538201504E-3</v>
      </c>
      <c r="AW747" s="16"/>
      <c r="AX747" s="16">
        <v>9.8846787479406895E-3</v>
      </c>
      <c r="AY747" s="16">
        <v>4.8043925875085802E-3</v>
      </c>
      <c r="AZ747" s="16"/>
      <c r="BA747" s="16">
        <v>4.2553191489361703E-3</v>
      </c>
      <c r="BB747" s="16">
        <v>5.78210590383445E-3</v>
      </c>
      <c r="BC747" s="16"/>
      <c r="BD747" s="16">
        <v>4.4444444444444401E-3</v>
      </c>
      <c r="BE747" s="16">
        <v>5.9732958538299399E-3</v>
      </c>
      <c r="BF747" s="16"/>
      <c r="BG747" s="16">
        <v>4.7619047619047597E-3</v>
      </c>
      <c r="BH747" s="16">
        <v>5.7384475989127196E-3</v>
      </c>
      <c r="BI747" s="16"/>
      <c r="BJ747" s="16">
        <v>0</v>
      </c>
      <c r="BK747" s="16">
        <v>6.4892926670992897E-3</v>
      </c>
      <c r="BL747" s="16"/>
      <c r="BM747" s="16">
        <v>1.09489051094891E-2</v>
      </c>
      <c r="BN747" s="16">
        <v>5.2356020942408397E-3</v>
      </c>
      <c r="BO747" s="16"/>
      <c r="BP747" s="16">
        <v>4.5766590389016001E-3</v>
      </c>
      <c r="BQ747" s="16">
        <v>5.8365758754863797E-3</v>
      </c>
    </row>
    <row r="748" spans="2:69" x14ac:dyDescent="0.25">
      <c r="B748" t="s">
        <v>330</v>
      </c>
      <c r="C748" s="16">
        <v>2.8401022436807702E-3</v>
      </c>
      <c r="D748" s="16">
        <v>2.1276595744680899E-3</v>
      </c>
      <c r="E748" s="16">
        <v>4.1407867494824002E-3</v>
      </c>
      <c r="F748" s="16">
        <v>0</v>
      </c>
      <c r="G748" s="16">
        <v>0</v>
      </c>
      <c r="H748" s="16">
        <v>4.8309178743961402E-3</v>
      </c>
      <c r="I748" s="16">
        <v>1.8018018018018001E-3</v>
      </c>
      <c r="J748" s="16">
        <v>1.6666666666666701E-2</v>
      </c>
      <c r="K748" s="16">
        <v>0</v>
      </c>
      <c r="L748" s="16">
        <v>0</v>
      </c>
      <c r="M748" s="16"/>
      <c r="N748" s="16">
        <v>8.8757396449704092E-3</v>
      </c>
      <c r="O748" s="16">
        <v>2.4330900243308999E-3</v>
      </c>
      <c r="P748" s="16">
        <v>1.37551581843191E-3</v>
      </c>
      <c r="Q748" s="16">
        <v>2.4449877750611199E-3</v>
      </c>
      <c r="R748" s="16"/>
      <c r="S748" s="16">
        <v>7.14285714285714E-3</v>
      </c>
      <c r="T748" s="16">
        <v>3.6231884057971002E-3</v>
      </c>
      <c r="U748" s="16">
        <v>0</v>
      </c>
      <c r="V748" s="16">
        <v>3.2626427406199001E-3</v>
      </c>
      <c r="W748" s="16">
        <v>1.47058823529412E-3</v>
      </c>
      <c r="X748" s="16">
        <v>1.3157894736842101E-3</v>
      </c>
      <c r="Y748" s="16">
        <v>4.0983606557377103E-3</v>
      </c>
      <c r="Z748" s="16"/>
      <c r="AA748" s="16">
        <v>7.9113924050632899E-4</v>
      </c>
      <c r="AB748" s="16">
        <v>3.9875941515285802E-3</v>
      </c>
      <c r="AC748" s="16"/>
      <c r="AD748" s="16">
        <v>6.3424947145877403E-3</v>
      </c>
      <c r="AE748" s="16">
        <v>1.5533980582524299E-3</v>
      </c>
      <c r="AF748" s="16"/>
      <c r="AG748" s="16">
        <v>3.3875338753387501E-3</v>
      </c>
      <c r="AH748" s="16">
        <v>2.4449877750611199E-3</v>
      </c>
      <c r="AI748" s="16"/>
      <c r="AJ748" s="16">
        <v>4.4345898004434598E-3</v>
      </c>
      <c r="AK748" s="16">
        <v>1.1648223645893999E-3</v>
      </c>
      <c r="AL748" s="16"/>
      <c r="AM748" s="16">
        <v>0</v>
      </c>
      <c r="AN748" s="16">
        <v>8.3752093802345103E-3</v>
      </c>
      <c r="AO748" s="16">
        <v>2.2062879205736398E-3</v>
      </c>
      <c r="AP748" s="16">
        <v>9.6153846153846203E-4</v>
      </c>
      <c r="AQ748" s="16"/>
      <c r="AR748" s="16">
        <v>1.7331022530329299E-3</v>
      </c>
      <c r="AS748" s="16">
        <v>3.3798056611744798E-3</v>
      </c>
      <c r="AT748" s="16"/>
      <c r="AU748" s="16">
        <v>3.5523978685612799E-3</v>
      </c>
      <c r="AV748" s="16">
        <v>2.70453008789723E-3</v>
      </c>
      <c r="AW748" s="16"/>
      <c r="AX748" s="16">
        <v>4.9423393739703499E-3</v>
      </c>
      <c r="AY748" s="16">
        <v>2.4021962937542901E-3</v>
      </c>
      <c r="AZ748" s="16"/>
      <c r="BA748" s="16">
        <v>1.27659574468085E-2</v>
      </c>
      <c r="BB748" s="16">
        <v>2.1302495435179501E-3</v>
      </c>
      <c r="BC748" s="16"/>
      <c r="BD748" s="16">
        <v>2.9629629629629602E-3</v>
      </c>
      <c r="BE748" s="16">
        <v>2.8109627547435001E-3</v>
      </c>
      <c r="BF748" s="16"/>
      <c r="BG748" s="16">
        <v>0</v>
      </c>
      <c r="BH748" s="16">
        <v>3.02023557837511E-3</v>
      </c>
      <c r="BI748" s="16"/>
      <c r="BJ748" s="16">
        <v>2.2779043280182201E-3</v>
      </c>
      <c r="BK748" s="16">
        <v>2.92018170019468E-3</v>
      </c>
      <c r="BL748" s="16"/>
      <c r="BM748" s="16">
        <v>0</v>
      </c>
      <c r="BN748" s="16">
        <v>3.0797659377887299E-3</v>
      </c>
      <c r="BO748" s="16"/>
      <c r="BP748" s="16">
        <v>0</v>
      </c>
      <c r="BQ748" s="16">
        <v>3.2425421530479898E-3</v>
      </c>
    </row>
    <row r="749" spans="2:69" x14ac:dyDescent="0.25">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c r="AD749" s="16"/>
      <c r="AE749" s="16"/>
      <c r="AF749" s="16"/>
      <c r="AG749" s="16"/>
      <c r="AH749" s="16"/>
      <c r="AI749" s="16"/>
      <c r="AJ749" s="16"/>
      <c r="AK749" s="16"/>
      <c r="AL749" s="16"/>
      <c r="AM749" s="16"/>
      <c r="AN749" s="16"/>
      <c r="AO749" s="16"/>
      <c r="AP749" s="16"/>
      <c r="AQ749" s="16"/>
      <c r="AR749" s="16"/>
      <c r="AS749" s="16"/>
      <c r="AT749" s="16"/>
      <c r="AU749" s="16"/>
      <c r="AV749" s="16"/>
      <c r="AW749" s="16"/>
      <c r="AX749" s="16"/>
      <c r="AY749" s="16"/>
      <c r="AZ749" s="16"/>
      <c r="BA749" s="16"/>
      <c r="BB749" s="16"/>
      <c r="BC749" s="16"/>
      <c r="BD749" s="16"/>
      <c r="BE749" s="16"/>
      <c r="BF749" s="16"/>
      <c r="BG749" s="16"/>
      <c r="BH749" s="16"/>
      <c r="BI749" s="16"/>
      <c r="BJ749" s="16"/>
      <c r="BK749" s="16"/>
      <c r="BL749" s="16"/>
      <c r="BM749" s="16"/>
      <c r="BN749" s="16"/>
      <c r="BO749" s="16"/>
      <c r="BP749" s="16"/>
      <c r="BQ749" s="16"/>
    </row>
    <row r="750" spans="2:69" x14ac:dyDescent="0.25">
      <c r="B750" s="6" t="s">
        <v>345</v>
      </c>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c r="AX750" s="16"/>
      <c r="AY750" s="16"/>
      <c r="AZ750" s="16"/>
      <c r="BA750" s="16"/>
      <c r="BB750" s="16"/>
      <c r="BC750" s="16"/>
      <c r="BD750" s="16"/>
      <c r="BE750" s="16"/>
      <c r="BF750" s="16"/>
      <c r="BG750" s="16"/>
      <c r="BH750" s="16"/>
      <c r="BI750" s="16"/>
      <c r="BJ750" s="16"/>
      <c r="BK750" s="16"/>
      <c r="BL750" s="16"/>
      <c r="BM750" s="16"/>
      <c r="BN750" s="16"/>
      <c r="BO750" s="16"/>
      <c r="BP750" s="16"/>
      <c r="BQ750" s="16"/>
    </row>
    <row r="751" spans="2:69" x14ac:dyDescent="0.25">
      <c r="B751" s="23" t="s">
        <v>690</v>
      </c>
      <c r="C751" s="16" t="s">
        <v>332</v>
      </c>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c r="AD751" s="16"/>
      <c r="AE751" s="16"/>
      <c r="AF751" s="16"/>
      <c r="AG751" s="16"/>
      <c r="AH751" s="16"/>
      <c r="AI751" s="16"/>
      <c r="AJ751" s="16"/>
      <c r="AK751" s="16"/>
      <c r="AL751" s="16"/>
      <c r="AM751" s="16"/>
      <c r="AN751" s="16"/>
      <c r="AO751" s="16"/>
      <c r="AP751" s="16"/>
      <c r="AQ751" s="16"/>
      <c r="AR751" s="16"/>
      <c r="AS751" s="16"/>
      <c r="AT751" s="16"/>
      <c r="AU751" s="16"/>
      <c r="AV751" s="16"/>
      <c r="AW751" s="16"/>
      <c r="AX751" s="16"/>
      <c r="AY751" s="16"/>
      <c r="AZ751" s="16"/>
      <c r="BA751" s="16"/>
      <c r="BB751" s="16"/>
      <c r="BC751" s="16"/>
      <c r="BD751" s="16"/>
      <c r="BE751" s="16"/>
      <c r="BF751" s="16"/>
      <c r="BG751" s="16"/>
      <c r="BH751" s="16"/>
      <c r="BI751" s="16"/>
      <c r="BJ751" s="16"/>
      <c r="BK751" s="16"/>
      <c r="BL751" s="16"/>
      <c r="BM751" s="16"/>
      <c r="BN751" s="16"/>
      <c r="BO751" s="16"/>
      <c r="BP751" s="16"/>
      <c r="BQ751" s="16"/>
    </row>
    <row r="752" spans="2:69" x14ac:dyDescent="0.25">
      <c r="B752" t="s">
        <v>326</v>
      </c>
      <c r="C752" s="16">
        <v>0.388535031847134</v>
      </c>
      <c r="D752" s="16">
        <v>0.37383177570093501</v>
      </c>
      <c r="E752" s="16">
        <v>0.43961352657004799</v>
      </c>
      <c r="F752" s="16">
        <v>0.431111111111111</v>
      </c>
      <c r="G752" s="16">
        <v>0.37168141592920401</v>
      </c>
      <c r="H752" s="16">
        <v>0.32564841498559099</v>
      </c>
      <c r="I752" s="16">
        <v>0.42639593908629397</v>
      </c>
      <c r="J752" s="16">
        <v>0.39130434782608697</v>
      </c>
      <c r="K752" s="16">
        <v>0.51111111111111096</v>
      </c>
      <c r="L752" s="16">
        <v>0.27500000000000002</v>
      </c>
      <c r="M752" s="16"/>
      <c r="N752" s="16">
        <v>0.338842975206612</v>
      </c>
      <c r="O752" s="16">
        <v>0.38255033557047002</v>
      </c>
      <c r="P752" s="16">
        <v>0.30519480519480502</v>
      </c>
      <c r="Q752" s="16">
        <v>0.421370967741935</v>
      </c>
      <c r="R752" s="16"/>
      <c r="S752" s="16">
        <v>0.34959349593495898</v>
      </c>
      <c r="T752" s="16">
        <v>0.41599999999999998</v>
      </c>
      <c r="U752" s="16">
        <v>0.30075187969924799</v>
      </c>
      <c r="V752" s="16">
        <v>0.32608695652173902</v>
      </c>
      <c r="W752" s="16">
        <v>0.41719745222929899</v>
      </c>
      <c r="X752" s="16">
        <v>0.38520408163265302</v>
      </c>
      <c r="Y752" s="16">
        <v>0.49137931034482801</v>
      </c>
      <c r="Z752" s="16"/>
      <c r="AA752" s="16">
        <v>0.435364041604755</v>
      </c>
      <c r="AB752" s="16">
        <v>0.35340022296543999</v>
      </c>
      <c r="AC752" s="16"/>
      <c r="AD752" s="16">
        <v>0.41189427312775301</v>
      </c>
      <c r="AE752" s="16">
        <v>0.37903225806451601</v>
      </c>
      <c r="AF752" s="16"/>
      <c r="AG752" s="16">
        <v>0.33217993079584801</v>
      </c>
      <c r="AH752" s="16">
        <v>0.421370967741935</v>
      </c>
      <c r="AI752" s="16"/>
      <c r="AJ752" s="16">
        <v>0.44864864864864901</v>
      </c>
      <c r="AK752" s="16">
        <v>0.30232558139534899</v>
      </c>
      <c r="AL752" s="16"/>
      <c r="AM752" s="16">
        <v>0.28571428571428598</v>
      </c>
      <c r="AN752" s="16">
        <v>0.248648648648649</v>
      </c>
      <c r="AO752" s="16">
        <v>0.29132569558101501</v>
      </c>
      <c r="AP752" s="16">
        <v>0.50268817204301097</v>
      </c>
      <c r="AQ752" s="16"/>
      <c r="AR752" s="16">
        <v>0.42045454545454503</v>
      </c>
      <c r="AS752" s="16">
        <v>0.36792452830188699</v>
      </c>
      <c r="AT752" s="16"/>
      <c r="AU752" s="16">
        <v>0.389513108614232</v>
      </c>
      <c r="AV752" s="16">
        <v>0.388334612432847</v>
      </c>
      <c r="AW752" s="16"/>
      <c r="AX752" s="16">
        <v>0.42452830188679203</v>
      </c>
      <c r="AY752" s="16">
        <v>0.37939297124600602</v>
      </c>
      <c r="AZ752" s="16"/>
      <c r="BA752" s="16">
        <v>0.431034482758621</v>
      </c>
      <c r="BB752" s="16">
        <v>0.385144429160935</v>
      </c>
      <c r="BC752" s="16"/>
      <c r="BD752" s="16">
        <v>0.36768802228412301</v>
      </c>
      <c r="BE752" s="16">
        <v>0.394715111478117</v>
      </c>
      <c r="BF752" s="16"/>
      <c r="BG752" s="16">
        <v>0.4</v>
      </c>
      <c r="BH752" s="16">
        <v>0.38750000000000001</v>
      </c>
      <c r="BI752" s="16"/>
      <c r="BJ752" s="16">
        <v>0.42142857142857099</v>
      </c>
      <c r="BK752" s="16">
        <v>0.38139534883720899</v>
      </c>
      <c r="BL752" s="16"/>
      <c r="BM752" s="16">
        <v>0.47159090909090901</v>
      </c>
      <c r="BN752" s="16">
        <v>0.37804878048780499</v>
      </c>
      <c r="BO752" s="16"/>
      <c r="BP752" s="16">
        <v>0.37378640776699001</v>
      </c>
      <c r="BQ752" s="16">
        <v>0.39076246334310799</v>
      </c>
    </row>
    <row r="753" spans="2:69" x14ac:dyDescent="0.25">
      <c r="B753" t="s">
        <v>327</v>
      </c>
      <c r="C753" s="16">
        <v>0.43248407643312098</v>
      </c>
      <c r="D753" s="16">
        <v>0.47196261682243001</v>
      </c>
      <c r="E753" s="16">
        <v>0.38164251207729499</v>
      </c>
      <c r="F753" s="16">
        <v>0.41777777777777803</v>
      </c>
      <c r="G753" s="16">
        <v>0.446902654867257</v>
      </c>
      <c r="H753" s="16">
        <v>0.455331412103746</v>
      </c>
      <c r="I753" s="16">
        <v>0.44162436548223299</v>
      </c>
      <c r="J753" s="16">
        <v>0.36231884057970998</v>
      </c>
      <c r="K753" s="16">
        <v>0.4</v>
      </c>
      <c r="L753" s="16">
        <v>0.4</v>
      </c>
      <c r="M753" s="16"/>
      <c r="N753" s="16">
        <v>0.495867768595041</v>
      </c>
      <c r="O753" s="16">
        <v>0.36912751677852401</v>
      </c>
      <c r="P753" s="16">
        <v>0.52272727272727304</v>
      </c>
      <c r="Q753" s="16">
        <v>0.40625</v>
      </c>
      <c r="R753" s="16"/>
      <c r="S753" s="16">
        <v>0.46341463414634099</v>
      </c>
      <c r="T753" s="16">
        <v>0.42399999999999999</v>
      </c>
      <c r="U753" s="16">
        <v>0.45864661654135302</v>
      </c>
      <c r="V753" s="16">
        <v>0.426086956521739</v>
      </c>
      <c r="W753" s="16">
        <v>0.42356687898089201</v>
      </c>
      <c r="X753" s="16">
        <v>0.45918367346938799</v>
      </c>
      <c r="Y753" s="16">
        <v>0.36637931034482801</v>
      </c>
      <c r="Z753" s="16"/>
      <c r="AA753" s="16">
        <v>0.41901931649331398</v>
      </c>
      <c r="AB753" s="16">
        <v>0.44258639910813802</v>
      </c>
      <c r="AC753" s="16"/>
      <c r="AD753" s="16">
        <v>0.42951541850220298</v>
      </c>
      <c r="AE753" s="16">
        <v>0.43369175627240097</v>
      </c>
      <c r="AF753" s="16"/>
      <c r="AG753" s="16">
        <v>0.47750865051903102</v>
      </c>
      <c r="AH753" s="16">
        <v>0.40625</v>
      </c>
      <c r="AI753" s="16"/>
      <c r="AJ753" s="16">
        <v>0.406486486486486</v>
      </c>
      <c r="AK753" s="16">
        <v>0.46976744186046498</v>
      </c>
      <c r="AL753" s="16"/>
      <c r="AM753" s="16">
        <v>0.476190476190476</v>
      </c>
      <c r="AN753" s="16">
        <v>0.47027027027027002</v>
      </c>
      <c r="AO753" s="16">
        <v>0.48117839607201301</v>
      </c>
      <c r="AP753" s="16">
        <v>0.38440860215053801</v>
      </c>
      <c r="AQ753" s="16"/>
      <c r="AR753" s="16">
        <v>0.39935064935064901</v>
      </c>
      <c r="AS753" s="16">
        <v>0.45387840670859497</v>
      </c>
      <c r="AT753" s="16"/>
      <c r="AU753" s="16">
        <v>0.45692883895131098</v>
      </c>
      <c r="AV753" s="16">
        <v>0.42747505755947801</v>
      </c>
      <c r="AW753" s="16"/>
      <c r="AX753" s="16">
        <v>0.393081761006289</v>
      </c>
      <c r="AY753" s="16">
        <v>0.44249201277955302</v>
      </c>
      <c r="AZ753" s="16"/>
      <c r="BA753" s="16">
        <v>0.41379310344827602</v>
      </c>
      <c r="BB753" s="16">
        <v>0.433975240715268</v>
      </c>
      <c r="BC753" s="16"/>
      <c r="BD753" s="16">
        <v>0.47353760445682502</v>
      </c>
      <c r="BE753" s="16">
        <v>0.42031379025598697</v>
      </c>
      <c r="BF753" s="16"/>
      <c r="BG753" s="16">
        <v>0.44615384615384601</v>
      </c>
      <c r="BH753" s="16">
        <v>0.43125000000000002</v>
      </c>
      <c r="BI753" s="16"/>
      <c r="BJ753" s="16">
        <v>0.42857142857142899</v>
      </c>
      <c r="BK753" s="16">
        <v>0.43333333333333302</v>
      </c>
      <c r="BL753" s="16"/>
      <c r="BM753" s="16">
        <v>0.34659090909090901</v>
      </c>
      <c r="BN753" s="16">
        <v>0.44332855093256801</v>
      </c>
      <c r="BO753" s="16"/>
      <c r="BP753" s="16">
        <v>0.456310679611651</v>
      </c>
      <c r="BQ753" s="16">
        <v>0.42888563049853401</v>
      </c>
    </row>
    <row r="754" spans="2:69" x14ac:dyDescent="0.25">
      <c r="B754" t="s">
        <v>328</v>
      </c>
      <c r="C754" s="16">
        <v>0.139490445859873</v>
      </c>
      <c r="D754" s="16">
        <v>0.10280373831775701</v>
      </c>
      <c r="E754" s="16">
        <v>0.13043478260869601</v>
      </c>
      <c r="F754" s="16">
        <v>0.12</v>
      </c>
      <c r="G754" s="16">
        <v>0.13716814159292001</v>
      </c>
      <c r="H754" s="16">
        <v>0.17867435158501399</v>
      </c>
      <c r="I754" s="16">
        <v>0.111675126903553</v>
      </c>
      <c r="J754" s="16">
        <v>0.188405797101449</v>
      </c>
      <c r="K754" s="16">
        <v>6.6666666666666693E-2</v>
      </c>
      <c r="L754" s="16">
        <v>0.3</v>
      </c>
      <c r="M754" s="16"/>
      <c r="N754" s="16">
        <v>0.14049586776859499</v>
      </c>
      <c r="O754" s="16">
        <v>0.17449664429530201</v>
      </c>
      <c r="P754" s="16">
        <v>0.12987012987013</v>
      </c>
      <c r="Q754" s="16">
        <v>0.13709677419354799</v>
      </c>
      <c r="R754" s="16"/>
      <c r="S754" s="16">
        <v>0.16260162601625999</v>
      </c>
      <c r="T754" s="16">
        <v>0.12</v>
      </c>
      <c r="U754" s="16">
        <v>0.19548872180451099</v>
      </c>
      <c r="V754" s="16">
        <v>0.173913043478261</v>
      </c>
      <c r="W754" s="16">
        <v>0.136942675159236</v>
      </c>
      <c r="X754" s="16">
        <v>0.114795918367347</v>
      </c>
      <c r="Y754" s="16">
        <v>0.107758620689655</v>
      </c>
      <c r="Z754" s="16"/>
      <c r="AA754" s="16">
        <v>0.11144130757800901</v>
      </c>
      <c r="AB754" s="16">
        <v>0.160535117056856</v>
      </c>
      <c r="AC754" s="16"/>
      <c r="AD754" s="16">
        <v>0.129955947136564</v>
      </c>
      <c r="AE754" s="16">
        <v>0.14336917562724</v>
      </c>
      <c r="AF754" s="16"/>
      <c r="AG754" s="16">
        <v>0.143598615916955</v>
      </c>
      <c r="AH754" s="16">
        <v>0.13709677419354799</v>
      </c>
      <c r="AI754" s="16"/>
      <c r="AJ754" s="16">
        <v>0.11027027027027</v>
      </c>
      <c r="AK754" s="16">
        <v>0.18139534883720901</v>
      </c>
      <c r="AL754" s="16"/>
      <c r="AM754" s="16">
        <v>0.238095238095238</v>
      </c>
      <c r="AN754" s="16">
        <v>0.21081081081081099</v>
      </c>
      <c r="AO754" s="16">
        <v>0.160392798690671</v>
      </c>
      <c r="AP754" s="16">
        <v>0.102150537634409</v>
      </c>
      <c r="AQ754" s="16"/>
      <c r="AR754" s="16">
        <v>0.14123376623376599</v>
      </c>
      <c r="AS754" s="16">
        <v>0.138364779874214</v>
      </c>
      <c r="AT754" s="16"/>
      <c r="AU754" s="16">
        <v>0.123595505617978</v>
      </c>
      <c r="AV754" s="16">
        <v>0.142747505755948</v>
      </c>
      <c r="AW754" s="16"/>
      <c r="AX754" s="16">
        <v>0.113207547169811</v>
      </c>
      <c r="AY754" s="16">
        <v>0.146166134185304</v>
      </c>
      <c r="AZ754" s="16"/>
      <c r="BA754" s="16">
        <v>0.12068965517241401</v>
      </c>
      <c r="BB754" s="16">
        <v>0.14099037138927101</v>
      </c>
      <c r="BC754" s="16"/>
      <c r="BD754" s="16">
        <v>0.122562674094708</v>
      </c>
      <c r="BE754" s="16">
        <v>0.144508670520231</v>
      </c>
      <c r="BF754" s="16"/>
      <c r="BG754" s="16">
        <v>0.107692307692308</v>
      </c>
      <c r="BH754" s="16">
        <v>0.14236111111111099</v>
      </c>
      <c r="BI754" s="16"/>
      <c r="BJ754" s="16">
        <v>0.11785714285714299</v>
      </c>
      <c r="BK754" s="16">
        <v>0.144186046511628</v>
      </c>
      <c r="BL754" s="16"/>
      <c r="BM754" s="16">
        <v>0.125</v>
      </c>
      <c r="BN754" s="16">
        <v>0.14131994261119099</v>
      </c>
      <c r="BO754" s="16"/>
      <c r="BP754" s="16">
        <v>0.111650485436893</v>
      </c>
      <c r="BQ754" s="16">
        <v>0.143695014662757</v>
      </c>
    </row>
    <row r="755" spans="2:69" x14ac:dyDescent="0.25">
      <c r="B755" t="s">
        <v>329</v>
      </c>
      <c r="C755" s="16">
        <v>3.1847133757961797E-2</v>
      </c>
      <c r="D755" s="16">
        <v>3.7383177570093497E-2</v>
      </c>
      <c r="E755" s="16">
        <v>3.3816425120772903E-2</v>
      </c>
      <c r="F755" s="16">
        <v>3.11111111111111E-2</v>
      </c>
      <c r="G755" s="16">
        <v>3.9823008849557501E-2</v>
      </c>
      <c r="H755" s="16">
        <v>2.8818443804034598E-2</v>
      </c>
      <c r="I755" s="16">
        <v>2.0304568527918801E-2</v>
      </c>
      <c r="J755" s="16">
        <v>5.7971014492753603E-2</v>
      </c>
      <c r="K755" s="16">
        <v>0</v>
      </c>
      <c r="L755" s="16">
        <v>2.5000000000000001E-2</v>
      </c>
      <c r="M755" s="16"/>
      <c r="N755" s="16">
        <v>1.6528925619834701E-2</v>
      </c>
      <c r="O755" s="16">
        <v>5.3691275167785199E-2</v>
      </c>
      <c r="P755" s="16">
        <v>2.9220779220779199E-2</v>
      </c>
      <c r="Q755" s="16">
        <v>3.125E-2</v>
      </c>
      <c r="R755" s="16"/>
      <c r="S755" s="16">
        <v>1.6260162601626001E-2</v>
      </c>
      <c r="T755" s="16">
        <v>1.6E-2</v>
      </c>
      <c r="U755" s="16">
        <v>4.5112781954887202E-2</v>
      </c>
      <c r="V755" s="16">
        <v>5.6521739130434803E-2</v>
      </c>
      <c r="W755" s="16">
        <v>2.2292993630573198E-2</v>
      </c>
      <c r="X755" s="16">
        <v>3.8265306122449001E-2</v>
      </c>
      <c r="Y755" s="16">
        <v>2.1551724137931001E-2</v>
      </c>
      <c r="Z755" s="16"/>
      <c r="AA755" s="16">
        <v>2.67459138187221E-2</v>
      </c>
      <c r="AB755" s="16">
        <v>3.5674470457079201E-2</v>
      </c>
      <c r="AC755" s="16"/>
      <c r="AD755" s="16">
        <v>1.7621145374449299E-2</v>
      </c>
      <c r="AE755" s="16">
        <v>3.7634408602150497E-2</v>
      </c>
      <c r="AF755" s="16"/>
      <c r="AG755" s="16">
        <v>3.2871972318339097E-2</v>
      </c>
      <c r="AH755" s="16">
        <v>3.125E-2</v>
      </c>
      <c r="AI755" s="16"/>
      <c r="AJ755" s="16">
        <v>2.8108108108108099E-2</v>
      </c>
      <c r="AK755" s="16">
        <v>3.7209302325581402E-2</v>
      </c>
      <c r="AL755" s="16"/>
      <c r="AM755" s="16">
        <v>0</v>
      </c>
      <c r="AN755" s="16">
        <v>4.3243243243243197E-2</v>
      </c>
      <c r="AO755" s="16">
        <v>5.8919803600654699E-2</v>
      </c>
      <c r="AP755" s="16">
        <v>8.0645161290322596E-3</v>
      </c>
      <c r="AQ755" s="16"/>
      <c r="AR755" s="16">
        <v>3.5714285714285698E-2</v>
      </c>
      <c r="AS755" s="16">
        <v>2.9350104821802898E-2</v>
      </c>
      <c r="AT755" s="16"/>
      <c r="AU755" s="16">
        <v>2.6217228464419502E-2</v>
      </c>
      <c r="AV755" s="16">
        <v>3.3000767459708397E-2</v>
      </c>
      <c r="AW755" s="16"/>
      <c r="AX755" s="16">
        <v>5.3459119496855299E-2</v>
      </c>
      <c r="AY755" s="16">
        <v>2.6357827476038299E-2</v>
      </c>
      <c r="AZ755" s="16"/>
      <c r="BA755" s="16">
        <v>3.4482758620689703E-2</v>
      </c>
      <c r="BB755" s="16">
        <v>3.1636863823933999E-2</v>
      </c>
      <c r="BC755" s="16"/>
      <c r="BD755" s="16">
        <v>3.06406685236769E-2</v>
      </c>
      <c r="BE755" s="16">
        <v>3.2204789430223001E-2</v>
      </c>
      <c r="BF755" s="16"/>
      <c r="BG755" s="16">
        <v>2.3076923076923099E-2</v>
      </c>
      <c r="BH755" s="16">
        <v>3.2638888888888898E-2</v>
      </c>
      <c r="BI755" s="16"/>
      <c r="BJ755" s="16">
        <v>2.8571428571428598E-2</v>
      </c>
      <c r="BK755" s="16">
        <v>3.25581395348837E-2</v>
      </c>
      <c r="BL755" s="16"/>
      <c r="BM755" s="16">
        <v>4.5454545454545497E-2</v>
      </c>
      <c r="BN755" s="16">
        <v>3.0129124820659998E-2</v>
      </c>
      <c r="BO755" s="16"/>
      <c r="BP755" s="16">
        <v>3.8834951456310697E-2</v>
      </c>
      <c r="BQ755" s="16">
        <v>3.0791788856305E-2</v>
      </c>
    </row>
    <row r="756" spans="2:69" x14ac:dyDescent="0.25">
      <c r="B756" t="s">
        <v>330</v>
      </c>
      <c r="C756" s="16">
        <v>7.6433121019108298E-3</v>
      </c>
      <c r="D756" s="16">
        <v>1.4018691588785E-2</v>
      </c>
      <c r="E756" s="16">
        <v>1.4492753623188401E-2</v>
      </c>
      <c r="F756" s="16">
        <v>0</v>
      </c>
      <c r="G756" s="16">
        <v>4.4247787610619503E-3</v>
      </c>
      <c r="H756" s="16">
        <v>1.1527377521613799E-2</v>
      </c>
      <c r="I756" s="16">
        <v>0</v>
      </c>
      <c r="J756" s="16">
        <v>0</v>
      </c>
      <c r="K756" s="16">
        <v>2.2222222222222199E-2</v>
      </c>
      <c r="L756" s="16">
        <v>0</v>
      </c>
      <c r="M756" s="16"/>
      <c r="N756" s="16">
        <v>8.2644628099173608E-3</v>
      </c>
      <c r="O756" s="16">
        <v>2.01342281879195E-2</v>
      </c>
      <c r="P756" s="16">
        <v>1.2987012987013E-2</v>
      </c>
      <c r="Q756" s="16">
        <v>4.0322580645161298E-3</v>
      </c>
      <c r="R756" s="16"/>
      <c r="S756" s="16">
        <v>8.1300813008130107E-3</v>
      </c>
      <c r="T756" s="16">
        <v>2.4E-2</v>
      </c>
      <c r="U756" s="16">
        <v>0</v>
      </c>
      <c r="V756" s="16">
        <v>1.7391304347826101E-2</v>
      </c>
      <c r="W756" s="16">
        <v>0</v>
      </c>
      <c r="X756" s="16">
        <v>2.5510204081632699E-3</v>
      </c>
      <c r="Y756" s="16">
        <v>1.29310344827586E-2</v>
      </c>
      <c r="Z756" s="16"/>
      <c r="AA756" s="16">
        <v>7.4294205052005896E-3</v>
      </c>
      <c r="AB756" s="16">
        <v>7.8037904124860598E-3</v>
      </c>
      <c r="AC756" s="16"/>
      <c r="AD756" s="16">
        <v>1.1013215859030799E-2</v>
      </c>
      <c r="AE756" s="16">
        <v>6.27240143369176E-3</v>
      </c>
      <c r="AF756" s="16"/>
      <c r="AG756" s="16">
        <v>1.3840830449827E-2</v>
      </c>
      <c r="AH756" s="16">
        <v>4.0322580645161298E-3</v>
      </c>
      <c r="AI756" s="16"/>
      <c r="AJ756" s="16">
        <v>6.4864864864864896E-3</v>
      </c>
      <c r="AK756" s="16">
        <v>9.3023255813953504E-3</v>
      </c>
      <c r="AL756" s="16"/>
      <c r="AM756" s="16">
        <v>0</v>
      </c>
      <c r="AN756" s="16">
        <v>2.7027027027027001E-2</v>
      </c>
      <c r="AO756" s="16">
        <v>8.18330605564648E-3</v>
      </c>
      <c r="AP756" s="16">
        <v>2.6881720430107499E-3</v>
      </c>
      <c r="AQ756" s="16"/>
      <c r="AR756" s="16">
        <v>3.24675324675325E-3</v>
      </c>
      <c r="AS756" s="16">
        <v>1.0482180293501E-2</v>
      </c>
      <c r="AT756" s="16"/>
      <c r="AU756" s="16">
        <v>3.7453183520599299E-3</v>
      </c>
      <c r="AV756" s="16">
        <v>8.4420567920184195E-3</v>
      </c>
      <c r="AW756" s="16"/>
      <c r="AX756" s="16">
        <v>1.57232704402516E-2</v>
      </c>
      <c r="AY756" s="16">
        <v>5.5910543130990404E-3</v>
      </c>
      <c r="AZ756" s="16"/>
      <c r="BA756" s="16">
        <v>0</v>
      </c>
      <c r="BB756" s="16">
        <v>8.2530949105914693E-3</v>
      </c>
      <c r="BC756" s="16"/>
      <c r="BD756" s="16">
        <v>5.5710306406685202E-3</v>
      </c>
      <c r="BE756" s="16">
        <v>8.2576383154417798E-3</v>
      </c>
      <c r="BF756" s="16"/>
      <c r="BG756" s="16">
        <v>2.3076923076923099E-2</v>
      </c>
      <c r="BH756" s="16">
        <v>6.2500000000000003E-3</v>
      </c>
      <c r="BI756" s="16"/>
      <c r="BJ756" s="16">
        <v>3.57142857142857E-3</v>
      </c>
      <c r="BK756" s="16">
        <v>8.5271317829457398E-3</v>
      </c>
      <c r="BL756" s="16"/>
      <c r="BM756" s="16">
        <v>1.13636363636364E-2</v>
      </c>
      <c r="BN756" s="16">
        <v>7.1736011477761801E-3</v>
      </c>
      <c r="BO756" s="16"/>
      <c r="BP756" s="16">
        <v>1.94174757281553E-2</v>
      </c>
      <c r="BQ756" s="16">
        <v>5.8651026392961903E-3</v>
      </c>
    </row>
    <row r="757" spans="2:69" x14ac:dyDescent="0.25">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6"/>
      <c r="AG757" s="16"/>
      <c r="AH757" s="16"/>
      <c r="AI757" s="16"/>
      <c r="AJ757" s="16"/>
      <c r="AK757" s="16"/>
      <c r="AL757" s="16"/>
      <c r="AM757" s="16"/>
      <c r="AN757" s="16"/>
      <c r="AO757" s="16"/>
      <c r="AP757" s="16"/>
      <c r="AQ757" s="16"/>
      <c r="AR757" s="16"/>
      <c r="AS757" s="16"/>
      <c r="AT757" s="16"/>
      <c r="AU757" s="16"/>
      <c r="AV757" s="16"/>
      <c r="AW757" s="16"/>
      <c r="AX757" s="16"/>
      <c r="AY757" s="16"/>
      <c r="AZ757" s="16"/>
      <c r="BA757" s="16"/>
      <c r="BB757" s="16"/>
      <c r="BC757" s="16"/>
      <c r="BD757" s="16"/>
      <c r="BE757" s="16"/>
      <c r="BF757" s="16"/>
      <c r="BG757" s="16"/>
      <c r="BH757" s="16"/>
      <c r="BI757" s="16"/>
      <c r="BJ757" s="16"/>
      <c r="BK757" s="16"/>
      <c r="BL757" s="16"/>
      <c r="BM757" s="16"/>
      <c r="BN757" s="16"/>
      <c r="BO757" s="16"/>
      <c r="BP757" s="16"/>
      <c r="BQ757" s="16"/>
    </row>
    <row r="758" spans="2:69" x14ac:dyDescent="0.25">
      <c r="B758" s="6" t="s">
        <v>346</v>
      </c>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c r="AD758" s="16"/>
      <c r="AE758" s="16"/>
      <c r="AF758" s="16"/>
      <c r="AG758" s="16"/>
      <c r="AH758" s="16"/>
      <c r="AI758" s="16"/>
      <c r="AJ758" s="16"/>
      <c r="AK758" s="16"/>
      <c r="AL758" s="16"/>
      <c r="AM758" s="16"/>
      <c r="AN758" s="16"/>
      <c r="AO758" s="16"/>
      <c r="AP758" s="16"/>
      <c r="AQ758" s="16"/>
      <c r="AR758" s="16"/>
      <c r="AS758" s="16"/>
      <c r="AT758" s="16"/>
      <c r="AU758" s="16"/>
      <c r="AV758" s="16"/>
      <c r="AW758" s="16"/>
      <c r="AX758" s="16"/>
      <c r="AY758" s="16"/>
      <c r="AZ758" s="16"/>
      <c r="BA758" s="16"/>
      <c r="BB758" s="16"/>
      <c r="BC758" s="16"/>
      <c r="BD758" s="16"/>
      <c r="BE758" s="16"/>
      <c r="BF758" s="16"/>
      <c r="BG758" s="16"/>
      <c r="BH758" s="16"/>
      <c r="BI758" s="16"/>
      <c r="BJ758" s="16"/>
      <c r="BK758" s="16"/>
      <c r="BL758" s="16"/>
      <c r="BM758" s="16"/>
      <c r="BN758" s="16"/>
      <c r="BO758" s="16"/>
      <c r="BP758" s="16"/>
      <c r="BQ758" s="16"/>
    </row>
    <row r="759" spans="2:69" x14ac:dyDescent="0.25">
      <c r="B759" s="23" t="s">
        <v>691</v>
      </c>
      <c r="C759" s="16" t="s">
        <v>332</v>
      </c>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c r="AD759" s="16"/>
      <c r="AE759" s="16"/>
      <c r="AF759" s="16"/>
      <c r="AG759" s="16"/>
      <c r="AH759" s="16"/>
      <c r="AI759" s="16"/>
      <c r="AJ759" s="16"/>
      <c r="AK759" s="16"/>
      <c r="AL759" s="16"/>
      <c r="AM759" s="16"/>
      <c r="AN759" s="16"/>
      <c r="AO759" s="16"/>
      <c r="AP759" s="16"/>
      <c r="AQ759" s="16"/>
      <c r="AR759" s="16"/>
      <c r="AS759" s="16"/>
      <c r="AT759" s="16"/>
      <c r="AU759" s="16"/>
      <c r="AV759" s="16"/>
      <c r="AW759" s="16"/>
      <c r="AX759" s="16"/>
      <c r="AY759" s="16"/>
      <c r="AZ759" s="16"/>
      <c r="BA759" s="16"/>
      <c r="BB759" s="16"/>
      <c r="BC759" s="16"/>
      <c r="BD759" s="16"/>
      <c r="BE759" s="16"/>
      <c r="BF759" s="16"/>
      <c r="BG759" s="16"/>
      <c r="BH759" s="16"/>
      <c r="BI759" s="16"/>
      <c r="BJ759" s="16"/>
      <c r="BK759" s="16"/>
      <c r="BL759" s="16"/>
      <c r="BM759" s="16"/>
      <c r="BN759" s="16"/>
      <c r="BO759" s="16"/>
      <c r="BP759" s="16"/>
      <c r="BQ759" s="16"/>
    </row>
    <row r="760" spans="2:69" x14ac:dyDescent="0.25">
      <c r="B760" t="s">
        <v>326</v>
      </c>
      <c r="C760" s="16">
        <v>0.47636103151862502</v>
      </c>
      <c r="D760" s="16">
        <v>0.49014084507042299</v>
      </c>
      <c r="E760" s="16">
        <v>0.480769230769231</v>
      </c>
      <c r="F760" s="16">
        <v>0.52256532066508299</v>
      </c>
      <c r="G760" s="16">
        <v>0.43604651162790697</v>
      </c>
      <c r="H760" s="16">
        <v>0.41043478260869598</v>
      </c>
      <c r="I760" s="16">
        <v>0.52307692307692299</v>
      </c>
      <c r="J760" s="16">
        <v>0.47663551401869197</v>
      </c>
      <c r="K760" s="16">
        <v>0.56923076923076898</v>
      </c>
      <c r="L760" s="16">
        <v>0.44444444444444398</v>
      </c>
      <c r="M760" s="16"/>
      <c r="N760" s="16">
        <v>0.40772532188841198</v>
      </c>
      <c r="O760" s="16">
        <v>0.43537414965986398</v>
      </c>
      <c r="P760" s="16">
        <v>0.42517006802721102</v>
      </c>
      <c r="Q760" s="16">
        <v>0.51103160405486003</v>
      </c>
      <c r="R760" s="16"/>
      <c r="S760" s="16">
        <v>0.41818181818181799</v>
      </c>
      <c r="T760" s="16">
        <v>0.40611353711790399</v>
      </c>
      <c r="U760" s="16">
        <v>0.48594377510040199</v>
      </c>
      <c r="V760" s="16">
        <v>0.42471910112359601</v>
      </c>
      <c r="W760" s="16">
        <v>0.46309963099631002</v>
      </c>
      <c r="X760" s="16">
        <v>0.52461538461538504</v>
      </c>
      <c r="Y760" s="16">
        <v>0.58290155440414504</v>
      </c>
      <c r="Z760" s="16"/>
      <c r="AA760" s="16">
        <v>0.55102040816326503</v>
      </c>
      <c r="AB760" s="16">
        <v>0.42582582582582601</v>
      </c>
      <c r="AC760" s="16"/>
      <c r="AD760" s="16">
        <v>0.50138504155124697</v>
      </c>
      <c r="AE760" s="16">
        <v>0.46763285024154599</v>
      </c>
      <c r="AF760" s="16"/>
      <c r="AG760" s="16">
        <v>0.42421524663677102</v>
      </c>
      <c r="AH760" s="16">
        <v>0.51103160405486003</v>
      </c>
      <c r="AI760" s="16"/>
      <c r="AJ760" s="16">
        <v>0.54246214614878197</v>
      </c>
      <c r="AK760" s="16">
        <v>0.39748625294579698</v>
      </c>
      <c r="AL760" s="16"/>
      <c r="AM760" s="16">
        <v>0.34883720930232598</v>
      </c>
      <c r="AN760" s="16">
        <v>0.31315789473684202</v>
      </c>
      <c r="AO760" s="16">
        <v>0.413919413919414</v>
      </c>
      <c r="AP760" s="16">
        <v>0.62802419354838701</v>
      </c>
      <c r="AQ760" s="16"/>
      <c r="AR760" s="16">
        <v>0.50455005055611701</v>
      </c>
      <c r="AS760" s="16">
        <v>0.46089850249584002</v>
      </c>
      <c r="AT760" s="16"/>
      <c r="AU760" s="16">
        <v>0.482222222222222</v>
      </c>
      <c r="AV760" s="16">
        <v>0.47523484201537097</v>
      </c>
      <c r="AW760" s="16"/>
      <c r="AX760" s="16">
        <v>0.58669354838709697</v>
      </c>
      <c r="AY760" s="16">
        <v>0.45252613240418099</v>
      </c>
      <c r="AZ760" s="16"/>
      <c r="BA760" s="16">
        <v>0.409574468085106</v>
      </c>
      <c r="BB760" s="16">
        <v>0.48118279569892503</v>
      </c>
      <c r="BC760" s="16"/>
      <c r="BD760" s="16">
        <v>0.45825932504440497</v>
      </c>
      <c r="BE760" s="16">
        <v>0.48093315388066399</v>
      </c>
      <c r="BF760" s="16"/>
      <c r="BG760" s="16">
        <v>0.49726775956284203</v>
      </c>
      <c r="BH760" s="16">
        <v>0.47489459563051001</v>
      </c>
      <c r="BI760" s="16"/>
      <c r="BJ760" s="16">
        <v>0.51308900523560197</v>
      </c>
      <c r="BK760" s="16">
        <v>0.47053941908713698</v>
      </c>
      <c r="BL760" s="16"/>
      <c r="BM760" s="16">
        <v>0.51680672268907601</v>
      </c>
      <c r="BN760" s="16">
        <v>0.472592012529366</v>
      </c>
      <c r="BO760" s="16"/>
      <c r="BP760" s="16">
        <v>0.48739495798319299</v>
      </c>
      <c r="BQ760" s="16">
        <v>0.47474332648870599</v>
      </c>
    </row>
    <row r="761" spans="2:69" x14ac:dyDescent="0.25">
      <c r="B761" t="s">
        <v>327</v>
      </c>
      <c r="C761" s="16">
        <v>0.42657593123209198</v>
      </c>
      <c r="D761" s="16">
        <v>0.43661971830985902</v>
      </c>
      <c r="E761" s="16">
        <v>0.43028846153846201</v>
      </c>
      <c r="F761" s="16">
        <v>0.410926365795724</v>
      </c>
      <c r="G761" s="16">
        <v>0.44186046511627902</v>
      </c>
      <c r="H761" s="16">
        <v>0.448695652173913</v>
      </c>
      <c r="I761" s="16">
        <v>0.41098901098901103</v>
      </c>
      <c r="J761" s="16">
        <v>0.401869158878505</v>
      </c>
      <c r="K761" s="16">
        <v>0.32307692307692298</v>
      </c>
      <c r="L761" s="16">
        <v>0.42592592592592599</v>
      </c>
      <c r="M761" s="16"/>
      <c r="N761" s="16">
        <v>0.450643776824034</v>
      </c>
      <c r="O761" s="16">
        <v>0.41496598639455801</v>
      </c>
      <c r="P761" s="16">
        <v>0.48809523809523803</v>
      </c>
      <c r="Q761" s="16">
        <v>0.40369707811568301</v>
      </c>
      <c r="R761" s="16"/>
      <c r="S761" s="16">
        <v>0.45</v>
      </c>
      <c r="T761" s="16">
        <v>0.47161572052401701</v>
      </c>
      <c r="U761" s="16">
        <v>0.45381526104417702</v>
      </c>
      <c r="V761" s="16">
        <v>0.45168539325842699</v>
      </c>
      <c r="W761" s="16">
        <v>0.43911439114391099</v>
      </c>
      <c r="X761" s="16">
        <v>0.39076923076923098</v>
      </c>
      <c r="Y761" s="16">
        <v>0.352331606217617</v>
      </c>
      <c r="Z761" s="16"/>
      <c r="AA761" s="16">
        <v>0.38065661047027499</v>
      </c>
      <c r="AB761" s="16">
        <v>0.45765765765765798</v>
      </c>
      <c r="AC761" s="16"/>
      <c r="AD761" s="16">
        <v>0.40166204986149601</v>
      </c>
      <c r="AE761" s="16">
        <v>0.43526570048309199</v>
      </c>
      <c r="AF761" s="16"/>
      <c r="AG761" s="16">
        <v>0.46098654708520198</v>
      </c>
      <c r="AH761" s="16">
        <v>0.40369707811568301</v>
      </c>
      <c r="AI761" s="16"/>
      <c r="AJ761" s="16">
        <v>0.38380513495720903</v>
      </c>
      <c r="AK761" s="16">
        <v>0.47761194029850701</v>
      </c>
      <c r="AL761" s="16"/>
      <c r="AM761" s="16">
        <v>0.46511627906976699</v>
      </c>
      <c r="AN761" s="16">
        <v>0.50789473684210495</v>
      </c>
      <c r="AO761" s="16">
        <v>0.471062271062271</v>
      </c>
      <c r="AP761" s="16">
        <v>0.33467741935483902</v>
      </c>
      <c r="AQ761" s="16"/>
      <c r="AR761" s="16">
        <v>0.41051567239636</v>
      </c>
      <c r="AS761" s="16">
        <v>0.43538546866333899</v>
      </c>
      <c r="AT761" s="16"/>
      <c r="AU761" s="16">
        <v>0.413333333333333</v>
      </c>
      <c r="AV761" s="16">
        <v>0.42912040990606298</v>
      </c>
      <c r="AW761" s="16"/>
      <c r="AX761" s="16">
        <v>0.29435483870967699</v>
      </c>
      <c r="AY761" s="16">
        <v>0.45513937282229999</v>
      </c>
      <c r="AZ761" s="16"/>
      <c r="BA761" s="16">
        <v>0.44680851063829802</v>
      </c>
      <c r="BB761" s="16">
        <v>0.42511520737327202</v>
      </c>
      <c r="BC761" s="16"/>
      <c r="BD761" s="16">
        <v>0.46003552397868602</v>
      </c>
      <c r="BE761" s="16">
        <v>0.41812471960520398</v>
      </c>
      <c r="BF761" s="16"/>
      <c r="BG761" s="16">
        <v>0.39344262295082</v>
      </c>
      <c r="BH761" s="16">
        <v>0.42889996167113797</v>
      </c>
      <c r="BI761" s="16"/>
      <c r="BJ761" s="16">
        <v>0.39790575916230397</v>
      </c>
      <c r="BK761" s="16">
        <v>0.43112033195020699</v>
      </c>
      <c r="BL761" s="16"/>
      <c r="BM761" s="16">
        <v>0.378151260504202</v>
      </c>
      <c r="BN761" s="16">
        <v>0.431088488645262</v>
      </c>
      <c r="BO761" s="16"/>
      <c r="BP761" s="16">
        <v>0.42296918767507002</v>
      </c>
      <c r="BQ761" s="16">
        <v>0.42710472279260803</v>
      </c>
    </row>
    <row r="762" spans="2:69" x14ac:dyDescent="0.25">
      <c r="B762" t="s">
        <v>328</v>
      </c>
      <c r="C762" s="16">
        <v>7.9512893982808003E-2</v>
      </c>
      <c r="D762" s="16">
        <v>5.63380281690141E-2</v>
      </c>
      <c r="E762" s="16">
        <v>7.69230769230769E-2</v>
      </c>
      <c r="F762" s="16">
        <v>6.1757719714964403E-2</v>
      </c>
      <c r="G762" s="16">
        <v>8.4302325581395304E-2</v>
      </c>
      <c r="H762" s="16">
        <v>0.111304347826087</v>
      </c>
      <c r="I762" s="16">
        <v>5.7142857142857099E-2</v>
      </c>
      <c r="J762" s="16">
        <v>0.10280373831775701</v>
      </c>
      <c r="K762" s="16">
        <v>0.107692307692308</v>
      </c>
      <c r="L762" s="16">
        <v>0.12962962962963001</v>
      </c>
      <c r="M762" s="16"/>
      <c r="N762" s="16">
        <v>0.128755364806867</v>
      </c>
      <c r="O762" s="16">
        <v>0.12585034013605401</v>
      </c>
      <c r="P762" s="16">
        <v>7.1428571428571397E-2</v>
      </c>
      <c r="Q762" s="16">
        <v>6.7382230172927896E-2</v>
      </c>
      <c r="R762" s="16"/>
      <c r="S762" s="16">
        <v>0.104545454545455</v>
      </c>
      <c r="T762" s="16">
        <v>0.109170305676856</v>
      </c>
      <c r="U762" s="16">
        <v>5.22088353413655E-2</v>
      </c>
      <c r="V762" s="16">
        <v>9.8876404494381995E-2</v>
      </c>
      <c r="W762" s="16">
        <v>8.3025830258302596E-2</v>
      </c>
      <c r="X762" s="16">
        <v>7.0769230769230806E-2</v>
      </c>
      <c r="Y762" s="16">
        <v>5.4404145077720199E-2</v>
      </c>
      <c r="Z762" s="16"/>
      <c r="AA762" s="16">
        <v>5.8562555456965398E-2</v>
      </c>
      <c r="AB762" s="16">
        <v>9.3693693693693694E-2</v>
      </c>
      <c r="AC762" s="16"/>
      <c r="AD762" s="16">
        <v>8.1717451523545703E-2</v>
      </c>
      <c r="AE762" s="16">
        <v>7.8743961352657002E-2</v>
      </c>
      <c r="AF762" s="16"/>
      <c r="AG762" s="16">
        <v>9.77578475336323E-2</v>
      </c>
      <c r="AH762" s="16">
        <v>6.7382230172927896E-2</v>
      </c>
      <c r="AI762" s="16"/>
      <c r="AJ762" s="16">
        <v>5.7932850559578697E-2</v>
      </c>
      <c r="AK762" s="16">
        <v>0.105263157894737</v>
      </c>
      <c r="AL762" s="16"/>
      <c r="AM762" s="16">
        <v>0.186046511627907</v>
      </c>
      <c r="AN762" s="16">
        <v>0.139473684210526</v>
      </c>
      <c r="AO762" s="16">
        <v>9.3772893772893801E-2</v>
      </c>
      <c r="AP762" s="16">
        <v>3.2258064516128997E-2</v>
      </c>
      <c r="AQ762" s="16"/>
      <c r="AR762" s="16">
        <v>7.5834175935288198E-2</v>
      </c>
      <c r="AS762" s="16">
        <v>8.1530782029950094E-2</v>
      </c>
      <c r="AT762" s="16"/>
      <c r="AU762" s="16">
        <v>9.3333333333333296E-2</v>
      </c>
      <c r="AV762" s="16">
        <v>7.6857386848847103E-2</v>
      </c>
      <c r="AW762" s="16"/>
      <c r="AX762" s="16">
        <v>8.8709677419354802E-2</v>
      </c>
      <c r="AY762" s="16">
        <v>7.75261324041812E-2</v>
      </c>
      <c r="AZ762" s="16"/>
      <c r="BA762" s="16">
        <v>0.117021276595745</v>
      </c>
      <c r="BB762" s="16">
        <v>7.6804915514592897E-2</v>
      </c>
      <c r="BC762" s="16"/>
      <c r="BD762" s="16">
        <v>6.2166962699822401E-2</v>
      </c>
      <c r="BE762" s="16">
        <v>8.3894122925078501E-2</v>
      </c>
      <c r="BF762" s="16"/>
      <c r="BG762" s="16">
        <v>8.7431693989070997E-2</v>
      </c>
      <c r="BH762" s="16">
        <v>7.8957454963587595E-2</v>
      </c>
      <c r="BI762" s="16"/>
      <c r="BJ762" s="16">
        <v>7.8534031413612607E-2</v>
      </c>
      <c r="BK762" s="16">
        <v>7.9668049792531101E-2</v>
      </c>
      <c r="BL762" s="16"/>
      <c r="BM762" s="16">
        <v>8.8235294117647106E-2</v>
      </c>
      <c r="BN762" s="16">
        <v>7.8700078308535606E-2</v>
      </c>
      <c r="BO762" s="16"/>
      <c r="BP762" s="16">
        <v>8.40336134453782E-2</v>
      </c>
      <c r="BQ762" s="16">
        <v>7.8850102669404495E-2</v>
      </c>
    </row>
    <row r="763" spans="2:69" x14ac:dyDescent="0.25">
      <c r="B763" t="s">
        <v>329</v>
      </c>
      <c r="C763" s="16">
        <v>8.9541547277936992E-3</v>
      </c>
      <c r="D763" s="16">
        <v>8.4507042253521101E-3</v>
      </c>
      <c r="E763" s="16">
        <v>1.2019230769230799E-2</v>
      </c>
      <c r="F763" s="16">
        <v>2.37529691211401E-3</v>
      </c>
      <c r="G763" s="16">
        <v>2.0348837209302299E-2</v>
      </c>
      <c r="H763" s="16">
        <v>6.9565217391304402E-3</v>
      </c>
      <c r="I763" s="16">
        <v>8.7912087912087895E-3</v>
      </c>
      <c r="J763" s="16">
        <v>9.3457943925233603E-3</v>
      </c>
      <c r="K763" s="16">
        <v>0</v>
      </c>
      <c r="L763" s="16">
        <v>0</v>
      </c>
      <c r="M763" s="16"/>
      <c r="N763" s="16">
        <v>8.58369098712446E-3</v>
      </c>
      <c r="O763" s="16">
        <v>1.02040816326531E-2</v>
      </c>
      <c r="P763" s="16">
        <v>5.1020408163265302E-3</v>
      </c>
      <c r="Q763" s="16">
        <v>1.0137149672033399E-2</v>
      </c>
      <c r="R763" s="16"/>
      <c r="S763" s="16">
        <v>1.3636363636363599E-2</v>
      </c>
      <c r="T763" s="16">
        <v>4.3668122270742399E-3</v>
      </c>
      <c r="U763" s="16">
        <v>4.0160642570281103E-3</v>
      </c>
      <c r="V763" s="16">
        <v>1.3483146067415699E-2</v>
      </c>
      <c r="W763" s="16">
        <v>9.2250922509225092E-3</v>
      </c>
      <c r="X763" s="16">
        <v>7.6923076923076901E-3</v>
      </c>
      <c r="Y763" s="16">
        <v>5.1813471502590702E-3</v>
      </c>
      <c r="Z763" s="16"/>
      <c r="AA763" s="16">
        <v>7.9858030168589202E-3</v>
      </c>
      <c r="AB763" s="16">
        <v>9.6096096096096092E-3</v>
      </c>
      <c r="AC763" s="16"/>
      <c r="AD763" s="16">
        <v>4.1551246537396098E-3</v>
      </c>
      <c r="AE763" s="16">
        <v>1.06280193236715E-2</v>
      </c>
      <c r="AF763" s="16"/>
      <c r="AG763" s="16">
        <v>7.1748878923766799E-3</v>
      </c>
      <c r="AH763" s="16">
        <v>1.0137149672033399E-2</v>
      </c>
      <c r="AI763" s="16"/>
      <c r="AJ763" s="16">
        <v>9.2165898617511503E-3</v>
      </c>
      <c r="AK763" s="16">
        <v>8.6410054988216804E-3</v>
      </c>
      <c r="AL763" s="16"/>
      <c r="AM763" s="16">
        <v>0</v>
      </c>
      <c r="AN763" s="16">
        <v>2.1052631578947399E-2</v>
      </c>
      <c r="AO763" s="16">
        <v>1.02564102564103E-2</v>
      </c>
      <c r="AP763" s="16">
        <v>3.0241935483871002E-3</v>
      </c>
      <c r="AQ763" s="16"/>
      <c r="AR763" s="16">
        <v>5.0556117290192102E-3</v>
      </c>
      <c r="AS763" s="16">
        <v>1.10926234054354E-2</v>
      </c>
      <c r="AT763" s="16"/>
      <c r="AU763" s="16">
        <v>6.6666666666666697E-3</v>
      </c>
      <c r="AV763" s="16">
        <v>9.3936806148590905E-3</v>
      </c>
      <c r="AW763" s="16"/>
      <c r="AX763" s="16">
        <v>2.0161290322580599E-2</v>
      </c>
      <c r="AY763" s="16">
        <v>6.53310104529617E-3</v>
      </c>
      <c r="AZ763" s="16"/>
      <c r="BA763" s="16">
        <v>1.5957446808510599E-2</v>
      </c>
      <c r="BB763" s="16">
        <v>8.4485407066052197E-3</v>
      </c>
      <c r="BC763" s="16"/>
      <c r="BD763" s="16">
        <v>1.0657193605683801E-2</v>
      </c>
      <c r="BE763" s="16">
        <v>8.5240017945266908E-3</v>
      </c>
      <c r="BF763" s="16"/>
      <c r="BG763" s="16">
        <v>2.1857923497267801E-2</v>
      </c>
      <c r="BH763" s="16">
        <v>8.0490609428900007E-3</v>
      </c>
      <c r="BI763" s="16"/>
      <c r="BJ763" s="16">
        <v>7.8534031413612596E-3</v>
      </c>
      <c r="BK763" s="16">
        <v>9.1286307053941897E-3</v>
      </c>
      <c r="BL763" s="16"/>
      <c r="BM763" s="16">
        <v>8.4033613445378096E-3</v>
      </c>
      <c r="BN763" s="16">
        <v>9.0054815974941298E-3</v>
      </c>
      <c r="BO763" s="16"/>
      <c r="BP763" s="16">
        <v>5.60224089635854E-3</v>
      </c>
      <c r="BQ763" s="16">
        <v>9.4455852156057497E-3</v>
      </c>
    </row>
    <row r="764" spans="2:69" x14ac:dyDescent="0.25">
      <c r="B764" t="s">
        <v>330</v>
      </c>
      <c r="C764" s="16">
        <v>8.5959885386819503E-3</v>
      </c>
      <c r="D764" s="16">
        <v>8.4507042253521101E-3</v>
      </c>
      <c r="E764" s="16">
        <v>0</v>
      </c>
      <c r="F764" s="16">
        <v>2.37529691211401E-3</v>
      </c>
      <c r="G764" s="16">
        <v>1.74418604651163E-2</v>
      </c>
      <c r="H764" s="16">
        <v>2.26086956521739E-2</v>
      </c>
      <c r="I764" s="16">
        <v>0</v>
      </c>
      <c r="J764" s="16">
        <v>9.3457943925233603E-3</v>
      </c>
      <c r="K764" s="16">
        <v>0</v>
      </c>
      <c r="L764" s="16">
        <v>0</v>
      </c>
      <c r="M764" s="16"/>
      <c r="N764" s="16">
        <v>4.29184549356223E-3</v>
      </c>
      <c r="O764" s="16">
        <v>1.3605442176870699E-2</v>
      </c>
      <c r="P764" s="16">
        <v>1.02040816326531E-2</v>
      </c>
      <c r="Q764" s="16">
        <v>7.7519379844961196E-3</v>
      </c>
      <c r="R764" s="16"/>
      <c r="S764" s="16">
        <v>1.3636363636363599E-2</v>
      </c>
      <c r="T764" s="16">
        <v>8.7336244541484694E-3</v>
      </c>
      <c r="U764" s="16">
        <v>4.0160642570281103E-3</v>
      </c>
      <c r="V764" s="16">
        <v>1.1235955056179799E-2</v>
      </c>
      <c r="W764" s="16">
        <v>5.5350553505535104E-3</v>
      </c>
      <c r="X764" s="16">
        <v>6.1538461538461504E-3</v>
      </c>
      <c r="Y764" s="16">
        <v>5.1813471502590702E-3</v>
      </c>
      <c r="Z764" s="16"/>
      <c r="AA764" s="16">
        <v>1.77462289263532E-3</v>
      </c>
      <c r="AB764" s="16">
        <v>1.32132132132132E-2</v>
      </c>
      <c r="AC764" s="16"/>
      <c r="AD764" s="16">
        <v>1.1080332409972299E-2</v>
      </c>
      <c r="AE764" s="16">
        <v>7.7294685990338197E-3</v>
      </c>
      <c r="AF764" s="16"/>
      <c r="AG764" s="16">
        <v>9.86547085201794E-3</v>
      </c>
      <c r="AH764" s="16">
        <v>7.7519379844961196E-3</v>
      </c>
      <c r="AI764" s="16"/>
      <c r="AJ764" s="16">
        <v>6.5832784726793901E-3</v>
      </c>
      <c r="AK764" s="16">
        <v>1.09976433621367E-2</v>
      </c>
      <c r="AL764" s="16"/>
      <c r="AM764" s="16">
        <v>0</v>
      </c>
      <c r="AN764" s="16">
        <v>1.8421052631578901E-2</v>
      </c>
      <c r="AO764" s="16">
        <v>1.0989010989011E-2</v>
      </c>
      <c r="AP764" s="16">
        <v>2.0161290322580601E-3</v>
      </c>
      <c r="AQ764" s="16"/>
      <c r="AR764" s="16">
        <v>4.0444893832153701E-3</v>
      </c>
      <c r="AS764" s="16">
        <v>1.10926234054354E-2</v>
      </c>
      <c r="AT764" s="16"/>
      <c r="AU764" s="16">
        <v>4.4444444444444401E-3</v>
      </c>
      <c r="AV764" s="16">
        <v>9.3936806148590905E-3</v>
      </c>
      <c r="AW764" s="16"/>
      <c r="AX764" s="16">
        <v>1.00806451612903E-2</v>
      </c>
      <c r="AY764" s="16">
        <v>8.2752613240418098E-3</v>
      </c>
      <c r="AZ764" s="16"/>
      <c r="BA764" s="16">
        <v>1.0638297872340399E-2</v>
      </c>
      <c r="BB764" s="16">
        <v>8.4485407066052197E-3</v>
      </c>
      <c r="BC764" s="16"/>
      <c r="BD764" s="16">
        <v>8.8809946714032001E-3</v>
      </c>
      <c r="BE764" s="16">
        <v>8.5240017945266908E-3</v>
      </c>
      <c r="BF764" s="16"/>
      <c r="BG764" s="16">
        <v>0</v>
      </c>
      <c r="BH764" s="16">
        <v>9.1989267918742793E-3</v>
      </c>
      <c r="BI764" s="16"/>
      <c r="BJ764" s="16">
        <v>2.6178010471204199E-3</v>
      </c>
      <c r="BK764" s="16">
        <v>9.5435684647302895E-3</v>
      </c>
      <c r="BL764" s="16"/>
      <c r="BM764" s="16">
        <v>8.4033613445378096E-3</v>
      </c>
      <c r="BN764" s="16">
        <v>8.6139389193422098E-3</v>
      </c>
      <c r="BO764" s="16"/>
      <c r="BP764" s="16">
        <v>0</v>
      </c>
      <c r="BQ764" s="16">
        <v>9.8562628336755706E-3</v>
      </c>
    </row>
    <row r="765" spans="2:69" x14ac:dyDescent="0.25">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c r="AD765" s="16"/>
      <c r="AE765" s="16"/>
      <c r="AF765" s="16"/>
      <c r="AG765" s="16"/>
      <c r="AH765" s="16"/>
      <c r="AI765" s="16"/>
      <c r="AJ765" s="16"/>
      <c r="AK765" s="16"/>
      <c r="AL765" s="16"/>
      <c r="AM765" s="16"/>
      <c r="AN765" s="16"/>
      <c r="AO765" s="16"/>
      <c r="AP765" s="16"/>
      <c r="AQ765" s="16"/>
      <c r="AR765" s="16"/>
      <c r="AS765" s="16"/>
      <c r="AT765" s="16"/>
      <c r="AU765" s="16"/>
      <c r="AV765" s="16"/>
      <c r="AW765" s="16"/>
      <c r="AX765" s="16"/>
      <c r="AY765" s="16"/>
      <c r="AZ765" s="16"/>
      <c r="BA765" s="16"/>
      <c r="BB765" s="16"/>
      <c r="BC765" s="16"/>
      <c r="BD765" s="16"/>
      <c r="BE765" s="16"/>
      <c r="BF765" s="16"/>
      <c r="BG765" s="16"/>
      <c r="BH765" s="16"/>
      <c r="BI765" s="16"/>
      <c r="BJ765" s="16"/>
      <c r="BK765" s="16"/>
      <c r="BL765" s="16"/>
      <c r="BM765" s="16"/>
      <c r="BN765" s="16"/>
      <c r="BO765" s="16"/>
      <c r="BP765" s="16"/>
      <c r="BQ765" s="16"/>
    </row>
    <row r="766" spans="2:69" x14ac:dyDescent="0.25">
      <c r="B766" s="6" t="s">
        <v>347</v>
      </c>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c r="AD766" s="16"/>
      <c r="AE766" s="16"/>
      <c r="AF766" s="16"/>
      <c r="AG766" s="16"/>
      <c r="AH766" s="16"/>
      <c r="AI766" s="16"/>
      <c r="AJ766" s="16"/>
      <c r="AK766" s="16"/>
      <c r="AL766" s="16"/>
      <c r="AM766" s="16"/>
      <c r="AN766" s="16"/>
      <c r="AO766" s="16"/>
      <c r="AP766" s="16"/>
      <c r="AQ766" s="16"/>
      <c r="AR766" s="16"/>
      <c r="AS766" s="16"/>
      <c r="AT766" s="16"/>
      <c r="AU766" s="16"/>
      <c r="AV766" s="16"/>
      <c r="AW766" s="16"/>
      <c r="AX766" s="16"/>
      <c r="AY766" s="16"/>
      <c r="AZ766" s="16"/>
      <c r="BA766" s="16"/>
      <c r="BB766" s="16"/>
      <c r="BC766" s="16"/>
      <c r="BD766" s="16"/>
      <c r="BE766" s="16"/>
      <c r="BF766" s="16"/>
      <c r="BG766" s="16"/>
      <c r="BH766" s="16"/>
      <c r="BI766" s="16"/>
      <c r="BJ766" s="16"/>
      <c r="BK766" s="16"/>
      <c r="BL766" s="16"/>
      <c r="BM766" s="16"/>
      <c r="BN766" s="16"/>
      <c r="BO766" s="16"/>
      <c r="BP766" s="16"/>
      <c r="BQ766" s="16"/>
    </row>
    <row r="767" spans="2:69" x14ac:dyDescent="0.25">
      <c r="B767" s="23" t="s">
        <v>692</v>
      </c>
      <c r="C767" s="16" t="s">
        <v>332</v>
      </c>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c r="AD767" s="16"/>
      <c r="AE767" s="16"/>
      <c r="AF767" s="16"/>
      <c r="AG767" s="16"/>
      <c r="AH767" s="16"/>
      <c r="AI767" s="16"/>
      <c r="AJ767" s="16"/>
      <c r="AK767" s="16"/>
      <c r="AL767" s="16"/>
      <c r="AM767" s="16"/>
      <c r="AN767" s="16"/>
      <c r="AO767" s="16"/>
      <c r="AP767" s="16"/>
      <c r="AQ767" s="16"/>
      <c r="AR767" s="16"/>
      <c r="AS767" s="16"/>
      <c r="AT767" s="16"/>
      <c r="AU767" s="16"/>
      <c r="AV767" s="16"/>
      <c r="AW767" s="16"/>
      <c r="AX767" s="16"/>
      <c r="AY767" s="16"/>
      <c r="AZ767" s="16"/>
      <c r="BA767" s="16"/>
      <c r="BB767" s="16"/>
      <c r="BC767" s="16"/>
      <c r="BD767" s="16"/>
      <c r="BE767" s="16"/>
      <c r="BF767" s="16"/>
      <c r="BG767" s="16"/>
      <c r="BH767" s="16"/>
      <c r="BI767" s="16"/>
      <c r="BJ767" s="16"/>
      <c r="BK767" s="16"/>
      <c r="BL767" s="16"/>
      <c r="BM767" s="16"/>
      <c r="BN767" s="16"/>
      <c r="BO767" s="16"/>
      <c r="BP767" s="16"/>
      <c r="BQ767" s="16"/>
    </row>
    <row r="768" spans="2:69" x14ac:dyDescent="0.25">
      <c r="B768" t="s">
        <v>326</v>
      </c>
      <c r="C768" s="16">
        <v>0.56033820138355095</v>
      </c>
      <c r="D768" s="16">
        <v>0.57809694793536803</v>
      </c>
      <c r="E768" s="16">
        <v>0.56315789473684197</v>
      </c>
      <c r="F768" s="16">
        <v>0.61038961038961004</v>
      </c>
      <c r="G768" s="16">
        <v>0.54728370221328004</v>
      </c>
      <c r="H768" s="16">
        <v>0.45685279187817301</v>
      </c>
      <c r="I768" s="16">
        <v>0.62189054726368198</v>
      </c>
      <c r="J768" s="16">
        <v>0.54216867469879504</v>
      </c>
      <c r="K768" s="16">
        <v>0.57499999999999996</v>
      </c>
      <c r="L768" s="16">
        <v>0.69902912621359203</v>
      </c>
      <c r="M768" s="16"/>
      <c r="N768" s="16">
        <v>0.42298288508557502</v>
      </c>
      <c r="O768" s="16">
        <v>0.543429844097996</v>
      </c>
      <c r="P768" s="16">
        <v>0.52024539877300602</v>
      </c>
      <c r="Q768" s="16">
        <v>0.60358744394618802</v>
      </c>
      <c r="R768" s="16"/>
      <c r="S768" s="16">
        <v>0.50318471337579596</v>
      </c>
      <c r="T768" s="16">
        <v>0.52173913043478304</v>
      </c>
      <c r="U768" s="16">
        <v>0.527377521613833</v>
      </c>
      <c r="V768" s="16">
        <v>0.50563380281690096</v>
      </c>
      <c r="W768" s="16">
        <v>0.58675496688741702</v>
      </c>
      <c r="X768" s="16">
        <v>0.59876543209876498</v>
      </c>
      <c r="Y768" s="16">
        <v>0.64828897338403002</v>
      </c>
      <c r="Z768" s="16"/>
      <c r="AA768" s="16">
        <v>0.62976276060388203</v>
      </c>
      <c r="AB768" s="16">
        <v>0.52189490445859898</v>
      </c>
      <c r="AC768" s="16"/>
      <c r="AD768" s="16">
        <v>0.53660982948846503</v>
      </c>
      <c r="AE768" s="16">
        <v>0.56847900894700598</v>
      </c>
      <c r="AF768" s="16"/>
      <c r="AG768" s="16">
        <v>0.502689778840406</v>
      </c>
      <c r="AH768" s="16">
        <v>0.60358744394618802</v>
      </c>
      <c r="AI768" s="16"/>
      <c r="AJ768" s="16">
        <v>0.62978072412034702</v>
      </c>
      <c r="AK768" s="16">
        <v>0.490216271884655</v>
      </c>
      <c r="AL768" s="16"/>
      <c r="AM768" s="16">
        <v>0.36363636363636398</v>
      </c>
      <c r="AN768" s="16">
        <v>0.4002828854314</v>
      </c>
      <c r="AO768" s="16">
        <v>0.54658077304261599</v>
      </c>
      <c r="AP768" s="16">
        <v>0.703125</v>
      </c>
      <c r="AQ768" s="16"/>
      <c r="AR768" s="16">
        <v>0.59984579799537396</v>
      </c>
      <c r="AS768" s="16">
        <v>0.54067536454336196</v>
      </c>
      <c r="AT768" s="16"/>
      <c r="AU768" s="16">
        <v>0.54499151103565402</v>
      </c>
      <c r="AV768" s="16">
        <v>0.563065781532891</v>
      </c>
      <c r="AW768" s="16"/>
      <c r="AX768" s="16">
        <v>0.61403508771929804</v>
      </c>
      <c r="AY768" s="16">
        <v>0.548928238583411</v>
      </c>
      <c r="AZ768" s="16"/>
      <c r="BA768" s="16">
        <v>0.54838709677419395</v>
      </c>
      <c r="BB768" s="16">
        <v>0.56114911080711305</v>
      </c>
      <c r="BC768" s="16"/>
      <c r="BD768" s="16">
        <v>0.54368932038834905</v>
      </c>
      <c r="BE768" s="16">
        <v>0.56411062225015696</v>
      </c>
      <c r="BF768" s="16"/>
      <c r="BG768" s="16">
        <v>0.568075117370892</v>
      </c>
      <c r="BH768" s="16">
        <v>0.55989159891598905</v>
      </c>
      <c r="BI768" s="16"/>
      <c r="BJ768" s="16">
        <v>0.61783439490445902</v>
      </c>
      <c r="BK768" s="16">
        <v>0.55244755244755195</v>
      </c>
      <c r="BL768" s="16"/>
      <c r="BM768" s="16">
        <v>0.58843537414965996</v>
      </c>
      <c r="BN768" s="16">
        <v>0.55804932114159</v>
      </c>
      <c r="BO768" s="16"/>
      <c r="BP768" s="16">
        <v>0.57263157894736805</v>
      </c>
      <c r="BQ768" s="16">
        <v>0.55863477246207704</v>
      </c>
    </row>
    <row r="769" spans="2:69" x14ac:dyDescent="0.25">
      <c r="B769" t="s">
        <v>327</v>
      </c>
      <c r="C769" s="16">
        <v>0.38457596720471399</v>
      </c>
      <c r="D769" s="16">
        <v>0.36624775583482899</v>
      </c>
      <c r="E769" s="16">
        <v>0.39298245614035099</v>
      </c>
      <c r="F769" s="16">
        <v>0.33395176252319098</v>
      </c>
      <c r="G769" s="16">
        <v>0.40241448692152898</v>
      </c>
      <c r="H769" s="16">
        <v>0.46446700507614203</v>
      </c>
      <c r="I769" s="16">
        <v>0.34494195688225499</v>
      </c>
      <c r="J769" s="16">
        <v>0.39759036144578302</v>
      </c>
      <c r="K769" s="16">
        <v>0.35</v>
      </c>
      <c r="L769" s="16">
        <v>0.242718446601942</v>
      </c>
      <c r="M769" s="16"/>
      <c r="N769" s="16">
        <v>0.47921760391197998</v>
      </c>
      <c r="O769" s="16">
        <v>0.37639198218262798</v>
      </c>
      <c r="P769" s="16">
        <v>0.43190184049079799</v>
      </c>
      <c r="Q769" s="16">
        <v>0.35156950672645698</v>
      </c>
      <c r="R769" s="16"/>
      <c r="S769" s="16">
        <v>0.42675159235668803</v>
      </c>
      <c r="T769" s="16">
        <v>0.42474916387959899</v>
      </c>
      <c r="U769" s="16">
        <v>0.41210374639769498</v>
      </c>
      <c r="V769" s="16">
        <v>0.42676056338028201</v>
      </c>
      <c r="W769" s="16">
        <v>0.36688741721854301</v>
      </c>
      <c r="X769" s="16">
        <v>0.36296296296296299</v>
      </c>
      <c r="Y769" s="16">
        <v>0.29277566539923999</v>
      </c>
      <c r="Z769" s="16"/>
      <c r="AA769" s="16">
        <v>0.328540618260244</v>
      </c>
      <c r="AB769" s="16">
        <v>0.41560509554140102</v>
      </c>
      <c r="AC769" s="16"/>
      <c r="AD769" s="16">
        <v>0.399197592778335</v>
      </c>
      <c r="AE769" s="16">
        <v>0.379559532002753</v>
      </c>
      <c r="AF769" s="16"/>
      <c r="AG769" s="16">
        <v>0.42857142857142899</v>
      </c>
      <c r="AH769" s="16">
        <v>0.35156950672645698</v>
      </c>
      <c r="AI769" s="16"/>
      <c r="AJ769" s="16">
        <v>0.33095359510453798</v>
      </c>
      <c r="AK769" s="16">
        <v>0.43872296601441801</v>
      </c>
      <c r="AL769" s="16"/>
      <c r="AM769" s="16">
        <v>0.42857142857142899</v>
      </c>
      <c r="AN769" s="16">
        <v>0.48514851485148502</v>
      </c>
      <c r="AO769" s="16">
        <v>0.404360753221011</v>
      </c>
      <c r="AP769" s="16">
        <v>0.27941176470588203</v>
      </c>
      <c r="AQ769" s="16"/>
      <c r="AR769" s="16">
        <v>0.35312259059367801</v>
      </c>
      <c r="AS769" s="16">
        <v>0.40023023791251</v>
      </c>
      <c r="AT769" s="16"/>
      <c r="AU769" s="16">
        <v>0.38879456706281801</v>
      </c>
      <c r="AV769" s="16">
        <v>0.38382619191309603</v>
      </c>
      <c r="AW769" s="16"/>
      <c r="AX769" s="16">
        <v>0.33918128654970803</v>
      </c>
      <c r="AY769" s="16">
        <v>0.39422180801491102</v>
      </c>
      <c r="AZ769" s="16"/>
      <c r="BA769" s="16">
        <v>0.39919354838709697</v>
      </c>
      <c r="BB769" s="16">
        <v>0.38358413132694902</v>
      </c>
      <c r="BC769" s="16"/>
      <c r="BD769" s="16">
        <v>0.40499306518723999</v>
      </c>
      <c r="BE769" s="16">
        <v>0.37994971715901898</v>
      </c>
      <c r="BF769" s="16"/>
      <c r="BG769" s="16">
        <v>0.35680751173708902</v>
      </c>
      <c r="BH769" s="16">
        <v>0.38617886178861799</v>
      </c>
      <c r="BI769" s="16"/>
      <c r="BJ769" s="16">
        <v>0.32696390658174102</v>
      </c>
      <c r="BK769" s="16">
        <v>0.392482517482518</v>
      </c>
      <c r="BL769" s="16"/>
      <c r="BM769" s="16">
        <v>0.35034013605442199</v>
      </c>
      <c r="BN769" s="16">
        <v>0.38736492103075598</v>
      </c>
      <c r="BO769" s="16"/>
      <c r="BP769" s="16">
        <v>0.37052631578947398</v>
      </c>
      <c r="BQ769" s="16">
        <v>0.386522753792299</v>
      </c>
    </row>
    <row r="770" spans="2:69" x14ac:dyDescent="0.25">
      <c r="B770" t="s">
        <v>328</v>
      </c>
      <c r="C770" s="16">
        <v>4.5605944145529098E-2</v>
      </c>
      <c r="D770" s="16">
        <v>5.2064631956912001E-2</v>
      </c>
      <c r="E770" s="16">
        <v>3.6842105263157898E-2</v>
      </c>
      <c r="F770" s="16">
        <v>5.5658627087198501E-2</v>
      </c>
      <c r="G770" s="16">
        <v>3.6217303822937599E-2</v>
      </c>
      <c r="H770" s="16">
        <v>6.7258883248731E-2</v>
      </c>
      <c r="I770" s="16">
        <v>2.3217247097844101E-2</v>
      </c>
      <c r="J770" s="16">
        <v>3.0120481927710802E-2</v>
      </c>
      <c r="K770" s="16">
        <v>6.25E-2</v>
      </c>
      <c r="L770" s="16">
        <v>2.9126213592233E-2</v>
      </c>
      <c r="M770" s="16"/>
      <c r="N770" s="16">
        <v>8.0684596577017098E-2</v>
      </c>
      <c r="O770" s="16">
        <v>6.9042316258351902E-2</v>
      </c>
      <c r="P770" s="16">
        <v>4.1717791411042898E-2</v>
      </c>
      <c r="Q770" s="16">
        <v>3.5874439461883401E-2</v>
      </c>
      <c r="R770" s="16"/>
      <c r="S770" s="16">
        <v>5.7324840764331197E-2</v>
      </c>
      <c r="T770" s="16">
        <v>4.3478260869565202E-2</v>
      </c>
      <c r="U770" s="16">
        <v>4.8991354466858802E-2</v>
      </c>
      <c r="V770" s="16">
        <v>5.91549295774648E-2</v>
      </c>
      <c r="W770" s="16">
        <v>3.84105960264901E-2</v>
      </c>
      <c r="X770" s="16">
        <v>2.96296296296296E-2</v>
      </c>
      <c r="Y770" s="16">
        <v>5.3231939163498103E-2</v>
      </c>
      <c r="Z770" s="16"/>
      <c r="AA770" s="16">
        <v>3.5226455787203501E-2</v>
      </c>
      <c r="AB770" s="16">
        <v>5.1353503184713399E-2</v>
      </c>
      <c r="AC770" s="16"/>
      <c r="AD770" s="16">
        <v>5.3159478435305899E-2</v>
      </c>
      <c r="AE770" s="16">
        <v>4.30144528561597E-2</v>
      </c>
      <c r="AF770" s="16"/>
      <c r="AG770" s="16">
        <v>5.85774058577406E-2</v>
      </c>
      <c r="AH770" s="16">
        <v>3.5874439461883401E-2</v>
      </c>
      <c r="AI770" s="16"/>
      <c r="AJ770" s="16">
        <v>3.2636409994900598E-2</v>
      </c>
      <c r="AK770" s="16">
        <v>5.8702368692070003E-2</v>
      </c>
      <c r="AL770" s="16"/>
      <c r="AM770" s="16">
        <v>0.168831168831169</v>
      </c>
      <c r="AN770" s="16">
        <v>9.4766619519094805E-2</v>
      </c>
      <c r="AO770" s="16">
        <v>3.91476709613479E-2</v>
      </c>
      <c r="AP770" s="16">
        <v>1.7463235294117599E-2</v>
      </c>
      <c r="AQ770" s="16"/>
      <c r="AR770" s="16">
        <v>4.1634541249036199E-2</v>
      </c>
      <c r="AS770" s="16">
        <v>4.7582501918649302E-2</v>
      </c>
      <c r="AT770" s="16"/>
      <c r="AU770" s="16">
        <v>5.77249575551783E-2</v>
      </c>
      <c r="AV770" s="16">
        <v>4.3452021726010898E-2</v>
      </c>
      <c r="AW770" s="16"/>
      <c r="AX770" s="16">
        <v>3.2163742690058499E-2</v>
      </c>
      <c r="AY770" s="16">
        <v>4.8462255358807098E-2</v>
      </c>
      <c r="AZ770" s="16"/>
      <c r="BA770" s="16">
        <v>4.8387096774193498E-2</v>
      </c>
      <c r="BB770" s="16">
        <v>4.5417236662106703E-2</v>
      </c>
      <c r="BC770" s="16"/>
      <c r="BD770" s="16">
        <v>3.7447988904299602E-2</v>
      </c>
      <c r="BE770" s="16">
        <v>4.7454431175361397E-2</v>
      </c>
      <c r="BF770" s="16"/>
      <c r="BG770" s="16">
        <v>7.0422535211267595E-2</v>
      </c>
      <c r="BH770" s="16">
        <v>4.4173441734417299E-2</v>
      </c>
      <c r="BI770" s="16"/>
      <c r="BJ770" s="16">
        <v>4.4585987261146501E-2</v>
      </c>
      <c r="BK770" s="16">
        <v>4.5745920745920703E-2</v>
      </c>
      <c r="BL770" s="16"/>
      <c r="BM770" s="16">
        <v>5.7823129251700703E-2</v>
      </c>
      <c r="BN770" s="16">
        <v>4.4610695483513402E-2</v>
      </c>
      <c r="BO770" s="16"/>
      <c r="BP770" s="16">
        <v>5.0526315789473697E-2</v>
      </c>
      <c r="BQ770" s="16">
        <v>4.4924154025670897E-2</v>
      </c>
    </row>
    <row r="771" spans="2:69" x14ac:dyDescent="0.25">
      <c r="B771" t="s">
        <v>329</v>
      </c>
      <c r="C771" s="16">
        <v>4.6118370484242903E-3</v>
      </c>
      <c r="D771" s="16">
        <v>0</v>
      </c>
      <c r="E771" s="16">
        <v>5.2631578947368403E-3</v>
      </c>
      <c r="F771" s="16">
        <v>0</v>
      </c>
      <c r="G771" s="16">
        <v>4.0241448692152904E-3</v>
      </c>
      <c r="H771" s="16">
        <v>7.61421319796954E-3</v>
      </c>
      <c r="I771" s="16">
        <v>4.97512437810945E-3</v>
      </c>
      <c r="J771" s="16">
        <v>6.0240963855421699E-3</v>
      </c>
      <c r="K771" s="16">
        <v>1.2500000000000001E-2</v>
      </c>
      <c r="L771" s="16">
        <v>1.94174757281553E-2</v>
      </c>
      <c r="M771" s="16"/>
      <c r="N771" s="16">
        <v>7.3349633251833697E-3</v>
      </c>
      <c r="O771" s="16">
        <v>4.4543429844098002E-3</v>
      </c>
      <c r="P771" s="16">
        <v>6.13496932515337E-3</v>
      </c>
      <c r="Q771" s="16">
        <v>3.58744394618834E-3</v>
      </c>
      <c r="R771" s="16"/>
      <c r="S771" s="16">
        <v>1.27388535031847E-2</v>
      </c>
      <c r="T771" s="16">
        <v>6.6889632107023402E-3</v>
      </c>
      <c r="U771" s="16">
        <v>8.6455331412103806E-3</v>
      </c>
      <c r="V771" s="16">
        <v>2.8169014084507E-3</v>
      </c>
      <c r="W771" s="16">
        <v>2.6490066225165602E-3</v>
      </c>
      <c r="X771" s="16">
        <v>6.17283950617284E-3</v>
      </c>
      <c r="Y771" s="16">
        <v>0</v>
      </c>
      <c r="Z771" s="16"/>
      <c r="AA771" s="16">
        <v>4.3134435657800098E-3</v>
      </c>
      <c r="AB771" s="16">
        <v>4.7770700636942699E-3</v>
      </c>
      <c r="AC771" s="16"/>
      <c r="AD771" s="16">
        <v>6.0180541624874602E-3</v>
      </c>
      <c r="AE771" s="16">
        <v>4.1293874741913303E-3</v>
      </c>
      <c r="AF771" s="16"/>
      <c r="AG771" s="16">
        <v>5.9772863120143502E-3</v>
      </c>
      <c r="AH771" s="16">
        <v>3.58744394618834E-3</v>
      </c>
      <c r="AI771" s="16"/>
      <c r="AJ771" s="16">
        <v>3.0596634370219302E-3</v>
      </c>
      <c r="AK771" s="16">
        <v>6.1791967044284198E-3</v>
      </c>
      <c r="AL771" s="16"/>
      <c r="AM771" s="16">
        <v>1.2987012987013E-2</v>
      </c>
      <c r="AN771" s="16">
        <v>7.07213578500707E-3</v>
      </c>
      <c r="AO771" s="16">
        <v>5.9464816650148704E-3</v>
      </c>
      <c r="AP771" s="16">
        <v>0</v>
      </c>
      <c r="AQ771" s="16"/>
      <c r="AR771" s="16">
        <v>3.8550501156515002E-3</v>
      </c>
      <c r="AS771" s="16">
        <v>4.9884881043745196E-3</v>
      </c>
      <c r="AT771" s="16"/>
      <c r="AU771" s="16">
        <v>3.3955857385398998E-3</v>
      </c>
      <c r="AV771" s="16">
        <v>4.8280024140012097E-3</v>
      </c>
      <c r="AW771" s="16"/>
      <c r="AX771" s="16">
        <v>7.3099415204678402E-3</v>
      </c>
      <c r="AY771" s="16">
        <v>4.0385212799005903E-3</v>
      </c>
      <c r="AZ771" s="16"/>
      <c r="BA771" s="16">
        <v>0</v>
      </c>
      <c r="BB771" s="16">
        <v>4.9247606019151803E-3</v>
      </c>
      <c r="BC771" s="16"/>
      <c r="BD771" s="16">
        <v>9.7087378640776708E-3</v>
      </c>
      <c r="BE771" s="16">
        <v>3.4569453174104299E-3</v>
      </c>
      <c r="BF771" s="16"/>
      <c r="BG771" s="16">
        <v>4.6948356807511703E-3</v>
      </c>
      <c r="BH771" s="16">
        <v>4.6070460704607102E-3</v>
      </c>
      <c r="BI771" s="16"/>
      <c r="BJ771" s="16">
        <v>6.3694267515923596E-3</v>
      </c>
      <c r="BK771" s="16">
        <v>4.3706293706293701E-3</v>
      </c>
      <c r="BL771" s="16"/>
      <c r="BM771" s="16">
        <v>3.40136054421769E-3</v>
      </c>
      <c r="BN771" s="16">
        <v>4.7104461069548296E-3</v>
      </c>
      <c r="BO771" s="16"/>
      <c r="BP771" s="16">
        <v>4.2105263157894701E-3</v>
      </c>
      <c r="BQ771" s="16">
        <v>4.6674445740956796E-3</v>
      </c>
    </row>
    <row r="772" spans="2:69" x14ac:dyDescent="0.25">
      <c r="B772" t="s">
        <v>330</v>
      </c>
      <c r="C772" s="16">
        <v>4.8680502177811903E-3</v>
      </c>
      <c r="D772" s="16">
        <v>3.5906642728904801E-3</v>
      </c>
      <c r="E772" s="16">
        <v>1.7543859649122801E-3</v>
      </c>
      <c r="F772" s="16">
        <v>0</v>
      </c>
      <c r="G772" s="16">
        <v>1.00603621730382E-2</v>
      </c>
      <c r="H772" s="16">
        <v>3.80710659898477E-3</v>
      </c>
      <c r="I772" s="16">
        <v>4.97512437810945E-3</v>
      </c>
      <c r="J772" s="16">
        <v>2.40963855421687E-2</v>
      </c>
      <c r="K772" s="16">
        <v>0</v>
      </c>
      <c r="L772" s="16">
        <v>9.7087378640776708E-3</v>
      </c>
      <c r="M772" s="16"/>
      <c r="N772" s="16">
        <v>9.7799511002445005E-3</v>
      </c>
      <c r="O772" s="16">
        <v>6.6815144766147003E-3</v>
      </c>
      <c r="P772" s="16">
        <v>0</v>
      </c>
      <c r="Q772" s="16">
        <v>5.3811659192825097E-3</v>
      </c>
      <c r="R772" s="16"/>
      <c r="S772" s="16">
        <v>0</v>
      </c>
      <c r="T772" s="16">
        <v>3.3444816053511701E-3</v>
      </c>
      <c r="U772" s="16">
        <v>2.8818443804034602E-3</v>
      </c>
      <c r="V772" s="16">
        <v>5.6338028169014096E-3</v>
      </c>
      <c r="W772" s="16">
        <v>5.29801324503311E-3</v>
      </c>
      <c r="X772" s="16">
        <v>2.4691358024691401E-3</v>
      </c>
      <c r="Y772" s="16">
        <v>5.7034220532319402E-3</v>
      </c>
      <c r="Z772" s="16"/>
      <c r="AA772" s="16">
        <v>2.1567217828900101E-3</v>
      </c>
      <c r="AB772" s="16">
        <v>6.3694267515923596E-3</v>
      </c>
      <c r="AC772" s="16"/>
      <c r="AD772" s="16">
        <v>5.0150451354062202E-3</v>
      </c>
      <c r="AE772" s="16">
        <v>4.8176187198898804E-3</v>
      </c>
      <c r="AF772" s="16"/>
      <c r="AG772" s="16">
        <v>4.1841004184100397E-3</v>
      </c>
      <c r="AH772" s="16">
        <v>5.3811659192825097E-3</v>
      </c>
      <c r="AI772" s="16"/>
      <c r="AJ772" s="16">
        <v>3.56960734319225E-3</v>
      </c>
      <c r="AK772" s="16">
        <v>6.1791967044284198E-3</v>
      </c>
      <c r="AL772" s="16"/>
      <c r="AM772" s="16">
        <v>2.5974025974026E-2</v>
      </c>
      <c r="AN772" s="16">
        <v>1.2729844413012699E-2</v>
      </c>
      <c r="AO772" s="16">
        <v>3.9643211100099099E-3</v>
      </c>
      <c r="AP772" s="16">
        <v>0</v>
      </c>
      <c r="AQ772" s="16"/>
      <c r="AR772" s="16">
        <v>1.5420200462606E-3</v>
      </c>
      <c r="AS772" s="16">
        <v>6.5234075211051401E-3</v>
      </c>
      <c r="AT772" s="16"/>
      <c r="AU772" s="16">
        <v>5.0933786078098502E-3</v>
      </c>
      <c r="AV772" s="16">
        <v>4.8280024140012097E-3</v>
      </c>
      <c r="AW772" s="16"/>
      <c r="AX772" s="16">
        <v>7.3099415204678402E-3</v>
      </c>
      <c r="AY772" s="16">
        <v>4.3491767629698702E-3</v>
      </c>
      <c r="AZ772" s="16"/>
      <c r="BA772" s="16">
        <v>4.0322580645161298E-3</v>
      </c>
      <c r="BB772" s="16">
        <v>4.9247606019151803E-3</v>
      </c>
      <c r="BC772" s="16"/>
      <c r="BD772" s="16">
        <v>4.1608876560332896E-3</v>
      </c>
      <c r="BE772" s="16">
        <v>5.02828409805154E-3</v>
      </c>
      <c r="BF772" s="16"/>
      <c r="BG772" s="16">
        <v>0</v>
      </c>
      <c r="BH772" s="16">
        <v>5.1490514905149099E-3</v>
      </c>
      <c r="BI772" s="16"/>
      <c r="BJ772" s="16">
        <v>4.2462845010615702E-3</v>
      </c>
      <c r="BK772" s="16">
        <v>4.9533799533799496E-3</v>
      </c>
      <c r="BL772" s="16"/>
      <c r="BM772" s="16">
        <v>0</v>
      </c>
      <c r="BN772" s="16">
        <v>5.2646162371848201E-3</v>
      </c>
      <c r="BO772" s="16"/>
      <c r="BP772" s="16">
        <v>2.1052631578947398E-3</v>
      </c>
      <c r="BQ772" s="16">
        <v>5.2508751458576397E-3</v>
      </c>
    </row>
    <row r="773" spans="2:69" x14ac:dyDescent="0.25">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c r="AD773" s="16"/>
      <c r="AE773" s="16"/>
      <c r="AF773" s="16"/>
      <c r="AG773" s="16"/>
      <c r="AH773" s="16"/>
      <c r="AI773" s="16"/>
      <c r="AJ773" s="16"/>
      <c r="AK773" s="16"/>
      <c r="AL773" s="16"/>
      <c r="AM773" s="16"/>
      <c r="AN773" s="16"/>
      <c r="AO773" s="16"/>
      <c r="AP773" s="16"/>
      <c r="AQ773" s="16"/>
      <c r="AR773" s="16"/>
      <c r="AS773" s="16"/>
      <c r="AT773" s="16"/>
      <c r="AU773" s="16"/>
      <c r="AV773" s="16"/>
      <c r="AW773" s="16"/>
      <c r="AX773" s="16"/>
      <c r="AY773" s="16"/>
      <c r="AZ773" s="16"/>
      <c r="BA773" s="16"/>
      <c r="BB773" s="16"/>
      <c r="BC773" s="16"/>
      <c r="BD773" s="16"/>
      <c r="BE773" s="16"/>
      <c r="BF773" s="16"/>
      <c r="BG773" s="16"/>
      <c r="BH773" s="16"/>
      <c r="BI773" s="16"/>
      <c r="BJ773" s="16"/>
      <c r="BK773" s="16"/>
      <c r="BL773" s="16"/>
      <c r="BM773" s="16"/>
      <c r="BN773" s="16"/>
      <c r="BO773" s="16"/>
      <c r="BP773" s="16"/>
      <c r="BQ773" s="16"/>
    </row>
    <row r="774" spans="2:69" x14ac:dyDescent="0.25">
      <c r="B774" s="6" t="s">
        <v>348</v>
      </c>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6"/>
      <c r="AI774" s="16"/>
      <c r="AJ774" s="16"/>
      <c r="AK774" s="16"/>
      <c r="AL774" s="16"/>
      <c r="AM774" s="16"/>
      <c r="AN774" s="16"/>
      <c r="AO774" s="16"/>
      <c r="AP774" s="16"/>
      <c r="AQ774" s="16"/>
      <c r="AR774" s="16"/>
      <c r="AS774" s="16"/>
      <c r="AT774" s="16"/>
      <c r="AU774" s="16"/>
      <c r="AV774" s="16"/>
      <c r="AW774" s="16"/>
      <c r="AX774" s="16"/>
      <c r="AY774" s="16"/>
      <c r="AZ774" s="16"/>
      <c r="BA774" s="16"/>
      <c r="BB774" s="16"/>
      <c r="BC774" s="16"/>
      <c r="BD774" s="16"/>
      <c r="BE774" s="16"/>
      <c r="BF774" s="16"/>
      <c r="BG774" s="16"/>
      <c r="BH774" s="16"/>
      <c r="BI774" s="16"/>
      <c r="BJ774" s="16"/>
      <c r="BK774" s="16"/>
      <c r="BL774" s="16"/>
      <c r="BM774" s="16"/>
      <c r="BN774" s="16"/>
      <c r="BO774" s="16"/>
      <c r="BP774" s="16"/>
      <c r="BQ774" s="16"/>
    </row>
    <row r="775" spans="2:69" x14ac:dyDescent="0.25">
      <c r="B775" s="23" t="s">
        <v>693</v>
      </c>
      <c r="C775" s="16" t="s">
        <v>332</v>
      </c>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16"/>
      <c r="AI775" s="16"/>
      <c r="AJ775" s="16"/>
      <c r="AK775" s="16"/>
      <c r="AL775" s="16"/>
      <c r="AM775" s="16"/>
      <c r="AN775" s="16"/>
      <c r="AO775" s="16"/>
      <c r="AP775" s="16"/>
      <c r="AQ775" s="16"/>
      <c r="AR775" s="16"/>
      <c r="AS775" s="16"/>
      <c r="AT775" s="16"/>
      <c r="AU775" s="16"/>
      <c r="AV775" s="16"/>
      <c r="AW775" s="16"/>
      <c r="AX775" s="16"/>
      <c r="AY775" s="16"/>
      <c r="AZ775" s="16"/>
      <c r="BA775" s="16"/>
      <c r="BB775" s="16"/>
      <c r="BC775" s="16"/>
      <c r="BD775" s="16"/>
      <c r="BE775" s="16"/>
      <c r="BF775" s="16"/>
      <c r="BG775" s="16"/>
      <c r="BH775" s="16"/>
      <c r="BI775" s="16"/>
      <c r="BJ775" s="16"/>
      <c r="BK775" s="16"/>
      <c r="BL775" s="16"/>
      <c r="BM775" s="16"/>
      <c r="BN775" s="16"/>
      <c r="BO775" s="16"/>
      <c r="BP775" s="16"/>
      <c r="BQ775" s="16"/>
    </row>
    <row r="776" spans="2:69" x14ac:dyDescent="0.25">
      <c r="B776" t="s">
        <v>326</v>
      </c>
      <c r="C776" s="16">
        <v>0.47564356435643601</v>
      </c>
      <c r="D776" s="16">
        <v>0.48866498740554198</v>
      </c>
      <c r="E776" s="16">
        <v>0.49035812672176299</v>
      </c>
      <c r="F776" s="16">
        <v>0.52032520325203302</v>
      </c>
      <c r="G776" s="16">
        <v>0.43097643097643101</v>
      </c>
      <c r="H776" s="16">
        <v>0.375</v>
      </c>
      <c r="I776" s="16">
        <v>0.547803617571059</v>
      </c>
      <c r="J776" s="16">
        <v>0.5625</v>
      </c>
      <c r="K776" s="16">
        <v>0.467741935483871</v>
      </c>
      <c r="L776" s="16">
        <v>0.48275862068965503</v>
      </c>
      <c r="M776" s="16"/>
      <c r="N776" s="16">
        <v>0.34078212290502802</v>
      </c>
      <c r="O776" s="16">
        <v>0.40816326530612201</v>
      </c>
      <c r="P776" s="16">
        <v>0.42505133470225898</v>
      </c>
      <c r="Q776" s="16">
        <v>0.516109045848823</v>
      </c>
      <c r="R776" s="16"/>
      <c r="S776" s="16">
        <v>0.38172043010752699</v>
      </c>
      <c r="T776" s="16">
        <v>0.38020833333333298</v>
      </c>
      <c r="U776" s="16">
        <v>0.40465116279069802</v>
      </c>
      <c r="V776" s="16">
        <v>0.42211055276381898</v>
      </c>
      <c r="W776" s="16">
        <v>0.50600000000000001</v>
      </c>
      <c r="X776" s="16">
        <v>0.51907131011608598</v>
      </c>
      <c r="Y776" s="16">
        <v>0.57446808510638303</v>
      </c>
      <c r="Z776" s="16"/>
      <c r="AA776" s="16">
        <v>0.523722627737226</v>
      </c>
      <c r="AB776" s="16">
        <v>0.43876836948915299</v>
      </c>
      <c r="AC776" s="16"/>
      <c r="AD776" s="16">
        <v>0.48444444444444401</v>
      </c>
      <c r="AE776" s="16">
        <v>0.47243243243243199</v>
      </c>
      <c r="AF776" s="16"/>
      <c r="AG776" s="16">
        <v>0.40395170142700298</v>
      </c>
      <c r="AH776" s="16">
        <v>0.516109045848823</v>
      </c>
      <c r="AI776" s="16"/>
      <c r="AJ776" s="16">
        <v>0.54520166898470102</v>
      </c>
      <c r="AK776" s="16">
        <v>0.383624655013799</v>
      </c>
      <c r="AL776" s="16"/>
      <c r="AM776" s="16">
        <v>0.27500000000000002</v>
      </c>
      <c r="AN776" s="16">
        <v>0.31168831168831201</v>
      </c>
      <c r="AO776" s="16">
        <v>0.42018196856906498</v>
      </c>
      <c r="AP776" s="16">
        <v>0.60501567398119105</v>
      </c>
      <c r="AQ776" s="16"/>
      <c r="AR776" s="16">
        <v>0.49838536060279898</v>
      </c>
      <c r="AS776" s="16">
        <v>0.46240601503759399</v>
      </c>
      <c r="AT776" s="16"/>
      <c r="AU776" s="16">
        <v>0.52030456852791895</v>
      </c>
      <c r="AV776" s="16">
        <v>0.46738620366025302</v>
      </c>
      <c r="AW776" s="16"/>
      <c r="AX776" s="16">
        <v>0.560165975103734</v>
      </c>
      <c r="AY776" s="16">
        <v>0.45570239843367599</v>
      </c>
      <c r="AZ776" s="16"/>
      <c r="BA776" s="16">
        <v>0.51704545454545503</v>
      </c>
      <c r="BB776" s="16">
        <v>0.47254150702426601</v>
      </c>
      <c r="BC776" s="16"/>
      <c r="BD776" s="16">
        <v>0.49798387096774199</v>
      </c>
      <c r="BE776" s="16">
        <v>0.47018235584031498</v>
      </c>
      <c r="BF776" s="16"/>
      <c r="BG776" s="16">
        <v>0.59638554216867501</v>
      </c>
      <c r="BH776" s="16">
        <v>0.46714709622721501</v>
      </c>
      <c r="BI776" s="16"/>
      <c r="BJ776" s="16">
        <v>0.54572271386430704</v>
      </c>
      <c r="BK776" s="16">
        <v>0.464775846294602</v>
      </c>
      <c r="BL776" s="16"/>
      <c r="BM776" s="16">
        <v>0.52995391705069095</v>
      </c>
      <c r="BN776" s="16">
        <v>0.47053726169844001</v>
      </c>
      <c r="BO776" s="16"/>
      <c r="BP776" s="16">
        <v>0.44200626959247602</v>
      </c>
      <c r="BQ776" s="16">
        <v>0.48050770625566602</v>
      </c>
    </row>
    <row r="777" spans="2:69" x14ac:dyDescent="0.25">
      <c r="B777" t="s">
        <v>327</v>
      </c>
      <c r="C777" s="16">
        <v>0.41386138613861401</v>
      </c>
      <c r="D777" s="16">
        <v>0.43073047858942098</v>
      </c>
      <c r="E777" s="16">
        <v>0.41046831955922902</v>
      </c>
      <c r="F777" s="16">
        <v>0.387533875338753</v>
      </c>
      <c r="G777" s="16">
        <v>0.44444444444444398</v>
      </c>
      <c r="H777" s="16">
        <v>0.46169354838709697</v>
      </c>
      <c r="I777" s="16">
        <v>0.387596899224806</v>
      </c>
      <c r="J777" s="16">
        <v>0.27083333333333298</v>
      </c>
      <c r="K777" s="16">
        <v>0.38709677419354799</v>
      </c>
      <c r="L777" s="16">
        <v>0.36206896551724099</v>
      </c>
      <c r="M777" s="16"/>
      <c r="N777" s="16">
        <v>0.45251396648044701</v>
      </c>
      <c r="O777" s="16">
        <v>0.473469387755102</v>
      </c>
      <c r="P777" s="16">
        <v>0.45995893223819301</v>
      </c>
      <c r="Q777" s="16">
        <v>0.38661710037174701</v>
      </c>
      <c r="R777" s="16"/>
      <c r="S777" s="16">
        <v>0.45161290322580599</v>
      </c>
      <c r="T777" s="16">
        <v>0.515625</v>
      </c>
      <c r="U777" s="16">
        <v>0.497674418604651</v>
      </c>
      <c r="V777" s="16">
        <v>0.42964824120603001</v>
      </c>
      <c r="W777" s="16">
        <v>0.38800000000000001</v>
      </c>
      <c r="X777" s="16">
        <v>0.39469320066335001</v>
      </c>
      <c r="Y777" s="16">
        <v>0.33776595744680799</v>
      </c>
      <c r="Z777" s="16"/>
      <c r="AA777" s="16">
        <v>0.39142335766423397</v>
      </c>
      <c r="AB777" s="16">
        <v>0.43107067879636102</v>
      </c>
      <c r="AC777" s="16"/>
      <c r="AD777" s="16">
        <v>0.40296296296296302</v>
      </c>
      <c r="AE777" s="16">
        <v>0.41783783783783801</v>
      </c>
      <c r="AF777" s="16"/>
      <c r="AG777" s="16">
        <v>0.46212952799121798</v>
      </c>
      <c r="AH777" s="16">
        <v>0.38661710037174701</v>
      </c>
      <c r="AI777" s="16"/>
      <c r="AJ777" s="16">
        <v>0.36369958275382502</v>
      </c>
      <c r="AK777" s="16">
        <v>0.48022079116835298</v>
      </c>
      <c r="AL777" s="16"/>
      <c r="AM777" s="16">
        <v>0.47499999999999998</v>
      </c>
      <c r="AN777" s="16">
        <v>0.47077922077922102</v>
      </c>
      <c r="AO777" s="16">
        <v>0.45078577336641901</v>
      </c>
      <c r="AP777" s="16">
        <v>0.34796238244514099</v>
      </c>
      <c r="AQ777" s="16"/>
      <c r="AR777" s="16">
        <v>0.39504843918191601</v>
      </c>
      <c r="AS777" s="16">
        <v>0.42481203007518797</v>
      </c>
      <c r="AT777" s="16"/>
      <c r="AU777" s="16">
        <v>0.365482233502538</v>
      </c>
      <c r="AV777" s="16">
        <v>0.422806194274988</v>
      </c>
      <c r="AW777" s="16"/>
      <c r="AX777" s="16">
        <v>0.34024896265560201</v>
      </c>
      <c r="AY777" s="16">
        <v>0.43122858541360698</v>
      </c>
      <c r="AZ777" s="16"/>
      <c r="BA777" s="16">
        <v>0.38636363636363602</v>
      </c>
      <c r="BB777" s="16">
        <v>0.41592166879523201</v>
      </c>
      <c r="BC777" s="16"/>
      <c r="BD777" s="16">
        <v>0.41129032258064502</v>
      </c>
      <c r="BE777" s="16">
        <v>0.41448989650073897</v>
      </c>
      <c r="BF777" s="16"/>
      <c r="BG777" s="16">
        <v>0.32530120481927699</v>
      </c>
      <c r="BH777" s="16">
        <v>0.42009325985587098</v>
      </c>
      <c r="BI777" s="16"/>
      <c r="BJ777" s="16">
        <v>0.35693215339232998</v>
      </c>
      <c r="BK777" s="16">
        <v>0.42268984446477598</v>
      </c>
      <c r="BL777" s="16"/>
      <c r="BM777" s="16">
        <v>0.38709677419354799</v>
      </c>
      <c r="BN777" s="16">
        <v>0.416377816291161</v>
      </c>
      <c r="BO777" s="16"/>
      <c r="BP777" s="16">
        <v>0.45768025078369901</v>
      </c>
      <c r="BQ777" s="16">
        <v>0.40752493200362599</v>
      </c>
    </row>
    <row r="778" spans="2:69" x14ac:dyDescent="0.25">
      <c r="B778" t="s">
        <v>328</v>
      </c>
      <c r="C778" s="16">
        <v>8.5940594059405906E-2</v>
      </c>
      <c r="D778" s="16">
        <v>6.5491183879093195E-2</v>
      </c>
      <c r="E778" s="16">
        <v>9.0909090909090898E-2</v>
      </c>
      <c r="F778" s="16">
        <v>7.0460704607046107E-2</v>
      </c>
      <c r="G778" s="16">
        <v>9.4276094276094305E-2</v>
      </c>
      <c r="H778" s="16">
        <v>0.116935483870968</v>
      </c>
      <c r="I778" s="16">
        <v>4.90956072351421E-2</v>
      </c>
      <c r="J778" s="16">
        <v>0.104166666666667</v>
      </c>
      <c r="K778" s="16">
        <v>0.14516129032258099</v>
      </c>
      <c r="L778" s="16">
        <v>0.13793103448275901</v>
      </c>
      <c r="M778" s="16"/>
      <c r="N778" s="16">
        <v>0.15083798882681601</v>
      </c>
      <c r="O778" s="16">
        <v>8.9795918367346905E-2</v>
      </c>
      <c r="P778" s="16">
        <v>8.41889117043121E-2</v>
      </c>
      <c r="Q778" s="16">
        <v>7.8686493184634401E-2</v>
      </c>
      <c r="R778" s="16"/>
      <c r="S778" s="16">
        <v>0.118279569892473</v>
      </c>
      <c r="T778" s="16">
        <v>8.8541666666666699E-2</v>
      </c>
      <c r="U778" s="16">
        <v>8.3720930232558097E-2</v>
      </c>
      <c r="V778" s="16">
        <v>0.108040201005025</v>
      </c>
      <c r="W778" s="16">
        <v>8.5999999999999993E-2</v>
      </c>
      <c r="X778" s="16">
        <v>7.2968490878938599E-2</v>
      </c>
      <c r="Y778" s="16">
        <v>6.64893617021277E-2</v>
      </c>
      <c r="Z778" s="16"/>
      <c r="AA778" s="16">
        <v>6.8430656934306597E-2</v>
      </c>
      <c r="AB778" s="16">
        <v>9.9370188943317006E-2</v>
      </c>
      <c r="AC778" s="16"/>
      <c r="AD778" s="16">
        <v>8.1481481481481502E-2</v>
      </c>
      <c r="AE778" s="16">
        <v>8.7567567567567603E-2</v>
      </c>
      <c r="AF778" s="16"/>
      <c r="AG778" s="16">
        <v>9.8792535675082296E-2</v>
      </c>
      <c r="AH778" s="16">
        <v>7.8686493184634401E-2</v>
      </c>
      <c r="AI778" s="16"/>
      <c r="AJ778" s="16">
        <v>7.3018080667593896E-2</v>
      </c>
      <c r="AK778" s="16">
        <v>0.10303587856485701</v>
      </c>
      <c r="AL778" s="16"/>
      <c r="AM778" s="16">
        <v>0.17499999999999999</v>
      </c>
      <c r="AN778" s="16">
        <v>0.14285714285714299</v>
      </c>
      <c r="AO778" s="16">
        <v>0.10504549214226599</v>
      </c>
      <c r="AP778" s="16">
        <v>3.9707419017763798E-2</v>
      </c>
      <c r="AQ778" s="16"/>
      <c r="AR778" s="16">
        <v>8.0731969860064604E-2</v>
      </c>
      <c r="AS778" s="16">
        <v>8.8972431077694203E-2</v>
      </c>
      <c r="AT778" s="16"/>
      <c r="AU778" s="16">
        <v>8.88324873096447E-2</v>
      </c>
      <c r="AV778" s="16">
        <v>8.5405912717034294E-2</v>
      </c>
      <c r="AW778" s="16"/>
      <c r="AX778" s="16">
        <v>7.4688796680497896E-2</v>
      </c>
      <c r="AY778" s="16">
        <v>8.8595203132648098E-2</v>
      </c>
      <c r="AZ778" s="16"/>
      <c r="BA778" s="16">
        <v>7.3863636363636395E-2</v>
      </c>
      <c r="BB778" s="16">
        <v>8.6845466155810999E-2</v>
      </c>
      <c r="BC778" s="16"/>
      <c r="BD778" s="16">
        <v>7.0564516129032306E-2</v>
      </c>
      <c r="BE778" s="16">
        <v>8.9699359290290798E-2</v>
      </c>
      <c r="BF778" s="16"/>
      <c r="BG778" s="16">
        <v>6.02409638554217E-2</v>
      </c>
      <c r="BH778" s="16">
        <v>8.7749046206019504E-2</v>
      </c>
      <c r="BI778" s="16"/>
      <c r="BJ778" s="16">
        <v>8.2595870206489702E-2</v>
      </c>
      <c r="BK778" s="16">
        <v>8.6459286367795096E-2</v>
      </c>
      <c r="BL778" s="16"/>
      <c r="BM778" s="16">
        <v>6.4516129032258104E-2</v>
      </c>
      <c r="BN778" s="16">
        <v>8.7954939341421096E-2</v>
      </c>
      <c r="BO778" s="16"/>
      <c r="BP778" s="16">
        <v>7.8369905956112901E-2</v>
      </c>
      <c r="BQ778" s="16">
        <v>8.7035358114233893E-2</v>
      </c>
    </row>
    <row r="779" spans="2:69" x14ac:dyDescent="0.25">
      <c r="B779" t="s">
        <v>329</v>
      </c>
      <c r="C779" s="16">
        <v>1.62376237623762E-2</v>
      </c>
      <c r="D779" s="16">
        <v>7.5566750629722903E-3</v>
      </c>
      <c r="E779" s="16">
        <v>8.2644628099173608E-3</v>
      </c>
      <c r="F779" s="16">
        <v>1.6260162601626001E-2</v>
      </c>
      <c r="G779" s="16">
        <v>1.68350168350168E-2</v>
      </c>
      <c r="H779" s="16">
        <v>3.0241935483871E-2</v>
      </c>
      <c r="I779" s="16">
        <v>1.0335917312661499E-2</v>
      </c>
      <c r="J779" s="16">
        <v>4.1666666666666699E-2</v>
      </c>
      <c r="K779" s="16">
        <v>0</v>
      </c>
      <c r="L779" s="16">
        <v>1.72413793103448E-2</v>
      </c>
      <c r="M779" s="16"/>
      <c r="N779" s="16">
        <v>5.0279329608938501E-2</v>
      </c>
      <c r="O779" s="16">
        <v>1.6326530612244899E-2</v>
      </c>
      <c r="P779" s="16">
        <v>2.2587268993839799E-2</v>
      </c>
      <c r="Q779" s="16">
        <v>1.05328376703841E-2</v>
      </c>
      <c r="R779" s="16"/>
      <c r="S779" s="16">
        <v>3.7634408602150497E-2</v>
      </c>
      <c r="T779" s="16">
        <v>5.2083333333333296E-3</v>
      </c>
      <c r="U779" s="16">
        <v>9.3023255813953504E-3</v>
      </c>
      <c r="V779" s="16">
        <v>3.0150753768844199E-2</v>
      </c>
      <c r="W779" s="16">
        <v>1.7999999999999999E-2</v>
      </c>
      <c r="X779" s="16">
        <v>8.2918739635157498E-3</v>
      </c>
      <c r="Y779" s="16">
        <v>1.0638297872340399E-2</v>
      </c>
      <c r="Z779" s="16"/>
      <c r="AA779" s="16">
        <v>1.0036496350365E-2</v>
      </c>
      <c r="AB779" s="16">
        <v>2.0993701889433201E-2</v>
      </c>
      <c r="AC779" s="16"/>
      <c r="AD779" s="16">
        <v>2.2222222222222199E-2</v>
      </c>
      <c r="AE779" s="16">
        <v>1.40540540540541E-2</v>
      </c>
      <c r="AF779" s="16"/>
      <c r="AG779" s="16">
        <v>2.6344676180022002E-2</v>
      </c>
      <c r="AH779" s="16">
        <v>1.05328376703841E-2</v>
      </c>
      <c r="AI779" s="16"/>
      <c r="AJ779" s="16">
        <v>1.1821974965229499E-2</v>
      </c>
      <c r="AK779" s="16">
        <v>2.2079116835326599E-2</v>
      </c>
      <c r="AL779" s="16"/>
      <c r="AM779" s="16">
        <v>0.05</v>
      </c>
      <c r="AN779" s="16">
        <v>5.1948051948052E-2</v>
      </c>
      <c r="AO779" s="16">
        <v>1.5715467328370598E-2</v>
      </c>
      <c r="AP779" s="16">
        <v>4.17972831765935E-3</v>
      </c>
      <c r="AQ779" s="16"/>
      <c r="AR779" s="16">
        <v>1.7222820236813801E-2</v>
      </c>
      <c r="AS779" s="16">
        <v>1.5664160401002498E-2</v>
      </c>
      <c r="AT779" s="16"/>
      <c r="AU779" s="16">
        <v>1.7766497461928901E-2</v>
      </c>
      <c r="AV779" s="16">
        <v>1.5954950727357999E-2</v>
      </c>
      <c r="AW779" s="16"/>
      <c r="AX779" s="16">
        <v>1.45228215767635E-2</v>
      </c>
      <c r="AY779" s="16">
        <v>1.6642192853646601E-2</v>
      </c>
      <c r="AZ779" s="16"/>
      <c r="BA779" s="16">
        <v>1.7045454545454499E-2</v>
      </c>
      <c r="BB779" s="16">
        <v>1.6177096636866801E-2</v>
      </c>
      <c r="BC779" s="16"/>
      <c r="BD779" s="16">
        <v>1.2096774193548401E-2</v>
      </c>
      <c r="BE779" s="16">
        <v>1.7249876786594402E-2</v>
      </c>
      <c r="BF779" s="16"/>
      <c r="BG779" s="16">
        <v>1.20481927710843E-2</v>
      </c>
      <c r="BH779" s="16">
        <v>1.6532428995336999E-2</v>
      </c>
      <c r="BI779" s="16"/>
      <c r="BJ779" s="16">
        <v>1.47492625368732E-2</v>
      </c>
      <c r="BK779" s="16">
        <v>1.6468435498627601E-2</v>
      </c>
      <c r="BL779" s="16"/>
      <c r="BM779" s="16">
        <v>1.8433179723502301E-2</v>
      </c>
      <c r="BN779" s="16">
        <v>1.60311958405546E-2</v>
      </c>
      <c r="BO779" s="16"/>
      <c r="BP779" s="16">
        <v>1.56739811912226E-2</v>
      </c>
      <c r="BQ779" s="16">
        <v>1.6319129646418899E-2</v>
      </c>
    </row>
    <row r="780" spans="2:69" x14ac:dyDescent="0.25">
      <c r="B780" t="s">
        <v>330</v>
      </c>
      <c r="C780" s="16">
        <v>8.3168316831683207E-3</v>
      </c>
      <c r="D780" s="16">
        <v>7.5566750629722903E-3</v>
      </c>
      <c r="E780" s="16">
        <v>0</v>
      </c>
      <c r="F780" s="16">
        <v>5.4200542005420098E-3</v>
      </c>
      <c r="G780" s="16">
        <v>1.34680134680135E-2</v>
      </c>
      <c r="H780" s="16">
        <v>1.6129032258064498E-2</v>
      </c>
      <c r="I780" s="16">
        <v>5.1679586563307496E-3</v>
      </c>
      <c r="J780" s="16">
        <v>2.0833333333333301E-2</v>
      </c>
      <c r="K780" s="16">
        <v>0</v>
      </c>
      <c r="L780" s="16">
        <v>0</v>
      </c>
      <c r="M780" s="16"/>
      <c r="N780" s="16">
        <v>5.5865921787709499E-3</v>
      </c>
      <c r="O780" s="16">
        <v>1.2244897959183701E-2</v>
      </c>
      <c r="P780" s="16">
        <v>8.2135523613963007E-3</v>
      </c>
      <c r="Q780" s="16">
        <v>8.0545229244113996E-3</v>
      </c>
      <c r="R780" s="16"/>
      <c r="S780" s="16">
        <v>1.0752688172042999E-2</v>
      </c>
      <c r="T780" s="16">
        <v>1.0416666666666701E-2</v>
      </c>
      <c r="U780" s="16">
        <v>4.65116279069767E-3</v>
      </c>
      <c r="V780" s="16">
        <v>1.00502512562814E-2</v>
      </c>
      <c r="W780" s="16">
        <v>2E-3</v>
      </c>
      <c r="X780" s="16">
        <v>4.97512437810945E-3</v>
      </c>
      <c r="Y780" s="16">
        <v>1.0638297872340399E-2</v>
      </c>
      <c r="Z780" s="16"/>
      <c r="AA780" s="16">
        <v>6.3868613138686097E-3</v>
      </c>
      <c r="AB780" s="16">
        <v>9.7970608817354796E-3</v>
      </c>
      <c r="AC780" s="16"/>
      <c r="AD780" s="16">
        <v>8.8888888888888906E-3</v>
      </c>
      <c r="AE780" s="16">
        <v>8.1081081081081103E-3</v>
      </c>
      <c r="AF780" s="16"/>
      <c r="AG780" s="16">
        <v>8.7815587266739797E-3</v>
      </c>
      <c r="AH780" s="16">
        <v>8.0545229244113996E-3</v>
      </c>
      <c r="AI780" s="16"/>
      <c r="AJ780" s="16">
        <v>6.2586926286509002E-3</v>
      </c>
      <c r="AK780" s="16">
        <v>1.1039558417663299E-2</v>
      </c>
      <c r="AL780" s="16"/>
      <c r="AM780" s="16">
        <v>2.5000000000000001E-2</v>
      </c>
      <c r="AN780" s="16">
        <v>2.27272727272727E-2</v>
      </c>
      <c r="AO780" s="16">
        <v>8.2712985938792408E-3</v>
      </c>
      <c r="AP780" s="16">
        <v>3.1347962382445101E-3</v>
      </c>
      <c r="AQ780" s="16"/>
      <c r="AR780" s="16">
        <v>8.6114101184068901E-3</v>
      </c>
      <c r="AS780" s="16">
        <v>8.1453634085212993E-3</v>
      </c>
      <c r="AT780" s="16"/>
      <c r="AU780" s="16">
        <v>7.61421319796954E-3</v>
      </c>
      <c r="AV780" s="16">
        <v>8.4467386203660195E-3</v>
      </c>
      <c r="AW780" s="16"/>
      <c r="AX780" s="16">
        <v>1.03734439834025E-2</v>
      </c>
      <c r="AY780" s="16">
        <v>7.8316201664219293E-3</v>
      </c>
      <c r="AZ780" s="16"/>
      <c r="BA780" s="16">
        <v>5.6818181818181802E-3</v>
      </c>
      <c r="BB780" s="16">
        <v>8.5142613878246096E-3</v>
      </c>
      <c r="BC780" s="16"/>
      <c r="BD780" s="16">
        <v>8.0645161290322596E-3</v>
      </c>
      <c r="BE780" s="16">
        <v>8.3785115820601292E-3</v>
      </c>
      <c r="BF780" s="16"/>
      <c r="BG780" s="16">
        <v>6.0240963855421699E-3</v>
      </c>
      <c r="BH780" s="16">
        <v>8.4781687155574392E-3</v>
      </c>
      <c r="BI780" s="16"/>
      <c r="BJ780" s="16">
        <v>0</v>
      </c>
      <c r="BK780" s="16">
        <v>9.6065873741994507E-3</v>
      </c>
      <c r="BL780" s="16"/>
      <c r="BM780" s="16">
        <v>0</v>
      </c>
      <c r="BN780" s="16">
        <v>9.09878682842288E-3</v>
      </c>
      <c r="BO780" s="16"/>
      <c r="BP780" s="16">
        <v>6.2695924764890297E-3</v>
      </c>
      <c r="BQ780" s="16">
        <v>8.6128739800544005E-3</v>
      </c>
    </row>
    <row r="781" spans="2:69" x14ac:dyDescent="0.25">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c r="AD781" s="16"/>
      <c r="AE781" s="16"/>
      <c r="AF781" s="16"/>
      <c r="AG781" s="16"/>
      <c r="AH781" s="16"/>
      <c r="AI781" s="16"/>
      <c r="AJ781" s="16"/>
      <c r="AK781" s="16"/>
      <c r="AL781" s="16"/>
      <c r="AM781" s="16"/>
      <c r="AN781" s="16"/>
      <c r="AO781" s="16"/>
      <c r="AP781" s="16"/>
      <c r="AQ781" s="16"/>
      <c r="AR781" s="16"/>
      <c r="AS781" s="16"/>
      <c r="AT781" s="16"/>
      <c r="AU781" s="16"/>
      <c r="AV781" s="16"/>
      <c r="AW781" s="16"/>
      <c r="AX781" s="16"/>
      <c r="AY781" s="16"/>
      <c r="AZ781" s="16"/>
      <c r="BA781" s="16"/>
      <c r="BB781" s="16"/>
      <c r="BC781" s="16"/>
      <c r="BD781" s="16"/>
      <c r="BE781" s="16"/>
      <c r="BF781" s="16"/>
      <c r="BG781" s="16"/>
      <c r="BH781" s="16"/>
      <c r="BI781" s="16"/>
      <c r="BJ781" s="16"/>
      <c r="BK781" s="16"/>
      <c r="BL781" s="16"/>
      <c r="BM781" s="16"/>
      <c r="BN781" s="16"/>
      <c r="BO781" s="16"/>
      <c r="BP781" s="16"/>
      <c r="BQ781" s="16"/>
    </row>
    <row r="782" spans="2:69" x14ac:dyDescent="0.25">
      <c r="B782" s="6" t="s">
        <v>349</v>
      </c>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row>
    <row r="783" spans="2:69" x14ac:dyDescent="0.25">
      <c r="B783" s="23" t="s">
        <v>694</v>
      </c>
      <c r="C783" s="16" t="s">
        <v>332</v>
      </c>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c r="AD783" s="16"/>
      <c r="AE783" s="16"/>
      <c r="AF783" s="16"/>
      <c r="AG783" s="16"/>
      <c r="AH783" s="16"/>
      <c r="AI783" s="16"/>
      <c r="AJ783" s="16"/>
      <c r="AK783" s="16"/>
      <c r="AL783" s="16"/>
      <c r="AM783" s="16"/>
      <c r="AN783" s="16"/>
      <c r="AO783" s="16"/>
      <c r="AP783" s="16"/>
      <c r="AQ783" s="16"/>
      <c r="AR783" s="16"/>
      <c r="AS783" s="16"/>
      <c r="AT783" s="16"/>
      <c r="AU783" s="16"/>
      <c r="AV783" s="16"/>
      <c r="AW783" s="16"/>
      <c r="AX783" s="16"/>
      <c r="AY783" s="16"/>
      <c r="AZ783" s="16"/>
      <c r="BA783" s="16"/>
      <c r="BB783" s="16"/>
      <c r="BC783" s="16"/>
      <c r="BD783" s="16"/>
      <c r="BE783" s="16"/>
      <c r="BF783" s="16"/>
      <c r="BG783" s="16"/>
      <c r="BH783" s="16"/>
      <c r="BI783" s="16"/>
      <c r="BJ783" s="16"/>
      <c r="BK783" s="16"/>
      <c r="BL783" s="16"/>
      <c r="BM783" s="16"/>
      <c r="BN783" s="16"/>
      <c r="BO783" s="16"/>
      <c r="BP783" s="16"/>
      <c r="BQ783" s="16"/>
    </row>
    <row r="784" spans="2:69" x14ac:dyDescent="0.25">
      <c r="B784" t="s">
        <v>326</v>
      </c>
      <c r="C784" s="16">
        <v>0.45845004668534101</v>
      </c>
      <c r="D784" s="16">
        <v>0.47692307692307701</v>
      </c>
      <c r="E784" s="16">
        <v>0.44794952681388001</v>
      </c>
      <c r="F784" s="16">
        <v>0.53973509933774799</v>
      </c>
      <c r="G784" s="16">
        <v>0.46360153256705</v>
      </c>
      <c r="H784" s="16">
        <v>0.35835351089588402</v>
      </c>
      <c r="I784" s="16">
        <v>0.48672566371681403</v>
      </c>
      <c r="J784" s="16">
        <v>0.48837209302325602</v>
      </c>
      <c r="K784" s="16">
        <v>0.5</v>
      </c>
      <c r="L784" s="16">
        <v>0.41025641025641002</v>
      </c>
      <c r="M784" s="16"/>
      <c r="N784" s="16">
        <v>0.32894736842105299</v>
      </c>
      <c r="O784" s="16">
        <v>0.43577981651376102</v>
      </c>
      <c r="P784" s="16">
        <v>0.404597701149425</v>
      </c>
      <c r="Q784" s="16">
        <v>0.494390426327599</v>
      </c>
      <c r="R784" s="16"/>
      <c r="S784" s="16">
        <v>0.42073170731707299</v>
      </c>
      <c r="T784" s="16">
        <v>0.431506849315068</v>
      </c>
      <c r="U784" s="16">
        <v>0.38647342995169098</v>
      </c>
      <c r="V784" s="16">
        <v>0.38485804416403802</v>
      </c>
      <c r="W784" s="16">
        <v>0.46808510638297901</v>
      </c>
      <c r="X784" s="16">
        <v>0.51717557251908397</v>
      </c>
      <c r="Y784" s="16">
        <v>0.52710843373493999</v>
      </c>
      <c r="Z784" s="16"/>
      <c r="AA784" s="16">
        <v>0.50480256136606205</v>
      </c>
      <c r="AB784" s="16">
        <v>0.42240663900414899</v>
      </c>
      <c r="AC784" s="16"/>
      <c r="AD784" s="16">
        <v>0.45537340619307798</v>
      </c>
      <c r="AE784" s="16">
        <v>0.45951035781544303</v>
      </c>
      <c r="AF784" s="16"/>
      <c r="AG784" s="16">
        <v>0.398757763975155</v>
      </c>
      <c r="AH784" s="16">
        <v>0.494390426327599</v>
      </c>
      <c r="AI784" s="16"/>
      <c r="AJ784" s="16">
        <v>0.51768488745980701</v>
      </c>
      <c r="AK784" s="16">
        <v>0.37639198218262798</v>
      </c>
      <c r="AL784" s="16"/>
      <c r="AM784" s="16">
        <v>0.28571428571428598</v>
      </c>
      <c r="AN784" s="16">
        <v>0.25390625</v>
      </c>
      <c r="AO784" s="16">
        <v>0.40612244897959199</v>
      </c>
      <c r="AP784" s="16">
        <v>0.58314087759815203</v>
      </c>
      <c r="AQ784" s="16"/>
      <c r="AR784" s="16">
        <v>0.48402948402948398</v>
      </c>
      <c r="AS784" s="16">
        <v>0.44277108433734902</v>
      </c>
      <c r="AT784" s="16"/>
      <c r="AU784" s="16">
        <v>0.47411444141689402</v>
      </c>
      <c r="AV784" s="16">
        <v>0.45521126760563402</v>
      </c>
      <c r="AW784" s="16"/>
      <c r="AX784" s="16">
        <v>0.52112676056338003</v>
      </c>
      <c r="AY784" s="16">
        <v>0.44289044289044299</v>
      </c>
      <c r="AZ784" s="16"/>
      <c r="BA784" s="16">
        <v>0.47014925373134298</v>
      </c>
      <c r="BB784" s="16">
        <v>0.457669322709163</v>
      </c>
      <c r="BC784" s="16"/>
      <c r="BD784" s="16">
        <v>0.46681415929203501</v>
      </c>
      <c r="BE784" s="16">
        <v>0.45621301775147899</v>
      </c>
      <c r="BF784" s="16"/>
      <c r="BG784" s="16">
        <v>0.52413793103448303</v>
      </c>
      <c r="BH784" s="16">
        <v>0.45368052078117199</v>
      </c>
      <c r="BI784" s="16"/>
      <c r="BJ784" s="16">
        <v>0.512658227848101</v>
      </c>
      <c r="BK784" s="16">
        <v>0.44906900328587102</v>
      </c>
      <c r="BL784" s="16"/>
      <c r="BM784" s="16">
        <v>0.48325358851674599</v>
      </c>
      <c r="BN784" s="16">
        <v>0.45576823590274201</v>
      </c>
      <c r="BO784" s="16"/>
      <c r="BP784" s="16">
        <v>0.462365591397849</v>
      </c>
      <c r="BQ784" s="16">
        <v>0.45786366076221102</v>
      </c>
    </row>
    <row r="785" spans="2:69" x14ac:dyDescent="0.25">
      <c r="B785" t="s">
        <v>327</v>
      </c>
      <c r="C785" s="16">
        <v>0.42063492063492097</v>
      </c>
      <c r="D785" s="16">
        <v>0.41230769230769199</v>
      </c>
      <c r="E785" s="16">
        <v>0.429022082018927</v>
      </c>
      <c r="F785" s="16">
        <v>0.37417218543046399</v>
      </c>
      <c r="G785" s="16">
        <v>0.42145593869731801</v>
      </c>
      <c r="H785" s="16">
        <v>0.45762711864406802</v>
      </c>
      <c r="I785" s="16">
        <v>0.43657817109144498</v>
      </c>
      <c r="J785" s="16">
        <v>0.34883720930232598</v>
      </c>
      <c r="K785" s="16">
        <v>0.4</v>
      </c>
      <c r="L785" s="16">
        <v>0.43589743589743601</v>
      </c>
      <c r="M785" s="16"/>
      <c r="N785" s="16">
        <v>0.42105263157894701</v>
      </c>
      <c r="O785" s="16">
        <v>0.41284403669724801</v>
      </c>
      <c r="P785" s="16">
        <v>0.48505747126436799</v>
      </c>
      <c r="Q785" s="16">
        <v>0.40089753178758403</v>
      </c>
      <c r="R785" s="16"/>
      <c r="S785" s="16">
        <v>0.40853658536585402</v>
      </c>
      <c r="T785" s="16">
        <v>0.397260273972603</v>
      </c>
      <c r="U785" s="16">
        <v>0.48309178743961401</v>
      </c>
      <c r="V785" s="16">
        <v>0.47318611987381698</v>
      </c>
      <c r="W785" s="16">
        <v>0.43735224586288401</v>
      </c>
      <c r="X785" s="16">
        <v>0.38358778625954199</v>
      </c>
      <c r="Y785" s="16">
        <v>0.376506024096386</v>
      </c>
      <c r="Z785" s="16"/>
      <c r="AA785" s="16">
        <v>0.40981856990394899</v>
      </c>
      <c r="AB785" s="16">
        <v>0.429045643153527</v>
      </c>
      <c r="AC785" s="16"/>
      <c r="AD785" s="16">
        <v>0.42076502732240401</v>
      </c>
      <c r="AE785" s="16">
        <v>0.42059008160703099</v>
      </c>
      <c r="AF785" s="16"/>
      <c r="AG785" s="16">
        <v>0.453416149068323</v>
      </c>
      <c r="AH785" s="16">
        <v>0.40089753178758403</v>
      </c>
      <c r="AI785" s="16"/>
      <c r="AJ785" s="16">
        <v>0.38906752411575601</v>
      </c>
      <c r="AK785" s="16">
        <v>0.46436525612472201</v>
      </c>
      <c r="AL785" s="16"/>
      <c r="AM785" s="16">
        <v>0.5</v>
      </c>
      <c r="AN785" s="16">
        <v>0.484375</v>
      </c>
      <c r="AO785" s="16">
        <v>0.451020408163265</v>
      </c>
      <c r="AP785" s="16">
        <v>0.36489607390300199</v>
      </c>
      <c r="AQ785" s="16"/>
      <c r="AR785" s="16">
        <v>0.40909090909090901</v>
      </c>
      <c r="AS785" s="16">
        <v>0.42771084337349402</v>
      </c>
      <c r="AT785" s="16"/>
      <c r="AU785" s="16">
        <v>0.422343324250681</v>
      </c>
      <c r="AV785" s="16">
        <v>0.42028169014084499</v>
      </c>
      <c r="AW785" s="16"/>
      <c r="AX785" s="16">
        <v>0.37323943661971798</v>
      </c>
      <c r="AY785" s="16">
        <v>0.43240093240093203</v>
      </c>
      <c r="AZ785" s="16"/>
      <c r="BA785" s="16">
        <v>0.44776119402985098</v>
      </c>
      <c r="BB785" s="16">
        <v>0.41882470119521897</v>
      </c>
      <c r="BC785" s="16"/>
      <c r="BD785" s="16">
        <v>0.41371681415929201</v>
      </c>
      <c r="BE785" s="16">
        <v>0.42248520710059201</v>
      </c>
      <c r="BF785" s="16"/>
      <c r="BG785" s="16">
        <v>0.36551724137931002</v>
      </c>
      <c r="BH785" s="16">
        <v>0.42463695543315</v>
      </c>
      <c r="BI785" s="16"/>
      <c r="BJ785" s="16">
        <v>0.389240506329114</v>
      </c>
      <c r="BK785" s="16">
        <v>0.426067907995619</v>
      </c>
      <c r="BL785" s="16"/>
      <c r="BM785" s="16">
        <v>0.406698564593301</v>
      </c>
      <c r="BN785" s="16">
        <v>0.42214174857734099</v>
      </c>
      <c r="BO785" s="16"/>
      <c r="BP785" s="16">
        <v>0.43369175627240097</v>
      </c>
      <c r="BQ785" s="16">
        <v>0.41867954911433197</v>
      </c>
    </row>
    <row r="786" spans="2:69" x14ac:dyDescent="0.25">
      <c r="B786" t="s">
        <v>328</v>
      </c>
      <c r="C786" s="16">
        <v>8.9635854341736695E-2</v>
      </c>
      <c r="D786" s="16">
        <v>8.3076923076923104E-2</v>
      </c>
      <c r="E786" s="16">
        <v>0.10094637223974801</v>
      </c>
      <c r="F786" s="16">
        <v>6.29139072847682E-2</v>
      </c>
      <c r="G786" s="16">
        <v>8.04597701149425E-2</v>
      </c>
      <c r="H786" s="16">
        <v>0.13075060532687699</v>
      </c>
      <c r="I786" s="16">
        <v>6.1946902654867297E-2</v>
      </c>
      <c r="J786" s="16">
        <v>8.1395348837209294E-2</v>
      </c>
      <c r="K786" s="16">
        <v>8.3333333333333301E-2</v>
      </c>
      <c r="L786" s="16">
        <v>0.15384615384615399</v>
      </c>
      <c r="M786" s="16"/>
      <c r="N786" s="16">
        <v>0.18421052631578899</v>
      </c>
      <c r="O786" s="16">
        <v>0.12844036697247699</v>
      </c>
      <c r="P786" s="16">
        <v>8.2758620689655199E-2</v>
      </c>
      <c r="Q786" s="16">
        <v>7.4794315632011998E-2</v>
      </c>
      <c r="R786" s="16"/>
      <c r="S786" s="16">
        <v>0.12804878048780499</v>
      </c>
      <c r="T786" s="16">
        <v>0.13013698630136999</v>
      </c>
      <c r="U786" s="16">
        <v>0.106280193236715</v>
      </c>
      <c r="V786" s="16">
        <v>0.107255520504732</v>
      </c>
      <c r="W786" s="16">
        <v>7.3286052009456301E-2</v>
      </c>
      <c r="X786" s="16">
        <v>7.2519083969465603E-2</v>
      </c>
      <c r="Y786" s="16">
        <v>6.9277108433734899E-2</v>
      </c>
      <c r="Z786" s="16"/>
      <c r="AA786" s="16">
        <v>6.4034151547491994E-2</v>
      </c>
      <c r="AB786" s="16">
        <v>0.10954356846473</v>
      </c>
      <c r="AC786" s="16"/>
      <c r="AD786" s="16">
        <v>9.2896174863387998E-2</v>
      </c>
      <c r="AE786" s="16">
        <v>8.8512241054613902E-2</v>
      </c>
      <c r="AF786" s="16"/>
      <c r="AG786" s="16">
        <v>0.114285714285714</v>
      </c>
      <c r="AH786" s="16">
        <v>7.4794315632011998E-2</v>
      </c>
      <c r="AI786" s="16"/>
      <c r="AJ786" s="16">
        <v>7.0739549839228297E-2</v>
      </c>
      <c r="AK786" s="16">
        <v>0.11581291759465499</v>
      </c>
      <c r="AL786" s="16"/>
      <c r="AM786" s="16">
        <v>0.17857142857142899</v>
      </c>
      <c r="AN786" s="16">
        <v>0.1953125</v>
      </c>
      <c r="AO786" s="16">
        <v>0.103061224489796</v>
      </c>
      <c r="AP786" s="16">
        <v>4.1570438799076202E-2</v>
      </c>
      <c r="AQ786" s="16"/>
      <c r="AR786" s="16">
        <v>8.2309582309582296E-2</v>
      </c>
      <c r="AS786" s="16">
        <v>9.4126506024096404E-2</v>
      </c>
      <c r="AT786" s="16"/>
      <c r="AU786" s="16">
        <v>6.8119891008174394E-2</v>
      </c>
      <c r="AV786" s="16">
        <v>9.4084507042253504E-2</v>
      </c>
      <c r="AW786" s="16"/>
      <c r="AX786" s="16">
        <v>8.2159624413145504E-2</v>
      </c>
      <c r="AY786" s="16">
        <v>9.1491841491841502E-2</v>
      </c>
      <c r="AZ786" s="16"/>
      <c r="BA786" s="16">
        <v>6.7164179104477598E-2</v>
      </c>
      <c r="BB786" s="16">
        <v>9.1135458167330693E-2</v>
      </c>
      <c r="BC786" s="16"/>
      <c r="BD786" s="16">
        <v>9.2920353982300904E-2</v>
      </c>
      <c r="BE786" s="16">
        <v>8.8757396449704096E-2</v>
      </c>
      <c r="BF786" s="16"/>
      <c r="BG786" s="16">
        <v>6.2068965517241399E-2</v>
      </c>
      <c r="BH786" s="16">
        <v>9.1637456184276406E-2</v>
      </c>
      <c r="BI786" s="16"/>
      <c r="BJ786" s="16">
        <v>7.5949367088607597E-2</v>
      </c>
      <c r="BK786" s="16">
        <v>9.2004381161007703E-2</v>
      </c>
      <c r="BL786" s="16"/>
      <c r="BM786" s="16">
        <v>9.0909090909090898E-2</v>
      </c>
      <c r="BN786" s="16">
        <v>8.9498189342990198E-2</v>
      </c>
      <c r="BO786" s="16"/>
      <c r="BP786" s="16">
        <v>7.8853046594982101E-2</v>
      </c>
      <c r="BQ786" s="16">
        <v>9.1250670960815905E-2</v>
      </c>
    </row>
    <row r="787" spans="2:69" x14ac:dyDescent="0.25">
      <c r="B787" t="s">
        <v>329</v>
      </c>
      <c r="C787" s="16">
        <v>2.0074696545284799E-2</v>
      </c>
      <c r="D787" s="16">
        <v>2.1538461538461499E-2</v>
      </c>
      <c r="E787" s="16">
        <v>1.2618296529968501E-2</v>
      </c>
      <c r="F787" s="16">
        <v>1.6556291390728499E-2</v>
      </c>
      <c r="G787" s="16">
        <v>2.2988505747126398E-2</v>
      </c>
      <c r="H787" s="16">
        <v>3.6319612590799001E-2</v>
      </c>
      <c r="I787" s="16">
        <v>5.8997050147492599E-3</v>
      </c>
      <c r="J787" s="16">
        <v>4.6511627906976702E-2</v>
      </c>
      <c r="K787" s="16">
        <v>0</v>
      </c>
      <c r="L787" s="16">
        <v>0</v>
      </c>
      <c r="M787" s="16"/>
      <c r="N787" s="16">
        <v>5.2631578947368397E-2</v>
      </c>
      <c r="O787" s="16">
        <v>1.8348623853211E-2</v>
      </c>
      <c r="P787" s="16">
        <v>1.37931034482759E-2</v>
      </c>
      <c r="Q787" s="16">
        <v>1.8698578908003E-2</v>
      </c>
      <c r="R787" s="16"/>
      <c r="S787" s="16">
        <v>3.0487804878048801E-2</v>
      </c>
      <c r="T787" s="16">
        <v>3.42465753424658E-2</v>
      </c>
      <c r="U787" s="16">
        <v>1.4492753623188401E-2</v>
      </c>
      <c r="V787" s="16">
        <v>1.2618296529968501E-2</v>
      </c>
      <c r="W787" s="16">
        <v>1.6548463356973998E-2</v>
      </c>
      <c r="X787" s="16">
        <v>1.9083969465648901E-2</v>
      </c>
      <c r="Y787" s="16">
        <v>1.5060240963855401E-2</v>
      </c>
      <c r="Z787" s="16"/>
      <c r="AA787" s="16">
        <v>1.6008537886872998E-2</v>
      </c>
      <c r="AB787" s="16">
        <v>2.3236514522821598E-2</v>
      </c>
      <c r="AC787" s="16"/>
      <c r="AD787" s="16">
        <v>1.82149362477231E-2</v>
      </c>
      <c r="AE787" s="16">
        <v>2.0715630885122401E-2</v>
      </c>
      <c r="AF787" s="16"/>
      <c r="AG787" s="16">
        <v>2.2360248447205001E-2</v>
      </c>
      <c r="AH787" s="16">
        <v>1.8698578908003E-2</v>
      </c>
      <c r="AI787" s="16"/>
      <c r="AJ787" s="16">
        <v>1.4469453376205799E-2</v>
      </c>
      <c r="AK787" s="16">
        <v>2.78396436525612E-2</v>
      </c>
      <c r="AL787" s="16"/>
      <c r="AM787" s="16">
        <v>3.5714285714285698E-2</v>
      </c>
      <c r="AN787" s="16">
        <v>5.859375E-2</v>
      </c>
      <c r="AO787" s="16">
        <v>2.2448979591836699E-2</v>
      </c>
      <c r="AP787" s="16">
        <v>5.7736720554272501E-3</v>
      </c>
      <c r="AQ787" s="16"/>
      <c r="AR787" s="16">
        <v>1.5970515970515999E-2</v>
      </c>
      <c r="AS787" s="16">
        <v>2.2590361445783101E-2</v>
      </c>
      <c r="AT787" s="16"/>
      <c r="AU787" s="16">
        <v>2.72479564032698E-2</v>
      </c>
      <c r="AV787" s="16">
        <v>1.8591549295774602E-2</v>
      </c>
      <c r="AW787" s="16"/>
      <c r="AX787" s="16">
        <v>1.6431924882629099E-2</v>
      </c>
      <c r="AY787" s="16">
        <v>2.0979020979021001E-2</v>
      </c>
      <c r="AZ787" s="16"/>
      <c r="BA787" s="16">
        <v>1.49253731343284E-2</v>
      </c>
      <c r="BB787" s="16">
        <v>2.0418326693227101E-2</v>
      </c>
      <c r="BC787" s="16"/>
      <c r="BD787" s="16">
        <v>1.54867256637168E-2</v>
      </c>
      <c r="BE787" s="16">
        <v>2.1301775147929001E-2</v>
      </c>
      <c r="BF787" s="16"/>
      <c r="BG787" s="16">
        <v>2.7586206896551699E-2</v>
      </c>
      <c r="BH787" s="16">
        <v>1.9529293940911401E-2</v>
      </c>
      <c r="BI787" s="16"/>
      <c r="BJ787" s="16">
        <v>1.8987341772151899E-2</v>
      </c>
      <c r="BK787" s="16">
        <v>2.0262869660459999E-2</v>
      </c>
      <c r="BL787" s="16"/>
      <c r="BM787" s="16">
        <v>9.5693779904306199E-3</v>
      </c>
      <c r="BN787" s="16">
        <v>2.12105535437144E-2</v>
      </c>
      <c r="BO787" s="16"/>
      <c r="BP787" s="16">
        <v>2.1505376344085999E-2</v>
      </c>
      <c r="BQ787" s="16">
        <v>1.98604401502952E-2</v>
      </c>
    </row>
    <row r="788" spans="2:69" x14ac:dyDescent="0.25">
      <c r="B788" t="s">
        <v>330</v>
      </c>
      <c r="C788" s="16">
        <v>1.1204481792717101E-2</v>
      </c>
      <c r="D788" s="16">
        <v>6.1538461538461504E-3</v>
      </c>
      <c r="E788" s="16">
        <v>9.4637223974763408E-3</v>
      </c>
      <c r="F788" s="16">
        <v>6.6225165562913899E-3</v>
      </c>
      <c r="G788" s="16">
        <v>1.1494252873563199E-2</v>
      </c>
      <c r="H788" s="16">
        <v>1.6949152542372899E-2</v>
      </c>
      <c r="I788" s="16">
        <v>8.8495575221238902E-3</v>
      </c>
      <c r="J788" s="16">
        <v>3.4883720930232599E-2</v>
      </c>
      <c r="K788" s="16">
        <v>1.6666666666666701E-2</v>
      </c>
      <c r="L788" s="16">
        <v>0</v>
      </c>
      <c r="M788" s="16"/>
      <c r="N788" s="16">
        <v>1.3157894736842099E-2</v>
      </c>
      <c r="O788" s="16">
        <v>4.5871559633027499E-3</v>
      </c>
      <c r="P788" s="16">
        <v>1.37931034482759E-2</v>
      </c>
      <c r="Q788" s="16">
        <v>1.12191473448018E-2</v>
      </c>
      <c r="R788" s="16"/>
      <c r="S788" s="16">
        <v>1.21951219512195E-2</v>
      </c>
      <c r="T788" s="16">
        <v>6.8493150684931503E-3</v>
      </c>
      <c r="U788" s="16">
        <v>9.6618357487922701E-3</v>
      </c>
      <c r="V788" s="16">
        <v>2.20820189274448E-2</v>
      </c>
      <c r="W788" s="16">
        <v>4.72813238770686E-3</v>
      </c>
      <c r="X788" s="16">
        <v>7.63358778625954E-3</v>
      </c>
      <c r="Y788" s="16">
        <v>1.20481927710843E-2</v>
      </c>
      <c r="Z788" s="16"/>
      <c r="AA788" s="16">
        <v>5.3361792956243296E-3</v>
      </c>
      <c r="AB788" s="16">
        <v>1.5767634854771801E-2</v>
      </c>
      <c r="AC788" s="16"/>
      <c r="AD788" s="16">
        <v>1.2750455373406199E-2</v>
      </c>
      <c r="AE788" s="16">
        <v>1.06716886377903E-2</v>
      </c>
      <c r="AF788" s="16"/>
      <c r="AG788" s="16">
        <v>1.1180124223602501E-2</v>
      </c>
      <c r="AH788" s="16">
        <v>1.12191473448018E-2</v>
      </c>
      <c r="AI788" s="16"/>
      <c r="AJ788" s="16">
        <v>8.0385852090032097E-3</v>
      </c>
      <c r="AK788" s="16">
        <v>1.5590200445434301E-2</v>
      </c>
      <c r="AL788" s="16"/>
      <c r="AM788" s="16">
        <v>0</v>
      </c>
      <c r="AN788" s="16">
        <v>7.8125E-3</v>
      </c>
      <c r="AO788" s="16">
        <v>1.73469387755102E-2</v>
      </c>
      <c r="AP788" s="16">
        <v>4.6189376443417996E-3</v>
      </c>
      <c r="AQ788" s="16"/>
      <c r="AR788" s="16">
        <v>8.5995085995085995E-3</v>
      </c>
      <c r="AS788" s="16">
        <v>1.2801204819277099E-2</v>
      </c>
      <c r="AT788" s="16"/>
      <c r="AU788" s="16">
        <v>8.1743869209809292E-3</v>
      </c>
      <c r="AV788" s="16">
        <v>1.1830985915493E-2</v>
      </c>
      <c r="AW788" s="16"/>
      <c r="AX788" s="16">
        <v>7.0422535211267599E-3</v>
      </c>
      <c r="AY788" s="16">
        <v>1.22377622377622E-2</v>
      </c>
      <c r="AZ788" s="16"/>
      <c r="BA788" s="16">
        <v>0</v>
      </c>
      <c r="BB788" s="16">
        <v>1.1952191235059801E-2</v>
      </c>
      <c r="BC788" s="16"/>
      <c r="BD788" s="16">
        <v>1.10619469026549E-2</v>
      </c>
      <c r="BE788" s="16">
        <v>1.1242603550295899E-2</v>
      </c>
      <c r="BF788" s="16"/>
      <c r="BG788" s="16">
        <v>2.06896551724138E-2</v>
      </c>
      <c r="BH788" s="16">
        <v>1.0515773660490699E-2</v>
      </c>
      <c r="BI788" s="16"/>
      <c r="BJ788" s="16">
        <v>3.1645569620253199E-3</v>
      </c>
      <c r="BK788" s="16">
        <v>1.2595837897042699E-2</v>
      </c>
      <c r="BL788" s="16"/>
      <c r="BM788" s="16">
        <v>9.5693779904306199E-3</v>
      </c>
      <c r="BN788" s="16">
        <v>1.13812726332126E-2</v>
      </c>
      <c r="BO788" s="16"/>
      <c r="BP788" s="16">
        <v>3.5842293906810001E-3</v>
      </c>
      <c r="BQ788" s="16">
        <v>1.2345679012345699E-2</v>
      </c>
    </row>
    <row r="789" spans="2:69" x14ac:dyDescent="0.25">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c r="AD789" s="16"/>
      <c r="AE789" s="16"/>
      <c r="AF789" s="16"/>
      <c r="AG789" s="16"/>
      <c r="AH789" s="16"/>
      <c r="AI789" s="16"/>
      <c r="AJ789" s="16"/>
      <c r="AK789" s="16"/>
      <c r="AL789" s="16"/>
      <c r="AM789" s="16"/>
      <c r="AN789" s="16"/>
      <c r="AO789" s="16"/>
      <c r="AP789" s="16"/>
      <c r="AQ789" s="16"/>
      <c r="AR789" s="16"/>
      <c r="AS789" s="16"/>
      <c r="AT789" s="16"/>
      <c r="AU789" s="16"/>
      <c r="AV789" s="16"/>
      <c r="AW789" s="16"/>
      <c r="AX789" s="16"/>
      <c r="AY789" s="16"/>
      <c r="AZ789" s="16"/>
      <c r="BA789" s="16"/>
      <c r="BB789" s="16"/>
      <c r="BC789" s="16"/>
      <c r="BD789" s="16"/>
      <c r="BE789" s="16"/>
      <c r="BF789" s="16"/>
      <c r="BG789" s="16"/>
      <c r="BH789" s="16"/>
      <c r="BI789" s="16"/>
      <c r="BJ789" s="16"/>
      <c r="BK789" s="16"/>
      <c r="BL789" s="16"/>
      <c r="BM789" s="16"/>
      <c r="BN789" s="16"/>
      <c r="BO789" s="16"/>
      <c r="BP789" s="16"/>
      <c r="BQ789" s="16"/>
    </row>
    <row r="790" spans="2:69" x14ac:dyDescent="0.25">
      <c r="B790" s="6" t="s">
        <v>363</v>
      </c>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c r="AD790" s="16"/>
      <c r="AE790" s="16"/>
      <c r="AF790" s="16"/>
      <c r="AG790" s="16"/>
      <c r="AH790" s="16"/>
      <c r="AI790" s="16"/>
      <c r="AJ790" s="16"/>
      <c r="AK790" s="16"/>
      <c r="AL790" s="16"/>
      <c r="AM790" s="16"/>
      <c r="AN790" s="16"/>
      <c r="AO790" s="16"/>
      <c r="AP790" s="16"/>
      <c r="AQ790" s="16"/>
      <c r="AR790" s="16"/>
      <c r="AS790" s="16"/>
      <c r="AT790" s="16"/>
      <c r="AU790" s="16"/>
      <c r="AV790" s="16"/>
      <c r="AW790" s="16"/>
      <c r="AX790" s="16"/>
      <c r="AY790" s="16"/>
      <c r="AZ790" s="16"/>
      <c r="BA790" s="16"/>
      <c r="BB790" s="16"/>
      <c r="BC790" s="16"/>
      <c r="BD790" s="16"/>
      <c r="BE790" s="16"/>
      <c r="BF790" s="16"/>
      <c r="BG790" s="16"/>
      <c r="BH790" s="16"/>
      <c r="BI790" s="16"/>
      <c r="BJ790" s="16"/>
      <c r="BK790" s="16"/>
      <c r="BL790" s="16"/>
      <c r="BM790" s="16"/>
      <c r="BN790" s="16"/>
      <c r="BO790" s="16"/>
      <c r="BP790" s="16"/>
      <c r="BQ790" s="16"/>
    </row>
    <row r="791" spans="2:69" x14ac:dyDescent="0.25">
      <c r="B791" s="23" t="s">
        <v>70</v>
      </c>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c r="AD791" s="16"/>
      <c r="AE791" s="16"/>
      <c r="AF791" s="16"/>
      <c r="AG791" s="16"/>
      <c r="AH791" s="16"/>
      <c r="AI791" s="16"/>
      <c r="AJ791" s="16"/>
      <c r="AK791" s="16"/>
      <c r="AL791" s="16"/>
      <c r="AM791" s="16"/>
      <c r="AN791" s="16"/>
      <c r="AO791" s="16"/>
      <c r="AP791" s="16"/>
      <c r="AQ791" s="16"/>
      <c r="AR791" s="16"/>
      <c r="AS791" s="16"/>
      <c r="AT791" s="16"/>
      <c r="AU791" s="16"/>
      <c r="AV791" s="16"/>
      <c r="AW791" s="16"/>
      <c r="AX791" s="16"/>
      <c r="AY791" s="16"/>
      <c r="AZ791" s="16"/>
      <c r="BA791" s="16"/>
      <c r="BB791" s="16"/>
      <c r="BC791" s="16"/>
      <c r="BD791" s="16"/>
      <c r="BE791" s="16"/>
      <c r="BF791" s="16"/>
      <c r="BG791" s="16"/>
      <c r="BH791" s="16"/>
      <c r="BI791" s="16"/>
      <c r="BJ791" s="16"/>
      <c r="BK791" s="16"/>
      <c r="BL791" s="16"/>
      <c r="BM791" s="16"/>
      <c r="BN791" s="16"/>
      <c r="BO791" s="16"/>
      <c r="BP791" s="16"/>
      <c r="BQ791" s="16"/>
    </row>
    <row r="792" spans="2:69" x14ac:dyDescent="0.25">
      <c r="B792" t="s">
        <v>360</v>
      </c>
      <c r="C792" s="16">
        <v>0.18140417457305499</v>
      </c>
      <c r="D792" s="16">
        <v>0.199404761904762</v>
      </c>
      <c r="E792" s="16">
        <v>0.19917012448132801</v>
      </c>
      <c r="F792" s="16">
        <v>0.119195046439628</v>
      </c>
      <c r="G792" s="16">
        <v>0.210755813953488</v>
      </c>
      <c r="H792" s="16">
        <v>0.19347496206373299</v>
      </c>
      <c r="I792" s="16">
        <v>0.16267339218158899</v>
      </c>
      <c r="J792" s="16">
        <v>0.16666666666666699</v>
      </c>
      <c r="K792" s="16">
        <v>0.20168067226890801</v>
      </c>
      <c r="L792" s="16">
        <v>0.132743362831858</v>
      </c>
      <c r="M792" s="16"/>
      <c r="N792" s="16">
        <v>0.24698795180722899</v>
      </c>
      <c r="O792" s="16">
        <v>0.157142857142857</v>
      </c>
      <c r="P792" s="16">
        <v>0.17850467289719599</v>
      </c>
      <c r="Q792" s="16">
        <v>0.168248175182482</v>
      </c>
      <c r="R792" s="16"/>
      <c r="S792" s="16">
        <v>0.23003802281368799</v>
      </c>
      <c r="T792" s="16">
        <v>0.21770334928229701</v>
      </c>
      <c r="U792" s="16">
        <v>0.21336206896551699</v>
      </c>
      <c r="V792" s="16">
        <v>0.17769002961500499</v>
      </c>
      <c r="W792" s="16">
        <v>0.16414686825054001</v>
      </c>
      <c r="X792" s="16">
        <v>0.15728155339805799</v>
      </c>
      <c r="Y792" s="16">
        <v>0.17313432835820899</v>
      </c>
      <c r="Z792" s="16"/>
      <c r="AA792" s="16">
        <v>0.14898688915375399</v>
      </c>
      <c r="AB792" s="16">
        <v>0.19654788418708199</v>
      </c>
      <c r="AC792" s="16"/>
      <c r="AD792" s="16">
        <v>0.17446808510638301</v>
      </c>
      <c r="AE792" s="16">
        <v>0.18393782383419699</v>
      </c>
      <c r="AF792" s="16"/>
      <c r="AG792" s="16">
        <v>0.19565217391304299</v>
      </c>
      <c r="AH792" s="16">
        <v>0.168248175182482</v>
      </c>
      <c r="AI792" s="16"/>
      <c r="AJ792" s="16">
        <v>0.151043798608269</v>
      </c>
      <c r="AK792" s="16">
        <v>0.20764060841881901</v>
      </c>
      <c r="AL792" s="16"/>
      <c r="AM792" s="16">
        <v>0.63862928348909698</v>
      </c>
      <c r="AN792" s="16">
        <v>0.295527156549521</v>
      </c>
      <c r="AO792" s="16">
        <v>0.13716814159292001</v>
      </c>
      <c r="AP792" s="16">
        <v>3.1799163179916302E-2</v>
      </c>
      <c r="AQ792" s="16"/>
      <c r="AR792" s="16">
        <v>0.135849056603774</v>
      </c>
      <c r="AS792" s="16">
        <v>0.201086956521739</v>
      </c>
      <c r="AT792" s="16"/>
      <c r="AU792" s="16">
        <v>0.19235511713933401</v>
      </c>
      <c r="AV792" s="16">
        <v>0.17941242431038301</v>
      </c>
      <c r="AW792" s="16"/>
      <c r="AX792" s="16">
        <v>0.120141342756184</v>
      </c>
      <c r="AY792" s="16">
        <v>0.193168966297218</v>
      </c>
      <c r="AZ792" s="16"/>
      <c r="BA792" s="16">
        <v>0.19613259668508301</v>
      </c>
      <c r="BB792" s="16">
        <v>0.18031784841075801</v>
      </c>
      <c r="BC792" s="16"/>
      <c r="BD792" s="16">
        <v>0.27120418848167499</v>
      </c>
      <c r="BE792" s="16">
        <v>0.16152954808806499</v>
      </c>
      <c r="BF792" s="16"/>
      <c r="BG792" s="16">
        <v>0.21621621621621601</v>
      </c>
      <c r="BH792" s="16">
        <v>0.17933252915158801</v>
      </c>
      <c r="BI792" s="16"/>
      <c r="BJ792" s="16">
        <v>0.16025641025640999</v>
      </c>
      <c r="BK792" s="16">
        <v>0.18424451140766299</v>
      </c>
      <c r="BL792" s="16"/>
      <c r="BM792" s="16">
        <v>0.151898734177215</v>
      </c>
      <c r="BN792" s="16">
        <v>0.183794871794872</v>
      </c>
      <c r="BO792" s="16"/>
      <c r="BP792" s="16">
        <v>0.16059602649006599</v>
      </c>
      <c r="BQ792" s="16">
        <v>0.184097728246892</v>
      </c>
    </row>
    <row r="793" spans="2:69" x14ac:dyDescent="0.25">
      <c r="B793" t="s">
        <v>361</v>
      </c>
      <c r="C793" s="16">
        <v>0.80113851992409901</v>
      </c>
      <c r="D793" s="16">
        <v>0.78125</v>
      </c>
      <c r="E793" s="16">
        <v>0.78423236514522798</v>
      </c>
      <c r="F793" s="16">
        <v>0.87306501547987603</v>
      </c>
      <c r="G793" s="16">
        <v>0.77034883720930203</v>
      </c>
      <c r="H793" s="16">
        <v>0.77617602427921095</v>
      </c>
      <c r="I793" s="16">
        <v>0.82849936948297598</v>
      </c>
      <c r="J793" s="16">
        <v>0.82323232323232298</v>
      </c>
      <c r="K793" s="16">
        <v>0.79831932773109204</v>
      </c>
      <c r="L793" s="16">
        <v>0.86725663716814205</v>
      </c>
      <c r="M793" s="16"/>
      <c r="N793" s="16">
        <v>0.73373493975903603</v>
      </c>
      <c r="O793" s="16">
        <v>0.83174603174603201</v>
      </c>
      <c r="P793" s="16">
        <v>0.80093457943925195</v>
      </c>
      <c r="Q793" s="16">
        <v>0.81459854014598498</v>
      </c>
      <c r="R793" s="16"/>
      <c r="S793" s="16">
        <v>0.75665399239543696</v>
      </c>
      <c r="T793" s="16">
        <v>0.76794258373205704</v>
      </c>
      <c r="U793" s="16">
        <v>0.77586206896551702</v>
      </c>
      <c r="V793" s="16">
        <v>0.79565646594274397</v>
      </c>
      <c r="W793" s="16">
        <v>0.82181425485961102</v>
      </c>
      <c r="X793" s="16">
        <v>0.83203883495145603</v>
      </c>
      <c r="Y793" s="16">
        <v>0.814925373134328</v>
      </c>
      <c r="Z793" s="16"/>
      <c r="AA793" s="16">
        <v>0.83849821215733</v>
      </c>
      <c r="AB793" s="16">
        <v>0.78368596881959895</v>
      </c>
      <c r="AC793" s="16"/>
      <c r="AD793" s="16">
        <v>0.804255319148936</v>
      </c>
      <c r="AE793" s="16">
        <v>0.8</v>
      </c>
      <c r="AF793" s="16"/>
      <c r="AG793" s="16">
        <v>0.78656126482213395</v>
      </c>
      <c r="AH793" s="16">
        <v>0.81459854014598498</v>
      </c>
      <c r="AI793" s="16"/>
      <c r="AJ793" s="16">
        <v>0.83831354891526799</v>
      </c>
      <c r="AK793" s="16">
        <v>0.76901308807923596</v>
      </c>
      <c r="AL793" s="16"/>
      <c r="AM793" s="16">
        <v>0.258566978193146</v>
      </c>
      <c r="AN793" s="16">
        <v>0.67412140575079904</v>
      </c>
      <c r="AO793" s="16">
        <v>0.85518905872888196</v>
      </c>
      <c r="AP793" s="16">
        <v>0.96652719665272002</v>
      </c>
      <c r="AQ793" s="16"/>
      <c r="AR793" s="16">
        <v>0.85157232704402497</v>
      </c>
      <c r="AS793" s="16">
        <v>0.77934782608695696</v>
      </c>
      <c r="AT793" s="16"/>
      <c r="AU793" s="16">
        <v>0.79161528976572104</v>
      </c>
      <c r="AV793" s="16">
        <v>0.80287059878896605</v>
      </c>
      <c r="AW793" s="16"/>
      <c r="AX793" s="16">
        <v>0.86101295641931697</v>
      </c>
      <c r="AY793" s="16">
        <v>0.78964035286134404</v>
      </c>
      <c r="AZ793" s="16"/>
      <c r="BA793" s="16">
        <v>0.78453038674033104</v>
      </c>
      <c r="BB793" s="16">
        <v>0.80236348818255898</v>
      </c>
      <c r="BC793" s="16"/>
      <c r="BD793" s="16">
        <v>0.71308900523560204</v>
      </c>
      <c r="BE793" s="16">
        <v>0.82062572421784497</v>
      </c>
      <c r="BF793" s="16"/>
      <c r="BG793" s="16">
        <v>0.75675675675675702</v>
      </c>
      <c r="BH793" s="16">
        <v>0.80377965420185005</v>
      </c>
      <c r="BI793" s="16"/>
      <c r="BJ793" s="16">
        <v>0.83173076923076905</v>
      </c>
      <c r="BK793" s="16">
        <v>0.79702970297029696</v>
      </c>
      <c r="BL793" s="16"/>
      <c r="BM793" s="16">
        <v>0.84050632911392398</v>
      </c>
      <c r="BN793" s="16">
        <v>0.79794871794871802</v>
      </c>
      <c r="BO793" s="16"/>
      <c r="BP793" s="16">
        <v>0.82947019867549698</v>
      </c>
      <c r="BQ793" s="16">
        <v>0.79747106729532802</v>
      </c>
    </row>
    <row r="794" spans="2:69" x14ac:dyDescent="0.25">
      <c r="B794" t="s">
        <v>330</v>
      </c>
      <c r="C794" s="16">
        <v>1.7457305502846299E-2</v>
      </c>
      <c r="D794" s="16">
        <v>1.9345238095238099E-2</v>
      </c>
      <c r="E794" s="16">
        <v>1.6597510373444001E-2</v>
      </c>
      <c r="F794" s="16">
        <v>7.7399380804953604E-3</v>
      </c>
      <c r="G794" s="16">
        <v>1.8895348837209301E-2</v>
      </c>
      <c r="H794" s="16">
        <v>3.0349013657056102E-2</v>
      </c>
      <c r="I794" s="16">
        <v>8.8272383354350593E-3</v>
      </c>
      <c r="J794" s="16">
        <v>1.01010101010101E-2</v>
      </c>
      <c r="K794" s="16">
        <v>0</v>
      </c>
      <c r="L794" s="16">
        <v>0</v>
      </c>
      <c r="M794" s="16"/>
      <c r="N794" s="16">
        <v>1.92771084337349E-2</v>
      </c>
      <c r="O794" s="16">
        <v>1.1111111111111099E-2</v>
      </c>
      <c r="P794" s="16">
        <v>2.0560747663551399E-2</v>
      </c>
      <c r="Q794" s="16">
        <v>1.7153284671532799E-2</v>
      </c>
      <c r="R794" s="16"/>
      <c r="S794" s="16">
        <v>1.33079847908745E-2</v>
      </c>
      <c r="T794" s="16">
        <v>1.43540669856459E-2</v>
      </c>
      <c r="U794" s="16">
        <v>1.0775862068965501E-2</v>
      </c>
      <c r="V794" s="16">
        <v>2.6653504442250699E-2</v>
      </c>
      <c r="W794" s="16">
        <v>1.4038876889848799E-2</v>
      </c>
      <c r="X794" s="16">
        <v>1.06796116504854E-2</v>
      </c>
      <c r="Y794" s="16">
        <v>1.1940298507462701E-2</v>
      </c>
      <c r="Z794" s="16"/>
      <c r="AA794" s="16">
        <v>1.25148986889154E-2</v>
      </c>
      <c r="AB794" s="16">
        <v>1.9766146993318499E-2</v>
      </c>
      <c r="AC794" s="16"/>
      <c r="AD794" s="16">
        <v>2.1276595744680899E-2</v>
      </c>
      <c r="AE794" s="16">
        <v>1.6062176165803101E-2</v>
      </c>
      <c r="AF794" s="16"/>
      <c r="AG794" s="16">
        <v>1.7786561264822101E-2</v>
      </c>
      <c r="AH794" s="16">
        <v>1.7153284671532799E-2</v>
      </c>
      <c r="AI794" s="16"/>
      <c r="AJ794" s="16">
        <v>1.0642652476463401E-2</v>
      </c>
      <c r="AK794" s="16">
        <v>2.3346303501945501E-2</v>
      </c>
      <c r="AL794" s="16"/>
      <c r="AM794" s="16">
        <v>0.10280373831775701</v>
      </c>
      <c r="AN794" s="16">
        <v>3.03514376996805E-2</v>
      </c>
      <c r="AO794" s="16">
        <v>7.6427996781979098E-3</v>
      </c>
      <c r="AP794" s="16">
        <v>1.6736401673640201E-3</v>
      </c>
      <c r="AQ794" s="16"/>
      <c r="AR794" s="16">
        <v>1.25786163522013E-2</v>
      </c>
      <c r="AS794" s="16">
        <v>1.9565217391304301E-2</v>
      </c>
      <c r="AT794" s="16"/>
      <c r="AU794" s="16">
        <v>1.6029593094944498E-2</v>
      </c>
      <c r="AV794" s="16">
        <v>1.77169769006504E-2</v>
      </c>
      <c r="AW794" s="16"/>
      <c r="AX794" s="16">
        <v>1.8845700824499399E-2</v>
      </c>
      <c r="AY794" s="16">
        <v>1.7190680841438599E-2</v>
      </c>
      <c r="AZ794" s="16"/>
      <c r="BA794" s="16">
        <v>1.93370165745856E-2</v>
      </c>
      <c r="BB794" s="16">
        <v>1.7318663406683001E-2</v>
      </c>
      <c r="BC794" s="16"/>
      <c r="BD794" s="16">
        <v>1.5706806282722498E-2</v>
      </c>
      <c r="BE794" s="16">
        <v>1.7844727694090401E-2</v>
      </c>
      <c r="BF794" s="16"/>
      <c r="BG794" s="16">
        <v>2.7027027027027001E-2</v>
      </c>
      <c r="BH794" s="16">
        <v>1.6887816646562099E-2</v>
      </c>
      <c r="BI794" s="16"/>
      <c r="BJ794" s="16">
        <v>8.0128205128205104E-3</v>
      </c>
      <c r="BK794" s="16">
        <v>1.8725785622040501E-2</v>
      </c>
      <c r="BL794" s="16"/>
      <c r="BM794" s="16">
        <v>7.5949367088607601E-3</v>
      </c>
      <c r="BN794" s="16">
        <v>1.82564102564103E-2</v>
      </c>
      <c r="BO794" s="16"/>
      <c r="BP794" s="16">
        <v>9.93377483443709E-3</v>
      </c>
      <c r="BQ794" s="16">
        <v>1.8431204457779699E-2</v>
      </c>
    </row>
    <row r="795" spans="2:69" x14ac:dyDescent="0.25">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c r="AC795" s="16"/>
      <c r="AD795" s="16"/>
      <c r="AE795" s="16"/>
      <c r="AF795" s="16"/>
      <c r="AG795" s="16"/>
      <c r="AH795" s="16"/>
      <c r="AI795" s="16"/>
      <c r="AJ795" s="16"/>
      <c r="AK795" s="16"/>
      <c r="AL795" s="16"/>
      <c r="AM795" s="16"/>
      <c r="AN795" s="16"/>
      <c r="AO795" s="16"/>
      <c r="AP795" s="16"/>
      <c r="AQ795" s="16"/>
      <c r="AR795" s="16"/>
      <c r="AS795" s="16"/>
      <c r="AT795" s="16"/>
      <c r="AU795" s="16"/>
      <c r="AV795" s="16"/>
      <c r="AW795" s="16"/>
      <c r="AX795" s="16"/>
      <c r="AY795" s="16"/>
      <c r="AZ795" s="16"/>
      <c r="BA795" s="16"/>
      <c r="BB795" s="16"/>
      <c r="BC795" s="16"/>
      <c r="BD795" s="16"/>
      <c r="BE795" s="16"/>
      <c r="BF795" s="16"/>
      <c r="BG795" s="16"/>
      <c r="BH795" s="16"/>
      <c r="BI795" s="16"/>
      <c r="BJ795" s="16"/>
      <c r="BK795" s="16"/>
      <c r="BL795" s="16"/>
      <c r="BM795" s="16"/>
      <c r="BN795" s="16"/>
      <c r="BO795" s="16"/>
      <c r="BP795" s="16"/>
      <c r="BQ795" s="16"/>
    </row>
    <row r="796" spans="2:69" x14ac:dyDescent="0.25">
      <c r="B796" s="6" t="s">
        <v>364</v>
      </c>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c r="AD796" s="16"/>
      <c r="AE796" s="16"/>
      <c r="AF796" s="16"/>
      <c r="AG796" s="16"/>
      <c r="AH796" s="16"/>
      <c r="AI796" s="16"/>
      <c r="AJ796" s="16"/>
      <c r="AK796" s="16"/>
      <c r="AL796" s="16"/>
      <c r="AM796" s="16"/>
      <c r="AN796" s="16"/>
      <c r="AO796" s="16"/>
      <c r="AP796" s="16"/>
      <c r="AQ796" s="16"/>
      <c r="AR796" s="16"/>
      <c r="AS796" s="16"/>
      <c r="AT796" s="16"/>
      <c r="AU796" s="16"/>
      <c r="AV796" s="16"/>
      <c r="AW796" s="16"/>
      <c r="AX796" s="16"/>
      <c r="AY796" s="16"/>
      <c r="AZ796" s="16"/>
      <c r="BA796" s="16"/>
      <c r="BB796" s="16"/>
      <c r="BC796" s="16"/>
      <c r="BD796" s="16"/>
      <c r="BE796" s="16"/>
      <c r="BF796" s="16"/>
      <c r="BG796" s="16"/>
      <c r="BH796" s="16"/>
      <c r="BI796" s="16"/>
      <c r="BJ796" s="16"/>
      <c r="BK796" s="16"/>
      <c r="BL796" s="16"/>
      <c r="BM796" s="16"/>
      <c r="BN796" s="16"/>
      <c r="BO796" s="16"/>
      <c r="BP796" s="16"/>
      <c r="BQ796" s="16"/>
    </row>
    <row r="797" spans="2:69" x14ac:dyDescent="0.25">
      <c r="B797" s="23" t="s">
        <v>70</v>
      </c>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c r="AE797" s="16"/>
      <c r="AF797" s="16"/>
      <c r="AG797" s="16"/>
      <c r="AH797" s="16"/>
      <c r="AI797" s="16"/>
      <c r="AJ797" s="16"/>
      <c r="AK797" s="16"/>
      <c r="AL797" s="16"/>
      <c r="AM797" s="16"/>
      <c r="AN797" s="16"/>
      <c r="AO797" s="16"/>
      <c r="AP797" s="16"/>
      <c r="AQ797" s="16"/>
      <c r="AR797" s="16"/>
      <c r="AS797" s="16"/>
      <c r="AT797" s="16"/>
      <c r="AU797" s="16"/>
      <c r="AV797" s="16"/>
      <c r="AW797" s="16"/>
      <c r="AX797" s="16"/>
      <c r="AY797" s="16"/>
      <c r="AZ797" s="16"/>
      <c r="BA797" s="16"/>
      <c r="BB797" s="16"/>
      <c r="BC797" s="16"/>
      <c r="BD797" s="16"/>
      <c r="BE797" s="16"/>
      <c r="BF797" s="16"/>
      <c r="BG797" s="16"/>
      <c r="BH797" s="16"/>
      <c r="BI797" s="16"/>
      <c r="BJ797" s="16"/>
      <c r="BK797" s="16"/>
      <c r="BL797" s="16"/>
      <c r="BM797" s="16"/>
      <c r="BN797" s="16"/>
      <c r="BO797" s="16"/>
      <c r="BP797" s="16"/>
      <c r="BQ797" s="16"/>
    </row>
    <row r="798" spans="2:69" x14ac:dyDescent="0.25">
      <c r="B798" t="s">
        <v>360</v>
      </c>
      <c r="C798" s="16">
        <v>0.30417457305502799</v>
      </c>
      <c r="D798" s="16">
        <v>0.27678571428571402</v>
      </c>
      <c r="E798" s="16">
        <v>0.31396957123098201</v>
      </c>
      <c r="F798" s="16">
        <v>0.29102167182662497</v>
      </c>
      <c r="G798" s="16">
        <v>0.22238372093023301</v>
      </c>
      <c r="H798" s="16">
        <v>0.38922610015174502</v>
      </c>
      <c r="I798" s="16">
        <v>0.27868852459016402</v>
      </c>
      <c r="J798" s="16">
        <v>0.28787878787878801</v>
      </c>
      <c r="K798" s="16">
        <v>0.26890756302521002</v>
      </c>
      <c r="L798" s="16">
        <v>0.23008849557522101</v>
      </c>
      <c r="M798" s="16"/>
      <c r="N798" s="16">
        <v>0.69156626506024099</v>
      </c>
      <c r="O798" s="16">
        <v>0.4</v>
      </c>
      <c r="P798" s="16">
        <v>0.27850467289719599</v>
      </c>
      <c r="Q798" s="16">
        <v>0.17481751824817501</v>
      </c>
      <c r="R798" s="16"/>
      <c r="S798" s="16">
        <v>0.48479087452471498</v>
      </c>
      <c r="T798" s="16">
        <v>0.31578947368421101</v>
      </c>
      <c r="U798" s="16">
        <v>0.32112068965517199</v>
      </c>
      <c r="V798" s="16">
        <v>0.38795656465942702</v>
      </c>
      <c r="W798" s="16">
        <v>0.239740820734341</v>
      </c>
      <c r="X798" s="16">
        <v>0.23592233009708699</v>
      </c>
      <c r="Y798" s="16">
        <v>0.21641791044776101</v>
      </c>
      <c r="Z798" s="16"/>
      <c r="AA798" s="16">
        <v>0.215733015494636</v>
      </c>
      <c r="AB798" s="16">
        <v>0.34548997772828499</v>
      </c>
      <c r="AC798" s="16"/>
      <c r="AD798" s="16">
        <v>0.34397163120567398</v>
      </c>
      <c r="AE798" s="16">
        <v>0.28963730569948198</v>
      </c>
      <c r="AF798" s="16"/>
      <c r="AG798" s="16">
        <v>0.44426877470355702</v>
      </c>
      <c r="AH798" s="16">
        <v>0.17481751824817501</v>
      </c>
      <c r="AI798" s="16"/>
      <c r="AJ798" s="16">
        <v>0.246418338108883</v>
      </c>
      <c r="AK798" s="16">
        <v>0.35408560311283999</v>
      </c>
      <c r="AL798" s="16"/>
      <c r="AM798" s="16">
        <v>0.81308411214953302</v>
      </c>
      <c r="AN798" s="16">
        <v>0.57907348242811496</v>
      </c>
      <c r="AO798" s="16">
        <v>0.238938053097345</v>
      </c>
      <c r="AP798" s="16">
        <v>1.6736401673640201E-2</v>
      </c>
      <c r="AQ798" s="16"/>
      <c r="AR798" s="16">
        <v>0.220754716981132</v>
      </c>
      <c r="AS798" s="16">
        <v>0.34021739130434803</v>
      </c>
      <c r="AT798" s="16"/>
      <c r="AU798" s="16">
        <v>0.31196054254007399</v>
      </c>
      <c r="AV798" s="16">
        <v>0.30275846602377199</v>
      </c>
      <c r="AW798" s="16"/>
      <c r="AX798" s="16">
        <v>0.24028268551236701</v>
      </c>
      <c r="AY798" s="16">
        <v>0.31644424338385002</v>
      </c>
      <c r="AZ798" s="16"/>
      <c r="BA798" s="16">
        <v>0.25966850828729299</v>
      </c>
      <c r="BB798" s="16">
        <v>0.307457212713936</v>
      </c>
      <c r="BC798" s="16"/>
      <c r="BD798" s="16">
        <v>0.26178010471204199</v>
      </c>
      <c r="BE798" s="16">
        <v>0.31355735805330198</v>
      </c>
      <c r="BF798" s="16"/>
      <c r="BG798" s="16">
        <v>0.22635135135135101</v>
      </c>
      <c r="BH798" s="16">
        <v>0.30880579010856501</v>
      </c>
      <c r="BI798" s="16"/>
      <c r="BJ798" s="16">
        <v>0.23557692307692299</v>
      </c>
      <c r="BK798" s="16">
        <v>0.31338786052518303</v>
      </c>
      <c r="BL798" s="16"/>
      <c r="BM798" s="16">
        <v>0.316455696202532</v>
      </c>
      <c r="BN798" s="16">
        <v>0.30317948717948701</v>
      </c>
      <c r="BO798" s="16"/>
      <c r="BP798" s="16">
        <v>0.30463576158940397</v>
      </c>
      <c r="BQ798" s="16">
        <v>0.30411487355336497</v>
      </c>
    </row>
    <row r="799" spans="2:69" x14ac:dyDescent="0.25">
      <c r="B799" t="s">
        <v>361</v>
      </c>
      <c r="C799" s="16">
        <v>0.61499051233396596</v>
      </c>
      <c r="D799" s="16">
        <v>0.62202380952380998</v>
      </c>
      <c r="E799" s="16">
        <v>0.62240663900414905</v>
      </c>
      <c r="F799" s="16">
        <v>0.65170278637770895</v>
      </c>
      <c r="G799" s="16">
        <v>0.76162790697674398</v>
      </c>
      <c r="H799" s="16">
        <v>0.47116843702579703</v>
      </c>
      <c r="I799" s="16">
        <v>0.68978562421185396</v>
      </c>
      <c r="J799" s="16">
        <v>0.50505050505050497</v>
      </c>
      <c r="K799" s="16">
        <v>0.621848739495798</v>
      </c>
      <c r="L799" s="16">
        <v>0.76106194690265505</v>
      </c>
      <c r="M799" s="16"/>
      <c r="N799" s="16">
        <v>0.22650602409638601</v>
      </c>
      <c r="O799" s="16">
        <v>0.50317460317460305</v>
      </c>
      <c r="P799" s="16">
        <v>0.63831775700934601</v>
      </c>
      <c r="Q799" s="16">
        <v>0.74927007299270099</v>
      </c>
      <c r="R799" s="16"/>
      <c r="S799" s="16">
        <v>0.44296577946768101</v>
      </c>
      <c r="T799" s="16">
        <v>0.60526315789473695</v>
      </c>
      <c r="U799" s="16">
        <v>0.62284482758620696</v>
      </c>
      <c r="V799" s="16">
        <v>0.52023692003948696</v>
      </c>
      <c r="W799" s="16">
        <v>0.69438444924406095</v>
      </c>
      <c r="X799" s="16">
        <v>0.69417475728155298</v>
      </c>
      <c r="Y799" s="16">
        <v>0.685074626865672</v>
      </c>
      <c r="Z799" s="16"/>
      <c r="AA799" s="16">
        <v>0.74374255065554196</v>
      </c>
      <c r="AB799" s="16">
        <v>0.55484409799554602</v>
      </c>
      <c r="AC799" s="16"/>
      <c r="AD799" s="16">
        <v>0.56524822695035504</v>
      </c>
      <c r="AE799" s="16">
        <v>0.63316062176165799</v>
      </c>
      <c r="AF799" s="16"/>
      <c r="AG799" s="16">
        <v>0.46956521739130402</v>
      </c>
      <c r="AH799" s="16">
        <v>0.74927007299270099</v>
      </c>
      <c r="AI799" s="16"/>
      <c r="AJ799" s="16">
        <v>0.69013507981989397</v>
      </c>
      <c r="AK799" s="16">
        <v>0.55005305978068597</v>
      </c>
      <c r="AL799" s="16"/>
      <c r="AM799" s="16">
        <v>5.60747663551402E-2</v>
      </c>
      <c r="AN799" s="16">
        <v>0.26757188498402601</v>
      </c>
      <c r="AO799" s="16">
        <v>0.68785197103781204</v>
      </c>
      <c r="AP799" s="16">
        <v>0.97573221757322204</v>
      </c>
      <c r="AQ799" s="16"/>
      <c r="AR799" s="16">
        <v>0.72012578616352196</v>
      </c>
      <c r="AS799" s="16">
        <v>0.56956521739130395</v>
      </c>
      <c r="AT799" s="16"/>
      <c r="AU799" s="16">
        <v>0.60789149198520298</v>
      </c>
      <c r="AV799" s="16">
        <v>0.61628167750616702</v>
      </c>
      <c r="AW799" s="16"/>
      <c r="AX799" s="16">
        <v>0.67255594817432296</v>
      </c>
      <c r="AY799" s="16">
        <v>0.60393576114001402</v>
      </c>
      <c r="AZ799" s="16"/>
      <c r="BA799" s="16">
        <v>0.65745856353591203</v>
      </c>
      <c r="BB799" s="16">
        <v>0.61185819070904601</v>
      </c>
      <c r="BC799" s="16"/>
      <c r="BD799" s="16">
        <v>0.65549738219895304</v>
      </c>
      <c r="BE799" s="16">
        <v>0.60602549246813397</v>
      </c>
      <c r="BF799" s="16"/>
      <c r="BG799" s="16">
        <v>0.69594594594594605</v>
      </c>
      <c r="BH799" s="16">
        <v>0.61017289907519101</v>
      </c>
      <c r="BI799" s="16"/>
      <c r="BJ799" s="16">
        <v>0.72115384615384603</v>
      </c>
      <c r="BK799" s="16">
        <v>0.60073181231166595</v>
      </c>
      <c r="BL799" s="16"/>
      <c r="BM799" s="16">
        <v>0.62278481012658204</v>
      </c>
      <c r="BN799" s="16">
        <v>0.61435897435897402</v>
      </c>
      <c r="BO799" s="16"/>
      <c r="BP799" s="16">
        <v>0.65397350993377501</v>
      </c>
      <c r="BQ799" s="16">
        <v>0.60994427775396498</v>
      </c>
    </row>
    <row r="800" spans="2:69" x14ac:dyDescent="0.25">
      <c r="B800" t="s">
        <v>330</v>
      </c>
      <c r="C800" s="16">
        <v>8.0834914611005698E-2</v>
      </c>
      <c r="D800" s="16">
        <v>0.101190476190476</v>
      </c>
      <c r="E800" s="16">
        <v>6.3623789764868599E-2</v>
      </c>
      <c r="F800" s="16">
        <v>5.7275541795665602E-2</v>
      </c>
      <c r="G800" s="16">
        <v>1.5988372093023302E-2</v>
      </c>
      <c r="H800" s="16">
        <v>0.139605462822458</v>
      </c>
      <c r="I800" s="16">
        <v>3.1525851197982298E-2</v>
      </c>
      <c r="J800" s="16">
        <v>0.20707070707070699</v>
      </c>
      <c r="K800" s="16">
        <v>0.109243697478992</v>
      </c>
      <c r="L800" s="16">
        <v>8.8495575221238902E-3</v>
      </c>
      <c r="M800" s="16"/>
      <c r="N800" s="16">
        <v>8.1927710843373497E-2</v>
      </c>
      <c r="O800" s="16">
        <v>9.6825396825396801E-2</v>
      </c>
      <c r="P800" s="16">
        <v>8.31775700934579E-2</v>
      </c>
      <c r="Q800" s="16">
        <v>7.5912408759124098E-2</v>
      </c>
      <c r="R800" s="16"/>
      <c r="S800" s="16">
        <v>7.2243346007604597E-2</v>
      </c>
      <c r="T800" s="16">
        <v>7.8947368421052599E-2</v>
      </c>
      <c r="U800" s="16">
        <v>5.6034482758620698E-2</v>
      </c>
      <c r="V800" s="16">
        <v>9.1806515301085898E-2</v>
      </c>
      <c r="W800" s="16">
        <v>6.5874730021598299E-2</v>
      </c>
      <c r="X800" s="16">
        <v>6.9902912621359198E-2</v>
      </c>
      <c r="Y800" s="16">
        <v>9.8507462686567196E-2</v>
      </c>
      <c r="Z800" s="16"/>
      <c r="AA800" s="16">
        <v>4.0524433849821198E-2</v>
      </c>
      <c r="AB800" s="16">
        <v>9.9665924276169299E-2</v>
      </c>
      <c r="AC800" s="16"/>
      <c r="AD800" s="16">
        <v>9.0780141843971596E-2</v>
      </c>
      <c r="AE800" s="16">
        <v>7.7202072538860106E-2</v>
      </c>
      <c r="AF800" s="16"/>
      <c r="AG800" s="16">
        <v>8.61660079051383E-2</v>
      </c>
      <c r="AH800" s="16">
        <v>7.5912408759124098E-2</v>
      </c>
      <c r="AI800" s="16"/>
      <c r="AJ800" s="16">
        <v>6.3446582071223903E-2</v>
      </c>
      <c r="AK800" s="16">
        <v>9.5861337106473293E-2</v>
      </c>
      <c r="AL800" s="16"/>
      <c r="AM800" s="16">
        <v>0.13084112149532701</v>
      </c>
      <c r="AN800" s="16">
        <v>0.153354632587859</v>
      </c>
      <c r="AO800" s="16">
        <v>7.3209975864843096E-2</v>
      </c>
      <c r="AP800" s="16">
        <v>7.5313807531380804E-3</v>
      </c>
      <c r="AQ800" s="16"/>
      <c r="AR800" s="16">
        <v>5.9119496855345899E-2</v>
      </c>
      <c r="AS800" s="16">
        <v>9.0217391304347805E-2</v>
      </c>
      <c r="AT800" s="16"/>
      <c r="AU800" s="16">
        <v>8.0147965474722596E-2</v>
      </c>
      <c r="AV800" s="16">
        <v>8.0959856470060598E-2</v>
      </c>
      <c r="AW800" s="16"/>
      <c r="AX800" s="16">
        <v>8.7161366313309799E-2</v>
      </c>
      <c r="AY800" s="16">
        <v>7.9619995476136601E-2</v>
      </c>
      <c r="AZ800" s="16"/>
      <c r="BA800" s="16">
        <v>8.2872928176795604E-2</v>
      </c>
      <c r="BB800" s="16">
        <v>8.0684596577017098E-2</v>
      </c>
      <c r="BC800" s="16"/>
      <c r="BD800" s="16">
        <v>8.2722513089005204E-2</v>
      </c>
      <c r="BE800" s="16">
        <v>8.0417149478563196E-2</v>
      </c>
      <c r="BF800" s="16"/>
      <c r="BG800" s="16">
        <v>7.77027027027027E-2</v>
      </c>
      <c r="BH800" s="16">
        <v>8.1021310816244502E-2</v>
      </c>
      <c r="BI800" s="16"/>
      <c r="BJ800" s="16">
        <v>4.3269230769230803E-2</v>
      </c>
      <c r="BK800" s="16">
        <v>8.5880327163151096E-2</v>
      </c>
      <c r="BL800" s="16"/>
      <c r="BM800" s="16">
        <v>6.0759493670886101E-2</v>
      </c>
      <c r="BN800" s="16">
        <v>8.2461538461538503E-2</v>
      </c>
      <c r="BO800" s="16"/>
      <c r="BP800" s="16">
        <v>4.1390728476821202E-2</v>
      </c>
      <c r="BQ800" s="16">
        <v>8.5940848692670394E-2</v>
      </c>
    </row>
    <row r="801" spans="2:69" x14ac:dyDescent="0.25">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c r="AD801" s="16"/>
      <c r="AE801" s="16"/>
      <c r="AF801" s="16"/>
      <c r="AG801" s="16"/>
      <c r="AH801" s="16"/>
      <c r="AI801" s="16"/>
      <c r="AJ801" s="16"/>
      <c r="AK801" s="16"/>
      <c r="AL801" s="16"/>
      <c r="AM801" s="16"/>
      <c r="AN801" s="16"/>
      <c r="AO801" s="16"/>
      <c r="AP801" s="16"/>
      <c r="AQ801" s="16"/>
      <c r="AR801" s="16"/>
      <c r="AS801" s="16"/>
      <c r="AT801" s="16"/>
      <c r="AU801" s="16"/>
      <c r="AV801" s="16"/>
      <c r="AW801" s="16"/>
      <c r="AX801" s="16"/>
      <c r="AY801" s="16"/>
      <c r="AZ801" s="16"/>
      <c r="BA801" s="16"/>
      <c r="BB801" s="16"/>
      <c r="BC801" s="16"/>
      <c r="BD801" s="16"/>
      <c r="BE801" s="16"/>
      <c r="BF801" s="16"/>
      <c r="BG801" s="16"/>
      <c r="BH801" s="16"/>
      <c r="BI801" s="16"/>
      <c r="BJ801" s="16"/>
      <c r="BK801" s="16"/>
      <c r="BL801" s="16"/>
      <c r="BM801" s="16"/>
      <c r="BN801" s="16"/>
      <c r="BO801" s="16"/>
      <c r="BP801" s="16"/>
      <c r="BQ801" s="16"/>
    </row>
    <row r="802" spans="2:69" x14ac:dyDescent="0.25">
      <c r="B802" s="6" t="s">
        <v>365</v>
      </c>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c r="AD802" s="16"/>
      <c r="AE802" s="16"/>
      <c r="AF802" s="16"/>
      <c r="AG802" s="16"/>
      <c r="AH802" s="16"/>
      <c r="AI802" s="16"/>
      <c r="AJ802" s="16"/>
      <c r="AK802" s="16"/>
      <c r="AL802" s="16"/>
      <c r="AM802" s="16"/>
      <c r="AN802" s="16"/>
      <c r="AO802" s="16"/>
      <c r="AP802" s="16"/>
      <c r="AQ802" s="16"/>
      <c r="AR802" s="16"/>
      <c r="AS802" s="16"/>
      <c r="AT802" s="16"/>
      <c r="AU802" s="16"/>
      <c r="AV802" s="16"/>
      <c r="AW802" s="16"/>
      <c r="AX802" s="16"/>
      <c r="AY802" s="16"/>
      <c r="AZ802" s="16"/>
      <c r="BA802" s="16"/>
      <c r="BB802" s="16"/>
      <c r="BC802" s="16"/>
      <c r="BD802" s="16"/>
      <c r="BE802" s="16"/>
      <c r="BF802" s="16"/>
      <c r="BG802" s="16"/>
      <c r="BH802" s="16"/>
      <c r="BI802" s="16"/>
      <c r="BJ802" s="16"/>
      <c r="BK802" s="16"/>
      <c r="BL802" s="16"/>
      <c r="BM802" s="16"/>
      <c r="BN802" s="16"/>
      <c r="BO802" s="16"/>
      <c r="BP802" s="16"/>
      <c r="BQ802" s="16"/>
    </row>
    <row r="803" spans="2:69" x14ac:dyDescent="0.25">
      <c r="B803" s="23" t="s">
        <v>70</v>
      </c>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c r="AC803" s="16"/>
      <c r="AD803" s="16"/>
      <c r="AE803" s="16"/>
      <c r="AF803" s="16"/>
      <c r="AG803" s="16"/>
      <c r="AH803" s="16"/>
      <c r="AI803" s="16"/>
      <c r="AJ803" s="16"/>
      <c r="AK803" s="16"/>
      <c r="AL803" s="16"/>
      <c r="AM803" s="16"/>
      <c r="AN803" s="16"/>
      <c r="AO803" s="16"/>
      <c r="AP803" s="16"/>
      <c r="AQ803" s="16"/>
      <c r="AR803" s="16"/>
      <c r="AS803" s="16"/>
      <c r="AT803" s="16"/>
      <c r="AU803" s="16"/>
      <c r="AV803" s="16"/>
      <c r="AW803" s="16"/>
      <c r="AX803" s="16"/>
      <c r="AY803" s="16"/>
      <c r="AZ803" s="16"/>
      <c r="BA803" s="16"/>
      <c r="BB803" s="16"/>
      <c r="BC803" s="16"/>
      <c r="BD803" s="16"/>
      <c r="BE803" s="16"/>
      <c r="BF803" s="16"/>
      <c r="BG803" s="16"/>
      <c r="BH803" s="16"/>
      <c r="BI803" s="16"/>
      <c r="BJ803" s="16"/>
      <c r="BK803" s="16"/>
      <c r="BL803" s="16"/>
      <c r="BM803" s="16"/>
      <c r="BN803" s="16"/>
      <c r="BO803" s="16"/>
      <c r="BP803" s="16"/>
      <c r="BQ803" s="16"/>
    </row>
    <row r="804" spans="2:69" x14ac:dyDescent="0.25">
      <c r="B804" t="s">
        <v>360</v>
      </c>
      <c r="C804" s="16">
        <v>0.121442125237192</v>
      </c>
      <c r="D804" s="16">
        <v>0.132440476190476</v>
      </c>
      <c r="E804" s="16">
        <v>0.127247579529737</v>
      </c>
      <c r="F804" s="16">
        <v>0.10061919504644</v>
      </c>
      <c r="G804" s="16">
        <v>0.15261627906976699</v>
      </c>
      <c r="H804" s="16">
        <v>0.112291350531108</v>
      </c>
      <c r="I804" s="16">
        <v>0.10718789407314</v>
      </c>
      <c r="J804" s="16">
        <v>0.12626262626262599</v>
      </c>
      <c r="K804" s="16">
        <v>0.17647058823529399</v>
      </c>
      <c r="L804" s="16">
        <v>8.8495575221238895E-2</v>
      </c>
      <c r="M804" s="16"/>
      <c r="N804" s="16">
        <v>0.181927710843374</v>
      </c>
      <c r="O804" s="16">
        <v>0.10952380952381</v>
      </c>
      <c r="P804" s="16">
        <v>0.123364485981308</v>
      </c>
      <c r="Q804" s="16">
        <v>0.105109489051095</v>
      </c>
      <c r="R804" s="16"/>
      <c r="S804" s="16">
        <v>0.17870722433460101</v>
      </c>
      <c r="T804" s="16">
        <v>0.13636363636363599</v>
      </c>
      <c r="U804" s="16">
        <v>9.6982758620689696E-2</v>
      </c>
      <c r="V804" s="16">
        <v>0.13129318854886499</v>
      </c>
      <c r="W804" s="16">
        <v>0.10259179265658699</v>
      </c>
      <c r="X804" s="16">
        <v>0.106796116504854</v>
      </c>
      <c r="Y804" s="16">
        <v>0.13134328358208999</v>
      </c>
      <c r="Z804" s="16"/>
      <c r="AA804" s="16">
        <v>0.115017878426698</v>
      </c>
      <c r="AB804" s="16">
        <v>0.12444320712694899</v>
      </c>
      <c r="AC804" s="16"/>
      <c r="AD804" s="16">
        <v>0.123404255319149</v>
      </c>
      <c r="AE804" s="16">
        <v>0.120725388601036</v>
      </c>
      <c r="AF804" s="16"/>
      <c r="AG804" s="16">
        <v>0.139130434782609</v>
      </c>
      <c r="AH804" s="16">
        <v>0.105109489051095</v>
      </c>
      <c r="AI804" s="16"/>
      <c r="AJ804" s="16">
        <v>9.5374539500614003E-2</v>
      </c>
      <c r="AK804" s="16">
        <v>0.143968871595331</v>
      </c>
      <c r="AL804" s="16"/>
      <c r="AM804" s="16">
        <v>0.44236760124610602</v>
      </c>
      <c r="AN804" s="16">
        <v>0.22204472843450501</v>
      </c>
      <c r="AO804" s="16">
        <v>8.4473049074819007E-2</v>
      </c>
      <c r="AP804" s="16">
        <v>6.69456066945607E-3</v>
      </c>
      <c r="AQ804" s="16"/>
      <c r="AR804" s="16">
        <v>0.120125786163522</v>
      </c>
      <c r="AS804" s="16">
        <v>0.12201086956521701</v>
      </c>
      <c r="AT804" s="16"/>
      <c r="AU804" s="16">
        <v>0.12700369913686799</v>
      </c>
      <c r="AV804" s="16">
        <v>0.12043058981834499</v>
      </c>
      <c r="AW804" s="16"/>
      <c r="AX804" s="16">
        <v>0.117785630153121</v>
      </c>
      <c r="AY804" s="16">
        <v>0.122144311241801</v>
      </c>
      <c r="AZ804" s="16"/>
      <c r="BA804" s="16">
        <v>0.15193370165745901</v>
      </c>
      <c r="BB804" s="16">
        <v>0.11919315403423</v>
      </c>
      <c r="BC804" s="16"/>
      <c r="BD804" s="16">
        <v>0.110994764397906</v>
      </c>
      <c r="BE804" s="16">
        <v>0.123754345307068</v>
      </c>
      <c r="BF804" s="16"/>
      <c r="BG804" s="16">
        <v>0.135135135135135</v>
      </c>
      <c r="BH804" s="16">
        <v>0.120627261761158</v>
      </c>
      <c r="BI804" s="16"/>
      <c r="BJ804" s="16">
        <v>0.165064102564103</v>
      </c>
      <c r="BK804" s="16">
        <v>0.11558329746018101</v>
      </c>
      <c r="BL804" s="16"/>
      <c r="BM804" s="16">
        <v>0.13670886075949401</v>
      </c>
      <c r="BN804" s="16">
        <v>0.12020512820512801</v>
      </c>
      <c r="BO804" s="16"/>
      <c r="BP804" s="16">
        <v>0.14238410596026499</v>
      </c>
      <c r="BQ804" s="16">
        <v>0.11873124732104599</v>
      </c>
    </row>
    <row r="805" spans="2:69" x14ac:dyDescent="0.25">
      <c r="B805" t="s">
        <v>361</v>
      </c>
      <c r="C805" s="16">
        <v>0.80910815939278902</v>
      </c>
      <c r="D805" s="16">
        <v>0.77380952380952395</v>
      </c>
      <c r="E805" s="16">
        <v>0.80774550484094099</v>
      </c>
      <c r="F805" s="16">
        <v>0.86068111455108398</v>
      </c>
      <c r="G805" s="16">
        <v>0.79941860465116299</v>
      </c>
      <c r="H805" s="16">
        <v>0.79362670713201799</v>
      </c>
      <c r="I805" s="16">
        <v>0.83732660781841095</v>
      </c>
      <c r="J805" s="16">
        <v>0.79292929292929304</v>
      </c>
      <c r="K805" s="16">
        <v>0.76470588235294101</v>
      </c>
      <c r="L805" s="16">
        <v>0.84955752212389402</v>
      </c>
      <c r="M805" s="16"/>
      <c r="N805" s="16">
        <v>0.712048192771084</v>
      </c>
      <c r="O805" s="16">
        <v>0.81111111111111101</v>
      </c>
      <c r="P805" s="16">
        <v>0.80654205607476603</v>
      </c>
      <c r="Q805" s="16">
        <v>0.839051094890511</v>
      </c>
      <c r="R805" s="16"/>
      <c r="S805" s="16">
        <v>0.72623574144486702</v>
      </c>
      <c r="T805" s="16">
        <v>0.794258373205742</v>
      </c>
      <c r="U805" s="16">
        <v>0.86206896551724099</v>
      </c>
      <c r="V805" s="16">
        <v>0.78677196446199404</v>
      </c>
      <c r="W805" s="16">
        <v>0.83045356371490298</v>
      </c>
      <c r="X805" s="16">
        <v>0.85048543689320399</v>
      </c>
      <c r="Y805" s="16">
        <v>0.81791044776119404</v>
      </c>
      <c r="Z805" s="16"/>
      <c r="AA805" s="16">
        <v>0.85101311084624598</v>
      </c>
      <c r="AB805" s="16">
        <v>0.78953229398663705</v>
      </c>
      <c r="AC805" s="16"/>
      <c r="AD805" s="16">
        <v>0.78794326241134705</v>
      </c>
      <c r="AE805" s="16">
        <v>0.81683937823834196</v>
      </c>
      <c r="AF805" s="16"/>
      <c r="AG805" s="16">
        <v>0.77667984189723305</v>
      </c>
      <c r="AH805" s="16">
        <v>0.839051094890511</v>
      </c>
      <c r="AI805" s="16"/>
      <c r="AJ805" s="16">
        <v>0.85632419156774497</v>
      </c>
      <c r="AK805" s="16">
        <v>0.76830562433675298</v>
      </c>
      <c r="AL805" s="16"/>
      <c r="AM805" s="16">
        <v>0.29283489096573201</v>
      </c>
      <c r="AN805" s="16">
        <v>0.64456869009584705</v>
      </c>
      <c r="AO805" s="16">
        <v>0.87087691069992001</v>
      </c>
      <c r="AP805" s="16">
        <v>0.99246861924686203</v>
      </c>
      <c r="AQ805" s="16"/>
      <c r="AR805" s="16">
        <v>0.83836477987421398</v>
      </c>
      <c r="AS805" s="16">
        <v>0.79646739130434796</v>
      </c>
      <c r="AT805" s="16"/>
      <c r="AU805" s="16">
        <v>0.80394574599260205</v>
      </c>
      <c r="AV805" s="16">
        <v>0.81004709576138101</v>
      </c>
      <c r="AW805" s="16"/>
      <c r="AX805" s="16">
        <v>0.82214369846878699</v>
      </c>
      <c r="AY805" s="16">
        <v>0.80660484053381598</v>
      </c>
      <c r="AZ805" s="16"/>
      <c r="BA805" s="16">
        <v>0.77071823204419898</v>
      </c>
      <c r="BB805" s="16">
        <v>0.811939690301548</v>
      </c>
      <c r="BC805" s="16"/>
      <c r="BD805" s="16">
        <v>0.82827225130890003</v>
      </c>
      <c r="BE805" s="16">
        <v>0.80486674391656998</v>
      </c>
      <c r="BF805" s="16"/>
      <c r="BG805" s="16">
        <v>0.77702702702702697</v>
      </c>
      <c r="BH805" s="16">
        <v>0.81101728990751898</v>
      </c>
      <c r="BI805" s="16"/>
      <c r="BJ805" s="16">
        <v>0.79326923076923095</v>
      </c>
      <c r="BK805" s="16">
        <v>0.81123547137322405</v>
      </c>
      <c r="BL805" s="16"/>
      <c r="BM805" s="16">
        <v>0.82784810126582298</v>
      </c>
      <c r="BN805" s="16">
        <v>0.807589743589744</v>
      </c>
      <c r="BO805" s="16"/>
      <c r="BP805" s="16">
        <v>0.82615894039735105</v>
      </c>
      <c r="BQ805" s="16">
        <v>0.80690098585512204</v>
      </c>
    </row>
    <row r="806" spans="2:69" x14ac:dyDescent="0.25">
      <c r="B806" t="s">
        <v>330</v>
      </c>
      <c r="C806" s="16">
        <v>6.9449715370018997E-2</v>
      </c>
      <c r="D806" s="16">
        <v>9.375E-2</v>
      </c>
      <c r="E806" s="16">
        <v>6.5006915629322301E-2</v>
      </c>
      <c r="F806" s="16">
        <v>3.8699690402476797E-2</v>
      </c>
      <c r="G806" s="16">
        <v>4.7965116279069797E-2</v>
      </c>
      <c r="H806" s="16">
        <v>9.40819423368741E-2</v>
      </c>
      <c r="I806" s="16">
        <v>5.5485498108448897E-2</v>
      </c>
      <c r="J806" s="16">
        <v>8.0808080808080801E-2</v>
      </c>
      <c r="K806" s="16">
        <v>5.8823529411764698E-2</v>
      </c>
      <c r="L806" s="16">
        <v>6.1946902654867297E-2</v>
      </c>
      <c r="M806" s="16"/>
      <c r="N806" s="16">
        <v>0.106024096385542</v>
      </c>
      <c r="O806" s="16">
        <v>7.9365079365079402E-2</v>
      </c>
      <c r="P806" s="16">
        <v>7.00934579439252E-2</v>
      </c>
      <c r="Q806" s="16">
        <v>5.5839416058394202E-2</v>
      </c>
      <c r="R806" s="16"/>
      <c r="S806" s="16">
        <v>9.5057034220532299E-2</v>
      </c>
      <c r="T806" s="16">
        <v>6.9377990430621997E-2</v>
      </c>
      <c r="U806" s="16">
        <v>4.0948275862068999E-2</v>
      </c>
      <c r="V806" s="16">
        <v>8.1934846989141205E-2</v>
      </c>
      <c r="W806" s="16">
        <v>6.6954643628509697E-2</v>
      </c>
      <c r="X806" s="16">
        <v>4.2718446601941698E-2</v>
      </c>
      <c r="Y806" s="16">
        <v>5.0746268656716401E-2</v>
      </c>
      <c r="Z806" s="16"/>
      <c r="AA806" s="16">
        <v>3.3969010727056E-2</v>
      </c>
      <c r="AB806" s="16">
        <v>8.6024498886414294E-2</v>
      </c>
      <c r="AC806" s="16"/>
      <c r="AD806" s="16">
        <v>8.8652482269503494E-2</v>
      </c>
      <c r="AE806" s="16">
        <v>6.24352331606218E-2</v>
      </c>
      <c r="AF806" s="16"/>
      <c r="AG806" s="16">
        <v>8.4189723320158102E-2</v>
      </c>
      <c r="AH806" s="16">
        <v>5.5839416058394202E-2</v>
      </c>
      <c r="AI806" s="16"/>
      <c r="AJ806" s="16">
        <v>4.8301268931641397E-2</v>
      </c>
      <c r="AK806" s="16">
        <v>8.7725504067916502E-2</v>
      </c>
      <c r="AL806" s="16"/>
      <c r="AM806" s="16">
        <v>0.26479750778816202</v>
      </c>
      <c r="AN806" s="16">
        <v>0.13338658146964899</v>
      </c>
      <c r="AO806" s="16">
        <v>4.4650040225261499E-2</v>
      </c>
      <c r="AP806" s="16">
        <v>8.3682008368200799E-4</v>
      </c>
      <c r="AQ806" s="16"/>
      <c r="AR806" s="16">
        <v>4.15094339622641E-2</v>
      </c>
      <c r="AS806" s="16">
        <v>8.1521739130434798E-2</v>
      </c>
      <c r="AT806" s="16"/>
      <c r="AU806" s="16">
        <v>6.9050554870530204E-2</v>
      </c>
      <c r="AV806" s="16">
        <v>6.9522314420273595E-2</v>
      </c>
      <c r="AW806" s="16"/>
      <c r="AX806" s="16">
        <v>6.0070671378091897E-2</v>
      </c>
      <c r="AY806" s="16">
        <v>7.1250848224383601E-2</v>
      </c>
      <c r="AZ806" s="16"/>
      <c r="BA806" s="16">
        <v>7.7348066298342497E-2</v>
      </c>
      <c r="BB806" s="16">
        <v>6.8867155664221705E-2</v>
      </c>
      <c r="BC806" s="16"/>
      <c r="BD806" s="16">
        <v>6.0732984293193702E-2</v>
      </c>
      <c r="BE806" s="16">
        <v>7.1378910776361507E-2</v>
      </c>
      <c r="BF806" s="16"/>
      <c r="BG806" s="16">
        <v>8.7837837837837801E-2</v>
      </c>
      <c r="BH806" s="16">
        <v>6.8355448331322899E-2</v>
      </c>
      <c r="BI806" s="16"/>
      <c r="BJ806" s="16">
        <v>4.1666666666666699E-2</v>
      </c>
      <c r="BK806" s="16">
        <v>7.3181231166594904E-2</v>
      </c>
      <c r="BL806" s="16"/>
      <c r="BM806" s="16">
        <v>3.5443037974683497E-2</v>
      </c>
      <c r="BN806" s="16">
        <v>7.22051282051282E-2</v>
      </c>
      <c r="BO806" s="16"/>
      <c r="BP806" s="16">
        <v>3.14569536423841E-2</v>
      </c>
      <c r="BQ806" s="16">
        <v>7.4367766823832004E-2</v>
      </c>
    </row>
    <row r="807" spans="2:69" x14ac:dyDescent="0.25">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c r="AD807" s="16"/>
      <c r="AE807" s="16"/>
      <c r="AF807" s="16"/>
      <c r="AG807" s="16"/>
      <c r="AH807" s="16"/>
      <c r="AI807" s="16"/>
      <c r="AJ807" s="16"/>
      <c r="AK807" s="16"/>
      <c r="AL807" s="16"/>
      <c r="AM807" s="16"/>
      <c r="AN807" s="16"/>
      <c r="AO807" s="16"/>
      <c r="AP807" s="16"/>
      <c r="AQ807" s="16"/>
      <c r="AR807" s="16"/>
      <c r="AS807" s="16"/>
      <c r="AT807" s="16"/>
      <c r="AU807" s="16"/>
      <c r="AV807" s="16"/>
      <c r="AW807" s="16"/>
      <c r="AX807" s="16"/>
      <c r="AY807" s="16"/>
      <c r="AZ807" s="16"/>
      <c r="BA807" s="16"/>
      <c r="BB807" s="16"/>
      <c r="BC807" s="16"/>
      <c r="BD807" s="16"/>
      <c r="BE807" s="16"/>
      <c r="BF807" s="16"/>
      <c r="BG807" s="16"/>
      <c r="BH807" s="16"/>
      <c r="BI807" s="16"/>
      <c r="BJ807" s="16"/>
      <c r="BK807" s="16"/>
      <c r="BL807" s="16"/>
      <c r="BM807" s="16"/>
      <c r="BN807" s="16"/>
      <c r="BO807" s="16"/>
      <c r="BP807" s="16"/>
      <c r="BQ807" s="16"/>
    </row>
    <row r="808" spans="2:69" x14ac:dyDescent="0.25">
      <c r="B808" s="6" t="s">
        <v>366</v>
      </c>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c r="AC808" s="16"/>
      <c r="AD808" s="16"/>
      <c r="AE808" s="16"/>
      <c r="AF808" s="16"/>
      <c r="AG808" s="16"/>
      <c r="AH808" s="16"/>
      <c r="AI808" s="16"/>
      <c r="AJ808" s="16"/>
      <c r="AK808" s="16"/>
      <c r="AL808" s="16"/>
      <c r="AM808" s="16"/>
      <c r="AN808" s="16"/>
      <c r="AO808" s="16"/>
      <c r="AP808" s="16"/>
      <c r="AQ808" s="16"/>
      <c r="AR808" s="16"/>
      <c r="AS808" s="16"/>
      <c r="AT808" s="16"/>
      <c r="AU808" s="16"/>
      <c r="AV808" s="16"/>
      <c r="AW808" s="16"/>
      <c r="AX808" s="16"/>
      <c r="AY808" s="16"/>
      <c r="AZ808" s="16"/>
      <c r="BA808" s="16"/>
      <c r="BB808" s="16"/>
      <c r="BC808" s="16"/>
      <c r="BD808" s="16"/>
      <c r="BE808" s="16"/>
      <c r="BF808" s="16"/>
      <c r="BG808" s="16"/>
      <c r="BH808" s="16"/>
      <c r="BI808" s="16"/>
      <c r="BJ808" s="16"/>
      <c r="BK808" s="16"/>
      <c r="BL808" s="16"/>
      <c r="BM808" s="16"/>
      <c r="BN808" s="16"/>
      <c r="BO808" s="16"/>
      <c r="BP808" s="16"/>
      <c r="BQ808" s="16"/>
    </row>
    <row r="809" spans="2:69" x14ac:dyDescent="0.25">
      <c r="B809" s="23" t="s">
        <v>70</v>
      </c>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c r="AC809" s="16"/>
      <c r="AD809" s="16"/>
      <c r="AE809" s="16"/>
      <c r="AF809" s="16"/>
      <c r="AG809" s="16"/>
      <c r="AH809" s="16"/>
      <c r="AI809" s="16"/>
      <c r="AJ809" s="16"/>
      <c r="AK809" s="16"/>
      <c r="AL809" s="16"/>
      <c r="AM809" s="16"/>
      <c r="AN809" s="16"/>
      <c r="AO809" s="16"/>
      <c r="AP809" s="16"/>
      <c r="AQ809" s="16"/>
      <c r="AR809" s="16"/>
      <c r="AS809" s="16"/>
      <c r="AT809" s="16"/>
      <c r="AU809" s="16"/>
      <c r="AV809" s="16"/>
      <c r="AW809" s="16"/>
      <c r="AX809" s="16"/>
      <c r="AY809" s="16"/>
      <c r="AZ809" s="16"/>
      <c r="BA809" s="16"/>
      <c r="BB809" s="16"/>
      <c r="BC809" s="16"/>
      <c r="BD809" s="16"/>
      <c r="BE809" s="16"/>
      <c r="BF809" s="16"/>
      <c r="BG809" s="16"/>
      <c r="BH809" s="16"/>
      <c r="BI809" s="16"/>
      <c r="BJ809" s="16"/>
      <c r="BK809" s="16"/>
      <c r="BL809" s="16"/>
      <c r="BM809" s="16"/>
      <c r="BN809" s="16"/>
      <c r="BO809" s="16"/>
      <c r="BP809" s="16"/>
      <c r="BQ809" s="16"/>
    </row>
    <row r="810" spans="2:69" x14ac:dyDescent="0.25">
      <c r="B810" t="s">
        <v>360</v>
      </c>
      <c r="C810" s="16">
        <v>0.21518026565464901</v>
      </c>
      <c r="D810" s="16">
        <v>0.18452380952381001</v>
      </c>
      <c r="E810" s="16">
        <v>0.230982019363762</v>
      </c>
      <c r="F810" s="16">
        <v>0.21826625386996901</v>
      </c>
      <c r="G810" s="16">
        <v>0.204941860465116</v>
      </c>
      <c r="H810" s="16">
        <v>0.21851289833080401</v>
      </c>
      <c r="I810" s="16">
        <v>0.24337957124842399</v>
      </c>
      <c r="J810" s="16">
        <v>0.16666666666666699</v>
      </c>
      <c r="K810" s="16">
        <v>0.218487394957983</v>
      </c>
      <c r="L810" s="16">
        <v>0.185840707964602</v>
      </c>
      <c r="M810" s="16"/>
      <c r="N810" s="16">
        <v>0.391566265060241</v>
      </c>
      <c r="O810" s="16">
        <v>0.23174603174603201</v>
      </c>
      <c r="P810" s="16">
        <v>0.200934579439252</v>
      </c>
      <c r="Q810" s="16">
        <v>0.163503649635036</v>
      </c>
      <c r="R810" s="16"/>
      <c r="S810" s="16">
        <v>0.30988593155893501</v>
      </c>
      <c r="T810" s="16">
        <v>0.26555023923444998</v>
      </c>
      <c r="U810" s="16">
        <v>0.21336206896551699</v>
      </c>
      <c r="V810" s="16">
        <v>0.24777887462981199</v>
      </c>
      <c r="W810" s="16">
        <v>0.18250539956803499</v>
      </c>
      <c r="X810" s="16">
        <v>0.163106796116505</v>
      </c>
      <c r="Y810" s="16">
        <v>0.18656716417910399</v>
      </c>
      <c r="Z810" s="16"/>
      <c r="AA810" s="16">
        <v>0.16328963051251499</v>
      </c>
      <c r="AB810" s="16">
        <v>0.239420935412027</v>
      </c>
      <c r="AC810" s="16"/>
      <c r="AD810" s="16">
        <v>0.23971631205673799</v>
      </c>
      <c r="AE810" s="16">
        <v>0.20621761658031099</v>
      </c>
      <c r="AF810" s="16"/>
      <c r="AG810" s="16">
        <v>0.27114624505928903</v>
      </c>
      <c r="AH810" s="16">
        <v>0.163503649635036</v>
      </c>
      <c r="AI810" s="16"/>
      <c r="AJ810" s="16">
        <v>0.166189111747851</v>
      </c>
      <c r="AK810" s="16">
        <v>0.25751680226388401</v>
      </c>
      <c r="AL810" s="16"/>
      <c r="AM810" s="16">
        <v>0.71962616822429903</v>
      </c>
      <c r="AN810" s="16">
        <v>0.39217252396166102</v>
      </c>
      <c r="AO810" s="16">
        <v>0.15486725663716799</v>
      </c>
      <c r="AP810" s="16">
        <v>2.0083682008368201E-2</v>
      </c>
      <c r="AQ810" s="16"/>
      <c r="AR810" s="16">
        <v>0.15408805031446501</v>
      </c>
      <c r="AS810" s="16">
        <v>0.241576086956522</v>
      </c>
      <c r="AT810" s="16"/>
      <c r="AU810" s="16">
        <v>0.237977805178792</v>
      </c>
      <c r="AV810" s="16">
        <v>0.21103386409508901</v>
      </c>
      <c r="AW810" s="16"/>
      <c r="AX810" s="16">
        <v>0.13898704358068301</v>
      </c>
      <c r="AY810" s="16">
        <v>0.22981225966975799</v>
      </c>
      <c r="AZ810" s="16"/>
      <c r="BA810" s="16">
        <v>0.24585635359116001</v>
      </c>
      <c r="BB810" s="16">
        <v>0.21291768541157299</v>
      </c>
      <c r="BC810" s="16"/>
      <c r="BD810" s="16">
        <v>0.228272251308901</v>
      </c>
      <c r="BE810" s="16">
        <v>0.21228273464658201</v>
      </c>
      <c r="BF810" s="16"/>
      <c r="BG810" s="16">
        <v>0.206081081081081</v>
      </c>
      <c r="BH810" s="16">
        <v>0.21572175311620401</v>
      </c>
      <c r="BI810" s="16"/>
      <c r="BJ810" s="16">
        <v>0.18589743589743599</v>
      </c>
      <c r="BK810" s="16">
        <v>0.21911321566939301</v>
      </c>
      <c r="BL810" s="16"/>
      <c r="BM810" s="16">
        <v>0.23291139240506301</v>
      </c>
      <c r="BN810" s="16">
        <v>0.21374358974359001</v>
      </c>
      <c r="BO810" s="16"/>
      <c r="BP810" s="16">
        <v>0.223509933774834</v>
      </c>
      <c r="BQ810" s="16">
        <v>0.21410201457351</v>
      </c>
    </row>
    <row r="811" spans="2:69" x14ac:dyDescent="0.25">
      <c r="B811" t="s">
        <v>361</v>
      </c>
      <c r="C811" s="16">
        <v>0.75787476280834898</v>
      </c>
      <c r="D811" s="16">
        <v>0.78720238095238104</v>
      </c>
      <c r="E811" s="16">
        <v>0.74550484094052605</v>
      </c>
      <c r="F811" s="16">
        <v>0.76625386996903999</v>
      </c>
      <c r="G811" s="16">
        <v>0.76453488372093004</v>
      </c>
      <c r="H811" s="16">
        <v>0.74734446130500798</v>
      </c>
      <c r="I811" s="16">
        <v>0.73896595208070603</v>
      </c>
      <c r="J811" s="16">
        <v>0.79797979797979801</v>
      </c>
      <c r="K811" s="16">
        <v>0.73949579831932799</v>
      </c>
      <c r="L811" s="16">
        <v>0.77876106194690298</v>
      </c>
      <c r="M811" s="16"/>
      <c r="N811" s="16">
        <v>0.575903614457831</v>
      </c>
      <c r="O811" s="16">
        <v>0.74126984126984097</v>
      </c>
      <c r="P811" s="16">
        <v>0.76635514018691597</v>
      </c>
      <c r="Q811" s="16">
        <v>0.81350364963503696</v>
      </c>
      <c r="R811" s="16"/>
      <c r="S811" s="16">
        <v>0.65399239543726195</v>
      </c>
      <c r="T811" s="16">
        <v>0.700956937799043</v>
      </c>
      <c r="U811" s="16">
        <v>0.77155172413793105</v>
      </c>
      <c r="V811" s="16">
        <v>0.71767028627838103</v>
      </c>
      <c r="W811" s="16">
        <v>0.79805615550755904</v>
      </c>
      <c r="X811" s="16">
        <v>0.821359223300971</v>
      </c>
      <c r="Y811" s="16">
        <v>0.78955223880597003</v>
      </c>
      <c r="Z811" s="16"/>
      <c r="AA811" s="16">
        <v>0.81704410011918904</v>
      </c>
      <c r="AB811" s="16">
        <v>0.73023385300668198</v>
      </c>
      <c r="AC811" s="16"/>
      <c r="AD811" s="16">
        <v>0.719858156028369</v>
      </c>
      <c r="AE811" s="16">
        <v>0.77176165803108798</v>
      </c>
      <c r="AF811" s="16"/>
      <c r="AG811" s="16">
        <v>0.69762845849802402</v>
      </c>
      <c r="AH811" s="16">
        <v>0.81350364963503696</v>
      </c>
      <c r="AI811" s="16"/>
      <c r="AJ811" s="16">
        <v>0.81416291444944699</v>
      </c>
      <c r="AK811" s="16">
        <v>0.70923240183940595</v>
      </c>
      <c r="AL811" s="16"/>
      <c r="AM811" s="16">
        <v>0.17445482866043599</v>
      </c>
      <c r="AN811" s="16">
        <v>0.55910543130990398</v>
      </c>
      <c r="AO811" s="16">
        <v>0.82783588093322602</v>
      </c>
      <c r="AP811" s="16">
        <v>0.97740585774058597</v>
      </c>
      <c r="AQ811" s="16"/>
      <c r="AR811" s="16">
        <v>0.82264150943396197</v>
      </c>
      <c r="AS811" s="16">
        <v>0.72989130434782601</v>
      </c>
      <c r="AT811" s="16"/>
      <c r="AU811" s="16">
        <v>0.73982737361282402</v>
      </c>
      <c r="AV811" s="16">
        <v>0.76115721013680204</v>
      </c>
      <c r="AW811" s="16"/>
      <c r="AX811" s="16">
        <v>0.83392226148409898</v>
      </c>
      <c r="AY811" s="16">
        <v>0.74327075322325298</v>
      </c>
      <c r="AZ811" s="16"/>
      <c r="BA811" s="16">
        <v>0.72099447513812198</v>
      </c>
      <c r="BB811" s="16">
        <v>0.76059494702526498</v>
      </c>
      <c r="BC811" s="16"/>
      <c r="BD811" s="16">
        <v>0.74973821989528799</v>
      </c>
      <c r="BE811" s="16">
        <v>0.75967555040556201</v>
      </c>
      <c r="BF811" s="16"/>
      <c r="BG811" s="16">
        <v>0.75337837837837796</v>
      </c>
      <c r="BH811" s="16">
        <v>0.75814234016887805</v>
      </c>
      <c r="BI811" s="16"/>
      <c r="BJ811" s="16">
        <v>0.79807692307692302</v>
      </c>
      <c r="BK811" s="16">
        <v>0.75247524752475203</v>
      </c>
      <c r="BL811" s="16"/>
      <c r="BM811" s="16">
        <v>0.74177215189873402</v>
      </c>
      <c r="BN811" s="16">
        <v>0.75917948717948702</v>
      </c>
      <c r="BO811" s="16"/>
      <c r="BP811" s="16">
        <v>0.75662251655629098</v>
      </c>
      <c r="BQ811" s="16">
        <v>0.75803686240891599</v>
      </c>
    </row>
    <row r="812" spans="2:69" x14ac:dyDescent="0.25">
      <c r="B812" t="s">
        <v>330</v>
      </c>
      <c r="C812" s="16">
        <v>2.6944971537001899E-2</v>
      </c>
      <c r="D812" s="16">
        <v>2.82738095238095E-2</v>
      </c>
      <c r="E812" s="16">
        <v>2.3513139695712299E-2</v>
      </c>
      <c r="F812" s="16">
        <v>1.54798761609907E-2</v>
      </c>
      <c r="G812" s="16">
        <v>3.0523255813953501E-2</v>
      </c>
      <c r="H812" s="16">
        <v>3.4142640364188202E-2</v>
      </c>
      <c r="I812" s="16">
        <v>1.7654476670870101E-2</v>
      </c>
      <c r="J812" s="16">
        <v>3.5353535353535401E-2</v>
      </c>
      <c r="K812" s="16">
        <v>4.20168067226891E-2</v>
      </c>
      <c r="L812" s="16">
        <v>3.5398230088495602E-2</v>
      </c>
      <c r="M812" s="16"/>
      <c r="N812" s="16">
        <v>3.2530120481927702E-2</v>
      </c>
      <c r="O812" s="16">
        <v>2.6984126984126999E-2</v>
      </c>
      <c r="P812" s="16">
        <v>3.27102803738318E-2</v>
      </c>
      <c r="Q812" s="16">
        <v>2.2992700729926999E-2</v>
      </c>
      <c r="R812" s="16"/>
      <c r="S812" s="16">
        <v>3.6121673003802299E-2</v>
      </c>
      <c r="T812" s="16">
        <v>3.3492822966507199E-2</v>
      </c>
      <c r="U812" s="16">
        <v>1.5086206896551701E-2</v>
      </c>
      <c r="V812" s="16">
        <v>3.45508390918065E-2</v>
      </c>
      <c r="W812" s="16">
        <v>1.9438444924405999E-2</v>
      </c>
      <c r="X812" s="16">
        <v>1.5533980582524301E-2</v>
      </c>
      <c r="Y812" s="16">
        <v>2.3880597014925401E-2</v>
      </c>
      <c r="Z812" s="16"/>
      <c r="AA812" s="16">
        <v>1.9666269368295599E-2</v>
      </c>
      <c r="AB812" s="16">
        <v>3.03452115812918E-2</v>
      </c>
      <c r="AC812" s="16"/>
      <c r="AD812" s="16">
        <v>4.0425531914893599E-2</v>
      </c>
      <c r="AE812" s="16">
        <v>2.2020725388601E-2</v>
      </c>
      <c r="AF812" s="16"/>
      <c r="AG812" s="16">
        <v>3.1225296442687699E-2</v>
      </c>
      <c r="AH812" s="16">
        <v>2.2992700729926999E-2</v>
      </c>
      <c r="AI812" s="16"/>
      <c r="AJ812" s="16">
        <v>1.9647973802701599E-2</v>
      </c>
      <c r="AK812" s="16">
        <v>3.3250795896710303E-2</v>
      </c>
      <c r="AL812" s="16"/>
      <c r="AM812" s="16">
        <v>0.105919003115265</v>
      </c>
      <c r="AN812" s="16">
        <v>4.8722044728434499E-2</v>
      </c>
      <c r="AO812" s="16">
        <v>1.7296862429605799E-2</v>
      </c>
      <c r="AP812" s="16">
        <v>2.5104602510460298E-3</v>
      </c>
      <c r="AQ812" s="16"/>
      <c r="AR812" s="16">
        <v>2.3270440251572301E-2</v>
      </c>
      <c r="AS812" s="16">
        <v>2.85326086956522E-2</v>
      </c>
      <c r="AT812" s="16"/>
      <c r="AU812" s="16">
        <v>2.2194821208384698E-2</v>
      </c>
      <c r="AV812" s="16">
        <v>2.7808925768109401E-2</v>
      </c>
      <c r="AW812" s="16"/>
      <c r="AX812" s="16">
        <v>2.7090694935217902E-2</v>
      </c>
      <c r="AY812" s="16">
        <v>2.69169871069894E-2</v>
      </c>
      <c r="AZ812" s="16"/>
      <c r="BA812" s="16">
        <v>3.3149171270718203E-2</v>
      </c>
      <c r="BB812" s="16">
        <v>2.6487367563162199E-2</v>
      </c>
      <c r="BC812" s="16"/>
      <c r="BD812" s="16">
        <v>2.1989528795811501E-2</v>
      </c>
      <c r="BE812" s="16">
        <v>2.8041714947856299E-2</v>
      </c>
      <c r="BF812" s="16"/>
      <c r="BG812" s="16">
        <v>4.0540540540540501E-2</v>
      </c>
      <c r="BH812" s="16">
        <v>2.6135906714917601E-2</v>
      </c>
      <c r="BI812" s="16"/>
      <c r="BJ812" s="16">
        <v>1.6025641025641E-2</v>
      </c>
      <c r="BK812" s="16">
        <v>2.8411536805854499E-2</v>
      </c>
      <c r="BL812" s="16"/>
      <c r="BM812" s="16">
        <v>2.53164556962025E-2</v>
      </c>
      <c r="BN812" s="16">
        <v>2.7076923076923099E-2</v>
      </c>
      <c r="BO812" s="16"/>
      <c r="BP812" s="16">
        <v>1.9867549668874201E-2</v>
      </c>
      <c r="BQ812" s="16">
        <v>2.7861123017573899E-2</v>
      </c>
    </row>
    <row r="813" spans="2:69" x14ac:dyDescent="0.25">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c r="AD813" s="16"/>
      <c r="AE813" s="16"/>
      <c r="AF813" s="16"/>
      <c r="AG813" s="16"/>
      <c r="AH813" s="16"/>
      <c r="AI813" s="16"/>
      <c r="AJ813" s="16"/>
      <c r="AK813" s="16"/>
      <c r="AL813" s="16"/>
      <c r="AM813" s="16"/>
      <c r="AN813" s="16"/>
      <c r="AO813" s="16"/>
      <c r="AP813" s="16"/>
      <c r="AQ813" s="16"/>
      <c r="AR813" s="16"/>
      <c r="AS813" s="16"/>
      <c r="AT813" s="16"/>
      <c r="AU813" s="16"/>
      <c r="AV813" s="16"/>
      <c r="AW813" s="16"/>
      <c r="AX813" s="16"/>
      <c r="AY813" s="16"/>
      <c r="AZ813" s="16"/>
      <c r="BA813" s="16"/>
      <c r="BB813" s="16"/>
      <c r="BC813" s="16"/>
      <c r="BD813" s="16"/>
      <c r="BE813" s="16"/>
      <c r="BF813" s="16"/>
      <c r="BG813" s="16"/>
      <c r="BH813" s="16"/>
      <c r="BI813" s="16"/>
      <c r="BJ813" s="16"/>
      <c r="BK813" s="16"/>
      <c r="BL813" s="16"/>
      <c r="BM813" s="16"/>
      <c r="BN813" s="16"/>
      <c r="BO813" s="16"/>
      <c r="BP813" s="16"/>
      <c r="BQ813" s="16"/>
    </row>
    <row r="814" spans="2:69" x14ac:dyDescent="0.25">
      <c r="B814" s="6" t="s">
        <v>367</v>
      </c>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c r="AD814" s="16"/>
      <c r="AE814" s="16"/>
      <c r="AF814" s="16"/>
      <c r="AG814" s="16"/>
      <c r="AH814" s="16"/>
      <c r="AI814" s="16"/>
      <c r="AJ814" s="16"/>
      <c r="AK814" s="16"/>
      <c r="AL814" s="16"/>
      <c r="AM814" s="16"/>
      <c r="AN814" s="16"/>
      <c r="AO814" s="16"/>
      <c r="AP814" s="16"/>
      <c r="AQ814" s="16"/>
      <c r="AR814" s="16"/>
      <c r="AS814" s="16"/>
      <c r="AT814" s="16"/>
      <c r="AU814" s="16"/>
      <c r="AV814" s="16"/>
      <c r="AW814" s="16"/>
      <c r="AX814" s="16"/>
      <c r="AY814" s="16"/>
      <c r="AZ814" s="16"/>
      <c r="BA814" s="16"/>
      <c r="BB814" s="16"/>
      <c r="BC814" s="16"/>
      <c r="BD814" s="16"/>
      <c r="BE814" s="16"/>
      <c r="BF814" s="16"/>
      <c r="BG814" s="16"/>
      <c r="BH814" s="16"/>
      <c r="BI814" s="16"/>
      <c r="BJ814" s="16"/>
      <c r="BK814" s="16"/>
      <c r="BL814" s="16"/>
      <c r="BM814" s="16"/>
      <c r="BN814" s="16"/>
      <c r="BO814" s="16"/>
      <c r="BP814" s="16"/>
      <c r="BQ814" s="16"/>
    </row>
    <row r="815" spans="2:69" x14ac:dyDescent="0.25">
      <c r="B815" s="23" t="s">
        <v>70</v>
      </c>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c r="AD815" s="16"/>
      <c r="AE815" s="16"/>
      <c r="AF815" s="16"/>
      <c r="AG815" s="16"/>
      <c r="AH815" s="16"/>
      <c r="AI815" s="16"/>
      <c r="AJ815" s="16"/>
      <c r="AK815" s="16"/>
      <c r="AL815" s="16"/>
      <c r="AM815" s="16"/>
      <c r="AN815" s="16"/>
      <c r="AO815" s="16"/>
      <c r="AP815" s="16"/>
      <c r="AQ815" s="16"/>
      <c r="AR815" s="16"/>
      <c r="AS815" s="16"/>
      <c r="AT815" s="16"/>
      <c r="AU815" s="16"/>
      <c r="AV815" s="16"/>
      <c r="AW815" s="16"/>
      <c r="AX815" s="16"/>
      <c r="AY815" s="16"/>
      <c r="AZ815" s="16"/>
      <c r="BA815" s="16"/>
      <c r="BB815" s="16"/>
      <c r="BC815" s="16"/>
      <c r="BD815" s="16"/>
      <c r="BE815" s="16"/>
      <c r="BF815" s="16"/>
      <c r="BG815" s="16"/>
      <c r="BH815" s="16"/>
      <c r="BI815" s="16"/>
      <c r="BJ815" s="16"/>
      <c r="BK815" s="16"/>
      <c r="BL815" s="16"/>
      <c r="BM815" s="16"/>
      <c r="BN815" s="16"/>
      <c r="BO815" s="16"/>
      <c r="BP815" s="16"/>
      <c r="BQ815" s="16"/>
    </row>
    <row r="816" spans="2:69" x14ac:dyDescent="0.25">
      <c r="B816" t="s">
        <v>360</v>
      </c>
      <c r="C816" s="16">
        <v>0.104743833017078</v>
      </c>
      <c r="D816" s="16">
        <v>9.9702380952381001E-2</v>
      </c>
      <c r="E816" s="16">
        <v>9.9585062240663894E-2</v>
      </c>
      <c r="F816" s="16">
        <v>8.3591331269349797E-2</v>
      </c>
      <c r="G816" s="16">
        <v>0.13226744186046499</v>
      </c>
      <c r="H816" s="16">
        <v>0.119119878603945</v>
      </c>
      <c r="I816" s="16">
        <v>7.1878940731399693E-2</v>
      </c>
      <c r="J816" s="16">
        <v>9.5959595959595995E-2</v>
      </c>
      <c r="K816" s="16">
        <v>0.23529411764705899</v>
      </c>
      <c r="L816" s="16">
        <v>6.1946902654867297E-2</v>
      </c>
      <c r="M816" s="16"/>
      <c r="N816" s="16">
        <v>0.22289156626505999</v>
      </c>
      <c r="O816" s="16">
        <v>9.3650793650793707E-2</v>
      </c>
      <c r="P816" s="16">
        <v>8.8785046728972E-2</v>
      </c>
      <c r="Q816" s="16">
        <v>7.7737226277372298E-2</v>
      </c>
      <c r="R816" s="16"/>
      <c r="S816" s="16">
        <v>0.171102661596958</v>
      </c>
      <c r="T816" s="16">
        <v>9.3301435406698593E-2</v>
      </c>
      <c r="U816" s="16">
        <v>0.101293103448276</v>
      </c>
      <c r="V816" s="16">
        <v>0.128331688055281</v>
      </c>
      <c r="W816" s="16">
        <v>7.5593952483801297E-2</v>
      </c>
      <c r="X816" s="16">
        <v>9.2233009708737906E-2</v>
      </c>
      <c r="Y816" s="16">
        <v>0.104477611940299</v>
      </c>
      <c r="Z816" s="16"/>
      <c r="AA816" s="16">
        <v>9.1179976162097706E-2</v>
      </c>
      <c r="AB816" s="16">
        <v>0.111080178173719</v>
      </c>
      <c r="AC816" s="16"/>
      <c r="AD816" s="16">
        <v>0.121985815602837</v>
      </c>
      <c r="AE816" s="16">
        <v>9.8445595854922296E-2</v>
      </c>
      <c r="AF816" s="16"/>
      <c r="AG816" s="16">
        <v>0.13399209486166</v>
      </c>
      <c r="AH816" s="16">
        <v>7.7737226277372298E-2</v>
      </c>
      <c r="AI816" s="16"/>
      <c r="AJ816" s="16">
        <v>8.2685223086369206E-2</v>
      </c>
      <c r="AK816" s="16">
        <v>0.12380615493456</v>
      </c>
      <c r="AL816" s="16"/>
      <c r="AM816" s="16">
        <v>0.50155763239875395</v>
      </c>
      <c r="AN816" s="16">
        <v>0.18769968051118199</v>
      </c>
      <c r="AO816" s="16">
        <v>6.03378921962993E-2</v>
      </c>
      <c r="AP816" s="16">
        <v>3.3472803347280298E-3</v>
      </c>
      <c r="AQ816" s="16"/>
      <c r="AR816" s="16">
        <v>9.1823899371069204E-2</v>
      </c>
      <c r="AS816" s="16">
        <v>0.110326086956522</v>
      </c>
      <c r="AT816" s="16"/>
      <c r="AU816" s="16">
        <v>0.10974106041923599</v>
      </c>
      <c r="AV816" s="16">
        <v>0.10383494056963399</v>
      </c>
      <c r="AW816" s="16"/>
      <c r="AX816" s="16">
        <v>0.10718492343934</v>
      </c>
      <c r="AY816" s="16">
        <v>0.10427505089346301</v>
      </c>
      <c r="AZ816" s="16"/>
      <c r="BA816" s="16">
        <v>0.14088397790055199</v>
      </c>
      <c r="BB816" s="16">
        <v>0.102078239608802</v>
      </c>
      <c r="BC816" s="16"/>
      <c r="BD816" s="16">
        <v>9.0052356020942401E-2</v>
      </c>
      <c r="BE816" s="16">
        <v>0.107995365005794</v>
      </c>
      <c r="BF816" s="16"/>
      <c r="BG816" s="16">
        <v>0.111486486486486</v>
      </c>
      <c r="BH816" s="16">
        <v>0.104342581423402</v>
      </c>
      <c r="BI816" s="16"/>
      <c r="BJ816" s="16">
        <v>0.15064102564102599</v>
      </c>
      <c r="BK816" s="16">
        <v>9.8579423159707302E-2</v>
      </c>
      <c r="BL816" s="16"/>
      <c r="BM816" s="16">
        <v>0.14177215189873399</v>
      </c>
      <c r="BN816" s="16">
        <v>0.10174358974359</v>
      </c>
      <c r="BO816" s="16"/>
      <c r="BP816" s="16">
        <v>0.10430463576158901</v>
      </c>
      <c r="BQ816" s="16">
        <v>0.104800685812259</v>
      </c>
    </row>
    <row r="817" spans="2:69" x14ac:dyDescent="0.25">
      <c r="B817" t="s">
        <v>361</v>
      </c>
      <c r="C817" s="16">
        <v>0.88007590132827296</v>
      </c>
      <c r="D817" s="16">
        <v>0.891369047619048</v>
      </c>
      <c r="E817" s="16">
        <v>0.87690179806362401</v>
      </c>
      <c r="F817" s="16">
        <v>0.91176470588235303</v>
      </c>
      <c r="G817" s="16">
        <v>0.856104651162791</v>
      </c>
      <c r="H817" s="16">
        <v>0.85508345978755695</v>
      </c>
      <c r="I817" s="16">
        <v>0.91929382093316503</v>
      </c>
      <c r="J817" s="16">
        <v>0.89393939393939403</v>
      </c>
      <c r="K817" s="16">
        <v>0.747899159663866</v>
      </c>
      <c r="L817" s="16">
        <v>0.92920353982300896</v>
      </c>
      <c r="M817" s="16"/>
      <c r="N817" s="16">
        <v>0.76385542168674703</v>
      </c>
      <c r="O817" s="16">
        <v>0.88730158730158704</v>
      </c>
      <c r="P817" s="16">
        <v>0.89252336448598102</v>
      </c>
      <c r="Q817" s="16">
        <v>0.90875912408759096</v>
      </c>
      <c r="R817" s="16"/>
      <c r="S817" s="16">
        <v>0.81368821292775695</v>
      </c>
      <c r="T817" s="16">
        <v>0.88038277511961704</v>
      </c>
      <c r="U817" s="16">
        <v>0.881465517241379</v>
      </c>
      <c r="V817" s="16">
        <v>0.85389930898321798</v>
      </c>
      <c r="W817" s="16">
        <v>0.91468682505399601</v>
      </c>
      <c r="X817" s="16">
        <v>0.90194174757281598</v>
      </c>
      <c r="Y817" s="16">
        <v>0.88059701492537301</v>
      </c>
      <c r="Z817" s="16"/>
      <c r="AA817" s="16">
        <v>0.89809296781883197</v>
      </c>
      <c r="AB817" s="16">
        <v>0.87165924276169304</v>
      </c>
      <c r="AC817" s="16"/>
      <c r="AD817" s="16">
        <v>0.85744680851063804</v>
      </c>
      <c r="AE817" s="16">
        <v>0.88834196891191697</v>
      </c>
      <c r="AF817" s="16"/>
      <c r="AG817" s="16">
        <v>0.84901185770750998</v>
      </c>
      <c r="AH817" s="16">
        <v>0.90875912408759096</v>
      </c>
      <c r="AI817" s="16"/>
      <c r="AJ817" s="16">
        <v>0.90626279164961099</v>
      </c>
      <c r="AK817" s="16">
        <v>0.85744605588963596</v>
      </c>
      <c r="AL817" s="16"/>
      <c r="AM817" s="16">
        <v>0.41744548286604399</v>
      </c>
      <c r="AN817" s="16">
        <v>0.78194888178913702</v>
      </c>
      <c r="AO817" s="16">
        <v>0.93403057119871302</v>
      </c>
      <c r="AP817" s="16">
        <v>0.99497907949790798</v>
      </c>
      <c r="AQ817" s="16"/>
      <c r="AR817" s="16">
        <v>0.89748427672955999</v>
      </c>
      <c r="AS817" s="16">
        <v>0.87255434782608698</v>
      </c>
      <c r="AT817" s="16"/>
      <c r="AU817" s="16">
        <v>0.86806411837237996</v>
      </c>
      <c r="AV817" s="16">
        <v>0.88226059654631095</v>
      </c>
      <c r="AW817" s="16"/>
      <c r="AX817" s="16">
        <v>0.87514723203769096</v>
      </c>
      <c r="AY817" s="16">
        <v>0.88102239312372799</v>
      </c>
      <c r="AZ817" s="16"/>
      <c r="BA817" s="16">
        <v>0.83977900552486195</v>
      </c>
      <c r="BB817" s="16">
        <v>0.88304808475957597</v>
      </c>
      <c r="BC817" s="16"/>
      <c r="BD817" s="16">
        <v>0.90157068062827195</v>
      </c>
      <c r="BE817" s="16">
        <v>0.87531865585168001</v>
      </c>
      <c r="BF817" s="16"/>
      <c r="BG817" s="16">
        <v>0.858108108108108</v>
      </c>
      <c r="BH817" s="16">
        <v>0.88138319260152798</v>
      </c>
      <c r="BI817" s="16"/>
      <c r="BJ817" s="16">
        <v>0.83974358974358998</v>
      </c>
      <c r="BK817" s="16">
        <v>0.88549289711579804</v>
      </c>
      <c r="BL817" s="16"/>
      <c r="BM817" s="16">
        <v>0.84050632911392398</v>
      </c>
      <c r="BN817" s="16">
        <v>0.88328205128205095</v>
      </c>
      <c r="BO817" s="16"/>
      <c r="BP817" s="16">
        <v>0.887417218543046</v>
      </c>
      <c r="BQ817" s="16">
        <v>0.87912558936991003</v>
      </c>
    </row>
    <row r="818" spans="2:69" x14ac:dyDescent="0.25">
      <c r="B818" t="s">
        <v>330</v>
      </c>
      <c r="C818" s="16">
        <v>1.5180265654649E-2</v>
      </c>
      <c r="D818" s="16">
        <v>8.9285714285714298E-3</v>
      </c>
      <c r="E818" s="16">
        <v>2.3513139695712299E-2</v>
      </c>
      <c r="F818" s="16">
        <v>4.64396284829721E-3</v>
      </c>
      <c r="G818" s="16">
        <v>1.16279069767442E-2</v>
      </c>
      <c r="H818" s="16">
        <v>2.5796661608497699E-2</v>
      </c>
      <c r="I818" s="16">
        <v>8.8272383354350593E-3</v>
      </c>
      <c r="J818" s="16">
        <v>1.01010101010101E-2</v>
      </c>
      <c r="K818" s="16">
        <v>1.6806722689075598E-2</v>
      </c>
      <c r="L818" s="16">
        <v>8.8495575221238902E-3</v>
      </c>
      <c r="M818" s="16"/>
      <c r="N818" s="16">
        <v>1.32530120481928E-2</v>
      </c>
      <c r="O818" s="16">
        <v>1.9047619047619001E-2</v>
      </c>
      <c r="P818" s="16">
        <v>1.86915887850467E-2</v>
      </c>
      <c r="Q818" s="16">
        <v>1.35036496350365E-2</v>
      </c>
      <c r="R818" s="16"/>
      <c r="S818" s="16">
        <v>1.5209125475285201E-2</v>
      </c>
      <c r="T818" s="16">
        <v>2.6315789473684199E-2</v>
      </c>
      <c r="U818" s="16">
        <v>1.72413793103448E-2</v>
      </c>
      <c r="V818" s="16">
        <v>1.77690029615005E-2</v>
      </c>
      <c r="W818" s="16">
        <v>9.7192224622030202E-3</v>
      </c>
      <c r="X818" s="16">
        <v>5.8252427184466004E-3</v>
      </c>
      <c r="Y818" s="16">
        <v>1.49253731343284E-2</v>
      </c>
      <c r="Z818" s="16"/>
      <c r="AA818" s="16">
        <v>1.07270560190703E-2</v>
      </c>
      <c r="AB818" s="16">
        <v>1.7260579064588E-2</v>
      </c>
      <c r="AC818" s="16"/>
      <c r="AD818" s="16">
        <v>2.05673758865248E-2</v>
      </c>
      <c r="AE818" s="16">
        <v>1.32124352331606E-2</v>
      </c>
      <c r="AF818" s="16"/>
      <c r="AG818" s="16">
        <v>1.699604743083E-2</v>
      </c>
      <c r="AH818" s="16">
        <v>1.35036496350365E-2</v>
      </c>
      <c r="AI818" s="16"/>
      <c r="AJ818" s="16">
        <v>1.10519852640196E-2</v>
      </c>
      <c r="AK818" s="16">
        <v>1.8747789175804701E-2</v>
      </c>
      <c r="AL818" s="16"/>
      <c r="AM818" s="16">
        <v>8.0996884735202501E-2</v>
      </c>
      <c r="AN818" s="16">
        <v>3.03514376996805E-2</v>
      </c>
      <c r="AO818" s="16">
        <v>5.6315366049879299E-3</v>
      </c>
      <c r="AP818" s="16">
        <v>1.6736401673640201E-3</v>
      </c>
      <c r="AQ818" s="16"/>
      <c r="AR818" s="16">
        <v>1.06918238993711E-2</v>
      </c>
      <c r="AS818" s="16">
        <v>1.7119565217391299E-2</v>
      </c>
      <c r="AT818" s="16"/>
      <c r="AU818" s="16">
        <v>2.2194821208384698E-2</v>
      </c>
      <c r="AV818" s="16">
        <v>1.39044628840547E-2</v>
      </c>
      <c r="AW818" s="16"/>
      <c r="AX818" s="16">
        <v>1.7667844522968199E-2</v>
      </c>
      <c r="AY818" s="16">
        <v>1.47025559828093E-2</v>
      </c>
      <c r="AZ818" s="16"/>
      <c r="BA818" s="16">
        <v>1.93370165745856E-2</v>
      </c>
      <c r="BB818" s="16">
        <v>1.4873675631621799E-2</v>
      </c>
      <c r="BC818" s="16"/>
      <c r="BD818" s="16">
        <v>8.3769633507853394E-3</v>
      </c>
      <c r="BE818" s="16">
        <v>1.6685979142526099E-2</v>
      </c>
      <c r="BF818" s="16"/>
      <c r="BG818" s="16">
        <v>3.04054054054054E-2</v>
      </c>
      <c r="BH818" s="16">
        <v>1.4274225975070399E-2</v>
      </c>
      <c r="BI818" s="16"/>
      <c r="BJ818" s="16">
        <v>9.6153846153846194E-3</v>
      </c>
      <c r="BK818" s="16">
        <v>1.5927679724494201E-2</v>
      </c>
      <c r="BL818" s="16"/>
      <c r="BM818" s="16">
        <v>1.7721518987341801E-2</v>
      </c>
      <c r="BN818" s="16">
        <v>1.4974358974359E-2</v>
      </c>
      <c r="BO818" s="16"/>
      <c r="BP818" s="16">
        <v>8.2781456953642408E-3</v>
      </c>
      <c r="BQ818" s="16">
        <v>1.6073724817831099E-2</v>
      </c>
    </row>
    <row r="819" spans="2:69" x14ac:dyDescent="0.25">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row>
    <row r="820" spans="2:69" x14ac:dyDescent="0.25">
      <c r="B820" s="6" t="s">
        <v>368</v>
      </c>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c r="AC820" s="16"/>
      <c r="AD820" s="16"/>
      <c r="AE820" s="16"/>
      <c r="AF820" s="16"/>
      <c r="AG820" s="16"/>
      <c r="AH820" s="16"/>
      <c r="AI820" s="16"/>
      <c r="AJ820" s="16"/>
      <c r="AK820" s="16"/>
      <c r="AL820" s="16"/>
      <c r="AM820" s="16"/>
      <c r="AN820" s="16"/>
      <c r="AO820" s="16"/>
      <c r="AP820" s="16"/>
      <c r="AQ820" s="16"/>
      <c r="AR820" s="16"/>
      <c r="AS820" s="16"/>
      <c r="AT820" s="16"/>
      <c r="AU820" s="16"/>
      <c r="AV820" s="16"/>
      <c r="AW820" s="16"/>
      <c r="AX820" s="16"/>
      <c r="AY820" s="16"/>
      <c r="AZ820" s="16"/>
      <c r="BA820" s="16"/>
      <c r="BB820" s="16"/>
      <c r="BC820" s="16"/>
      <c r="BD820" s="16"/>
      <c r="BE820" s="16"/>
      <c r="BF820" s="16"/>
      <c r="BG820" s="16"/>
      <c r="BH820" s="16"/>
      <c r="BI820" s="16"/>
      <c r="BJ820" s="16"/>
      <c r="BK820" s="16"/>
      <c r="BL820" s="16"/>
      <c r="BM820" s="16"/>
      <c r="BN820" s="16"/>
      <c r="BO820" s="16"/>
      <c r="BP820" s="16"/>
      <c r="BQ820" s="16"/>
    </row>
    <row r="821" spans="2:69" x14ac:dyDescent="0.25">
      <c r="B821" s="23" t="s">
        <v>70</v>
      </c>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c r="AD821" s="16"/>
      <c r="AE821" s="16"/>
      <c r="AF821" s="16"/>
      <c r="AG821" s="16"/>
      <c r="AH821" s="16"/>
      <c r="AI821" s="16"/>
      <c r="AJ821" s="16"/>
      <c r="AK821" s="16"/>
      <c r="AL821" s="16"/>
      <c r="AM821" s="16"/>
      <c r="AN821" s="16"/>
      <c r="AO821" s="16"/>
      <c r="AP821" s="16"/>
      <c r="AQ821" s="16"/>
      <c r="AR821" s="16"/>
      <c r="AS821" s="16"/>
      <c r="AT821" s="16"/>
      <c r="AU821" s="16"/>
      <c r="AV821" s="16"/>
      <c r="AW821" s="16"/>
      <c r="AX821" s="16"/>
      <c r="AY821" s="16"/>
      <c r="AZ821" s="16"/>
      <c r="BA821" s="16"/>
      <c r="BB821" s="16"/>
      <c r="BC821" s="16"/>
      <c r="BD821" s="16"/>
      <c r="BE821" s="16"/>
      <c r="BF821" s="16"/>
      <c r="BG821" s="16"/>
      <c r="BH821" s="16"/>
      <c r="BI821" s="16"/>
      <c r="BJ821" s="16"/>
      <c r="BK821" s="16"/>
      <c r="BL821" s="16"/>
      <c r="BM821" s="16"/>
      <c r="BN821" s="16"/>
      <c r="BO821" s="16"/>
      <c r="BP821" s="16"/>
      <c r="BQ821" s="16"/>
    </row>
    <row r="822" spans="2:69" x14ac:dyDescent="0.25">
      <c r="B822" t="s">
        <v>360</v>
      </c>
      <c r="C822" s="16">
        <v>0.58671726755218201</v>
      </c>
      <c r="D822" s="16">
        <v>0.52678571428571397</v>
      </c>
      <c r="E822" s="16">
        <v>0.61134163208851999</v>
      </c>
      <c r="F822" s="16">
        <v>0.54643962848297201</v>
      </c>
      <c r="G822" s="16">
        <v>0.53052325581395399</v>
      </c>
      <c r="H822" s="16">
        <v>0.62443095599392995</v>
      </c>
      <c r="I822" s="16">
        <v>0.66330390920554905</v>
      </c>
      <c r="J822" s="16">
        <v>0.5</v>
      </c>
      <c r="K822" s="16">
        <v>0.53781512605042003</v>
      </c>
      <c r="L822" s="16">
        <v>0.58407079646017701</v>
      </c>
      <c r="M822" s="16"/>
      <c r="N822" s="16">
        <v>0.78313253012048201</v>
      </c>
      <c r="O822" s="16">
        <v>0.661904761904762</v>
      </c>
      <c r="P822" s="16">
        <v>0.59065420560747695</v>
      </c>
      <c r="Q822" s="16">
        <v>0.50839416058394205</v>
      </c>
      <c r="R822" s="16"/>
      <c r="S822" s="16">
        <v>0.63878326996197698</v>
      </c>
      <c r="T822" s="16">
        <v>0.61004784688995195</v>
      </c>
      <c r="U822" s="16">
        <v>0.57758620689655205</v>
      </c>
      <c r="V822" s="16">
        <v>0.64856860809476802</v>
      </c>
      <c r="W822" s="16">
        <v>0.55723542116630698</v>
      </c>
      <c r="X822" s="16">
        <v>0.54271844660194202</v>
      </c>
      <c r="Y822" s="16">
        <v>0.537313432835821</v>
      </c>
      <c r="Z822" s="16"/>
      <c r="AA822" s="16">
        <v>0.48688915375447001</v>
      </c>
      <c r="AB822" s="16">
        <v>0.633351893095768</v>
      </c>
      <c r="AC822" s="16"/>
      <c r="AD822" s="16">
        <v>0.57375886524822695</v>
      </c>
      <c r="AE822" s="16">
        <v>0.59145077720207295</v>
      </c>
      <c r="AF822" s="16"/>
      <c r="AG822" s="16">
        <v>0.67154150197628504</v>
      </c>
      <c r="AH822" s="16">
        <v>0.50839416058394205</v>
      </c>
      <c r="AI822" s="16"/>
      <c r="AJ822" s="16">
        <v>0.52148997134670505</v>
      </c>
      <c r="AK822" s="16">
        <v>0.64308454191722697</v>
      </c>
      <c r="AL822" s="16"/>
      <c r="AM822" s="16">
        <v>0.80996884735202501</v>
      </c>
      <c r="AN822" s="16">
        <v>0.74121405750798697</v>
      </c>
      <c r="AO822" s="16">
        <v>0.66693483507642803</v>
      </c>
      <c r="AP822" s="16">
        <v>0.2</v>
      </c>
      <c r="AQ822" s="16"/>
      <c r="AR822" s="16">
        <v>0.50440251572327</v>
      </c>
      <c r="AS822" s="16">
        <v>0.622282608695652</v>
      </c>
      <c r="AT822" s="16"/>
      <c r="AU822" s="16">
        <v>0.57829839704069097</v>
      </c>
      <c r="AV822" s="16">
        <v>0.58824848620767001</v>
      </c>
      <c r="AW822" s="16"/>
      <c r="AX822" s="16">
        <v>0.54063604240282703</v>
      </c>
      <c r="AY822" s="16">
        <v>0.59556661388826104</v>
      </c>
      <c r="AZ822" s="16"/>
      <c r="BA822" s="16">
        <v>0.53867403314917095</v>
      </c>
      <c r="BB822" s="16">
        <v>0.59026079869600701</v>
      </c>
      <c r="BC822" s="16"/>
      <c r="BD822" s="16">
        <v>0.47329842931937199</v>
      </c>
      <c r="BE822" s="16">
        <v>0.61181923522595605</v>
      </c>
      <c r="BF822" s="16"/>
      <c r="BG822" s="16">
        <v>0.412162162162162</v>
      </c>
      <c r="BH822" s="16">
        <v>0.59710494571773198</v>
      </c>
      <c r="BI822" s="16"/>
      <c r="BJ822" s="16">
        <v>0.46474358974358998</v>
      </c>
      <c r="BK822" s="16">
        <v>0.60309944037882002</v>
      </c>
      <c r="BL822" s="16"/>
      <c r="BM822" s="16">
        <v>0.47848101265822801</v>
      </c>
      <c r="BN822" s="16">
        <v>0.595487179487179</v>
      </c>
      <c r="BO822" s="16"/>
      <c r="BP822" s="16">
        <v>0.56125827814569496</v>
      </c>
      <c r="BQ822" s="16">
        <v>0.590012858979854</v>
      </c>
    </row>
    <row r="823" spans="2:69" x14ac:dyDescent="0.25">
      <c r="B823" t="s">
        <v>361</v>
      </c>
      <c r="C823" s="16">
        <v>0.34990512333965801</v>
      </c>
      <c r="D823" s="16">
        <v>0.40625</v>
      </c>
      <c r="E823" s="16">
        <v>0.35131396957123101</v>
      </c>
      <c r="F823" s="16">
        <v>0.41176470588235298</v>
      </c>
      <c r="G823" s="16">
        <v>0.40988372093023301</v>
      </c>
      <c r="H823" s="16">
        <v>0.27845220030348999</v>
      </c>
      <c r="I823" s="16">
        <v>0.28625472887768</v>
      </c>
      <c r="J823" s="16">
        <v>0.429292929292929</v>
      </c>
      <c r="K823" s="16">
        <v>0.41176470588235298</v>
      </c>
      <c r="L823" s="16">
        <v>0.36283185840707999</v>
      </c>
      <c r="M823" s="16"/>
      <c r="N823" s="16">
        <v>0.156626506024096</v>
      </c>
      <c r="O823" s="16">
        <v>0.29047619047619</v>
      </c>
      <c r="P823" s="16">
        <v>0.34579439252336402</v>
      </c>
      <c r="Q823" s="16">
        <v>0.42372262773722602</v>
      </c>
      <c r="R823" s="16"/>
      <c r="S823" s="16">
        <v>0.290874524714829</v>
      </c>
      <c r="T823" s="16">
        <v>0.32296650717703401</v>
      </c>
      <c r="U823" s="16">
        <v>0.37931034482758602</v>
      </c>
      <c r="V823" s="16">
        <v>0.28627838104639702</v>
      </c>
      <c r="W823" s="16">
        <v>0.38444924406047498</v>
      </c>
      <c r="X823" s="16">
        <v>0.40194174757281598</v>
      </c>
      <c r="Y823" s="16">
        <v>0.42089552238805999</v>
      </c>
      <c r="Z823" s="16"/>
      <c r="AA823" s="16">
        <v>0.47437425506555397</v>
      </c>
      <c r="AB823" s="16">
        <v>0.29175946547884202</v>
      </c>
      <c r="AC823" s="16"/>
      <c r="AD823" s="16">
        <v>0.34468085106383001</v>
      </c>
      <c r="AE823" s="16">
        <v>0.35181347150259101</v>
      </c>
      <c r="AF823" s="16"/>
      <c r="AG823" s="16">
        <v>0.2699604743083</v>
      </c>
      <c r="AH823" s="16">
        <v>0.42372262773722602</v>
      </c>
      <c r="AI823" s="16"/>
      <c r="AJ823" s="16">
        <v>0.42284076954564098</v>
      </c>
      <c r="AK823" s="16">
        <v>0.28687654757693698</v>
      </c>
      <c r="AL823" s="16"/>
      <c r="AM823" s="16">
        <v>5.60747663551402E-2</v>
      </c>
      <c r="AN823" s="16">
        <v>0.17172523961661301</v>
      </c>
      <c r="AO823" s="16">
        <v>0.27192276749798899</v>
      </c>
      <c r="AP823" s="16">
        <v>0.77489539748953995</v>
      </c>
      <c r="AQ823" s="16"/>
      <c r="AR823" s="16">
        <v>0.44779874213836501</v>
      </c>
      <c r="AS823" s="16">
        <v>0.30760869565217402</v>
      </c>
      <c r="AT823" s="16"/>
      <c r="AU823" s="16">
        <v>0.36374845869297201</v>
      </c>
      <c r="AV823" s="16">
        <v>0.34738730657097999</v>
      </c>
      <c r="AW823" s="16"/>
      <c r="AX823" s="16">
        <v>0.39811542991755</v>
      </c>
      <c r="AY823" s="16">
        <v>0.34064691246324402</v>
      </c>
      <c r="AZ823" s="16"/>
      <c r="BA823" s="16">
        <v>0.375690607734807</v>
      </c>
      <c r="BB823" s="16">
        <v>0.34800325998370002</v>
      </c>
      <c r="BC823" s="16"/>
      <c r="BD823" s="16">
        <v>0.46701570680628302</v>
      </c>
      <c r="BE823" s="16">
        <v>0.32398609501738102</v>
      </c>
      <c r="BF823" s="16"/>
      <c r="BG823" s="16">
        <v>0.51013513513513498</v>
      </c>
      <c r="BH823" s="16">
        <v>0.34036992360273399</v>
      </c>
      <c r="BI823" s="16"/>
      <c r="BJ823" s="16">
        <v>0.49038461538461497</v>
      </c>
      <c r="BK823" s="16">
        <v>0.33103745157124398</v>
      </c>
      <c r="BL823" s="16"/>
      <c r="BM823" s="16">
        <v>0.47088607594936699</v>
      </c>
      <c r="BN823" s="16">
        <v>0.34010256410256401</v>
      </c>
      <c r="BO823" s="16"/>
      <c r="BP823" s="16">
        <v>0.40397350993377501</v>
      </c>
      <c r="BQ823" s="16">
        <v>0.342906129447064</v>
      </c>
    </row>
    <row r="824" spans="2:69" x14ac:dyDescent="0.25">
      <c r="B824" t="s">
        <v>330</v>
      </c>
      <c r="C824" s="16">
        <v>6.33776091081594E-2</v>
      </c>
      <c r="D824" s="16">
        <v>6.6964285714285698E-2</v>
      </c>
      <c r="E824" s="16">
        <v>3.7344398340249003E-2</v>
      </c>
      <c r="F824" s="16">
        <v>4.1795665634674899E-2</v>
      </c>
      <c r="G824" s="16">
        <v>5.9593023255813997E-2</v>
      </c>
      <c r="H824" s="16">
        <v>9.7116843702579697E-2</v>
      </c>
      <c r="I824" s="16">
        <v>5.0441361916771801E-2</v>
      </c>
      <c r="J824" s="16">
        <v>7.0707070707070704E-2</v>
      </c>
      <c r="K824" s="16">
        <v>5.0420168067226899E-2</v>
      </c>
      <c r="L824" s="16">
        <v>5.3097345132743397E-2</v>
      </c>
      <c r="M824" s="16"/>
      <c r="N824" s="16">
        <v>6.02409638554217E-2</v>
      </c>
      <c r="O824" s="16">
        <v>4.7619047619047603E-2</v>
      </c>
      <c r="P824" s="16">
        <v>6.3551401869158905E-2</v>
      </c>
      <c r="Q824" s="16">
        <v>6.78832116788321E-2</v>
      </c>
      <c r="R824" s="16"/>
      <c r="S824" s="16">
        <v>7.0342205323193893E-2</v>
      </c>
      <c r="T824" s="16">
        <v>6.6985645933014398E-2</v>
      </c>
      <c r="U824" s="16">
        <v>4.31034482758621E-2</v>
      </c>
      <c r="V824" s="16">
        <v>6.5153010858835098E-2</v>
      </c>
      <c r="W824" s="16">
        <v>5.8315334773218097E-2</v>
      </c>
      <c r="X824" s="16">
        <v>5.5339805825242699E-2</v>
      </c>
      <c r="Y824" s="16">
        <v>4.1791044776119397E-2</v>
      </c>
      <c r="Z824" s="16"/>
      <c r="AA824" s="16">
        <v>3.8736591179976201E-2</v>
      </c>
      <c r="AB824" s="16">
        <v>7.4888641425389799E-2</v>
      </c>
      <c r="AC824" s="16"/>
      <c r="AD824" s="16">
        <v>8.1560283687943297E-2</v>
      </c>
      <c r="AE824" s="16">
        <v>5.6735751295336798E-2</v>
      </c>
      <c r="AF824" s="16"/>
      <c r="AG824" s="16">
        <v>5.8498023715415001E-2</v>
      </c>
      <c r="AH824" s="16">
        <v>6.78832116788321E-2</v>
      </c>
      <c r="AI824" s="16"/>
      <c r="AJ824" s="16">
        <v>5.5669259107654502E-2</v>
      </c>
      <c r="AK824" s="16">
        <v>7.0038910505836605E-2</v>
      </c>
      <c r="AL824" s="16"/>
      <c r="AM824" s="16">
        <v>0.13395638629283499</v>
      </c>
      <c r="AN824" s="16">
        <v>8.7060702875399396E-2</v>
      </c>
      <c r="AO824" s="16">
        <v>6.1142397425583299E-2</v>
      </c>
      <c r="AP824" s="16">
        <v>2.5104602510460299E-2</v>
      </c>
      <c r="AQ824" s="16"/>
      <c r="AR824" s="16">
        <v>4.7798742138364797E-2</v>
      </c>
      <c r="AS824" s="16">
        <v>7.0108695652173897E-2</v>
      </c>
      <c r="AT824" s="16"/>
      <c r="AU824" s="16">
        <v>5.7953144266337901E-2</v>
      </c>
      <c r="AV824" s="16">
        <v>6.4364207221350098E-2</v>
      </c>
      <c r="AW824" s="16"/>
      <c r="AX824" s="16">
        <v>6.1248527679623098E-2</v>
      </c>
      <c r="AY824" s="16">
        <v>6.3786473648495795E-2</v>
      </c>
      <c r="AZ824" s="16"/>
      <c r="BA824" s="16">
        <v>8.5635359116022103E-2</v>
      </c>
      <c r="BB824" s="16">
        <v>6.1735941320293398E-2</v>
      </c>
      <c r="BC824" s="16"/>
      <c r="BD824" s="16">
        <v>5.9685863874345602E-2</v>
      </c>
      <c r="BE824" s="16">
        <v>6.4194669756662798E-2</v>
      </c>
      <c r="BF824" s="16"/>
      <c r="BG824" s="16">
        <v>7.77027027027027E-2</v>
      </c>
      <c r="BH824" s="16">
        <v>6.2525130679533594E-2</v>
      </c>
      <c r="BI824" s="16"/>
      <c r="BJ824" s="16">
        <v>4.48717948717949E-2</v>
      </c>
      <c r="BK824" s="16">
        <v>6.5863108049935407E-2</v>
      </c>
      <c r="BL824" s="16"/>
      <c r="BM824" s="16">
        <v>5.0632911392405097E-2</v>
      </c>
      <c r="BN824" s="16">
        <v>6.4410256410256397E-2</v>
      </c>
      <c r="BO824" s="16"/>
      <c r="BP824" s="16">
        <v>3.4768211920529798E-2</v>
      </c>
      <c r="BQ824" s="16">
        <v>6.7081011573081897E-2</v>
      </c>
    </row>
    <row r="825" spans="2:69" x14ac:dyDescent="0.25">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c r="AC825" s="16"/>
      <c r="AD825" s="16"/>
      <c r="AE825" s="16"/>
      <c r="AF825" s="16"/>
      <c r="AG825" s="16"/>
      <c r="AH825" s="16"/>
      <c r="AI825" s="16"/>
      <c r="AJ825" s="16"/>
      <c r="AK825" s="16"/>
      <c r="AL825" s="16"/>
      <c r="AM825" s="16"/>
      <c r="AN825" s="16"/>
      <c r="AO825" s="16"/>
      <c r="AP825" s="16"/>
      <c r="AQ825" s="16"/>
      <c r="AR825" s="16"/>
      <c r="AS825" s="16"/>
      <c r="AT825" s="16"/>
      <c r="AU825" s="16"/>
      <c r="AV825" s="16"/>
      <c r="AW825" s="16"/>
      <c r="AX825" s="16"/>
      <c r="AY825" s="16"/>
      <c r="AZ825" s="16"/>
      <c r="BA825" s="16"/>
      <c r="BB825" s="16"/>
      <c r="BC825" s="16"/>
      <c r="BD825" s="16"/>
      <c r="BE825" s="16"/>
      <c r="BF825" s="16"/>
      <c r="BG825" s="16"/>
      <c r="BH825" s="16"/>
      <c r="BI825" s="16"/>
      <c r="BJ825" s="16"/>
      <c r="BK825" s="16"/>
      <c r="BL825" s="16"/>
      <c r="BM825" s="16"/>
      <c r="BN825" s="16"/>
      <c r="BO825" s="16"/>
      <c r="BP825" s="16"/>
      <c r="BQ825" s="16"/>
    </row>
    <row r="826" spans="2:69" x14ac:dyDescent="0.25">
      <c r="B826" s="6" t="s">
        <v>369</v>
      </c>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c r="AD826" s="16"/>
      <c r="AE826" s="16"/>
      <c r="AF826" s="16"/>
      <c r="AG826" s="16"/>
      <c r="AH826" s="16"/>
      <c r="AI826" s="16"/>
      <c r="AJ826" s="16"/>
      <c r="AK826" s="16"/>
      <c r="AL826" s="16"/>
      <c r="AM826" s="16"/>
      <c r="AN826" s="16"/>
      <c r="AO826" s="16"/>
      <c r="AP826" s="16"/>
      <c r="AQ826" s="16"/>
      <c r="AR826" s="16"/>
      <c r="AS826" s="16"/>
      <c r="AT826" s="16"/>
      <c r="AU826" s="16"/>
      <c r="AV826" s="16"/>
      <c r="AW826" s="16"/>
      <c r="AX826" s="16"/>
      <c r="AY826" s="16"/>
      <c r="AZ826" s="16"/>
      <c r="BA826" s="16"/>
      <c r="BB826" s="16"/>
      <c r="BC826" s="16"/>
      <c r="BD826" s="16"/>
      <c r="BE826" s="16"/>
      <c r="BF826" s="16"/>
      <c r="BG826" s="16"/>
      <c r="BH826" s="16"/>
      <c r="BI826" s="16"/>
      <c r="BJ826" s="16"/>
      <c r="BK826" s="16"/>
      <c r="BL826" s="16"/>
      <c r="BM826" s="16"/>
      <c r="BN826" s="16"/>
      <c r="BO826" s="16"/>
      <c r="BP826" s="16"/>
      <c r="BQ826" s="16"/>
    </row>
    <row r="827" spans="2:69" x14ac:dyDescent="0.25">
      <c r="B827" s="23" t="s">
        <v>70</v>
      </c>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c r="AD827" s="16"/>
      <c r="AE827" s="16"/>
      <c r="AF827" s="16"/>
      <c r="AG827" s="16"/>
      <c r="AH827" s="16"/>
      <c r="AI827" s="16"/>
      <c r="AJ827" s="16"/>
      <c r="AK827" s="16"/>
      <c r="AL827" s="16"/>
      <c r="AM827" s="16"/>
      <c r="AN827" s="16"/>
      <c r="AO827" s="16"/>
      <c r="AP827" s="16"/>
      <c r="AQ827" s="16"/>
      <c r="AR827" s="16"/>
      <c r="AS827" s="16"/>
      <c r="AT827" s="16"/>
      <c r="AU827" s="16"/>
      <c r="AV827" s="16"/>
      <c r="AW827" s="16"/>
      <c r="AX827" s="16"/>
      <c r="AY827" s="16"/>
      <c r="AZ827" s="16"/>
      <c r="BA827" s="16"/>
      <c r="BB827" s="16"/>
      <c r="BC827" s="16"/>
      <c r="BD827" s="16"/>
      <c r="BE827" s="16"/>
      <c r="BF827" s="16"/>
      <c r="BG827" s="16"/>
      <c r="BH827" s="16"/>
      <c r="BI827" s="16"/>
      <c r="BJ827" s="16"/>
      <c r="BK827" s="16"/>
      <c r="BL827" s="16"/>
      <c r="BM827" s="16"/>
      <c r="BN827" s="16"/>
      <c r="BO827" s="16"/>
      <c r="BP827" s="16"/>
      <c r="BQ827" s="16"/>
    </row>
    <row r="828" spans="2:69" x14ac:dyDescent="0.25">
      <c r="B828" t="s">
        <v>360</v>
      </c>
      <c r="C828" s="16">
        <v>0.18292220113852001</v>
      </c>
      <c r="D828" s="16">
        <v>0.257440476190476</v>
      </c>
      <c r="E828" s="16">
        <v>0.18118948824343001</v>
      </c>
      <c r="F828" s="16">
        <v>0.114551083591331</v>
      </c>
      <c r="G828" s="16">
        <v>0.19622093023255799</v>
      </c>
      <c r="H828" s="16">
        <v>0.19726858877086501</v>
      </c>
      <c r="I828" s="16">
        <v>0.15762925598991201</v>
      </c>
      <c r="J828" s="16">
        <v>0.16666666666666699</v>
      </c>
      <c r="K828" s="16">
        <v>0.19327731092437</v>
      </c>
      <c r="L828" s="16">
        <v>8.8495575221238895E-2</v>
      </c>
      <c r="M828" s="16"/>
      <c r="N828" s="16">
        <v>0.33614457831325301</v>
      </c>
      <c r="O828" s="16">
        <v>0.184126984126984</v>
      </c>
      <c r="P828" s="16">
        <v>0.17476635514018701</v>
      </c>
      <c r="Q828" s="16">
        <v>0.13941605839416099</v>
      </c>
      <c r="R828" s="16"/>
      <c r="S828" s="16">
        <v>0.288973384030418</v>
      </c>
      <c r="T828" s="16">
        <v>0.21052631578947401</v>
      </c>
      <c r="U828" s="16">
        <v>0.19181034482758599</v>
      </c>
      <c r="V828" s="16">
        <v>0.200394866732478</v>
      </c>
      <c r="W828" s="16">
        <v>0.150107991360691</v>
      </c>
      <c r="X828" s="16">
        <v>0.15145631067961199</v>
      </c>
      <c r="Y828" s="16">
        <v>0.14925373134328401</v>
      </c>
      <c r="Z828" s="16"/>
      <c r="AA828" s="16">
        <v>0.15435041716329001</v>
      </c>
      <c r="AB828" s="16">
        <v>0.196269487750557</v>
      </c>
      <c r="AC828" s="16"/>
      <c r="AD828" s="16">
        <v>0.20709219858156</v>
      </c>
      <c r="AE828" s="16">
        <v>0.174093264248705</v>
      </c>
      <c r="AF828" s="16"/>
      <c r="AG828" s="16">
        <v>0.2300395256917</v>
      </c>
      <c r="AH828" s="16">
        <v>0.13941605839416099</v>
      </c>
      <c r="AI828" s="16"/>
      <c r="AJ828" s="16">
        <v>0.13958248055669301</v>
      </c>
      <c r="AK828" s="16">
        <v>0.22037495578351601</v>
      </c>
      <c r="AL828" s="16"/>
      <c r="AM828" s="16">
        <v>0.68535825545171303</v>
      </c>
      <c r="AN828" s="16">
        <v>0.35702875399361</v>
      </c>
      <c r="AO828" s="16">
        <v>0.10981496379726501</v>
      </c>
      <c r="AP828" s="16">
        <v>1.8410041841004199E-2</v>
      </c>
      <c r="AQ828" s="16"/>
      <c r="AR828" s="16">
        <v>0.164779874213836</v>
      </c>
      <c r="AS828" s="16">
        <v>0.19076086956521701</v>
      </c>
      <c r="AT828" s="16"/>
      <c r="AU828" s="16">
        <v>0.168927250308261</v>
      </c>
      <c r="AV828" s="16">
        <v>0.18546759363085899</v>
      </c>
      <c r="AW828" s="16"/>
      <c r="AX828" s="16">
        <v>0.18256772673733801</v>
      </c>
      <c r="AY828" s="16">
        <v>0.182990273693734</v>
      </c>
      <c r="AZ828" s="16"/>
      <c r="BA828" s="16">
        <v>0.212707182320442</v>
      </c>
      <c r="BB828" s="16">
        <v>0.18072534637326801</v>
      </c>
      <c r="BC828" s="16"/>
      <c r="BD828" s="16">
        <v>0.15287958115183201</v>
      </c>
      <c r="BE828" s="16">
        <v>0.18957126303592101</v>
      </c>
      <c r="BF828" s="16"/>
      <c r="BG828" s="16">
        <v>0.16554054054054099</v>
      </c>
      <c r="BH828" s="16">
        <v>0.183956574185766</v>
      </c>
      <c r="BI828" s="16"/>
      <c r="BJ828" s="16">
        <v>0.19551282051282101</v>
      </c>
      <c r="BK828" s="16">
        <v>0.18123116659492</v>
      </c>
      <c r="BL828" s="16"/>
      <c r="BM828" s="16">
        <v>0.215189873417722</v>
      </c>
      <c r="BN828" s="16">
        <v>0.180307692307692</v>
      </c>
      <c r="BO828" s="16"/>
      <c r="BP828" s="16">
        <v>0.185430463576159</v>
      </c>
      <c r="BQ828" s="16">
        <v>0.18259751393056201</v>
      </c>
    </row>
    <row r="829" spans="2:69" x14ac:dyDescent="0.25">
      <c r="B829" t="s">
        <v>361</v>
      </c>
      <c r="C829" s="16">
        <v>0.77666034155597696</v>
      </c>
      <c r="D829" s="16">
        <v>0.6875</v>
      </c>
      <c r="E829" s="16">
        <v>0.79391424619640405</v>
      </c>
      <c r="F829" s="16">
        <v>0.86842105263157898</v>
      </c>
      <c r="G829" s="16">
        <v>0.77034883720930203</v>
      </c>
      <c r="H829" s="16">
        <v>0.74127465857359598</v>
      </c>
      <c r="I829" s="16">
        <v>0.81588902900378302</v>
      </c>
      <c r="J829" s="16">
        <v>0.78282828282828298</v>
      </c>
      <c r="K829" s="16">
        <v>0.747899159663866</v>
      </c>
      <c r="L829" s="16">
        <v>0.86725663716814205</v>
      </c>
      <c r="M829" s="16"/>
      <c r="N829" s="16">
        <v>0.61686746987951802</v>
      </c>
      <c r="O829" s="16">
        <v>0.77142857142857102</v>
      </c>
      <c r="P829" s="16">
        <v>0.78504672897196304</v>
      </c>
      <c r="Q829" s="16">
        <v>0.82299270072992703</v>
      </c>
      <c r="R829" s="16"/>
      <c r="S829" s="16">
        <v>0.67680608365019002</v>
      </c>
      <c r="T829" s="16">
        <v>0.74401913875598102</v>
      </c>
      <c r="U829" s="16">
        <v>0.78448275862068995</v>
      </c>
      <c r="V829" s="16">
        <v>0.75024679170779895</v>
      </c>
      <c r="W829" s="16">
        <v>0.82613390928725705</v>
      </c>
      <c r="X829" s="16">
        <v>0.82038834951456296</v>
      </c>
      <c r="Y829" s="16">
        <v>0.81044776119402995</v>
      </c>
      <c r="Z829" s="16"/>
      <c r="AA829" s="16">
        <v>0.82181168057210996</v>
      </c>
      <c r="AB829" s="16">
        <v>0.75556792873051204</v>
      </c>
      <c r="AC829" s="16"/>
      <c r="AD829" s="16">
        <v>0.75319148936170199</v>
      </c>
      <c r="AE829" s="16">
        <v>0.78523316062176196</v>
      </c>
      <c r="AF829" s="16"/>
      <c r="AG829" s="16">
        <v>0.72648221343873498</v>
      </c>
      <c r="AH829" s="16">
        <v>0.82299270072992703</v>
      </c>
      <c r="AI829" s="16"/>
      <c r="AJ829" s="16">
        <v>0.82930822758903</v>
      </c>
      <c r="AK829" s="16">
        <v>0.73116377785638498</v>
      </c>
      <c r="AL829" s="16"/>
      <c r="AM829" s="16">
        <v>0.15887850467289699</v>
      </c>
      <c r="AN829" s="16">
        <v>0.55750798722044703</v>
      </c>
      <c r="AO829" s="16">
        <v>0.86846339501206804</v>
      </c>
      <c r="AP829" s="16">
        <v>0.98158995815899597</v>
      </c>
      <c r="AQ829" s="16"/>
      <c r="AR829" s="16">
        <v>0.79308176100628902</v>
      </c>
      <c r="AS829" s="16">
        <v>0.76956521739130401</v>
      </c>
      <c r="AT829" s="16"/>
      <c r="AU829" s="16">
        <v>0.80024660912453804</v>
      </c>
      <c r="AV829" s="16">
        <v>0.77237048665620101</v>
      </c>
      <c r="AW829" s="16"/>
      <c r="AX829" s="16">
        <v>0.78091872791519401</v>
      </c>
      <c r="AY829" s="16">
        <v>0.77584256955439901</v>
      </c>
      <c r="AZ829" s="16"/>
      <c r="BA829" s="16">
        <v>0.75690607734806603</v>
      </c>
      <c r="BB829" s="16">
        <v>0.77811735941320304</v>
      </c>
      <c r="BC829" s="16"/>
      <c r="BD829" s="16">
        <v>0.81361256544502603</v>
      </c>
      <c r="BE829" s="16">
        <v>0.76848203939745097</v>
      </c>
      <c r="BF829" s="16"/>
      <c r="BG829" s="16">
        <v>0.80743243243243201</v>
      </c>
      <c r="BH829" s="16">
        <v>0.77482911137917199</v>
      </c>
      <c r="BI829" s="16"/>
      <c r="BJ829" s="16">
        <v>0.77083333333333304</v>
      </c>
      <c r="BK829" s="16">
        <v>0.77744296168747296</v>
      </c>
      <c r="BL829" s="16"/>
      <c r="BM829" s="16">
        <v>0.75696202531645596</v>
      </c>
      <c r="BN829" s="16">
        <v>0.77825641025641001</v>
      </c>
      <c r="BO829" s="16"/>
      <c r="BP829" s="16">
        <v>0.78476821192053003</v>
      </c>
      <c r="BQ829" s="16">
        <v>0.77561080154307804</v>
      </c>
    </row>
    <row r="830" spans="2:69" x14ac:dyDescent="0.25">
      <c r="B830" t="s">
        <v>330</v>
      </c>
      <c r="C830" s="16">
        <v>4.0417457305502801E-2</v>
      </c>
      <c r="D830" s="16">
        <v>5.5059523809523801E-2</v>
      </c>
      <c r="E830" s="16">
        <v>2.4896265560166001E-2</v>
      </c>
      <c r="F830" s="16">
        <v>1.7027863777089799E-2</v>
      </c>
      <c r="G830" s="16">
        <v>3.3430232558139497E-2</v>
      </c>
      <c r="H830" s="16">
        <v>6.1456752655538703E-2</v>
      </c>
      <c r="I830" s="16">
        <v>2.6481715006305199E-2</v>
      </c>
      <c r="J830" s="16">
        <v>5.0505050505050497E-2</v>
      </c>
      <c r="K830" s="16">
        <v>5.8823529411764698E-2</v>
      </c>
      <c r="L830" s="16">
        <v>4.4247787610619503E-2</v>
      </c>
      <c r="M830" s="16"/>
      <c r="N830" s="16">
        <v>4.6987951807228902E-2</v>
      </c>
      <c r="O830" s="16">
        <v>4.4444444444444398E-2</v>
      </c>
      <c r="P830" s="16">
        <v>4.0186915887850498E-2</v>
      </c>
      <c r="Q830" s="16">
        <v>3.7591240875912403E-2</v>
      </c>
      <c r="R830" s="16"/>
      <c r="S830" s="16">
        <v>3.4220532319391601E-2</v>
      </c>
      <c r="T830" s="16">
        <v>4.5454545454545497E-2</v>
      </c>
      <c r="U830" s="16">
        <v>2.3706896551724099E-2</v>
      </c>
      <c r="V830" s="16">
        <v>4.9358341559723601E-2</v>
      </c>
      <c r="W830" s="16">
        <v>2.3758099352051799E-2</v>
      </c>
      <c r="X830" s="16">
        <v>2.81553398058252E-2</v>
      </c>
      <c r="Y830" s="16">
        <v>4.0298507462686602E-2</v>
      </c>
      <c r="Z830" s="16"/>
      <c r="AA830" s="16">
        <v>2.38379022646007E-2</v>
      </c>
      <c r="AB830" s="16">
        <v>4.8162583518930997E-2</v>
      </c>
      <c r="AC830" s="16"/>
      <c r="AD830" s="16">
        <v>3.9716312056737597E-2</v>
      </c>
      <c r="AE830" s="16">
        <v>4.06735751295337E-2</v>
      </c>
      <c r="AF830" s="16"/>
      <c r="AG830" s="16">
        <v>4.3478260869565202E-2</v>
      </c>
      <c r="AH830" s="16">
        <v>3.7591240875912403E-2</v>
      </c>
      <c r="AI830" s="16"/>
      <c r="AJ830" s="16">
        <v>3.11092918542775E-2</v>
      </c>
      <c r="AK830" s="16">
        <v>4.8461266360099002E-2</v>
      </c>
      <c r="AL830" s="16"/>
      <c r="AM830" s="16">
        <v>0.15576323987538901</v>
      </c>
      <c r="AN830" s="16">
        <v>8.5463258785942506E-2</v>
      </c>
      <c r="AO830" s="16">
        <v>2.17216411906677E-2</v>
      </c>
      <c r="AP830" s="16">
        <v>0</v>
      </c>
      <c r="AQ830" s="16"/>
      <c r="AR830" s="16">
        <v>4.2138364779874198E-2</v>
      </c>
      <c r="AS830" s="16">
        <v>3.9673913043478302E-2</v>
      </c>
      <c r="AT830" s="16"/>
      <c r="AU830" s="16">
        <v>3.0826140567201E-2</v>
      </c>
      <c r="AV830" s="16">
        <v>4.2161919712940102E-2</v>
      </c>
      <c r="AW830" s="16"/>
      <c r="AX830" s="16">
        <v>3.6513545347467598E-2</v>
      </c>
      <c r="AY830" s="16">
        <v>4.1167156751866101E-2</v>
      </c>
      <c r="AZ830" s="16"/>
      <c r="BA830" s="16">
        <v>3.0386740331491701E-2</v>
      </c>
      <c r="BB830" s="16">
        <v>4.11572942135289E-2</v>
      </c>
      <c r="BC830" s="16"/>
      <c r="BD830" s="16">
        <v>3.3507853403141399E-2</v>
      </c>
      <c r="BE830" s="16">
        <v>4.1946697566628E-2</v>
      </c>
      <c r="BF830" s="16"/>
      <c r="BG830" s="16">
        <v>2.7027027027027001E-2</v>
      </c>
      <c r="BH830" s="16">
        <v>4.1214314435062301E-2</v>
      </c>
      <c r="BI830" s="16"/>
      <c r="BJ830" s="16">
        <v>3.3653846153846201E-2</v>
      </c>
      <c r="BK830" s="16">
        <v>4.1325871717606502E-2</v>
      </c>
      <c r="BL830" s="16"/>
      <c r="BM830" s="16">
        <v>2.7848101265822801E-2</v>
      </c>
      <c r="BN830" s="16">
        <v>4.1435897435897401E-2</v>
      </c>
      <c r="BO830" s="16"/>
      <c r="BP830" s="16">
        <v>2.9801324503311299E-2</v>
      </c>
      <c r="BQ830" s="16">
        <v>4.1791684526360902E-2</v>
      </c>
    </row>
    <row r="831" spans="2:69" x14ac:dyDescent="0.25">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c r="AD831" s="16"/>
      <c r="AE831" s="16"/>
      <c r="AF831" s="16"/>
      <c r="AG831" s="16"/>
      <c r="AH831" s="16"/>
      <c r="AI831" s="16"/>
      <c r="AJ831" s="16"/>
      <c r="AK831" s="16"/>
      <c r="AL831" s="16"/>
      <c r="AM831" s="16"/>
      <c r="AN831" s="16"/>
      <c r="AO831" s="16"/>
      <c r="AP831" s="16"/>
      <c r="AQ831" s="16"/>
      <c r="AR831" s="16"/>
      <c r="AS831" s="16"/>
      <c r="AT831" s="16"/>
      <c r="AU831" s="16"/>
      <c r="AV831" s="16"/>
      <c r="AW831" s="16"/>
      <c r="AX831" s="16"/>
      <c r="AY831" s="16"/>
      <c r="AZ831" s="16"/>
      <c r="BA831" s="16"/>
      <c r="BB831" s="16"/>
      <c r="BC831" s="16"/>
      <c r="BD831" s="16"/>
      <c r="BE831" s="16"/>
      <c r="BF831" s="16"/>
      <c r="BG831" s="16"/>
      <c r="BH831" s="16"/>
      <c r="BI831" s="16"/>
      <c r="BJ831" s="16"/>
      <c r="BK831" s="16"/>
      <c r="BL831" s="16"/>
      <c r="BM831" s="16"/>
      <c r="BN831" s="16"/>
      <c r="BO831" s="16"/>
      <c r="BP831" s="16"/>
      <c r="BQ831" s="16"/>
    </row>
    <row r="832" spans="2:69" x14ac:dyDescent="0.25">
      <c r="B832" s="6" t="s">
        <v>370</v>
      </c>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c r="AD832" s="16"/>
      <c r="AE832" s="16"/>
      <c r="AF832" s="16"/>
      <c r="AG832" s="16"/>
      <c r="AH832" s="16"/>
      <c r="AI832" s="16"/>
      <c r="AJ832" s="16"/>
      <c r="AK832" s="16"/>
      <c r="AL832" s="16"/>
      <c r="AM832" s="16"/>
      <c r="AN832" s="16"/>
      <c r="AO832" s="16"/>
      <c r="AP832" s="16"/>
      <c r="AQ832" s="16"/>
      <c r="AR832" s="16"/>
      <c r="AS832" s="16"/>
      <c r="AT832" s="16"/>
      <c r="AU832" s="16"/>
      <c r="AV832" s="16"/>
      <c r="AW832" s="16"/>
      <c r="AX832" s="16"/>
      <c r="AY832" s="16"/>
      <c r="AZ832" s="16"/>
      <c r="BA832" s="16"/>
      <c r="BB832" s="16"/>
      <c r="BC832" s="16"/>
      <c r="BD832" s="16"/>
      <c r="BE832" s="16"/>
      <c r="BF832" s="16"/>
      <c r="BG832" s="16"/>
      <c r="BH832" s="16"/>
      <c r="BI832" s="16"/>
      <c r="BJ832" s="16"/>
      <c r="BK832" s="16"/>
      <c r="BL832" s="16"/>
      <c r="BM832" s="16"/>
      <c r="BN832" s="16"/>
      <c r="BO832" s="16"/>
      <c r="BP832" s="16"/>
      <c r="BQ832" s="16"/>
    </row>
    <row r="833" spans="2:69" x14ac:dyDescent="0.25">
      <c r="B833" s="23" t="s">
        <v>70</v>
      </c>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c r="AD833" s="16"/>
      <c r="AE833" s="16"/>
      <c r="AF833" s="16"/>
      <c r="AG833" s="16"/>
      <c r="AH833" s="16"/>
      <c r="AI833" s="16"/>
      <c r="AJ833" s="16"/>
      <c r="AK833" s="16"/>
      <c r="AL833" s="16"/>
      <c r="AM833" s="16"/>
      <c r="AN833" s="16"/>
      <c r="AO833" s="16"/>
      <c r="AP833" s="16"/>
      <c r="AQ833" s="16"/>
      <c r="AR833" s="16"/>
      <c r="AS833" s="16"/>
      <c r="AT833" s="16"/>
      <c r="AU833" s="16"/>
      <c r="AV833" s="16"/>
      <c r="AW833" s="16"/>
      <c r="AX833" s="16"/>
      <c r="AY833" s="16"/>
      <c r="AZ833" s="16"/>
      <c r="BA833" s="16"/>
      <c r="BB833" s="16"/>
      <c r="BC833" s="16"/>
      <c r="BD833" s="16"/>
      <c r="BE833" s="16"/>
      <c r="BF833" s="16"/>
      <c r="BG833" s="16"/>
      <c r="BH833" s="16"/>
      <c r="BI833" s="16"/>
      <c r="BJ833" s="16"/>
      <c r="BK833" s="16"/>
      <c r="BL833" s="16"/>
      <c r="BM833" s="16"/>
      <c r="BN833" s="16"/>
      <c r="BO833" s="16"/>
      <c r="BP833" s="16"/>
      <c r="BQ833" s="16"/>
    </row>
    <row r="834" spans="2:69" x14ac:dyDescent="0.25">
      <c r="B834" t="s">
        <v>360</v>
      </c>
      <c r="C834" s="16">
        <v>0.53795066413662196</v>
      </c>
      <c r="D834" s="16">
        <v>0.46577380952380998</v>
      </c>
      <c r="E834" s="16">
        <v>0.52558782849239305</v>
      </c>
      <c r="F834" s="16">
        <v>0.56346749226006199</v>
      </c>
      <c r="G834" s="16">
        <v>0.456395348837209</v>
      </c>
      <c r="H834" s="16">
        <v>0.58952959028831597</v>
      </c>
      <c r="I834" s="16">
        <v>0.60403530895334201</v>
      </c>
      <c r="J834" s="16">
        <v>0.45454545454545497</v>
      </c>
      <c r="K834" s="16">
        <v>0.436974789915966</v>
      </c>
      <c r="L834" s="16">
        <v>0.58407079646017701</v>
      </c>
      <c r="M834" s="16"/>
      <c r="N834" s="16">
        <v>0.82048192771084305</v>
      </c>
      <c r="O834" s="16">
        <v>0.65079365079365104</v>
      </c>
      <c r="P834" s="16">
        <v>0.53177570093457904</v>
      </c>
      <c r="Q834" s="16">
        <v>0.428832116788321</v>
      </c>
      <c r="R834" s="16"/>
      <c r="S834" s="16">
        <v>0.66539923954372604</v>
      </c>
      <c r="T834" s="16">
        <v>0.57655502392344504</v>
      </c>
      <c r="U834" s="16">
        <v>0.51724137931034497</v>
      </c>
      <c r="V834" s="16">
        <v>0.611056268509378</v>
      </c>
      <c r="W834" s="16">
        <v>0.493520518358531</v>
      </c>
      <c r="X834" s="16">
        <v>0.461165048543689</v>
      </c>
      <c r="Y834" s="16">
        <v>0.47014925373134298</v>
      </c>
      <c r="Z834" s="16"/>
      <c r="AA834" s="16">
        <v>0.44219308700834298</v>
      </c>
      <c r="AB834" s="16">
        <v>0.58268374164810699</v>
      </c>
      <c r="AC834" s="16"/>
      <c r="AD834" s="16">
        <v>0.54468085106383002</v>
      </c>
      <c r="AE834" s="16">
        <v>0.53549222797927498</v>
      </c>
      <c r="AF834" s="16"/>
      <c r="AG834" s="16">
        <v>0.65612648221343906</v>
      </c>
      <c r="AH834" s="16">
        <v>0.428832116788321</v>
      </c>
      <c r="AI834" s="16"/>
      <c r="AJ834" s="16">
        <v>0.46704871060171899</v>
      </c>
      <c r="AK834" s="16">
        <v>0.59922178988326802</v>
      </c>
      <c r="AL834" s="16"/>
      <c r="AM834" s="16">
        <v>0.84735202492211803</v>
      </c>
      <c r="AN834" s="16">
        <v>0.72923322683706104</v>
      </c>
      <c r="AO834" s="16">
        <v>0.60418342719227702</v>
      </c>
      <c r="AP834" s="16">
        <v>0.119665271966527</v>
      </c>
      <c r="AQ834" s="16"/>
      <c r="AR834" s="16">
        <v>0.46226415094339601</v>
      </c>
      <c r="AS834" s="16">
        <v>0.57065217391304301</v>
      </c>
      <c r="AT834" s="16"/>
      <c r="AU834" s="16">
        <v>0.52774352651048095</v>
      </c>
      <c r="AV834" s="16">
        <v>0.53980713164386596</v>
      </c>
      <c r="AW834" s="16"/>
      <c r="AX834" s="16">
        <v>0.51118963486454605</v>
      </c>
      <c r="AY834" s="16">
        <v>0.54308979868808005</v>
      </c>
      <c r="AZ834" s="16"/>
      <c r="BA834" s="16">
        <v>0.46961325966850798</v>
      </c>
      <c r="BB834" s="16">
        <v>0.54299103504482504</v>
      </c>
      <c r="BC834" s="16"/>
      <c r="BD834" s="16">
        <v>0.34450261780104702</v>
      </c>
      <c r="BE834" s="16">
        <v>0.58076477404403204</v>
      </c>
      <c r="BF834" s="16"/>
      <c r="BG834" s="16">
        <v>0.34121621621621601</v>
      </c>
      <c r="BH834" s="16">
        <v>0.54965822275834297</v>
      </c>
      <c r="BI834" s="16"/>
      <c r="BJ834" s="16">
        <v>0.43269230769230799</v>
      </c>
      <c r="BK834" s="16">
        <v>0.55208781747739999</v>
      </c>
      <c r="BL834" s="16"/>
      <c r="BM834" s="16">
        <v>0.50126582278481002</v>
      </c>
      <c r="BN834" s="16">
        <v>0.54092307692307695</v>
      </c>
      <c r="BO834" s="16"/>
      <c r="BP834" s="16">
        <v>0.556291390728477</v>
      </c>
      <c r="BQ834" s="16">
        <v>0.53557651093013303</v>
      </c>
    </row>
    <row r="835" spans="2:69" x14ac:dyDescent="0.25">
      <c r="B835" t="s">
        <v>361</v>
      </c>
      <c r="C835" s="16">
        <v>0.40948766603415598</v>
      </c>
      <c r="D835" s="16">
        <v>0.46428571428571402</v>
      </c>
      <c r="E835" s="16">
        <v>0.43291839557399697</v>
      </c>
      <c r="F835" s="16">
        <v>0.40557275541795701</v>
      </c>
      <c r="G835" s="16">
        <v>0.48837209302325602</v>
      </c>
      <c r="H835" s="16">
        <v>0.34294385432473401</v>
      </c>
      <c r="I835" s="16">
        <v>0.355611601513241</v>
      </c>
      <c r="J835" s="16">
        <v>0.47474747474747497</v>
      </c>
      <c r="K835" s="16">
        <v>0.54621848739495804</v>
      </c>
      <c r="L835" s="16">
        <v>0.37168141592920401</v>
      </c>
      <c r="M835" s="16"/>
      <c r="N835" s="16">
        <v>0.14337349397590399</v>
      </c>
      <c r="O835" s="16">
        <v>0.287301587301587</v>
      </c>
      <c r="P835" s="16">
        <v>0.413084112149533</v>
      </c>
      <c r="Q835" s="16">
        <v>0.51678832116788298</v>
      </c>
      <c r="R835" s="16"/>
      <c r="S835" s="16">
        <v>0.287072243346008</v>
      </c>
      <c r="T835" s="16">
        <v>0.38277511961722499</v>
      </c>
      <c r="U835" s="16">
        <v>0.4375</v>
      </c>
      <c r="V835" s="16">
        <v>0.330700888450148</v>
      </c>
      <c r="W835" s="16">
        <v>0.466522678185745</v>
      </c>
      <c r="X835" s="16">
        <v>0.50194174757281596</v>
      </c>
      <c r="Y835" s="16">
        <v>0.48208955223880601</v>
      </c>
      <c r="Z835" s="16"/>
      <c r="AA835" s="16">
        <v>0.52205005959475603</v>
      </c>
      <c r="AB835" s="16">
        <v>0.35690423162583501</v>
      </c>
      <c r="AC835" s="16"/>
      <c r="AD835" s="16">
        <v>0.39858156028368802</v>
      </c>
      <c r="AE835" s="16">
        <v>0.413471502590674</v>
      </c>
      <c r="AF835" s="16"/>
      <c r="AG835" s="16">
        <v>0.293280632411067</v>
      </c>
      <c r="AH835" s="16">
        <v>0.51678832116788298</v>
      </c>
      <c r="AI835" s="16"/>
      <c r="AJ835" s="16">
        <v>0.48546868604175197</v>
      </c>
      <c r="AK835" s="16">
        <v>0.34382737884683401</v>
      </c>
      <c r="AL835" s="16"/>
      <c r="AM835" s="16">
        <v>3.1152647975077899E-2</v>
      </c>
      <c r="AN835" s="16">
        <v>0.193290734824281</v>
      </c>
      <c r="AO835" s="16">
        <v>0.34312148028962203</v>
      </c>
      <c r="AP835" s="16">
        <v>0.87196652719665302</v>
      </c>
      <c r="AQ835" s="16"/>
      <c r="AR835" s="16">
        <v>0.49685534591195002</v>
      </c>
      <c r="AS835" s="16">
        <v>0.37173913043478302</v>
      </c>
      <c r="AT835" s="16"/>
      <c r="AU835" s="16">
        <v>0.42786683107274998</v>
      </c>
      <c r="AV835" s="16">
        <v>0.40614487553263101</v>
      </c>
      <c r="AW835" s="16"/>
      <c r="AX835" s="16">
        <v>0.43462897526501798</v>
      </c>
      <c r="AY835" s="16">
        <v>0.40465957928070601</v>
      </c>
      <c r="AZ835" s="16"/>
      <c r="BA835" s="16">
        <v>0.46132596685082899</v>
      </c>
      <c r="BB835" s="16">
        <v>0.40566422167889199</v>
      </c>
      <c r="BC835" s="16"/>
      <c r="BD835" s="16">
        <v>0.61675392670157103</v>
      </c>
      <c r="BE835" s="16">
        <v>0.36361529548088101</v>
      </c>
      <c r="BF835" s="16"/>
      <c r="BG835" s="16">
        <v>0.61486486486486502</v>
      </c>
      <c r="BH835" s="16">
        <v>0.39726578206674701</v>
      </c>
      <c r="BI835" s="16"/>
      <c r="BJ835" s="16">
        <v>0.53205128205128205</v>
      </c>
      <c r="BK835" s="16">
        <v>0.39302625914765399</v>
      </c>
      <c r="BL835" s="16"/>
      <c r="BM835" s="16">
        <v>0.455696202531646</v>
      </c>
      <c r="BN835" s="16">
        <v>0.40574358974358998</v>
      </c>
      <c r="BO835" s="16"/>
      <c r="BP835" s="16">
        <v>0.41721854304635803</v>
      </c>
      <c r="BQ835" s="16">
        <v>0.40848692670381498</v>
      </c>
    </row>
    <row r="836" spans="2:69" x14ac:dyDescent="0.25">
      <c r="B836" t="s">
        <v>330</v>
      </c>
      <c r="C836" s="16">
        <v>5.2561669829222002E-2</v>
      </c>
      <c r="D836" s="16">
        <v>6.9940476190476206E-2</v>
      </c>
      <c r="E836" s="16">
        <v>4.1493775933609998E-2</v>
      </c>
      <c r="F836" s="16">
        <v>3.09597523219814E-2</v>
      </c>
      <c r="G836" s="16">
        <v>5.5232558139534899E-2</v>
      </c>
      <c r="H836" s="16">
        <v>6.7526555386949905E-2</v>
      </c>
      <c r="I836" s="16">
        <v>4.0353089533417402E-2</v>
      </c>
      <c r="J836" s="16">
        <v>7.0707070707070704E-2</v>
      </c>
      <c r="K836" s="16">
        <v>1.6806722689075598E-2</v>
      </c>
      <c r="L836" s="16">
        <v>4.4247787610619503E-2</v>
      </c>
      <c r="M836" s="16"/>
      <c r="N836" s="16">
        <v>3.6144578313252997E-2</v>
      </c>
      <c r="O836" s="16">
        <v>6.19047619047619E-2</v>
      </c>
      <c r="P836" s="16">
        <v>5.5140186915887901E-2</v>
      </c>
      <c r="Q836" s="16">
        <v>5.4379562043795598E-2</v>
      </c>
      <c r="R836" s="16"/>
      <c r="S836" s="16">
        <v>4.7528517110266198E-2</v>
      </c>
      <c r="T836" s="16">
        <v>4.0669856459330099E-2</v>
      </c>
      <c r="U836" s="16">
        <v>4.52586206896552E-2</v>
      </c>
      <c r="V836" s="16">
        <v>5.82428430404738E-2</v>
      </c>
      <c r="W836" s="16">
        <v>3.99568034557235E-2</v>
      </c>
      <c r="X836" s="16">
        <v>3.6893203883495103E-2</v>
      </c>
      <c r="Y836" s="16">
        <v>4.7761194029850698E-2</v>
      </c>
      <c r="Z836" s="16"/>
      <c r="AA836" s="16">
        <v>3.57568533969011E-2</v>
      </c>
      <c r="AB836" s="16">
        <v>6.0412026726057902E-2</v>
      </c>
      <c r="AC836" s="16"/>
      <c r="AD836" s="16">
        <v>5.6737588652482303E-2</v>
      </c>
      <c r="AE836" s="16">
        <v>5.1036269430051802E-2</v>
      </c>
      <c r="AF836" s="16"/>
      <c r="AG836" s="16">
        <v>5.0592885375494098E-2</v>
      </c>
      <c r="AH836" s="16">
        <v>5.4379562043795598E-2</v>
      </c>
      <c r="AI836" s="16"/>
      <c r="AJ836" s="16">
        <v>4.7482603356528902E-2</v>
      </c>
      <c r="AK836" s="16">
        <v>5.6950831269897403E-2</v>
      </c>
      <c r="AL836" s="16"/>
      <c r="AM836" s="16">
        <v>0.121495327102804</v>
      </c>
      <c r="AN836" s="16">
        <v>7.7476038338658099E-2</v>
      </c>
      <c r="AO836" s="16">
        <v>5.2695092518101401E-2</v>
      </c>
      <c r="AP836" s="16">
        <v>8.3682008368200795E-3</v>
      </c>
      <c r="AQ836" s="16"/>
      <c r="AR836" s="16">
        <v>4.08805031446541E-2</v>
      </c>
      <c r="AS836" s="16">
        <v>5.76086956521739E-2</v>
      </c>
      <c r="AT836" s="16"/>
      <c r="AU836" s="16">
        <v>4.4389642416769397E-2</v>
      </c>
      <c r="AV836" s="16">
        <v>5.4047992823502998E-2</v>
      </c>
      <c r="AW836" s="16"/>
      <c r="AX836" s="16">
        <v>5.4181389870435803E-2</v>
      </c>
      <c r="AY836" s="16">
        <v>5.2250622031214701E-2</v>
      </c>
      <c r="AZ836" s="16"/>
      <c r="BA836" s="16">
        <v>6.9060773480663001E-2</v>
      </c>
      <c r="BB836" s="16">
        <v>5.1344743276283598E-2</v>
      </c>
      <c r="BC836" s="16"/>
      <c r="BD836" s="16">
        <v>3.8743455497382201E-2</v>
      </c>
      <c r="BE836" s="16">
        <v>5.5619930475086898E-2</v>
      </c>
      <c r="BF836" s="16"/>
      <c r="BG836" s="16">
        <v>4.3918918918918901E-2</v>
      </c>
      <c r="BH836" s="16">
        <v>5.3075995174909497E-2</v>
      </c>
      <c r="BI836" s="16"/>
      <c r="BJ836" s="16">
        <v>3.5256410256410298E-2</v>
      </c>
      <c r="BK836" s="16">
        <v>5.4885923374946202E-2</v>
      </c>
      <c r="BL836" s="16"/>
      <c r="BM836" s="16">
        <v>4.3037974683544297E-2</v>
      </c>
      <c r="BN836" s="16">
        <v>5.3333333333333302E-2</v>
      </c>
      <c r="BO836" s="16"/>
      <c r="BP836" s="16">
        <v>2.6490066225165601E-2</v>
      </c>
      <c r="BQ836" s="16">
        <v>5.5936562366052302E-2</v>
      </c>
    </row>
    <row r="837" spans="2:69" x14ac:dyDescent="0.25">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c r="AD837" s="16"/>
      <c r="AE837" s="16"/>
      <c r="AF837" s="16"/>
      <c r="AG837" s="16"/>
      <c r="AH837" s="16"/>
      <c r="AI837" s="16"/>
      <c r="AJ837" s="16"/>
      <c r="AK837" s="16"/>
      <c r="AL837" s="16"/>
      <c r="AM837" s="16"/>
      <c r="AN837" s="16"/>
      <c r="AO837" s="16"/>
      <c r="AP837" s="16"/>
      <c r="AQ837" s="16"/>
      <c r="AR837" s="16"/>
      <c r="AS837" s="16"/>
      <c r="AT837" s="16"/>
      <c r="AU837" s="16"/>
      <c r="AV837" s="16"/>
      <c r="AW837" s="16"/>
      <c r="AX837" s="16"/>
      <c r="AY837" s="16"/>
      <c r="AZ837" s="16"/>
      <c r="BA837" s="16"/>
      <c r="BB837" s="16"/>
      <c r="BC837" s="16"/>
      <c r="BD837" s="16"/>
      <c r="BE837" s="16"/>
      <c r="BF837" s="16"/>
      <c r="BG837" s="16"/>
      <c r="BH837" s="16"/>
      <c r="BI837" s="16"/>
      <c r="BJ837" s="16"/>
      <c r="BK837" s="16"/>
      <c r="BL837" s="16"/>
      <c r="BM837" s="16"/>
      <c r="BN837" s="16"/>
      <c r="BO837" s="16"/>
      <c r="BP837" s="16"/>
      <c r="BQ837" s="16"/>
    </row>
    <row r="838" spans="2:69" x14ac:dyDescent="0.25">
      <c r="B838" s="6" t="s">
        <v>371</v>
      </c>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c r="AD838" s="16"/>
      <c r="AE838" s="16"/>
      <c r="AF838" s="16"/>
      <c r="AG838" s="16"/>
      <c r="AH838" s="16"/>
      <c r="AI838" s="16"/>
      <c r="AJ838" s="16"/>
      <c r="AK838" s="16"/>
      <c r="AL838" s="16"/>
      <c r="AM838" s="16"/>
      <c r="AN838" s="16"/>
      <c r="AO838" s="16"/>
      <c r="AP838" s="16"/>
      <c r="AQ838" s="16"/>
      <c r="AR838" s="16"/>
      <c r="AS838" s="16"/>
      <c r="AT838" s="16"/>
      <c r="AU838" s="16"/>
      <c r="AV838" s="16"/>
      <c r="AW838" s="16"/>
      <c r="AX838" s="16"/>
      <c r="AY838" s="16"/>
      <c r="AZ838" s="16"/>
      <c r="BA838" s="16"/>
      <c r="BB838" s="16"/>
      <c r="BC838" s="16"/>
      <c r="BD838" s="16"/>
      <c r="BE838" s="16"/>
      <c r="BF838" s="16"/>
      <c r="BG838" s="16"/>
      <c r="BH838" s="16"/>
      <c r="BI838" s="16"/>
      <c r="BJ838" s="16"/>
      <c r="BK838" s="16"/>
      <c r="BL838" s="16"/>
      <c r="BM838" s="16"/>
      <c r="BN838" s="16"/>
      <c r="BO838" s="16"/>
      <c r="BP838" s="16"/>
      <c r="BQ838" s="16"/>
    </row>
    <row r="839" spans="2:69" x14ac:dyDescent="0.25">
      <c r="B839" s="23" t="s">
        <v>70</v>
      </c>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c r="AD839" s="16"/>
      <c r="AE839" s="16"/>
      <c r="AF839" s="16"/>
      <c r="AG839" s="16"/>
      <c r="AH839" s="16"/>
      <c r="AI839" s="16"/>
      <c r="AJ839" s="16"/>
      <c r="AK839" s="16"/>
      <c r="AL839" s="16"/>
      <c r="AM839" s="16"/>
      <c r="AN839" s="16"/>
      <c r="AO839" s="16"/>
      <c r="AP839" s="16"/>
      <c r="AQ839" s="16"/>
      <c r="AR839" s="16"/>
      <c r="AS839" s="16"/>
      <c r="AT839" s="16"/>
      <c r="AU839" s="16"/>
      <c r="AV839" s="16"/>
      <c r="AW839" s="16"/>
      <c r="AX839" s="16"/>
      <c r="AY839" s="16"/>
      <c r="AZ839" s="16"/>
      <c r="BA839" s="16"/>
      <c r="BB839" s="16"/>
      <c r="BC839" s="16"/>
      <c r="BD839" s="16"/>
      <c r="BE839" s="16"/>
      <c r="BF839" s="16"/>
      <c r="BG839" s="16"/>
      <c r="BH839" s="16"/>
      <c r="BI839" s="16"/>
      <c r="BJ839" s="16"/>
      <c r="BK839" s="16"/>
      <c r="BL839" s="16"/>
      <c r="BM839" s="16"/>
      <c r="BN839" s="16"/>
      <c r="BO839" s="16"/>
      <c r="BP839" s="16"/>
      <c r="BQ839" s="16"/>
    </row>
    <row r="840" spans="2:69" x14ac:dyDescent="0.25">
      <c r="B840" t="s">
        <v>360</v>
      </c>
      <c r="C840" s="16">
        <v>0.25426944971537002</v>
      </c>
      <c r="D840" s="16">
        <v>0.24702380952381001</v>
      </c>
      <c r="E840" s="16">
        <v>0.24896265560166</v>
      </c>
      <c r="F840" s="16">
        <v>0.24922600619195001</v>
      </c>
      <c r="G840" s="16">
        <v>0.30813953488372098</v>
      </c>
      <c r="H840" s="16">
        <v>0.22154779969651001</v>
      </c>
      <c r="I840" s="16">
        <v>0.25598991172761698</v>
      </c>
      <c r="J840" s="16">
        <v>0.30808080808080801</v>
      </c>
      <c r="K840" s="16">
        <v>0.33613445378151302</v>
      </c>
      <c r="L840" s="16">
        <v>0.221238938053097</v>
      </c>
      <c r="M840" s="16"/>
      <c r="N840" s="16">
        <v>0.37469879518072302</v>
      </c>
      <c r="O840" s="16">
        <v>0.30476190476190501</v>
      </c>
      <c r="P840" s="16">
        <v>0.23831775700934599</v>
      </c>
      <c r="Q840" s="16">
        <v>0.21240875912408799</v>
      </c>
      <c r="R840" s="16"/>
      <c r="S840" s="16">
        <v>0.30418250950570302</v>
      </c>
      <c r="T840" s="16">
        <v>0.23684210526315799</v>
      </c>
      <c r="U840" s="16">
        <v>0.21982758620689699</v>
      </c>
      <c r="V840" s="16">
        <v>0.29516288252714701</v>
      </c>
      <c r="W840" s="16">
        <v>0.22138228941684701</v>
      </c>
      <c r="X840" s="16">
        <v>0.23009708737864101</v>
      </c>
      <c r="Y840" s="16">
        <v>0.22985074626865701</v>
      </c>
      <c r="Z840" s="16"/>
      <c r="AA840" s="16">
        <v>0.20679380214541099</v>
      </c>
      <c r="AB840" s="16">
        <v>0.27644766146993299</v>
      </c>
      <c r="AC840" s="16"/>
      <c r="AD840" s="16">
        <v>0.25886524822695001</v>
      </c>
      <c r="AE840" s="16">
        <v>0.25259067357512999</v>
      </c>
      <c r="AF840" s="16"/>
      <c r="AG840" s="16">
        <v>0.299604743083004</v>
      </c>
      <c r="AH840" s="16">
        <v>0.21240875912408799</v>
      </c>
      <c r="AI840" s="16"/>
      <c r="AJ840" s="16">
        <v>0.212034383954155</v>
      </c>
      <c r="AK840" s="16">
        <v>0.290767598160594</v>
      </c>
      <c r="AL840" s="16"/>
      <c r="AM840" s="16">
        <v>0.68224299065420602</v>
      </c>
      <c r="AN840" s="16">
        <v>0.46006389776357798</v>
      </c>
      <c r="AO840" s="16">
        <v>0.194288012872084</v>
      </c>
      <c r="AP840" s="16">
        <v>4.85355648535565E-2</v>
      </c>
      <c r="AQ840" s="16"/>
      <c r="AR840" s="16">
        <v>0.22138364779874201</v>
      </c>
      <c r="AS840" s="16">
        <v>0.268478260869565</v>
      </c>
      <c r="AT840" s="16"/>
      <c r="AU840" s="16">
        <v>0.18988902589395801</v>
      </c>
      <c r="AV840" s="16">
        <v>0.26597891904014398</v>
      </c>
      <c r="AW840" s="16"/>
      <c r="AX840" s="16">
        <v>0.23203769140164901</v>
      </c>
      <c r="AY840" s="16">
        <v>0.25853879212847802</v>
      </c>
      <c r="AZ840" s="16"/>
      <c r="BA840" s="16">
        <v>0.37845303867403302</v>
      </c>
      <c r="BB840" s="16">
        <v>0.24511002444987801</v>
      </c>
      <c r="BC840" s="16"/>
      <c r="BD840" s="16">
        <v>0.218848167539267</v>
      </c>
      <c r="BE840" s="16">
        <v>0.26210892236384697</v>
      </c>
      <c r="BF840" s="16"/>
      <c r="BG840" s="16">
        <v>0.27027027027027001</v>
      </c>
      <c r="BH840" s="16">
        <v>0.253317249698432</v>
      </c>
      <c r="BI840" s="16"/>
      <c r="BJ840" s="16">
        <v>0.293269230769231</v>
      </c>
      <c r="BK840" s="16">
        <v>0.249031424881619</v>
      </c>
      <c r="BL840" s="16"/>
      <c r="BM840" s="16">
        <v>0.21012658227848099</v>
      </c>
      <c r="BN840" s="16">
        <v>0.257846153846154</v>
      </c>
      <c r="BO840" s="16"/>
      <c r="BP840" s="16">
        <v>0.24834437086092701</v>
      </c>
      <c r="BQ840" s="16">
        <v>0.25503643377625401</v>
      </c>
    </row>
    <row r="841" spans="2:69" x14ac:dyDescent="0.25">
      <c r="B841" t="s">
        <v>361</v>
      </c>
      <c r="C841" s="16">
        <v>0.67647058823529405</v>
      </c>
      <c r="D841" s="16">
        <v>0.68452380952380998</v>
      </c>
      <c r="E841" s="16">
        <v>0.70401106500691601</v>
      </c>
      <c r="F841" s="16">
        <v>0.71207430340557298</v>
      </c>
      <c r="G841" s="16">
        <v>0.61482558139534904</v>
      </c>
      <c r="H841" s="16">
        <v>0.67754172989377803</v>
      </c>
      <c r="I841" s="16">
        <v>0.69230769230769196</v>
      </c>
      <c r="J841" s="16">
        <v>0.59595959595959602</v>
      </c>
      <c r="K841" s="16">
        <v>0.59663865546218497</v>
      </c>
      <c r="L841" s="16">
        <v>0.72566371681415898</v>
      </c>
      <c r="M841" s="16"/>
      <c r="N841" s="16">
        <v>0.56144578313253002</v>
      </c>
      <c r="O841" s="16">
        <v>0.63174603174603206</v>
      </c>
      <c r="P841" s="16">
        <v>0.69158878504672905</v>
      </c>
      <c r="Q841" s="16">
        <v>0.71569343065693403</v>
      </c>
      <c r="R841" s="16"/>
      <c r="S841" s="16">
        <v>0.631178707224335</v>
      </c>
      <c r="T841" s="16">
        <v>0.70813397129186595</v>
      </c>
      <c r="U841" s="16">
        <v>0.73060344827586199</v>
      </c>
      <c r="V841" s="16">
        <v>0.61500493583415605</v>
      </c>
      <c r="W841" s="16">
        <v>0.73650107991360703</v>
      </c>
      <c r="X841" s="16">
        <v>0.72233009708737905</v>
      </c>
      <c r="Y841" s="16">
        <v>0.71492537313432802</v>
      </c>
      <c r="Z841" s="16"/>
      <c r="AA841" s="16">
        <v>0.75506555423122801</v>
      </c>
      <c r="AB841" s="16">
        <v>0.63975501113585698</v>
      </c>
      <c r="AC841" s="16"/>
      <c r="AD841" s="16">
        <v>0.65815602836879405</v>
      </c>
      <c r="AE841" s="16">
        <v>0.68316062176165804</v>
      </c>
      <c r="AF841" s="16"/>
      <c r="AG841" s="16">
        <v>0.63399209486165997</v>
      </c>
      <c r="AH841" s="16">
        <v>0.71569343065693403</v>
      </c>
      <c r="AI841" s="16"/>
      <c r="AJ841" s="16">
        <v>0.73516168645108504</v>
      </c>
      <c r="AK841" s="16">
        <v>0.62575168022638805</v>
      </c>
      <c r="AL841" s="16"/>
      <c r="AM841" s="16">
        <v>0.13084112149532701</v>
      </c>
      <c r="AN841" s="16">
        <v>0.41533546325878601</v>
      </c>
      <c r="AO841" s="16">
        <v>0.74859211584875296</v>
      </c>
      <c r="AP841" s="16">
        <v>0.94644351464435195</v>
      </c>
      <c r="AQ841" s="16"/>
      <c r="AR841" s="16">
        <v>0.72264150943396199</v>
      </c>
      <c r="AS841" s="16">
        <v>0.65652173913043499</v>
      </c>
      <c r="AT841" s="16"/>
      <c r="AU841" s="16">
        <v>0.76572133168927203</v>
      </c>
      <c r="AV841" s="16">
        <v>0.66023772146221105</v>
      </c>
      <c r="AW841" s="16"/>
      <c r="AX841" s="16">
        <v>0.70553592461719705</v>
      </c>
      <c r="AY841" s="16">
        <v>0.67088893915403802</v>
      </c>
      <c r="AZ841" s="16"/>
      <c r="BA841" s="16">
        <v>0.54419889502762397</v>
      </c>
      <c r="BB841" s="16">
        <v>0.68622656886715605</v>
      </c>
      <c r="BC841" s="16"/>
      <c r="BD841" s="16">
        <v>0.72251308900523603</v>
      </c>
      <c r="BE841" s="16">
        <v>0.66628041714947905</v>
      </c>
      <c r="BF841" s="16"/>
      <c r="BG841" s="16">
        <v>0.66891891891891897</v>
      </c>
      <c r="BH841" s="16">
        <v>0.67691998391636499</v>
      </c>
      <c r="BI841" s="16"/>
      <c r="BJ841" s="16">
        <v>0.66346153846153799</v>
      </c>
      <c r="BK841" s="16">
        <v>0.67821782178217804</v>
      </c>
      <c r="BL841" s="16"/>
      <c r="BM841" s="16">
        <v>0.73670886075949404</v>
      </c>
      <c r="BN841" s="16">
        <v>0.67158974358974399</v>
      </c>
      <c r="BO841" s="16"/>
      <c r="BP841" s="16">
        <v>0.71854304635761601</v>
      </c>
      <c r="BQ841" s="16">
        <v>0.67102443206172302</v>
      </c>
    </row>
    <row r="842" spans="2:69" x14ac:dyDescent="0.25">
      <c r="B842" t="s">
        <v>330</v>
      </c>
      <c r="C842" s="16">
        <v>6.9259962049335905E-2</v>
      </c>
      <c r="D842" s="16">
        <v>6.8452380952381001E-2</v>
      </c>
      <c r="E842" s="16">
        <v>4.7026279391424598E-2</v>
      </c>
      <c r="F842" s="16">
        <v>3.8699690402476797E-2</v>
      </c>
      <c r="G842" s="16">
        <v>7.7034883720930203E-2</v>
      </c>
      <c r="H842" s="16">
        <v>0.100910470409712</v>
      </c>
      <c r="I842" s="16">
        <v>5.1702395964690999E-2</v>
      </c>
      <c r="J842" s="16">
        <v>9.5959595959595995E-2</v>
      </c>
      <c r="K842" s="16">
        <v>6.7226890756302504E-2</v>
      </c>
      <c r="L842" s="16">
        <v>5.3097345132743397E-2</v>
      </c>
      <c r="M842" s="16"/>
      <c r="N842" s="16">
        <v>6.3855421686747002E-2</v>
      </c>
      <c r="O842" s="16">
        <v>6.3492063492063502E-2</v>
      </c>
      <c r="P842" s="16">
        <v>7.00934579439252E-2</v>
      </c>
      <c r="Q842" s="16">
        <v>7.1897810218978106E-2</v>
      </c>
      <c r="R842" s="16"/>
      <c r="S842" s="16">
        <v>6.4638783269962002E-2</v>
      </c>
      <c r="T842" s="16">
        <v>5.50239234449761E-2</v>
      </c>
      <c r="U842" s="16">
        <v>4.9568965517241402E-2</v>
      </c>
      <c r="V842" s="16">
        <v>8.9832181638696898E-2</v>
      </c>
      <c r="W842" s="16">
        <v>4.21166306695464E-2</v>
      </c>
      <c r="X842" s="16">
        <v>4.75728155339806E-2</v>
      </c>
      <c r="Y842" s="16">
        <v>5.5223880597014899E-2</v>
      </c>
      <c r="Z842" s="16"/>
      <c r="AA842" s="16">
        <v>3.8140643623361101E-2</v>
      </c>
      <c r="AB842" s="16">
        <v>8.3797327394209406E-2</v>
      </c>
      <c r="AC842" s="16"/>
      <c r="AD842" s="16">
        <v>8.29787234042553E-2</v>
      </c>
      <c r="AE842" s="16">
        <v>6.4248704663212405E-2</v>
      </c>
      <c r="AF842" s="16"/>
      <c r="AG842" s="16">
        <v>6.6403162055336001E-2</v>
      </c>
      <c r="AH842" s="16">
        <v>7.1897810218978106E-2</v>
      </c>
      <c r="AI842" s="16"/>
      <c r="AJ842" s="16">
        <v>5.2803929594760497E-2</v>
      </c>
      <c r="AK842" s="16">
        <v>8.3480721613017297E-2</v>
      </c>
      <c r="AL842" s="16"/>
      <c r="AM842" s="16">
        <v>0.18691588785046701</v>
      </c>
      <c r="AN842" s="16">
        <v>0.124600638977636</v>
      </c>
      <c r="AO842" s="16">
        <v>5.7119871279163299E-2</v>
      </c>
      <c r="AP842" s="16">
        <v>5.0209205020920501E-3</v>
      </c>
      <c r="AQ842" s="16"/>
      <c r="AR842" s="16">
        <v>5.5974842767295599E-2</v>
      </c>
      <c r="AS842" s="16">
        <v>7.4999999999999997E-2</v>
      </c>
      <c r="AT842" s="16"/>
      <c r="AU842" s="16">
        <v>4.4389642416769397E-2</v>
      </c>
      <c r="AV842" s="16">
        <v>7.3783359497645196E-2</v>
      </c>
      <c r="AW842" s="16"/>
      <c r="AX842" s="16">
        <v>6.2426383981154299E-2</v>
      </c>
      <c r="AY842" s="16">
        <v>7.0572268717484704E-2</v>
      </c>
      <c r="AZ842" s="16"/>
      <c r="BA842" s="16">
        <v>7.7348066298342497E-2</v>
      </c>
      <c r="BB842" s="16">
        <v>6.8663406682966596E-2</v>
      </c>
      <c r="BC842" s="16"/>
      <c r="BD842" s="16">
        <v>5.8638743455497397E-2</v>
      </c>
      <c r="BE842" s="16">
        <v>7.1610660486674402E-2</v>
      </c>
      <c r="BF842" s="16"/>
      <c r="BG842" s="16">
        <v>6.08108108108108E-2</v>
      </c>
      <c r="BH842" s="16">
        <v>6.9762766385203095E-2</v>
      </c>
      <c r="BI842" s="16"/>
      <c r="BJ842" s="16">
        <v>4.3269230769230803E-2</v>
      </c>
      <c r="BK842" s="16">
        <v>7.2750753336203206E-2</v>
      </c>
      <c r="BL842" s="16"/>
      <c r="BM842" s="16">
        <v>5.3164556962025301E-2</v>
      </c>
      <c r="BN842" s="16">
        <v>7.0564102564102602E-2</v>
      </c>
      <c r="BO842" s="16"/>
      <c r="BP842" s="16">
        <v>3.3112582781456998E-2</v>
      </c>
      <c r="BQ842" s="16">
        <v>7.3939134162023107E-2</v>
      </c>
    </row>
    <row r="843" spans="2:69" x14ac:dyDescent="0.25">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c r="AC843" s="16"/>
      <c r="AD843" s="16"/>
      <c r="AE843" s="16"/>
      <c r="AF843" s="16"/>
      <c r="AG843" s="16"/>
      <c r="AH843" s="16"/>
      <c r="AI843" s="16"/>
      <c r="AJ843" s="16"/>
      <c r="AK843" s="16"/>
      <c r="AL843" s="16"/>
      <c r="AM843" s="16"/>
      <c r="AN843" s="16"/>
      <c r="AO843" s="16"/>
      <c r="AP843" s="16"/>
      <c r="AQ843" s="16"/>
      <c r="AR843" s="16"/>
      <c r="AS843" s="16"/>
      <c r="AT843" s="16"/>
      <c r="AU843" s="16"/>
      <c r="AV843" s="16"/>
      <c r="AW843" s="16"/>
      <c r="AX843" s="16"/>
      <c r="AY843" s="16"/>
      <c r="AZ843" s="16"/>
      <c r="BA843" s="16"/>
      <c r="BB843" s="16"/>
      <c r="BC843" s="16"/>
      <c r="BD843" s="16"/>
      <c r="BE843" s="16"/>
      <c r="BF843" s="16"/>
      <c r="BG843" s="16"/>
      <c r="BH843" s="16"/>
      <c r="BI843" s="16"/>
      <c r="BJ843" s="16"/>
      <c r="BK843" s="16"/>
      <c r="BL843" s="16"/>
      <c r="BM843" s="16"/>
      <c r="BN843" s="16"/>
      <c r="BO843" s="16"/>
      <c r="BP843" s="16"/>
      <c r="BQ843" s="16"/>
    </row>
    <row r="844" spans="2:69" x14ac:dyDescent="0.25">
      <c r="B844" s="6" t="s">
        <v>372</v>
      </c>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c r="AD844" s="16"/>
      <c r="AE844" s="16"/>
      <c r="AF844" s="16"/>
      <c r="AG844" s="16"/>
      <c r="AH844" s="16"/>
      <c r="AI844" s="16"/>
      <c r="AJ844" s="16"/>
      <c r="AK844" s="16"/>
      <c r="AL844" s="16"/>
      <c r="AM844" s="16"/>
      <c r="AN844" s="16"/>
      <c r="AO844" s="16"/>
      <c r="AP844" s="16"/>
      <c r="AQ844" s="16"/>
      <c r="AR844" s="16"/>
      <c r="AS844" s="16"/>
      <c r="AT844" s="16"/>
      <c r="AU844" s="16"/>
      <c r="AV844" s="16"/>
      <c r="AW844" s="16"/>
      <c r="AX844" s="16"/>
      <c r="AY844" s="16"/>
      <c r="AZ844" s="16"/>
      <c r="BA844" s="16"/>
      <c r="BB844" s="16"/>
      <c r="BC844" s="16"/>
      <c r="BD844" s="16"/>
      <c r="BE844" s="16"/>
      <c r="BF844" s="16"/>
      <c r="BG844" s="16"/>
      <c r="BH844" s="16"/>
      <c r="BI844" s="16"/>
      <c r="BJ844" s="16"/>
      <c r="BK844" s="16"/>
      <c r="BL844" s="16"/>
      <c r="BM844" s="16"/>
      <c r="BN844" s="16"/>
      <c r="BO844" s="16"/>
      <c r="BP844" s="16"/>
      <c r="BQ844" s="16"/>
    </row>
    <row r="845" spans="2:69" x14ac:dyDescent="0.25">
      <c r="B845" s="23" t="s">
        <v>70</v>
      </c>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c r="AD845" s="16"/>
      <c r="AE845" s="16"/>
      <c r="AF845" s="16"/>
      <c r="AG845" s="16"/>
      <c r="AH845" s="16"/>
      <c r="AI845" s="16"/>
      <c r="AJ845" s="16"/>
      <c r="AK845" s="16"/>
      <c r="AL845" s="16"/>
      <c r="AM845" s="16"/>
      <c r="AN845" s="16"/>
      <c r="AO845" s="16"/>
      <c r="AP845" s="16"/>
      <c r="AQ845" s="16"/>
      <c r="AR845" s="16"/>
      <c r="AS845" s="16"/>
      <c r="AT845" s="16"/>
      <c r="AU845" s="16"/>
      <c r="AV845" s="16"/>
      <c r="AW845" s="16"/>
      <c r="AX845" s="16"/>
      <c r="AY845" s="16"/>
      <c r="AZ845" s="16"/>
      <c r="BA845" s="16"/>
      <c r="BB845" s="16"/>
      <c r="BC845" s="16"/>
      <c r="BD845" s="16"/>
      <c r="BE845" s="16"/>
      <c r="BF845" s="16"/>
      <c r="BG845" s="16"/>
      <c r="BH845" s="16"/>
      <c r="BI845" s="16"/>
      <c r="BJ845" s="16"/>
      <c r="BK845" s="16"/>
      <c r="BL845" s="16"/>
      <c r="BM845" s="16"/>
      <c r="BN845" s="16"/>
      <c r="BO845" s="16"/>
      <c r="BP845" s="16"/>
      <c r="BQ845" s="16"/>
    </row>
    <row r="846" spans="2:69" x14ac:dyDescent="0.25">
      <c r="B846" t="s">
        <v>360</v>
      </c>
      <c r="C846" s="16">
        <v>0.301518026565465</v>
      </c>
      <c r="D846" s="16">
        <v>0.25</v>
      </c>
      <c r="E846" s="16">
        <v>0.25034578146611303</v>
      </c>
      <c r="F846" s="16">
        <v>0.28018575851393202</v>
      </c>
      <c r="G846" s="16">
        <v>0.29215116279069803</v>
      </c>
      <c r="H846" s="16">
        <v>0.366464339908953</v>
      </c>
      <c r="I846" s="16">
        <v>0.31778058007566201</v>
      </c>
      <c r="J846" s="16">
        <v>0.25757575757575801</v>
      </c>
      <c r="K846" s="16">
        <v>0.29411764705882398</v>
      </c>
      <c r="L846" s="16">
        <v>0.32743362831858402</v>
      </c>
      <c r="M846" s="16"/>
      <c r="N846" s="16">
        <v>0.636144578313253</v>
      </c>
      <c r="O846" s="16">
        <v>0.40158730158730199</v>
      </c>
      <c r="P846" s="16">
        <v>0.29439252336448601</v>
      </c>
      <c r="Q846" s="16">
        <v>0.17992700729927</v>
      </c>
      <c r="R846" s="16"/>
      <c r="S846" s="16">
        <v>0.46768060836501901</v>
      </c>
      <c r="T846" s="16">
        <v>0.30622009569378</v>
      </c>
      <c r="U846" s="16">
        <v>0.28663793103448298</v>
      </c>
      <c r="V846" s="16">
        <v>0.39980256663376101</v>
      </c>
      <c r="W846" s="16">
        <v>0.22894168466522699</v>
      </c>
      <c r="X846" s="16">
        <v>0.228155339805825</v>
      </c>
      <c r="Y846" s="16">
        <v>0.25223880597014903</v>
      </c>
      <c r="Z846" s="16"/>
      <c r="AA846" s="16">
        <v>0.204410011918951</v>
      </c>
      <c r="AB846" s="16">
        <v>0.34688195991091297</v>
      </c>
      <c r="AC846" s="16"/>
      <c r="AD846" s="16">
        <v>0.30851063829787201</v>
      </c>
      <c r="AE846" s="16">
        <v>0.29896373056994802</v>
      </c>
      <c r="AF846" s="16"/>
      <c r="AG846" s="16">
        <v>0.43320158102766798</v>
      </c>
      <c r="AH846" s="16">
        <v>0.17992700729927</v>
      </c>
      <c r="AI846" s="16"/>
      <c r="AJ846" s="16">
        <v>0.231682357756856</v>
      </c>
      <c r="AK846" s="16">
        <v>0.36186770428015602</v>
      </c>
      <c r="AL846" s="16"/>
      <c r="AM846" s="16">
        <v>0.78504672897196304</v>
      </c>
      <c r="AN846" s="16">
        <v>0.57108626198083101</v>
      </c>
      <c r="AO846" s="16">
        <v>0.23853580048270301</v>
      </c>
      <c r="AP846" s="16">
        <v>2.25941422594142E-2</v>
      </c>
      <c r="AQ846" s="16"/>
      <c r="AR846" s="16">
        <v>0.237735849056604</v>
      </c>
      <c r="AS846" s="16">
        <v>0.32907608695652202</v>
      </c>
      <c r="AT846" s="16"/>
      <c r="AU846" s="16">
        <v>0.29469790382244099</v>
      </c>
      <c r="AV846" s="16">
        <v>0.30275846602377199</v>
      </c>
      <c r="AW846" s="16"/>
      <c r="AX846" s="16">
        <v>0.22732626619552401</v>
      </c>
      <c r="AY846" s="16">
        <v>0.31576566387695099</v>
      </c>
      <c r="AZ846" s="16"/>
      <c r="BA846" s="16">
        <v>0.29558011049723798</v>
      </c>
      <c r="BB846" s="16">
        <v>0.30195599022004899</v>
      </c>
      <c r="BC846" s="16"/>
      <c r="BD846" s="16">
        <v>0.259685863874346</v>
      </c>
      <c r="BE846" s="16">
        <v>0.31077636152954802</v>
      </c>
      <c r="BF846" s="16"/>
      <c r="BG846" s="16">
        <v>0.20945945945945901</v>
      </c>
      <c r="BH846" s="16">
        <v>0.306996381182147</v>
      </c>
      <c r="BI846" s="16"/>
      <c r="BJ846" s="16">
        <v>0.230769230769231</v>
      </c>
      <c r="BK846" s="16">
        <v>0.31102023245802801</v>
      </c>
      <c r="BL846" s="16"/>
      <c r="BM846" s="16">
        <v>0.29873417721519002</v>
      </c>
      <c r="BN846" s="16">
        <v>0.30174358974359</v>
      </c>
      <c r="BO846" s="16"/>
      <c r="BP846" s="16">
        <v>0.29139072847682101</v>
      </c>
      <c r="BQ846" s="16">
        <v>0.30282897556793797</v>
      </c>
    </row>
    <row r="847" spans="2:69" x14ac:dyDescent="0.25">
      <c r="B847" t="s">
        <v>361</v>
      </c>
      <c r="C847" s="16">
        <v>0.601328273244782</v>
      </c>
      <c r="D847" s="16">
        <v>0.66666666666666696</v>
      </c>
      <c r="E847" s="16">
        <v>0.69571230982019405</v>
      </c>
      <c r="F847" s="16">
        <v>0.66718266253869996</v>
      </c>
      <c r="G847" s="16">
        <v>0.65261627906976705</v>
      </c>
      <c r="H847" s="16">
        <v>0.44688922610015203</v>
      </c>
      <c r="I847" s="16">
        <v>0.61412358133669598</v>
      </c>
      <c r="J847" s="16">
        <v>0.59090909090909105</v>
      </c>
      <c r="K847" s="16">
        <v>0.64705882352941202</v>
      </c>
      <c r="L847" s="16">
        <v>0.60176991150442505</v>
      </c>
      <c r="M847" s="16"/>
      <c r="N847" s="16">
        <v>0.24216867469879499</v>
      </c>
      <c r="O847" s="16">
        <v>0.473015873015873</v>
      </c>
      <c r="P847" s="16">
        <v>0.59906542056074796</v>
      </c>
      <c r="Q847" s="16">
        <v>0.74051094890510905</v>
      </c>
      <c r="R847" s="16"/>
      <c r="S847" s="16">
        <v>0.41825095057034201</v>
      </c>
      <c r="T847" s="16">
        <v>0.58133971291866005</v>
      </c>
      <c r="U847" s="16">
        <v>0.64224137931034497</v>
      </c>
      <c r="V847" s="16">
        <v>0.48766041461006898</v>
      </c>
      <c r="W847" s="16">
        <v>0.70302375809935203</v>
      </c>
      <c r="X847" s="16">
        <v>0.70873786407767003</v>
      </c>
      <c r="Y847" s="16">
        <v>0.65820895522388101</v>
      </c>
      <c r="Z847" s="16"/>
      <c r="AA847" s="16">
        <v>0.75446960667461305</v>
      </c>
      <c r="AB847" s="16">
        <v>0.529788418708241</v>
      </c>
      <c r="AC847" s="16"/>
      <c r="AD847" s="16">
        <v>0.56241134751773003</v>
      </c>
      <c r="AE847" s="16">
        <v>0.61554404145077701</v>
      </c>
      <c r="AF847" s="16"/>
      <c r="AG847" s="16">
        <v>0.45059288537549402</v>
      </c>
      <c r="AH847" s="16">
        <v>0.74051094890510905</v>
      </c>
      <c r="AI847" s="16"/>
      <c r="AJ847" s="16">
        <v>0.69340974212034401</v>
      </c>
      <c r="AK847" s="16">
        <v>0.52175451008135798</v>
      </c>
      <c r="AL847" s="16"/>
      <c r="AM847" s="16">
        <v>3.1152647975077899E-2</v>
      </c>
      <c r="AN847" s="16">
        <v>0.23322683706070299</v>
      </c>
      <c r="AO847" s="16">
        <v>0.68181818181818199</v>
      </c>
      <c r="AP847" s="16">
        <v>0.97071129707113002</v>
      </c>
      <c r="AQ847" s="16"/>
      <c r="AR847" s="16">
        <v>0.70188679245283003</v>
      </c>
      <c r="AS847" s="16">
        <v>0.55788043478260896</v>
      </c>
      <c r="AT847" s="16"/>
      <c r="AU847" s="16">
        <v>0.61159062885326798</v>
      </c>
      <c r="AV847" s="16">
        <v>0.59946176272706897</v>
      </c>
      <c r="AW847" s="16"/>
      <c r="AX847" s="16">
        <v>0.71495877502944605</v>
      </c>
      <c r="AY847" s="16">
        <v>0.57950689889165397</v>
      </c>
      <c r="AZ847" s="16"/>
      <c r="BA847" s="16">
        <v>0.61325966850828695</v>
      </c>
      <c r="BB847" s="16">
        <v>0.60044824775876104</v>
      </c>
      <c r="BC847" s="16"/>
      <c r="BD847" s="16">
        <v>0.64397905759162299</v>
      </c>
      <c r="BE847" s="16">
        <v>0.59188876013905001</v>
      </c>
      <c r="BF847" s="16"/>
      <c r="BG847" s="16">
        <v>0.68243243243243201</v>
      </c>
      <c r="BH847" s="16">
        <v>0.59650180940892605</v>
      </c>
      <c r="BI847" s="16"/>
      <c r="BJ847" s="16">
        <v>0.71474358974358998</v>
      </c>
      <c r="BK847" s="16">
        <v>0.58609556607834701</v>
      </c>
      <c r="BL847" s="16"/>
      <c r="BM847" s="16">
        <v>0.632911392405063</v>
      </c>
      <c r="BN847" s="16">
        <v>0.59876923076923105</v>
      </c>
      <c r="BO847" s="16"/>
      <c r="BP847" s="16">
        <v>0.64900662251655605</v>
      </c>
      <c r="BQ847" s="16">
        <v>0.59515645092156</v>
      </c>
    </row>
    <row r="848" spans="2:69" x14ac:dyDescent="0.25">
      <c r="B848" t="s">
        <v>330</v>
      </c>
      <c r="C848" s="16">
        <v>9.7153700189753306E-2</v>
      </c>
      <c r="D848" s="16">
        <v>8.3333333333333301E-2</v>
      </c>
      <c r="E848" s="16">
        <v>5.39419087136929E-2</v>
      </c>
      <c r="F848" s="16">
        <v>5.2631578947368397E-2</v>
      </c>
      <c r="G848" s="16">
        <v>5.5232558139534899E-2</v>
      </c>
      <c r="H848" s="16">
        <v>0.18664643399089501</v>
      </c>
      <c r="I848" s="16">
        <v>6.8095838587641899E-2</v>
      </c>
      <c r="J848" s="16">
        <v>0.15151515151515199</v>
      </c>
      <c r="K848" s="16">
        <v>5.8823529411764698E-2</v>
      </c>
      <c r="L848" s="16">
        <v>7.0796460176991094E-2</v>
      </c>
      <c r="M848" s="16"/>
      <c r="N848" s="16">
        <v>0.121686746987952</v>
      </c>
      <c r="O848" s="16">
        <v>0.12539682539682501</v>
      </c>
      <c r="P848" s="16">
        <v>0.106542056074766</v>
      </c>
      <c r="Q848" s="16">
        <v>7.9562043795620402E-2</v>
      </c>
      <c r="R848" s="16"/>
      <c r="S848" s="16">
        <v>0.114068441064639</v>
      </c>
      <c r="T848" s="16">
        <v>0.11244019138756001</v>
      </c>
      <c r="U848" s="16">
        <v>7.1120689655172403E-2</v>
      </c>
      <c r="V848" s="16">
        <v>0.11253701875617</v>
      </c>
      <c r="W848" s="16">
        <v>6.8034557235421206E-2</v>
      </c>
      <c r="X848" s="16">
        <v>6.3106796116504896E-2</v>
      </c>
      <c r="Y848" s="16">
        <v>8.9552238805970102E-2</v>
      </c>
      <c r="Z848" s="16"/>
      <c r="AA848" s="16">
        <v>4.1120381406436202E-2</v>
      </c>
      <c r="AB848" s="16">
        <v>0.12332962138084599</v>
      </c>
      <c r="AC848" s="16"/>
      <c r="AD848" s="16">
        <v>0.12907801418439699</v>
      </c>
      <c r="AE848" s="16">
        <v>8.5492227979274596E-2</v>
      </c>
      <c r="AF848" s="16"/>
      <c r="AG848" s="16">
        <v>0.116205533596838</v>
      </c>
      <c r="AH848" s="16">
        <v>7.9562043795620402E-2</v>
      </c>
      <c r="AI848" s="16"/>
      <c r="AJ848" s="16">
        <v>7.4907900122799798E-2</v>
      </c>
      <c r="AK848" s="16">
        <v>0.116377785638486</v>
      </c>
      <c r="AL848" s="16"/>
      <c r="AM848" s="16">
        <v>0.18380062305295899</v>
      </c>
      <c r="AN848" s="16">
        <v>0.195686900958466</v>
      </c>
      <c r="AO848" s="16">
        <v>7.9646017699115002E-2</v>
      </c>
      <c r="AP848" s="16">
        <v>6.69456066945607E-3</v>
      </c>
      <c r="AQ848" s="16"/>
      <c r="AR848" s="16">
        <v>6.0377358490565997E-2</v>
      </c>
      <c r="AS848" s="16">
        <v>0.11304347826087</v>
      </c>
      <c r="AT848" s="16"/>
      <c r="AU848" s="16">
        <v>9.3711467324291003E-2</v>
      </c>
      <c r="AV848" s="16">
        <v>9.7779771249159E-2</v>
      </c>
      <c r="AW848" s="16"/>
      <c r="AX848" s="16">
        <v>5.7714958775029399E-2</v>
      </c>
      <c r="AY848" s="16">
        <v>0.10472743723139601</v>
      </c>
      <c r="AZ848" s="16"/>
      <c r="BA848" s="16">
        <v>9.11602209944751E-2</v>
      </c>
      <c r="BB848" s="16">
        <v>9.75957620211899E-2</v>
      </c>
      <c r="BC848" s="16"/>
      <c r="BD848" s="16">
        <v>9.6335078534031393E-2</v>
      </c>
      <c r="BE848" s="16">
        <v>9.73348783314021E-2</v>
      </c>
      <c r="BF848" s="16"/>
      <c r="BG848" s="16">
        <v>0.108108108108108</v>
      </c>
      <c r="BH848" s="16">
        <v>9.6501809408926401E-2</v>
      </c>
      <c r="BI848" s="16"/>
      <c r="BJ848" s="16">
        <v>5.4487179487179502E-2</v>
      </c>
      <c r="BK848" s="16">
        <v>0.10288420146362499</v>
      </c>
      <c r="BL848" s="16"/>
      <c r="BM848" s="16">
        <v>6.8354430379746797E-2</v>
      </c>
      <c r="BN848" s="16">
        <v>9.94871794871795E-2</v>
      </c>
      <c r="BO848" s="16"/>
      <c r="BP848" s="16">
        <v>5.9602649006622502E-2</v>
      </c>
      <c r="BQ848" s="16">
        <v>0.102014573510501</v>
      </c>
    </row>
    <row r="849" spans="2:69" x14ac:dyDescent="0.25">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c r="AC849" s="16"/>
      <c r="AD849" s="16"/>
      <c r="AE849" s="16"/>
      <c r="AF849" s="16"/>
      <c r="AG849" s="16"/>
      <c r="AH849" s="16"/>
      <c r="AI849" s="16"/>
      <c r="AJ849" s="16"/>
      <c r="AK849" s="16"/>
      <c r="AL849" s="16"/>
      <c r="AM849" s="16"/>
      <c r="AN849" s="16"/>
      <c r="AO849" s="16"/>
      <c r="AP849" s="16"/>
      <c r="AQ849" s="16"/>
      <c r="AR849" s="16"/>
      <c r="AS849" s="16"/>
      <c r="AT849" s="16"/>
      <c r="AU849" s="16"/>
      <c r="AV849" s="16"/>
      <c r="AW849" s="16"/>
      <c r="AX849" s="16"/>
      <c r="AY849" s="16"/>
      <c r="AZ849" s="16"/>
      <c r="BA849" s="16"/>
      <c r="BB849" s="16"/>
      <c r="BC849" s="16"/>
      <c r="BD849" s="16"/>
      <c r="BE849" s="16"/>
      <c r="BF849" s="16"/>
      <c r="BG849" s="16"/>
      <c r="BH849" s="16"/>
      <c r="BI849" s="16"/>
      <c r="BJ849" s="16"/>
      <c r="BK849" s="16"/>
      <c r="BL849" s="16"/>
      <c r="BM849" s="16"/>
      <c r="BN849" s="16"/>
      <c r="BO849" s="16"/>
      <c r="BP849" s="16"/>
      <c r="BQ849" s="16"/>
    </row>
    <row r="850" spans="2:69" x14ac:dyDescent="0.25">
      <c r="B850" s="6" t="s">
        <v>377</v>
      </c>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c r="AC850" s="16"/>
      <c r="AD850" s="16"/>
      <c r="AE850" s="16"/>
      <c r="AF850" s="16"/>
      <c r="AG850" s="16"/>
      <c r="AH850" s="16"/>
      <c r="AI850" s="16"/>
      <c r="AJ850" s="16"/>
      <c r="AK850" s="16"/>
      <c r="AL850" s="16"/>
      <c r="AM850" s="16"/>
      <c r="AN850" s="16"/>
      <c r="AO850" s="16"/>
      <c r="AP850" s="16"/>
      <c r="AQ850" s="16"/>
      <c r="AR850" s="16"/>
      <c r="AS850" s="16"/>
      <c r="AT850" s="16"/>
      <c r="AU850" s="16"/>
      <c r="AV850" s="16"/>
      <c r="AW850" s="16"/>
      <c r="AX850" s="16"/>
      <c r="AY850" s="16"/>
      <c r="AZ850" s="16"/>
      <c r="BA850" s="16"/>
      <c r="BB850" s="16"/>
      <c r="BC850" s="16"/>
      <c r="BD850" s="16"/>
      <c r="BE850" s="16"/>
      <c r="BF850" s="16"/>
      <c r="BG850" s="16"/>
      <c r="BH850" s="16"/>
      <c r="BI850" s="16"/>
      <c r="BJ850" s="16"/>
      <c r="BK850" s="16"/>
      <c r="BL850" s="16"/>
      <c r="BM850" s="16"/>
      <c r="BN850" s="16"/>
      <c r="BO850" s="16"/>
      <c r="BP850" s="16"/>
      <c r="BQ850" s="16"/>
    </row>
    <row r="851" spans="2:69" x14ac:dyDescent="0.25">
      <c r="B851" s="23" t="s">
        <v>695</v>
      </c>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c r="AD851" s="16"/>
      <c r="AE851" s="16"/>
      <c r="AF851" s="16"/>
      <c r="AG851" s="16"/>
      <c r="AH851" s="16"/>
      <c r="AI851" s="16"/>
      <c r="AJ851" s="16"/>
      <c r="AK851" s="16"/>
      <c r="AL851" s="16"/>
      <c r="AM851" s="16"/>
      <c r="AN851" s="16"/>
      <c r="AO851" s="16"/>
      <c r="AP851" s="16"/>
      <c r="AQ851" s="16"/>
      <c r="AR851" s="16"/>
      <c r="AS851" s="16"/>
      <c r="AT851" s="16"/>
      <c r="AU851" s="16"/>
      <c r="AV851" s="16"/>
      <c r="AW851" s="16"/>
      <c r="AX851" s="16"/>
      <c r="AY851" s="16"/>
      <c r="AZ851" s="16"/>
      <c r="BA851" s="16"/>
      <c r="BB851" s="16"/>
      <c r="BC851" s="16"/>
      <c r="BD851" s="16"/>
      <c r="BE851" s="16"/>
      <c r="BF851" s="16"/>
      <c r="BG851" s="16"/>
      <c r="BH851" s="16"/>
      <c r="BI851" s="16"/>
      <c r="BJ851" s="16"/>
      <c r="BK851" s="16"/>
      <c r="BL851" s="16"/>
      <c r="BM851" s="16"/>
      <c r="BN851" s="16"/>
      <c r="BO851" s="16"/>
      <c r="BP851" s="16"/>
      <c r="BQ851" s="16"/>
    </row>
    <row r="852" spans="2:69" x14ac:dyDescent="0.25">
      <c r="B852" t="s">
        <v>373</v>
      </c>
      <c r="C852" s="16">
        <v>0.63324708926261297</v>
      </c>
      <c r="D852" s="16">
        <v>0.60767946577629395</v>
      </c>
      <c r="E852" s="16">
        <v>0.62618296529968498</v>
      </c>
      <c r="F852" s="16">
        <v>0.58234295415959303</v>
      </c>
      <c r="G852" s="16">
        <v>0.53820033955857405</v>
      </c>
      <c r="H852" s="16">
        <v>0.71517302573203201</v>
      </c>
      <c r="I852" s="16">
        <v>0.66392318244170101</v>
      </c>
      <c r="J852" s="16">
        <v>0.63276836158192096</v>
      </c>
      <c r="K852" s="16">
        <v>0.60674157303370801</v>
      </c>
      <c r="L852" s="16">
        <v>0.57142857142857095</v>
      </c>
      <c r="M852" s="16"/>
      <c r="N852" s="16">
        <v>0.66876971608832803</v>
      </c>
      <c r="O852" s="16">
        <v>0.61538461538461497</v>
      </c>
      <c r="P852" s="16">
        <v>0.63874345549738198</v>
      </c>
      <c r="Q852" s="16">
        <v>0.62610441767068303</v>
      </c>
      <c r="R852" s="16"/>
      <c r="S852" s="16">
        <v>0.68224299065420602</v>
      </c>
      <c r="T852" s="16">
        <v>0.68206521739130399</v>
      </c>
      <c r="U852" s="16">
        <v>0.63569682151589202</v>
      </c>
      <c r="V852" s="16">
        <v>0.56994219653179201</v>
      </c>
      <c r="W852" s="16">
        <v>0.64698937426210201</v>
      </c>
      <c r="X852" s="16">
        <v>0.65877287405812701</v>
      </c>
      <c r="Y852" s="16">
        <v>0.65423728813559301</v>
      </c>
      <c r="Z852" s="16"/>
      <c r="AA852" s="16">
        <v>0.63835434638354305</v>
      </c>
      <c r="AB852" s="16">
        <v>0.63078888534014699</v>
      </c>
      <c r="AC852" s="16"/>
      <c r="AD852" s="16">
        <v>0.62531017369727004</v>
      </c>
      <c r="AE852" s="16">
        <v>0.636045494313211</v>
      </c>
      <c r="AF852" s="16"/>
      <c r="AG852" s="16">
        <v>0.64152700186219702</v>
      </c>
      <c r="AH852" s="16">
        <v>0.62610441767068303</v>
      </c>
      <c r="AI852" s="16"/>
      <c r="AJ852" s="16">
        <v>0.66214995483288197</v>
      </c>
      <c r="AK852" s="16">
        <v>0.60684818481848202</v>
      </c>
      <c r="AL852" s="16"/>
      <c r="AM852" s="16">
        <v>0.33582089552238797</v>
      </c>
      <c r="AN852" s="16">
        <v>0.51991828396322803</v>
      </c>
      <c r="AO852" s="16">
        <v>0.67527993109388496</v>
      </c>
      <c r="AP852" s="16">
        <v>0.67872161480235504</v>
      </c>
      <c r="AQ852" s="16"/>
      <c r="AR852" s="16">
        <v>0.63209530483531895</v>
      </c>
      <c r="AS852" s="16">
        <v>0.63375895359700996</v>
      </c>
      <c r="AT852" s="16"/>
      <c r="AU852" s="16">
        <v>0.74289772727272696</v>
      </c>
      <c r="AV852" s="16">
        <v>0.61362480935434704</v>
      </c>
      <c r="AW852" s="16"/>
      <c r="AX852" s="16">
        <v>0.61911170928667603</v>
      </c>
      <c r="AY852" s="16">
        <v>0.63594351732990995</v>
      </c>
      <c r="AZ852" s="16"/>
      <c r="BA852" s="16">
        <v>0.63815789473684204</v>
      </c>
      <c r="BB852" s="16">
        <v>0.63290263036455896</v>
      </c>
      <c r="BC852" s="16"/>
      <c r="BD852" s="16">
        <v>0.66085946573751497</v>
      </c>
      <c r="BE852" s="16">
        <v>0.62695260788985996</v>
      </c>
      <c r="BF852" s="16"/>
      <c r="BG852" s="16">
        <v>0.69685039370078705</v>
      </c>
      <c r="BH852" s="16">
        <v>0.62956204379561997</v>
      </c>
      <c r="BI852" s="16"/>
      <c r="BJ852" s="16">
        <v>0.66793893129770998</v>
      </c>
      <c r="BK852" s="16">
        <v>0.62882839086047604</v>
      </c>
      <c r="BL852" s="16"/>
      <c r="BM852" s="16">
        <v>0.70481927710843395</v>
      </c>
      <c r="BN852" s="16">
        <v>0.62772875058058497</v>
      </c>
      <c r="BO852" s="16"/>
      <c r="BP852" s="16">
        <v>0.662313432835821</v>
      </c>
      <c r="BQ852" s="16">
        <v>0.62944904924427103</v>
      </c>
    </row>
    <row r="853" spans="2:69" x14ac:dyDescent="0.25">
      <c r="B853" t="s">
        <v>374</v>
      </c>
      <c r="C853" s="16">
        <v>0.494178525226391</v>
      </c>
      <c r="D853" s="16">
        <v>0.51752921535893204</v>
      </c>
      <c r="E853" s="16">
        <v>0.50315457413249198</v>
      </c>
      <c r="F853" s="16">
        <v>0.50594227504244504</v>
      </c>
      <c r="G853" s="16">
        <v>0.43972835314091702</v>
      </c>
      <c r="H853" s="16">
        <v>0.49778172138420601</v>
      </c>
      <c r="I853" s="16">
        <v>0.52400548696844995</v>
      </c>
      <c r="J853" s="16">
        <v>0.45762711864406802</v>
      </c>
      <c r="K853" s="16">
        <v>0.46067415730337102</v>
      </c>
      <c r="L853" s="16">
        <v>0.39047619047618998</v>
      </c>
      <c r="M853" s="16"/>
      <c r="N853" s="16">
        <v>0.356466876971609</v>
      </c>
      <c r="O853" s="16">
        <v>0.413237924865832</v>
      </c>
      <c r="P853" s="16">
        <v>0.51623036649214704</v>
      </c>
      <c r="Q853" s="16">
        <v>0.53895582329317304</v>
      </c>
      <c r="R853" s="16"/>
      <c r="S853" s="16">
        <v>0.47429906542056099</v>
      </c>
      <c r="T853" s="16">
        <v>0.502717391304348</v>
      </c>
      <c r="U853" s="16">
        <v>0.54767726161369201</v>
      </c>
      <c r="V853" s="16">
        <v>0.39075144508670501</v>
      </c>
      <c r="W853" s="16">
        <v>0.54663518299881897</v>
      </c>
      <c r="X853" s="16">
        <v>0.55435952637244301</v>
      </c>
      <c r="Y853" s="16">
        <v>0.53389830508474601</v>
      </c>
      <c r="Z853" s="16"/>
      <c r="AA853" s="16">
        <v>0.56735235567352404</v>
      </c>
      <c r="AB853" s="16">
        <v>0.45895879910571702</v>
      </c>
      <c r="AC853" s="16"/>
      <c r="AD853" s="16">
        <v>0.46071133167907402</v>
      </c>
      <c r="AE853" s="16">
        <v>0.50597841936424603</v>
      </c>
      <c r="AF853" s="16"/>
      <c r="AG853" s="16">
        <v>0.44227188081936702</v>
      </c>
      <c r="AH853" s="16">
        <v>0.53895582329317304</v>
      </c>
      <c r="AI853" s="16"/>
      <c r="AJ853" s="16">
        <v>0.55600722673893399</v>
      </c>
      <c r="AK853" s="16">
        <v>0.43770627062706302</v>
      </c>
      <c r="AL853" s="16"/>
      <c r="AM853" s="16">
        <v>0.104477611940299</v>
      </c>
      <c r="AN853" s="16">
        <v>0.27579162410623098</v>
      </c>
      <c r="AO853" s="16">
        <v>0.51378122308354901</v>
      </c>
      <c r="AP853" s="16">
        <v>0.67788057190916695</v>
      </c>
      <c r="AQ853" s="16"/>
      <c r="AR853" s="16">
        <v>0.53398738612473695</v>
      </c>
      <c r="AS853" s="16">
        <v>0.47648707567735898</v>
      </c>
      <c r="AT853" s="16"/>
      <c r="AU853" s="16">
        <v>0.66335227272727304</v>
      </c>
      <c r="AV853" s="16">
        <v>0.46390442297915602</v>
      </c>
      <c r="AW853" s="16"/>
      <c r="AX853" s="16">
        <v>0.52489905787348601</v>
      </c>
      <c r="AY853" s="16">
        <v>0.48831835686777902</v>
      </c>
      <c r="AZ853" s="16"/>
      <c r="BA853" s="16">
        <v>0.4375</v>
      </c>
      <c r="BB853" s="16">
        <v>0.49815413013382598</v>
      </c>
      <c r="BC853" s="16"/>
      <c r="BD853" s="16">
        <v>0.56562137049941896</v>
      </c>
      <c r="BE853" s="16">
        <v>0.47789250728091098</v>
      </c>
      <c r="BF853" s="16"/>
      <c r="BG853" s="16">
        <v>0.56299212598425197</v>
      </c>
      <c r="BH853" s="16">
        <v>0.49019160583941601</v>
      </c>
      <c r="BI853" s="16"/>
      <c r="BJ853" s="16">
        <v>0.56297709923664097</v>
      </c>
      <c r="BK853" s="16">
        <v>0.48541565386485203</v>
      </c>
      <c r="BL853" s="16"/>
      <c r="BM853" s="16">
        <v>0.53313253012048201</v>
      </c>
      <c r="BN853" s="16">
        <v>0.49117510450534102</v>
      </c>
      <c r="BO853" s="16"/>
      <c r="BP853" s="16">
        <v>0.537313432835821</v>
      </c>
      <c r="BQ853" s="16">
        <v>0.48854217454900101</v>
      </c>
    </row>
    <row r="854" spans="2:69" x14ac:dyDescent="0.25">
      <c r="B854" t="s">
        <v>375</v>
      </c>
      <c r="C854" s="16">
        <v>0.47865459249676601</v>
      </c>
      <c r="D854" s="16">
        <v>0.52420701168614403</v>
      </c>
      <c r="E854" s="16">
        <v>0.54574132492113603</v>
      </c>
      <c r="F854" s="16">
        <v>0.483870967741935</v>
      </c>
      <c r="G854" s="16">
        <v>0.443123938879457</v>
      </c>
      <c r="H854" s="16">
        <v>0.40638864241348699</v>
      </c>
      <c r="I854" s="16">
        <v>0.52812071330589805</v>
      </c>
      <c r="J854" s="16">
        <v>0.45762711864406802</v>
      </c>
      <c r="K854" s="16">
        <v>0.550561797752809</v>
      </c>
      <c r="L854" s="16">
        <v>0.39047619047618998</v>
      </c>
      <c r="M854" s="16"/>
      <c r="N854" s="16">
        <v>0.34384858044164002</v>
      </c>
      <c r="O854" s="16">
        <v>0.39713774597495499</v>
      </c>
      <c r="P854" s="16">
        <v>0.45759162303664902</v>
      </c>
      <c r="Q854" s="16">
        <v>0.53935742971887501</v>
      </c>
      <c r="R854" s="16"/>
      <c r="S854" s="16">
        <v>0.41588785046728999</v>
      </c>
      <c r="T854" s="16">
        <v>0.467391304347826</v>
      </c>
      <c r="U854" s="16">
        <v>0.50855745721271395</v>
      </c>
      <c r="V854" s="16">
        <v>0.423121387283237</v>
      </c>
      <c r="W854" s="16">
        <v>0.51829988193624599</v>
      </c>
      <c r="X854" s="16">
        <v>0.53498385360602796</v>
      </c>
      <c r="Y854" s="16">
        <v>0.50847457627118597</v>
      </c>
      <c r="Z854" s="16"/>
      <c r="AA854" s="16">
        <v>0.55938951559389505</v>
      </c>
      <c r="AB854" s="16">
        <v>0.43979559246247202</v>
      </c>
      <c r="AC854" s="16"/>
      <c r="AD854" s="16">
        <v>0.46484698097601301</v>
      </c>
      <c r="AE854" s="16">
        <v>0.48352289297171203</v>
      </c>
      <c r="AF854" s="16"/>
      <c r="AG854" s="16">
        <v>0.40828677839851002</v>
      </c>
      <c r="AH854" s="16">
        <v>0.53935742971887501</v>
      </c>
      <c r="AI854" s="16"/>
      <c r="AJ854" s="16">
        <v>0.53839205058717299</v>
      </c>
      <c r="AK854" s="16">
        <v>0.42409240924092401</v>
      </c>
      <c r="AL854" s="16"/>
      <c r="AM854" s="16">
        <v>0.12686567164179099</v>
      </c>
      <c r="AN854" s="16">
        <v>0.28089887640449401</v>
      </c>
      <c r="AO854" s="16">
        <v>0.50516795865633102</v>
      </c>
      <c r="AP854" s="16">
        <v>0.63246425567704001</v>
      </c>
      <c r="AQ854" s="16"/>
      <c r="AR854" s="16">
        <v>0.494744218640505</v>
      </c>
      <c r="AS854" s="16">
        <v>0.47150420429772699</v>
      </c>
      <c r="AT854" s="16"/>
      <c r="AU854" s="16">
        <v>0.52130681818181801</v>
      </c>
      <c r="AV854" s="16">
        <v>0.47102186070157598</v>
      </c>
      <c r="AW854" s="16"/>
      <c r="AX854" s="16">
        <v>0.55181695827725397</v>
      </c>
      <c r="AY854" s="16">
        <v>0.46469833119383802</v>
      </c>
      <c r="AZ854" s="16"/>
      <c r="BA854" s="16">
        <v>0.52302631578947401</v>
      </c>
      <c r="BB854" s="16">
        <v>0.47554222427318898</v>
      </c>
      <c r="BC854" s="16"/>
      <c r="BD854" s="16">
        <v>0.478513356562137</v>
      </c>
      <c r="BE854" s="16">
        <v>0.47868678845644702</v>
      </c>
      <c r="BF854" s="16"/>
      <c r="BG854" s="16">
        <v>0.56692913385826804</v>
      </c>
      <c r="BH854" s="16">
        <v>0.47354014598540101</v>
      </c>
      <c r="BI854" s="16"/>
      <c r="BJ854" s="16">
        <v>0.56870229007633599</v>
      </c>
      <c r="BK854" s="16">
        <v>0.46718522119591599</v>
      </c>
      <c r="BL854" s="16"/>
      <c r="BM854" s="16">
        <v>0.60843373493975905</v>
      </c>
      <c r="BN854" s="16">
        <v>0.46864839758476501</v>
      </c>
      <c r="BO854" s="16"/>
      <c r="BP854" s="16">
        <v>0.52798507462686595</v>
      </c>
      <c r="BQ854" s="16">
        <v>0.47220867869332001</v>
      </c>
    </row>
    <row r="855" spans="2:69" x14ac:dyDescent="0.25">
      <c r="B855" t="s">
        <v>376</v>
      </c>
      <c r="C855" s="16">
        <v>0.40319103061664502</v>
      </c>
      <c r="D855" s="16">
        <v>0.45075125208681099</v>
      </c>
      <c r="E855" s="16">
        <v>0.52681388012618302</v>
      </c>
      <c r="F855" s="16">
        <v>0.39558573853989798</v>
      </c>
      <c r="G855" s="16">
        <v>0.46010186757215599</v>
      </c>
      <c r="H855" s="16">
        <v>0.32830523513753301</v>
      </c>
      <c r="I855" s="16">
        <v>0.36076817558299001</v>
      </c>
      <c r="J855" s="16">
        <v>0.34463276836158202</v>
      </c>
      <c r="K855" s="16">
        <v>0.449438202247191</v>
      </c>
      <c r="L855" s="16">
        <v>0.266666666666667</v>
      </c>
      <c r="M855" s="16"/>
      <c r="N855" s="16">
        <v>0.23186119873816999</v>
      </c>
      <c r="O855" s="16">
        <v>0.32379248658318399</v>
      </c>
      <c r="P855" s="16">
        <v>0.389528795811518</v>
      </c>
      <c r="Q855" s="16">
        <v>0.469879518072289</v>
      </c>
      <c r="R855" s="16"/>
      <c r="S855" s="16">
        <v>0.355140186915888</v>
      </c>
      <c r="T855" s="16">
        <v>0.44836956521739102</v>
      </c>
      <c r="U855" s="16">
        <v>0.44009779951100197</v>
      </c>
      <c r="V855" s="16">
        <v>0.32254335260115602</v>
      </c>
      <c r="W855" s="16">
        <v>0.42621015348288099</v>
      </c>
      <c r="X855" s="16">
        <v>0.47685683530678102</v>
      </c>
      <c r="Y855" s="16">
        <v>0.43728813559322</v>
      </c>
      <c r="Z855" s="16"/>
      <c r="AA855" s="16">
        <v>0.53085600530856003</v>
      </c>
      <c r="AB855" s="16">
        <v>0.34174385180453498</v>
      </c>
      <c r="AC855" s="16"/>
      <c r="AD855" s="16">
        <v>0.38544251447477301</v>
      </c>
      <c r="AE855" s="16">
        <v>0.40944881889763801</v>
      </c>
      <c r="AF855" s="16"/>
      <c r="AG855" s="16">
        <v>0.325884543761639</v>
      </c>
      <c r="AH855" s="16">
        <v>0.469879518072289</v>
      </c>
      <c r="AI855" s="16"/>
      <c r="AJ855" s="16">
        <v>0.46702800361336899</v>
      </c>
      <c r="AK855" s="16">
        <v>0.34488448844884501</v>
      </c>
      <c r="AL855" s="16"/>
      <c r="AM855" s="16">
        <v>7.4626865671641798E-2</v>
      </c>
      <c r="AN855" s="16">
        <v>0.22880490296220601</v>
      </c>
      <c r="AO855" s="16">
        <v>0.38802756244616698</v>
      </c>
      <c r="AP855" s="16">
        <v>0.61059714045416302</v>
      </c>
      <c r="AQ855" s="16"/>
      <c r="AR855" s="16">
        <v>0.454099509460406</v>
      </c>
      <c r="AS855" s="16">
        <v>0.38056680161943301</v>
      </c>
      <c r="AT855" s="16"/>
      <c r="AU855" s="16">
        <v>0.44318181818181801</v>
      </c>
      <c r="AV855" s="16">
        <v>0.39603457041179502</v>
      </c>
      <c r="AW855" s="16"/>
      <c r="AX855" s="16">
        <v>0.51278600269178998</v>
      </c>
      <c r="AY855" s="16">
        <v>0.38228498074454398</v>
      </c>
      <c r="AZ855" s="16"/>
      <c r="BA855" s="16">
        <v>0.47039473684210498</v>
      </c>
      <c r="BB855" s="16">
        <v>0.39847715736040601</v>
      </c>
      <c r="BC855" s="16"/>
      <c r="BD855" s="16">
        <v>0.45412311265969801</v>
      </c>
      <c r="BE855" s="16">
        <v>0.391580619539317</v>
      </c>
      <c r="BF855" s="16"/>
      <c r="BG855" s="16">
        <v>0.488188976377953</v>
      </c>
      <c r="BH855" s="16">
        <v>0.39826642335766399</v>
      </c>
      <c r="BI855" s="16"/>
      <c r="BJ855" s="16">
        <v>0.538167938931298</v>
      </c>
      <c r="BK855" s="16">
        <v>0.38599902771025801</v>
      </c>
      <c r="BL855" s="16"/>
      <c r="BM855" s="16">
        <v>0.484939759036145</v>
      </c>
      <c r="BN855" s="16">
        <v>0.396888063167673</v>
      </c>
      <c r="BO855" s="16"/>
      <c r="BP855" s="16">
        <v>0.46082089552238797</v>
      </c>
      <c r="BQ855" s="16">
        <v>0.39566065333983402</v>
      </c>
    </row>
    <row r="856" spans="2:69" x14ac:dyDescent="0.25">
      <c r="B856" t="s">
        <v>105</v>
      </c>
      <c r="C856" s="16">
        <v>9.9611901681759402E-2</v>
      </c>
      <c r="D856" s="16">
        <v>8.6811352253756302E-2</v>
      </c>
      <c r="E856" s="16">
        <v>8.6750788643533097E-2</v>
      </c>
      <c r="F856" s="16">
        <v>8.1494057724957603E-2</v>
      </c>
      <c r="G856" s="16">
        <v>0.15619694397283501</v>
      </c>
      <c r="H856" s="16">
        <v>9.1393078970718702E-2</v>
      </c>
      <c r="I856" s="16">
        <v>9.6021947873799696E-2</v>
      </c>
      <c r="J856" s="16">
        <v>0.112994350282486</v>
      </c>
      <c r="K856" s="16">
        <v>5.6179775280898903E-2</v>
      </c>
      <c r="L856" s="16">
        <v>0.161904761904762</v>
      </c>
      <c r="M856" s="16"/>
      <c r="N856" s="16">
        <v>0.178233438485804</v>
      </c>
      <c r="O856" s="16">
        <v>0.13416815742397101</v>
      </c>
      <c r="P856" s="16">
        <v>9.8429319371727705E-2</v>
      </c>
      <c r="Q856" s="16">
        <v>7.2289156626505993E-2</v>
      </c>
      <c r="R856" s="16"/>
      <c r="S856" s="16">
        <v>0.10280373831775701</v>
      </c>
      <c r="T856" s="16">
        <v>5.4347826086956499E-2</v>
      </c>
      <c r="U856" s="16">
        <v>6.1124694376528101E-2</v>
      </c>
      <c r="V856" s="16">
        <v>0.158381502890173</v>
      </c>
      <c r="W856" s="16">
        <v>6.7296340023612705E-2</v>
      </c>
      <c r="X856" s="16">
        <v>6.2432723358449897E-2</v>
      </c>
      <c r="Y856" s="16">
        <v>9.4915254237288096E-2</v>
      </c>
      <c r="Z856" s="16"/>
      <c r="AA856" s="16">
        <v>4.9767750497677503E-2</v>
      </c>
      <c r="AB856" s="16">
        <v>0.12360268284893</v>
      </c>
      <c r="AC856" s="16"/>
      <c r="AD856" s="16">
        <v>0.10752688172043</v>
      </c>
      <c r="AE856" s="16">
        <v>9.6821230679498396E-2</v>
      </c>
      <c r="AF856" s="16"/>
      <c r="AG856" s="16">
        <v>0.13128491620111701</v>
      </c>
      <c r="AH856" s="16">
        <v>7.2289156626505993E-2</v>
      </c>
      <c r="AI856" s="16"/>
      <c r="AJ856" s="16">
        <v>7.1815718157181602E-2</v>
      </c>
      <c r="AK856" s="16">
        <v>0.125</v>
      </c>
      <c r="AL856" s="16"/>
      <c r="AM856" s="16">
        <v>0.50746268656716398</v>
      </c>
      <c r="AN856" s="16">
        <v>0.263534218590398</v>
      </c>
      <c r="AO856" s="16">
        <v>5.5124892334194701E-2</v>
      </c>
      <c r="AP856" s="16">
        <v>5.8873002523128701E-3</v>
      </c>
      <c r="AQ856" s="16"/>
      <c r="AR856" s="16">
        <v>9.1100210231254405E-2</v>
      </c>
      <c r="AS856" s="16">
        <v>0.103394581127375</v>
      </c>
      <c r="AT856" s="16"/>
      <c r="AU856" s="16">
        <v>4.8295454545454503E-2</v>
      </c>
      <c r="AV856" s="16">
        <v>0.108795119471276</v>
      </c>
      <c r="AW856" s="16"/>
      <c r="AX856" s="16">
        <v>6.9986541049798096E-2</v>
      </c>
      <c r="AY856" s="16">
        <v>0.105263157894737</v>
      </c>
      <c r="AZ856" s="16"/>
      <c r="BA856" s="16">
        <v>9.5394736842105296E-2</v>
      </c>
      <c r="BB856" s="16">
        <v>9.9907706506691299E-2</v>
      </c>
      <c r="BC856" s="16"/>
      <c r="BD856" s="16">
        <v>8.24622531939605E-2</v>
      </c>
      <c r="BE856" s="16">
        <v>0.10352131321154399</v>
      </c>
      <c r="BF856" s="16"/>
      <c r="BG856" s="16">
        <v>5.1181102362204703E-2</v>
      </c>
      <c r="BH856" s="16">
        <v>0.102417883211679</v>
      </c>
      <c r="BI856" s="16"/>
      <c r="BJ856" s="16">
        <v>5.5343511450381702E-2</v>
      </c>
      <c r="BK856" s="16">
        <v>0.105250364608653</v>
      </c>
      <c r="BL856" s="16"/>
      <c r="BM856" s="16">
        <v>6.02409638554217E-2</v>
      </c>
      <c r="BN856" s="16">
        <v>0.10264746864839799</v>
      </c>
      <c r="BO856" s="16"/>
      <c r="BP856" s="16">
        <v>7.0895522388059698E-2</v>
      </c>
      <c r="BQ856" s="16">
        <v>0.10336421257922999</v>
      </c>
    </row>
    <row r="857" spans="2:69" x14ac:dyDescent="0.25">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c r="AD857" s="16"/>
      <c r="AE857" s="16"/>
      <c r="AF857" s="16"/>
      <c r="AG857" s="16"/>
      <c r="AH857" s="16"/>
      <c r="AI857" s="16"/>
      <c r="AJ857" s="16"/>
      <c r="AK857" s="16"/>
      <c r="AL857" s="16"/>
      <c r="AM857" s="16"/>
      <c r="AN857" s="16"/>
      <c r="AO857" s="16"/>
      <c r="AP857" s="16"/>
      <c r="AQ857" s="16"/>
      <c r="AR857" s="16"/>
      <c r="AS857" s="16"/>
      <c r="AT857" s="16"/>
      <c r="AU857" s="16"/>
      <c r="AV857" s="16"/>
      <c r="AW857" s="16"/>
      <c r="AX857" s="16"/>
      <c r="AY857" s="16"/>
      <c r="AZ857" s="16"/>
      <c r="BA857" s="16"/>
      <c r="BB857" s="16"/>
      <c r="BC857" s="16"/>
      <c r="BD857" s="16"/>
      <c r="BE857" s="16"/>
      <c r="BF857" s="16"/>
      <c r="BG857" s="16"/>
      <c r="BH857" s="16"/>
      <c r="BI857" s="16"/>
      <c r="BJ857" s="16"/>
      <c r="BK857" s="16"/>
      <c r="BL857" s="16"/>
      <c r="BM857" s="16"/>
      <c r="BN857" s="16"/>
      <c r="BO857" s="16"/>
      <c r="BP857" s="16"/>
      <c r="BQ857" s="16"/>
    </row>
    <row r="858" spans="2:69" x14ac:dyDescent="0.25">
      <c r="B858" s="6" t="s">
        <v>384</v>
      </c>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c r="AF858" s="16"/>
      <c r="AG858" s="16"/>
      <c r="AH858" s="16"/>
      <c r="AI858" s="16"/>
      <c r="AJ858" s="16"/>
      <c r="AK858" s="16"/>
      <c r="AL858" s="16"/>
      <c r="AM858" s="16"/>
      <c r="AN858" s="16"/>
      <c r="AO858" s="16"/>
      <c r="AP858" s="16"/>
      <c r="AQ858" s="16"/>
      <c r="AR858" s="16"/>
      <c r="AS858" s="16"/>
      <c r="AT858" s="16"/>
      <c r="AU858" s="16"/>
      <c r="AV858" s="16"/>
      <c r="AW858" s="16"/>
      <c r="AX858" s="16"/>
      <c r="AY858" s="16"/>
      <c r="AZ858" s="16"/>
      <c r="BA858" s="16"/>
      <c r="BB858" s="16"/>
      <c r="BC858" s="16"/>
      <c r="BD858" s="16"/>
      <c r="BE858" s="16"/>
      <c r="BF858" s="16"/>
      <c r="BG858" s="16"/>
      <c r="BH858" s="16"/>
      <c r="BI858" s="16"/>
      <c r="BJ858" s="16"/>
      <c r="BK858" s="16"/>
      <c r="BL858" s="16"/>
      <c r="BM858" s="16"/>
      <c r="BN858" s="16"/>
      <c r="BO858" s="16"/>
      <c r="BP858" s="16"/>
      <c r="BQ858" s="16"/>
    </row>
    <row r="859" spans="2:69" x14ac:dyDescent="0.25">
      <c r="B859" s="23" t="s">
        <v>70</v>
      </c>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c r="AD859" s="16"/>
      <c r="AE859" s="16"/>
      <c r="AF859" s="16"/>
      <c r="AG859" s="16"/>
      <c r="AH859" s="16"/>
      <c r="AI859" s="16"/>
      <c r="AJ859" s="16"/>
      <c r="AK859" s="16"/>
      <c r="AL859" s="16"/>
      <c r="AM859" s="16"/>
      <c r="AN859" s="16"/>
      <c r="AO859" s="16"/>
      <c r="AP859" s="16"/>
      <c r="AQ859" s="16"/>
      <c r="AR859" s="16"/>
      <c r="AS859" s="16"/>
      <c r="AT859" s="16"/>
      <c r="AU859" s="16"/>
      <c r="AV859" s="16"/>
      <c r="AW859" s="16"/>
      <c r="AX859" s="16"/>
      <c r="AY859" s="16"/>
      <c r="AZ859" s="16"/>
      <c r="BA859" s="16"/>
      <c r="BB859" s="16"/>
      <c r="BC859" s="16"/>
      <c r="BD859" s="16"/>
      <c r="BE859" s="16"/>
      <c r="BF859" s="16"/>
      <c r="BG859" s="16"/>
      <c r="BH859" s="16"/>
      <c r="BI859" s="16"/>
      <c r="BJ859" s="16"/>
      <c r="BK859" s="16"/>
      <c r="BL859" s="16"/>
      <c r="BM859" s="16"/>
      <c r="BN859" s="16"/>
      <c r="BO859" s="16"/>
      <c r="BP859" s="16"/>
      <c r="BQ859" s="16"/>
    </row>
    <row r="860" spans="2:69" x14ac:dyDescent="0.25">
      <c r="B860" t="s">
        <v>378</v>
      </c>
      <c r="C860" s="16">
        <v>9.7912713472485799E-2</v>
      </c>
      <c r="D860" s="16">
        <v>0.111607142857143</v>
      </c>
      <c r="E860" s="16">
        <v>9.5435684647302899E-2</v>
      </c>
      <c r="F860" s="16">
        <v>0.11764705882352899</v>
      </c>
      <c r="G860" s="16">
        <v>0.143895348837209</v>
      </c>
      <c r="H860" s="16">
        <v>5.3869499241274703E-2</v>
      </c>
      <c r="I860" s="16">
        <v>9.9621689785624204E-2</v>
      </c>
      <c r="J860" s="16">
        <v>0.11616161616161599</v>
      </c>
      <c r="K860" s="16">
        <v>0.13445378151260501</v>
      </c>
      <c r="L860" s="16">
        <v>7.0796460176991094E-2</v>
      </c>
      <c r="M860" s="16"/>
      <c r="N860" s="16">
        <v>6.7469879518072304E-2</v>
      </c>
      <c r="O860" s="16">
        <v>9.8412698412698396E-2</v>
      </c>
      <c r="P860" s="16">
        <v>8.5046728971962596E-2</v>
      </c>
      <c r="Q860" s="16">
        <v>0.11204379562043799</v>
      </c>
      <c r="R860" s="16"/>
      <c r="S860" s="16">
        <v>0.12167300380228099</v>
      </c>
      <c r="T860" s="16">
        <v>9.3301435406698593E-2</v>
      </c>
      <c r="U860" s="16">
        <v>9.4827586206896505E-2</v>
      </c>
      <c r="V860" s="16">
        <v>5.82428430404738E-2</v>
      </c>
      <c r="W860" s="16">
        <v>8.4233261339092896E-2</v>
      </c>
      <c r="X860" s="16">
        <v>0.1</v>
      </c>
      <c r="Y860" s="16">
        <v>0.17313432835820899</v>
      </c>
      <c r="Z860" s="16"/>
      <c r="AA860" s="16">
        <v>0.142431466030989</v>
      </c>
      <c r="AB860" s="16">
        <v>7.71158129175947E-2</v>
      </c>
      <c r="AC860" s="16"/>
      <c r="AD860" s="16">
        <v>0.104964539007092</v>
      </c>
      <c r="AE860" s="16">
        <v>9.5336787564766795E-2</v>
      </c>
      <c r="AF860" s="16"/>
      <c r="AG860" s="16">
        <v>8.2608695652173894E-2</v>
      </c>
      <c r="AH860" s="16">
        <v>0.11204379562043799</v>
      </c>
      <c r="AI860" s="16"/>
      <c r="AJ860" s="16">
        <v>0.13548915268112999</v>
      </c>
      <c r="AK860" s="16">
        <v>6.5440396179695798E-2</v>
      </c>
      <c r="AL860" s="16"/>
      <c r="AM860" s="16">
        <v>6.8535825545171306E-2</v>
      </c>
      <c r="AN860" s="16">
        <v>7.3482428115015999E-2</v>
      </c>
      <c r="AO860" s="16">
        <v>8.2059533386967004E-2</v>
      </c>
      <c r="AP860" s="16">
        <v>0.163179916317992</v>
      </c>
      <c r="AQ860" s="16"/>
      <c r="AR860" s="16">
        <v>0.122641509433962</v>
      </c>
      <c r="AS860" s="16">
        <v>8.72282608695652E-2</v>
      </c>
      <c r="AT860" s="16"/>
      <c r="AU860" s="16">
        <v>0.123304562268804</v>
      </c>
      <c r="AV860" s="16">
        <v>9.3294460641399402E-2</v>
      </c>
      <c r="AW860" s="16"/>
      <c r="AX860" s="16">
        <v>0.13191990577149601</v>
      </c>
      <c r="AY860" s="16">
        <v>9.1382040262384098E-2</v>
      </c>
      <c r="AZ860" s="16"/>
      <c r="BA860" s="16">
        <v>0.13535911602209899</v>
      </c>
      <c r="BB860" s="16">
        <v>9.5150774246128805E-2</v>
      </c>
      <c r="BC860" s="16"/>
      <c r="BD860" s="16">
        <v>9.5287958115183202E-2</v>
      </c>
      <c r="BE860" s="16">
        <v>9.8493626882966395E-2</v>
      </c>
      <c r="BF860" s="16"/>
      <c r="BG860" s="16">
        <v>0.14527027027027001</v>
      </c>
      <c r="BH860" s="16">
        <v>9.5094491355046204E-2</v>
      </c>
      <c r="BI860" s="16"/>
      <c r="BJ860" s="16">
        <v>0.174679487179487</v>
      </c>
      <c r="BK860" s="16">
        <v>8.7602238484718001E-2</v>
      </c>
      <c r="BL860" s="16"/>
      <c r="BM860" s="16">
        <v>0.151898734177215</v>
      </c>
      <c r="BN860" s="16">
        <v>9.3538461538461501E-2</v>
      </c>
      <c r="BO860" s="16"/>
      <c r="BP860" s="16">
        <v>0.13410596026490099</v>
      </c>
      <c r="BQ860" s="16">
        <v>9.3227603943420501E-2</v>
      </c>
    </row>
    <row r="861" spans="2:69" x14ac:dyDescent="0.25">
      <c r="B861" t="s">
        <v>379</v>
      </c>
      <c r="C861" s="16">
        <v>0.173055028462998</v>
      </c>
      <c r="D861" s="16">
        <v>0.20089285714285701</v>
      </c>
      <c r="E861" s="16">
        <v>0.21161825726141101</v>
      </c>
      <c r="F861" s="16">
        <v>0.17492260061919501</v>
      </c>
      <c r="G861" s="16">
        <v>0.25436046511627902</v>
      </c>
      <c r="H861" s="16">
        <v>0.100910470409712</v>
      </c>
      <c r="I861" s="16">
        <v>0.14501891551071899</v>
      </c>
      <c r="J861" s="16">
        <v>0.20202020202020199</v>
      </c>
      <c r="K861" s="16">
        <v>0.29411764705882398</v>
      </c>
      <c r="L861" s="16">
        <v>0.11504424778761101</v>
      </c>
      <c r="M861" s="16"/>
      <c r="N861" s="16">
        <v>8.91566265060241E-2</v>
      </c>
      <c r="O861" s="16">
        <v>0.136507936507936</v>
      </c>
      <c r="P861" s="16">
        <v>0.20373831775700901</v>
      </c>
      <c r="Q861" s="16">
        <v>0.194890510948905</v>
      </c>
      <c r="R861" s="16"/>
      <c r="S861" s="16">
        <v>0.12737642585551301</v>
      </c>
      <c r="T861" s="16">
        <v>0.18899521531100499</v>
      </c>
      <c r="U861" s="16">
        <v>0.22844827586206901</v>
      </c>
      <c r="V861" s="16">
        <v>0.13030602171767</v>
      </c>
      <c r="W861" s="16">
        <v>0.212742980561555</v>
      </c>
      <c r="X861" s="16">
        <v>0.207766990291262</v>
      </c>
      <c r="Y861" s="16">
        <v>0.15373134328358201</v>
      </c>
      <c r="Z861" s="16"/>
      <c r="AA861" s="16">
        <v>0.23718712753277699</v>
      </c>
      <c r="AB861" s="16">
        <v>0.14309576837416499</v>
      </c>
      <c r="AC861" s="16"/>
      <c r="AD861" s="16">
        <v>0.160283687943262</v>
      </c>
      <c r="AE861" s="16">
        <v>0.17772020725388599</v>
      </c>
      <c r="AF861" s="16"/>
      <c r="AG861" s="16">
        <v>0.14940711462450601</v>
      </c>
      <c r="AH861" s="16">
        <v>0.194890510948905</v>
      </c>
      <c r="AI861" s="16"/>
      <c r="AJ861" s="16">
        <v>0.17396643471142001</v>
      </c>
      <c r="AK861" s="16">
        <v>0.172267421294659</v>
      </c>
      <c r="AL861" s="16"/>
      <c r="AM861" s="16">
        <v>0.10280373831775701</v>
      </c>
      <c r="AN861" s="16">
        <v>0.17571884984025599</v>
      </c>
      <c r="AO861" s="16">
        <v>0.167739340305712</v>
      </c>
      <c r="AP861" s="16">
        <v>0.20083682008368201</v>
      </c>
      <c r="AQ861" s="16"/>
      <c r="AR861" s="16">
        <v>0.22138364779874201</v>
      </c>
      <c r="AS861" s="16">
        <v>0.15217391304347799</v>
      </c>
      <c r="AT861" s="16"/>
      <c r="AU861" s="16">
        <v>0.19112207151664601</v>
      </c>
      <c r="AV861" s="16">
        <v>0.1697690065037</v>
      </c>
      <c r="AW861" s="16"/>
      <c r="AX861" s="16">
        <v>0.206124852767962</v>
      </c>
      <c r="AY861" s="16">
        <v>0.16670436552816101</v>
      </c>
      <c r="AZ861" s="16"/>
      <c r="BA861" s="16">
        <v>0.20441988950276199</v>
      </c>
      <c r="BB861" s="16">
        <v>0.17074164629176899</v>
      </c>
      <c r="BC861" s="16"/>
      <c r="BD861" s="16">
        <v>0.19895287958115199</v>
      </c>
      <c r="BE861" s="16">
        <v>0.16732329084588601</v>
      </c>
      <c r="BF861" s="16"/>
      <c r="BG861" s="16">
        <v>0.212837837837838</v>
      </c>
      <c r="BH861" s="16">
        <v>0.17068757539203899</v>
      </c>
      <c r="BI861" s="16"/>
      <c r="BJ861" s="16">
        <v>0.237179487179487</v>
      </c>
      <c r="BK861" s="16">
        <v>0.164442531209643</v>
      </c>
      <c r="BL861" s="16"/>
      <c r="BM861" s="16">
        <v>0.19746835443037999</v>
      </c>
      <c r="BN861" s="16">
        <v>0.17107692307692299</v>
      </c>
      <c r="BO861" s="16"/>
      <c r="BP861" s="16">
        <v>0.21854304635761601</v>
      </c>
      <c r="BQ861" s="16">
        <v>0.167166738105444</v>
      </c>
    </row>
    <row r="862" spans="2:69" x14ac:dyDescent="0.25">
      <c r="B862" t="s">
        <v>380</v>
      </c>
      <c r="C862" s="16">
        <v>0.170018975332068</v>
      </c>
      <c r="D862" s="16">
        <v>0.151785714285714</v>
      </c>
      <c r="E862" s="16">
        <v>0.20746887966805</v>
      </c>
      <c r="F862" s="16">
        <v>0.16253869969040199</v>
      </c>
      <c r="G862" s="16">
        <v>0.168604651162791</v>
      </c>
      <c r="H862" s="16">
        <v>0.192716236722307</v>
      </c>
      <c r="I862" s="16">
        <v>0.12736443883984899</v>
      </c>
      <c r="J862" s="16">
        <v>0.15656565656565699</v>
      </c>
      <c r="K862" s="16">
        <v>0.151260504201681</v>
      </c>
      <c r="L862" s="16">
        <v>0.16814159292035399</v>
      </c>
      <c r="M862" s="16"/>
      <c r="N862" s="16">
        <v>0.22530120481927701</v>
      </c>
      <c r="O862" s="16">
        <v>0.21746031746031699</v>
      </c>
      <c r="P862" s="16">
        <v>0.15607476635514</v>
      </c>
      <c r="Q862" s="16">
        <v>0.14781021897810201</v>
      </c>
      <c r="R862" s="16"/>
      <c r="S862" s="16">
        <v>0.20532319391635001</v>
      </c>
      <c r="T862" s="16">
        <v>0.16267942583732101</v>
      </c>
      <c r="U862" s="16">
        <v>0.148706896551724</v>
      </c>
      <c r="V862" s="16">
        <v>0.246791707798618</v>
      </c>
      <c r="W862" s="16">
        <v>0.15442764578833701</v>
      </c>
      <c r="X862" s="16">
        <v>0.13592233009708701</v>
      </c>
      <c r="Y862" s="16">
        <v>0.129850746268657</v>
      </c>
      <c r="Z862" s="16"/>
      <c r="AA862" s="16">
        <v>0.14004767580452901</v>
      </c>
      <c r="AB862" s="16">
        <v>0.18402004454342999</v>
      </c>
      <c r="AC862" s="16"/>
      <c r="AD862" s="16">
        <v>0.159574468085106</v>
      </c>
      <c r="AE862" s="16">
        <v>0.17383419689119201</v>
      </c>
      <c r="AF862" s="16"/>
      <c r="AG862" s="16">
        <v>0.194071146245059</v>
      </c>
      <c r="AH862" s="16">
        <v>0.14781021897810201</v>
      </c>
      <c r="AI862" s="16"/>
      <c r="AJ862" s="16">
        <v>0.14449447400736801</v>
      </c>
      <c r="AK862" s="16">
        <v>0.19207640608418799</v>
      </c>
      <c r="AL862" s="16"/>
      <c r="AM862" s="16">
        <v>0.355140186915888</v>
      </c>
      <c r="AN862" s="16">
        <v>0.201277955271566</v>
      </c>
      <c r="AO862" s="16">
        <v>0.156878519710378</v>
      </c>
      <c r="AP862" s="16">
        <v>0.11715481171548101</v>
      </c>
      <c r="AQ862" s="16"/>
      <c r="AR862" s="16">
        <v>0.162893081761006</v>
      </c>
      <c r="AS862" s="16">
        <v>0.17309782608695701</v>
      </c>
      <c r="AT862" s="16"/>
      <c r="AU862" s="16">
        <v>0.161528976572133</v>
      </c>
      <c r="AV862" s="16">
        <v>0.17156313074680399</v>
      </c>
      <c r="AW862" s="16"/>
      <c r="AX862" s="16">
        <v>0.14605418138987</v>
      </c>
      <c r="AY862" s="16">
        <v>0.17462112644198099</v>
      </c>
      <c r="AZ862" s="16"/>
      <c r="BA862" s="16">
        <v>0.16574585635359099</v>
      </c>
      <c r="BB862" s="16">
        <v>0.170334148329258</v>
      </c>
      <c r="BC862" s="16"/>
      <c r="BD862" s="16">
        <v>0.18429319371727701</v>
      </c>
      <c r="BE862" s="16">
        <v>0.166859791425261</v>
      </c>
      <c r="BF862" s="16"/>
      <c r="BG862" s="16">
        <v>0.13175675675675699</v>
      </c>
      <c r="BH862" s="16">
        <v>0.172295938882187</v>
      </c>
      <c r="BI862" s="16"/>
      <c r="BJ862" s="16">
        <v>0.14262820512820501</v>
      </c>
      <c r="BK862" s="16">
        <v>0.17369780456306499</v>
      </c>
      <c r="BL862" s="16"/>
      <c r="BM862" s="16">
        <v>0.13417721518987299</v>
      </c>
      <c r="BN862" s="16">
        <v>0.17292307692307701</v>
      </c>
      <c r="BO862" s="16"/>
      <c r="BP862" s="16">
        <v>0.15231788079470199</v>
      </c>
      <c r="BQ862" s="16">
        <v>0.17231033004714999</v>
      </c>
    </row>
    <row r="863" spans="2:69" x14ac:dyDescent="0.25">
      <c r="B863" t="s">
        <v>381</v>
      </c>
      <c r="C863" s="16">
        <v>0.13586337760910799</v>
      </c>
      <c r="D863" s="16">
        <v>0.114583333333333</v>
      </c>
      <c r="E863" s="16">
        <v>0.14384508990318101</v>
      </c>
      <c r="F863" s="16">
        <v>0.10061919504644</v>
      </c>
      <c r="G863" s="16">
        <v>0.14098837209302301</v>
      </c>
      <c r="H863" s="16">
        <v>0.130500758725341</v>
      </c>
      <c r="I863" s="16">
        <v>0.168978562421185</v>
      </c>
      <c r="J863" s="16">
        <v>0.16161616161616199</v>
      </c>
      <c r="K863" s="16">
        <v>0.14285714285714299</v>
      </c>
      <c r="L863" s="16">
        <v>0.15929203539823</v>
      </c>
      <c r="M863" s="16"/>
      <c r="N863" s="16">
        <v>0.14457831325301199</v>
      </c>
      <c r="O863" s="16">
        <v>0.13015873015873</v>
      </c>
      <c r="P863" s="16">
        <v>0.152336448598131</v>
      </c>
      <c r="Q863" s="16">
        <v>0.128102189781022</v>
      </c>
      <c r="R863" s="16"/>
      <c r="S863" s="16">
        <v>0.11787072243346</v>
      </c>
      <c r="T863" s="16">
        <v>0.15311004784689</v>
      </c>
      <c r="U863" s="16">
        <v>0.142241379310345</v>
      </c>
      <c r="V863" s="16">
        <v>0.138203356367226</v>
      </c>
      <c r="W863" s="16">
        <v>0.140388768898488</v>
      </c>
      <c r="X863" s="16">
        <v>0.15533980582524301</v>
      </c>
      <c r="Y863" s="16">
        <v>0.101492537313433</v>
      </c>
      <c r="Z863" s="16"/>
      <c r="AA863" s="16">
        <v>0.12097735399284899</v>
      </c>
      <c r="AB863" s="16">
        <v>0.14281737193763899</v>
      </c>
      <c r="AC863" s="16"/>
      <c r="AD863" s="16">
        <v>0.12978723404255299</v>
      </c>
      <c r="AE863" s="16">
        <v>0.138082901554404</v>
      </c>
      <c r="AF863" s="16"/>
      <c r="AG863" s="16">
        <v>0.14426877470355701</v>
      </c>
      <c r="AH863" s="16">
        <v>0.128102189781022</v>
      </c>
      <c r="AI863" s="16"/>
      <c r="AJ863" s="16">
        <v>0.123618501841998</v>
      </c>
      <c r="AK863" s="16">
        <v>0.146444994694022</v>
      </c>
      <c r="AL863" s="16"/>
      <c r="AM863" s="16">
        <v>0.137071651090343</v>
      </c>
      <c r="AN863" s="16">
        <v>0.14297124600639</v>
      </c>
      <c r="AO863" s="16">
        <v>0.13636363636363599</v>
      </c>
      <c r="AP863" s="16">
        <v>0.125523012552301</v>
      </c>
      <c r="AQ863" s="16"/>
      <c r="AR863" s="16">
        <v>0.12955974842767301</v>
      </c>
      <c r="AS863" s="16">
        <v>0.138586956521739</v>
      </c>
      <c r="AT863" s="16"/>
      <c r="AU863" s="16">
        <v>0.13193588162761999</v>
      </c>
      <c r="AV863" s="16">
        <v>0.136577708006279</v>
      </c>
      <c r="AW863" s="16"/>
      <c r="AX863" s="16">
        <v>0.11660777385159</v>
      </c>
      <c r="AY863" s="16">
        <v>0.13956118525220501</v>
      </c>
      <c r="AZ863" s="16"/>
      <c r="BA863" s="16">
        <v>0.121546961325967</v>
      </c>
      <c r="BB863" s="16">
        <v>0.136919315403423</v>
      </c>
      <c r="BC863" s="16"/>
      <c r="BD863" s="16">
        <v>0.13507853403141401</v>
      </c>
      <c r="BE863" s="16">
        <v>0.13603707995365</v>
      </c>
      <c r="BF863" s="16"/>
      <c r="BG863" s="16">
        <v>0.15540540540540501</v>
      </c>
      <c r="BH863" s="16">
        <v>0.13470044229996</v>
      </c>
      <c r="BI863" s="16"/>
      <c r="BJ863" s="16">
        <v>0.131410256410256</v>
      </c>
      <c r="BK863" s="16">
        <v>0.13646147223418001</v>
      </c>
      <c r="BL863" s="16"/>
      <c r="BM863" s="16">
        <v>0.12911392405063299</v>
      </c>
      <c r="BN863" s="16">
        <v>0.136410256410256</v>
      </c>
      <c r="BO863" s="16"/>
      <c r="BP863" s="16">
        <v>0.12582781456953601</v>
      </c>
      <c r="BQ863" s="16">
        <v>0.13716245177882599</v>
      </c>
    </row>
    <row r="864" spans="2:69" x14ac:dyDescent="0.25">
      <c r="B864" t="s">
        <v>382</v>
      </c>
      <c r="C864" s="16">
        <v>0.23111954459202999</v>
      </c>
      <c r="D864" s="16">
        <v>0.242559523809524</v>
      </c>
      <c r="E864" s="16">
        <v>0.22821576763485499</v>
      </c>
      <c r="F864" s="16">
        <v>0.23374613003096001</v>
      </c>
      <c r="G864" s="16">
        <v>0.164244186046512</v>
      </c>
      <c r="H864" s="16">
        <v>0.27238239757207899</v>
      </c>
      <c r="I864" s="16">
        <v>0.23833543505674701</v>
      </c>
      <c r="J864" s="16">
        <v>0.20202020202020199</v>
      </c>
      <c r="K864" s="16">
        <v>0.109243697478992</v>
      </c>
      <c r="L864" s="16">
        <v>0.221238938053097</v>
      </c>
      <c r="M864" s="16"/>
      <c r="N864" s="16">
        <v>0.232530120481928</v>
      </c>
      <c r="O864" s="16">
        <v>0.214285714285714</v>
      </c>
      <c r="P864" s="16">
        <v>0.23831775700934599</v>
      </c>
      <c r="Q864" s="16">
        <v>0.23175182481751799</v>
      </c>
      <c r="R864" s="16"/>
      <c r="S864" s="16">
        <v>0.23193916349809901</v>
      </c>
      <c r="T864" s="16">
        <v>0.23923444976076599</v>
      </c>
      <c r="U864" s="16">
        <v>0.23491379310344801</v>
      </c>
      <c r="V864" s="16">
        <v>0.222112537018756</v>
      </c>
      <c r="W864" s="16">
        <v>0.26241900647948202</v>
      </c>
      <c r="X864" s="16">
        <v>0.213592233009709</v>
      </c>
      <c r="Y864" s="16">
        <v>0.21343283582089601</v>
      </c>
      <c r="Z864" s="16"/>
      <c r="AA864" s="16">
        <v>0.18057210965435</v>
      </c>
      <c r="AB864" s="16">
        <v>0.25473273942093499</v>
      </c>
      <c r="AC864" s="16"/>
      <c r="AD864" s="16">
        <v>0.231205673758865</v>
      </c>
      <c r="AE864" s="16">
        <v>0.231088082901554</v>
      </c>
      <c r="AF864" s="16"/>
      <c r="AG864" s="16">
        <v>0.23043478260869599</v>
      </c>
      <c r="AH864" s="16">
        <v>0.23175182481751799</v>
      </c>
      <c r="AI864" s="16"/>
      <c r="AJ864" s="16">
        <v>0.21694637740483</v>
      </c>
      <c r="AK864" s="16">
        <v>0.24336752741421999</v>
      </c>
      <c r="AL864" s="16"/>
      <c r="AM864" s="16">
        <v>0.121495327102804</v>
      </c>
      <c r="AN864" s="16">
        <v>0.22523961661341901</v>
      </c>
      <c r="AO864" s="16">
        <v>0.25221238938053098</v>
      </c>
      <c r="AP864" s="16">
        <v>0.22175732217573199</v>
      </c>
      <c r="AQ864" s="16"/>
      <c r="AR864" s="16">
        <v>0.18553459119496901</v>
      </c>
      <c r="AS864" s="16">
        <v>0.25081521739130402</v>
      </c>
      <c r="AT864" s="16"/>
      <c r="AU864" s="16">
        <v>0.21208384710234299</v>
      </c>
      <c r="AV864" s="16">
        <v>0.234581744785826</v>
      </c>
      <c r="AW864" s="16"/>
      <c r="AX864" s="16">
        <v>0.19434628975265</v>
      </c>
      <c r="AY864" s="16">
        <v>0.23818140692151099</v>
      </c>
      <c r="AZ864" s="16"/>
      <c r="BA864" s="16">
        <v>0.21546961325966901</v>
      </c>
      <c r="BB864" s="16">
        <v>0.232273838630807</v>
      </c>
      <c r="BC864" s="16"/>
      <c r="BD864" s="16">
        <v>0.24607329842931899</v>
      </c>
      <c r="BE864" s="16">
        <v>0.22780996523754299</v>
      </c>
      <c r="BF864" s="16"/>
      <c r="BG864" s="16">
        <v>0.19256756756756799</v>
      </c>
      <c r="BH864" s="16">
        <v>0.23341375150784099</v>
      </c>
      <c r="BI864" s="16"/>
      <c r="BJ864" s="16">
        <v>0.174679487179487</v>
      </c>
      <c r="BK864" s="16">
        <v>0.23869995695221699</v>
      </c>
      <c r="BL864" s="16"/>
      <c r="BM864" s="16">
        <v>0.164556962025316</v>
      </c>
      <c r="BN864" s="16">
        <v>0.23651282051282099</v>
      </c>
      <c r="BO864" s="16"/>
      <c r="BP864" s="16">
        <v>0.17880794701986799</v>
      </c>
      <c r="BQ864" s="16">
        <v>0.237891127303901</v>
      </c>
    </row>
    <row r="865" spans="2:69" x14ac:dyDescent="0.25">
      <c r="B865" t="s">
        <v>383</v>
      </c>
      <c r="C865" s="16">
        <v>0.17969639468690701</v>
      </c>
      <c r="D865" s="16">
        <v>0.168154761904762</v>
      </c>
      <c r="E865" s="16">
        <v>0.110650069156293</v>
      </c>
      <c r="F865" s="16">
        <v>0.20743034055727599</v>
      </c>
      <c r="G865" s="16">
        <v>0.117732558139535</v>
      </c>
      <c r="H865" s="16">
        <v>0.22230652503793599</v>
      </c>
      <c r="I865" s="16">
        <v>0.213114754098361</v>
      </c>
      <c r="J865" s="16">
        <v>0.15656565656565699</v>
      </c>
      <c r="K865" s="16">
        <v>0.159663865546218</v>
      </c>
      <c r="L865" s="16">
        <v>0.238938053097345</v>
      </c>
      <c r="M865" s="16"/>
      <c r="N865" s="16">
        <v>0.213253012048193</v>
      </c>
      <c r="O865" s="16">
        <v>0.18888888888888899</v>
      </c>
      <c r="P865" s="16">
        <v>0.154205607476636</v>
      </c>
      <c r="Q865" s="16">
        <v>0.17737226277372301</v>
      </c>
      <c r="R865" s="16"/>
      <c r="S865" s="16">
        <v>0.17490494296577899</v>
      </c>
      <c r="T865" s="16">
        <v>0.150717703349282</v>
      </c>
      <c r="U865" s="16">
        <v>0.14439655172413801</v>
      </c>
      <c r="V865" s="16">
        <v>0.18558736426456099</v>
      </c>
      <c r="W865" s="16">
        <v>0.13930885529157699</v>
      </c>
      <c r="X865" s="16">
        <v>0.18543689320388301</v>
      </c>
      <c r="Y865" s="16">
        <v>0.21940298507462699</v>
      </c>
      <c r="Z865" s="16"/>
      <c r="AA865" s="16">
        <v>0.174016686531585</v>
      </c>
      <c r="AB865" s="16">
        <v>0.18234966592427601</v>
      </c>
      <c r="AC865" s="16"/>
      <c r="AD865" s="16">
        <v>0.19787234042553201</v>
      </c>
      <c r="AE865" s="16">
        <v>0.173056994818653</v>
      </c>
      <c r="AF865" s="16"/>
      <c r="AG865" s="16">
        <v>0.18221343873517801</v>
      </c>
      <c r="AH865" s="16">
        <v>0.17737226277372301</v>
      </c>
      <c r="AI865" s="16"/>
      <c r="AJ865" s="16">
        <v>0.19811706917724101</v>
      </c>
      <c r="AK865" s="16">
        <v>0.16377785638486</v>
      </c>
      <c r="AL865" s="16"/>
      <c r="AM865" s="16">
        <v>0.14018691588785001</v>
      </c>
      <c r="AN865" s="16">
        <v>0.16693290734824301</v>
      </c>
      <c r="AO865" s="16">
        <v>0.19790828640386199</v>
      </c>
      <c r="AP865" s="16">
        <v>0.16652719665272001</v>
      </c>
      <c r="AQ865" s="16"/>
      <c r="AR865" s="16">
        <v>0.17358490566037699</v>
      </c>
      <c r="AS865" s="16">
        <v>0.18233695652173901</v>
      </c>
      <c r="AT865" s="16"/>
      <c r="AU865" s="16">
        <v>0.170160295930949</v>
      </c>
      <c r="AV865" s="16">
        <v>0.18143081408387501</v>
      </c>
      <c r="AW865" s="16"/>
      <c r="AX865" s="16">
        <v>0.196702002355713</v>
      </c>
      <c r="AY865" s="16">
        <v>0.176430671793712</v>
      </c>
      <c r="AZ865" s="16"/>
      <c r="BA865" s="16">
        <v>0.14088397790055199</v>
      </c>
      <c r="BB865" s="16">
        <v>0.18255908720456401</v>
      </c>
      <c r="BC865" s="16"/>
      <c r="BD865" s="16">
        <v>0.128795811518325</v>
      </c>
      <c r="BE865" s="16">
        <v>0.19096176129779799</v>
      </c>
      <c r="BF865" s="16"/>
      <c r="BG865" s="16">
        <v>0.15540540540540501</v>
      </c>
      <c r="BH865" s="16">
        <v>0.18114193807800599</v>
      </c>
      <c r="BI865" s="16"/>
      <c r="BJ865" s="16">
        <v>0.13301282051282101</v>
      </c>
      <c r="BK865" s="16">
        <v>0.185966422729229</v>
      </c>
      <c r="BL865" s="16"/>
      <c r="BM865" s="16">
        <v>0.22025316455696201</v>
      </c>
      <c r="BN865" s="16">
        <v>0.17641025641025601</v>
      </c>
      <c r="BO865" s="16"/>
      <c r="BP865" s="16">
        <v>0.18708609271523199</v>
      </c>
      <c r="BQ865" s="16">
        <v>0.17873981997428201</v>
      </c>
    </row>
    <row r="866" spans="2:69" x14ac:dyDescent="0.25">
      <c r="B866" t="s">
        <v>68</v>
      </c>
      <c r="C866" s="16">
        <v>1.23339658444023E-2</v>
      </c>
      <c r="D866" s="16">
        <v>1.0416666666666701E-2</v>
      </c>
      <c r="E866" s="16">
        <v>2.7662517289073298E-3</v>
      </c>
      <c r="F866" s="16">
        <v>3.09597523219814E-3</v>
      </c>
      <c r="G866" s="16">
        <v>1.01744186046512E-2</v>
      </c>
      <c r="H866" s="16">
        <v>2.7314112291350501E-2</v>
      </c>
      <c r="I866" s="16">
        <v>7.5662042875157603E-3</v>
      </c>
      <c r="J866" s="16">
        <v>5.0505050505050501E-3</v>
      </c>
      <c r="K866" s="16">
        <v>8.4033613445378096E-3</v>
      </c>
      <c r="L866" s="16">
        <v>2.6548672566371698E-2</v>
      </c>
      <c r="M866" s="16"/>
      <c r="N866" s="16">
        <v>2.7710843373493999E-2</v>
      </c>
      <c r="O866" s="16">
        <v>1.4285714285714299E-2</v>
      </c>
      <c r="P866" s="16">
        <v>1.0280373831775699E-2</v>
      </c>
      <c r="Q866" s="16">
        <v>8.0291970802919693E-3</v>
      </c>
      <c r="R866" s="16"/>
      <c r="S866" s="16">
        <v>2.0912547528517102E-2</v>
      </c>
      <c r="T866" s="16">
        <v>1.19617224880383E-2</v>
      </c>
      <c r="U866" s="16">
        <v>6.4655172413793103E-3</v>
      </c>
      <c r="V866" s="16">
        <v>1.8756169792695E-2</v>
      </c>
      <c r="W866" s="16">
        <v>6.4794816414686799E-3</v>
      </c>
      <c r="X866" s="16">
        <v>1.94174757281553E-3</v>
      </c>
      <c r="Y866" s="16">
        <v>8.9552238805970207E-3</v>
      </c>
      <c r="Z866" s="16"/>
      <c r="AA866" s="16">
        <v>4.7675804529201402E-3</v>
      </c>
      <c r="AB866" s="16">
        <v>1.58685968819599E-2</v>
      </c>
      <c r="AC866" s="16"/>
      <c r="AD866" s="16">
        <v>1.63120567375887E-2</v>
      </c>
      <c r="AE866" s="16">
        <v>1.0880829015544E-2</v>
      </c>
      <c r="AF866" s="16"/>
      <c r="AG866" s="16">
        <v>1.699604743083E-2</v>
      </c>
      <c r="AH866" s="16">
        <v>8.0291970802919693E-3</v>
      </c>
      <c r="AI866" s="16"/>
      <c r="AJ866" s="16">
        <v>7.3679901760131004E-3</v>
      </c>
      <c r="AK866" s="16">
        <v>1.6625397948355099E-2</v>
      </c>
      <c r="AL866" s="16"/>
      <c r="AM866" s="16">
        <v>7.4766355140186896E-2</v>
      </c>
      <c r="AN866" s="16">
        <v>1.43769968051118E-2</v>
      </c>
      <c r="AO866" s="16">
        <v>6.8382944489139199E-3</v>
      </c>
      <c r="AP866" s="16">
        <v>5.0209205020920501E-3</v>
      </c>
      <c r="AQ866" s="16"/>
      <c r="AR866" s="16">
        <v>4.4025157232704401E-3</v>
      </c>
      <c r="AS866" s="16">
        <v>1.5760869565217401E-2</v>
      </c>
      <c r="AT866" s="16"/>
      <c r="AU866" s="16">
        <v>9.8643649815043193E-3</v>
      </c>
      <c r="AV866" s="16">
        <v>1.2783135232114801E-2</v>
      </c>
      <c r="AW866" s="16"/>
      <c r="AX866" s="16">
        <v>8.2449941107184902E-3</v>
      </c>
      <c r="AY866" s="16">
        <v>1.31192038000452E-2</v>
      </c>
      <c r="AZ866" s="16"/>
      <c r="BA866" s="16">
        <v>1.6574585635359101E-2</v>
      </c>
      <c r="BB866" s="16">
        <v>1.20211898940505E-2</v>
      </c>
      <c r="BC866" s="16"/>
      <c r="BD866" s="16">
        <v>1.1518324607329799E-2</v>
      </c>
      <c r="BE866" s="16">
        <v>1.25144843568946E-2</v>
      </c>
      <c r="BF866" s="16"/>
      <c r="BG866" s="16">
        <v>6.7567567567567597E-3</v>
      </c>
      <c r="BH866" s="16">
        <v>1.2665862484921599E-2</v>
      </c>
      <c r="BI866" s="16"/>
      <c r="BJ866" s="16">
        <v>6.41025641025641E-3</v>
      </c>
      <c r="BK866" s="16">
        <v>1.3129573826947899E-2</v>
      </c>
      <c r="BL866" s="16"/>
      <c r="BM866" s="16">
        <v>2.5316455696202502E-3</v>
      </c>
      <c r="BN866" s="16">
        <v>1.31282051282051E-2</v>
      </c>
      <c r="BO866" s="16"/>
      <c r="BP866" s="16">
        <v>3.3112582781457001E-3</v>
      </c>
      <c r="BQ866" s="16">
        <v>1.35019288469781E-2</v>
      </c>
    </row>
    <row r="867" spans="2:69" x14ac:dyDescent="0.25">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c r="AC867" s="16"/>
      <c r="AD867" s="16"/>
      <c r="AE867" s="16"/>
      <c r="AF867" s="16"/>
      <c r="AG867" s="16"/>
      <c r="AH867" s="16"/>
      <c r="AI867" s="16"/>
      <c r="AJ867" s="16"/>
      <c r="AK867" s="16"/>
      <c r="AL867" s="16"/>
      <c r="AM867" s="16"/>
      <c r="AN867" s="16"/>
      <c r="AO867" s="16"/>
      <c r="AP867" s="16"/>
      <c r="AQ867" s="16"/>
      <c r="AR867" s="16"/>
      <c r="AS867" s="16"/>
      <c r="AT867" s="16"/>
      <c r="AU867" s="16"/>
      <c r="AV867" s="16"/>
      <c r="AW867" s="16"/>
      <c r="AX867" s="16"/>
      <c r="AY867" s="16"/>
      <c r="AZ867" s="16"/>
      <c r="BA867" s="16"/>
      <c r="BB867" s="16"/>
      <c r="BC867" s="16"/>
      <c r="BD867" s="16"/>
      <c r="BE867" s="16"/>
      <c r="BF867" s="16"/>
      <c r="BG867" s="16"/>
      <c r="BH867" s="16"/>
      <c r="BI867" s="16"/>
      <c r="BJ867" s="16"/>
      <c r="BK867" s="16"/>
      <c r="BL867" s="16"/>
      <c r="BM867" s="16"/>
      <c r="BN867" s="16"/>
      <c r="BO867" s="16"/>
      <c r="BP867" s="16"/>
      <c r="BQ867" s="16"/>
    </row>
    <row r="868" spans="2:69" x14ac:dyDescent="0.25">
      <c r="B868" s="6" t="s">
        <v>390</v>
      </c>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c r="AC868" s="16"/>
      <c r="AD868" s="16"/>
      <c r="AE868" s="16"/>
      <c r="AF868" s="16"/>
      <c r="AG868" s="16"/>
      <c r="AH868" s="16"/>
      <c r="AI868" s="16"/>
      <c r="AJ868" s="16"/>
      <c r="AK868" s="16"/>
      <c r="AL868" s="16"/>
      <c r="AM868" s="16"/>
      <c r="AN868" s="16"/>
      <c r="AO868" s="16"/>
      <c r="AP868" s="16"/>
      <c r="AQ868" s="16"/>
      <c r="AR868" s="16"/>
      <c r="AS868" s="16"/>
      <c r="AT868" s="16"/>
      <c r="AU868" s="16"/>
      <c r="AV868" s="16"/>
      <c r="AW868" s="16"/>
      <c r="AX868" s="16"/>
      <c r="AY868" s="16"/>
      <c r="AZ868" s="16"/>
      <c r="BA868" s="16"/>
      <c r="BB868" s="16"/>
      <c r="BC868" s="16"/>
      <c r="BD868" s="16"/>
      <c r="BE868" s="16"/>
      <c r="BF868" s="16"/>
      <c r="BG868" s="16"/>
      <c r="BH868" s="16"/>
      <c r="BI868" s="16"/>
      <c r="BJ868" s="16"/>
      <c r="BK868" s="16"/>
      <c r="BL868" s="16"/>
      <c r="BM868" s="16"/>
      <c r="BN868" s="16"/>
      <c r="BO868" s="16"/>
      <c r="BP868" s="16"/>
      <c r="BQ868" s="16"/>
    </row>
    <row r="869" spans="2:69" x14ac:dyDescent="0.25">
      <c r="B869" s="23" t="s">
        <v>696</v>
      </c>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c r="AD869" s="16"/>
      <c r="AE869" s="16"/>
      <c r="AF869" s="16"/>
      <c r="AG869" s="16"/>
      <c r="AH869" s="16"/>
      <c r="AI869" s="16"/>
      <c r="AJ869" s="16"/>
      <c r="AK869" s="16"/>
      <c r="AL869" s="16"/>
      <c r="AM869" s="16"/>
      <c r="AN869" s="16"/>
      <c r="AO869" s="16"/>
      <c r="AP869" s="16"/>
      <c r="AQ869" s="16"/>
      <c r="AR869" s="16"/>
      <c r="AS869" s="16"/>
      <c r="AT869" s="16"/>
      <c r="AU869" s="16"/>
      <c r="AV869" s="16"/>
      <c r="AW869" s="16"/>
      <c r="AX869" s="16"/>
      <c r="AY869" s="16"/>
      <c r="AZ869" s="16"/>
      <c r="BA869" s="16"/>
      <c r="BB869" s="16"/>
      <c r="BC869" s="16"/>
      <c r="BD869" s="16"/>
      <c r="BE869" s="16"/>
      <c r="BF869" s="16"/>
      <c r="BG869" s="16"/>
      <c r="BH869" s="16"/>
      <c r="BI869" s="16"/>
      <c r="BJ869" s="16"/>
      <c r="BK869" s="16"/>
      <c r="BL869" s="16"/>
      <c r="BM869" s="16"/>
      <c r="BN869" s="16"/>
      <c r="BO869" s="16"/>
      <c r="BP869" s="16"/>
      <c r="BQ869" s="16"/>
    </row>
    <row r="870" spans="2:69" x14ac:dyDescent="0.25">
      <c r="B870" t="s">
        <v>385</v>
      </c>
      <c r="C870" s="16">
        <v>7.0267896354852897E-3</v>
      </c>
      <c r="D870" s="16">
        <v>3.4364261168384901E-3</v>
      </c>
      <c r="E870" s="16">
        <v>2.80112044817927E-3</v>
      </c>
      <c r="F870" s="16">
        <v>8.9686098654708502E-3</v>
      </c>
      <c r="G870" s="16">
        <v>0</v>
      </c>
      <c r="H870" s="16">
        <v>1.6791044776119399E-2</v>
      </c>
      <c r="I870" s="16">
        <v>3.4965034965035E-3</v>
      </c>
      <c r="J870" s="16">
        <v>0</v>
      </c>
      <c r="K870" s="16">
        <v>0</v>
      </c>
      <c r="L870" s="16">
        <v>1.7699115044247801E-2</v>
      </c>
      <c r="M870" s="16"/>
      <c r="N870" s="16">
        <v>5.5813953488372099E-2</v>
      </c>
      <c r="O870" s="16">
        <v>9.2165898617511503E-3</v>
      </c>
      <c r="P870" s="16">
        <v>0</v>
      </c>
      <c r="Q870" s="16">
        <v>1.4503263234227699E-3</v>
      </c>
      <c r="R870" s="16"/>
      <c r="S870" s="16">
        <v>1.9354838709677399E-2</v>
      </c>
      <c r="T870" s="16">
        <v>6.2500000000000003E-3</v>
      </c>
      <c r="U870" s="16">
        <v>1.7045454545454499E-2</v>
      </c>
      <c r="V870" s="16">
        <v>2.1276595744680899E-2</v>
      </c>
      <c r="W870" s="16">
        <v>0</v>
      </c>
      <c r="X870" s="16">
        <v>0</v>
      </c>
      <c r="Y870" s="16">
        <v>2.8328611898016999E-3</v>
      </c>
      <c r="Z870" s="16"/>
      <c r="AA870" s="16">
        <v>1.0706638115631701E-3</v>
      </c>
      <c r="AB870" s="16">
        <v>1.11690245718541E-2</v>
      </c>
      <c r="AC870" s="16"/>
      <c r="AD870" s="16">
        <v>1.1194029850746299E-2</v>
      </c>
      <c r="AE870" s="16">
        <v>5.7438253877082103E-3</v>
      </c>
      <c r="AF870" s="16"/>
      <c r="AG870" s="16">
        <v>1.5590200445434301E-2</v>
      </c>
      <c r="AH870" s="16">
        <v>1.4503263234227699E-3</v>
      </c>
      <c r="AI870" s="16"/>
      <c r="AJ870" s="16">
        <v>4.7132757266300099E-3</v>
      </c>
      <c r="AK870" s="16">
        <v>9.9601593625498006E-3</v>
      </c>
      <c r="AL870" s="16"/>
      <c r="AM870" s="16">
        <v>0.14285714285714299</v>
      </c>
      <c r="AN870" s="16">
        <v>1.9607843137254902E-2</v>
      </c>
      <c r="AO870" s="16">
        <v>0</v>
      </c>
      <c r="AP870" s="16">
        <v>1.50375939849624E-3</v>
      </c>
      <c r="AQ870" s="16"/>
      <c r="AR870" s="16">
        <v>4.7961630695443598E-3</v>
      </c>
      <c r="AS870" s="16">
        <v>8.3160083160083199E-3</v>
      </c>
      <c r="AT870" s="16"/>
      <c r="AU870" s="16">
        <v>5.4794520547945197E-3</v>
      </c>
      <c r="AV870" s="16">
        <v>7.3221757322175698E-3</v>
      </c>
      <c r="AW870" s="16"/>
      <c r="AX870" s="16">
        <v>0</v>
      </c>
      <c r="AY870" s="16">
        <v>8.7051142546245904E-3</v>
      </c>
      <c r="AZ870" s="16"/>
      <c r="BA870" s="16">
        <v>2.40963855421687E-2</v>
      </c>
      <c r="BB870" s="16">
        <v>5.6845097110374198E-3</v>
      </c>
      <c r="BC870" s="16"/>
      <c r="BD870" s="16">
        <v>0</v>
      </c>
      <c r="BE870" s="16">
        <v>8.7431693989071003E-3</v>
      </c>
      <c r="BF870" s="16"/>
      <c r="BG870" s="16">
        <v>6.9930069930069904E-3</v>
      </c>
      <c r="BH870" s="16">
        <v>7.0290534208059998E-3</v>
      </c>
      <c r="BI870" s="16"/>
      <c r="BJ870" s="16">
        <v>2.94117647058824E-3</v>
      </c>
      <c r="BK870" s="16">
        <v>7.7439339184305596E-3</v>
      </c>
      <c r="BL870" s="16"/>
      <c r="BM870" s="16">
        <v>5.0505050505050501E-3</v>
      </c>
      <c r="BN870" s="16">
        <v>7.2150072150072202E-3</v>
      </c>
      <c r="BO870" s="16"/>
      <c r="BP870" s="16">
        <v>3.5211267605633799E-3</v>
      </c>
      <c r="BQ870" s="16">
        <v>7.5263421976919202E-3</v>
      </c>
    </row>
    <row r="871" spans="2:69" x14ac:dyDescent="0.25">
      <c r="B871" t="s">
        <v>136</v>
      </c>
      <c r="C871" s="16">
        <v>0.205972771190162</v>
      </c>
      <c r="D871" s="16">
        <v>0.14432989690721601</v>
      </c>
      <c r="E871" s="16">
        <v>0.18207282913165301</v>
      </c>
      <c r="F871" s="16">
        <v>0.23766816143497799</v>
      </c>
      <c r="G871" s="16">
        <v>0.10233918128654999</v>
      </c>
      <c r="H871" s="16">
        <v>0.26492537313432801</v>
      </c>
      <c r="I871" s="16">
        <v>0.26223776223776202</v>
      </c>
      <c r="J871" s="16">
        <v>0.25675675675675702</v>
      </c>
      <c r="K871" s="16">
        <v>9.0909090909090898E-2</v>
      </c>
      <c r="L871" s="16">
        <v>0.29203539823008901</v>
      </c>
      <c r="M871" s="16"/>
      <c r="N871" s="16">
        <v>0.44651162790697702</v>
      </c>
      <c r="O871" s="16">
        <v>0.27188940092165897</v>
      </c>
      <c r="P871" s="16">
        <v>0.21244635193132999</v>
      </c>
      <c r="Q871" s="16">
        <v>0.15591007976794799</v>
      </c>
      <c r="R871" s="16"/>
      <c r="S871" s="16">
        <v>0.33548387096774201</v>
      </c>
      <c r="T871" s="16">
        <v>0.3</v>
      </c>
      <c r="U871" s="16">
        <v>0.19886363636363599</v>
      </c>
      <c r="V871" s="16">
        <v>0.25531914893617003</v>
      </c>
      <c r="W871" s="16">
        <v>0.21967963386727701</v>
      </c>
      <c r="X871" s="16">
        <v>0.16939890710382499</v>
      </c>
      <c r="Y871" s="16">
        <v>0.124645892351275</v>
      </c>
      <c r="Z871" s="16"/>
      <c r="AA871" s="16">
        <v>0.14775160599571699</v>
      </c>
      <c r="AB871" s="16">
        <v>0.246463142218913</v>
      </c>
      <c r="AC871" s="16"/>
      <c r="AD871" s="16">
        <v>0.20522388059701499</v>
      </c>
      <c r="AE871" s="16">
        <v>0.20620333141872499</v>
      </c>
      <c r="AF871" s="16"/>
      <c r="AG871" s="16">
        <v>0.28285077951002202</v>
      </c>
      <c r="AH871" s="16">
        <v>0.15591007976794799</v>
      </c>
      <c r="AI871" s="16"/>
      <c r="AJ871" s="16">
        <v>0.17831893165750201</v>
      </c>
      <c r="AK871" s="16">
        <v>0.24103585657370499</v>
      </c>
      <c r="AL871" s="16"/>
      <c r="AM871" s="16">
        <v>0.24489795918367299</v>
      </c>
      <c r="AN871" s="16">
        <v>0.25</v>
      </c>
      <c r="AO871" s="16">
        <v>0.22648083623693399</v>
      </c>
      <c r="AP871" s="16">
        <v>0.14285714285714299</v>
      </c>
      <c r="AQ871" s="16"/>
      <c r="AR871" s="16">
        <v>0.16067146282973599</v>
      </c>
      <c r="AS871" s="16">
        <v>0.23215523215523201</v>
      </c>
      <c r="AT871" s="16"/>
      <c r="AU871" s="16">
        <v>0.150684931506849</v>
      </c>
      <c r="AV871" s="16">
        <v>0.21652719665271999</v>
      </c>
      <c r="AW871" s="16"/>
      <c r="AX871" s="16">
        <v>0.12984054669703901</v>
      </c>
      <c r="AY871" s="16">
        <v>0.22415669205658301</v>
      </c>
      <c r="AZ871" s="16"/>
      <c r="BA871" s="16">
        <v>0.15060240963855401</v>
      </c>
      <c r="BB871" s="16">
        <v>0.21032685930838499</v>
      </c>
      <c r="BC871" s="16"/>
      <c r="BD871" s="16">
        <v>0.21029082774049199</v>
      </c>
      <c r="BE871" s="16">
        <v>0.204918032786885</v>
      </c>
      <c r="BF871" s="16"/>
      <c r="BG871" s="16">
        <v>0.16783216783216801</v>
      </c>
      <c r="BH871" s="16">
        <v>0.20852858481724501</v>
      </c>
      <c r="BI871" s="16"/>
      <c r="BJ871" s="16">
        <v>0.14411764705882399</v>
      </c>
      <c r="BK871" s="16">
        <v>0.21683014971605599</v>
      </c>
      <c r="BL871" s="16"/>
      <c r="BM871" s="16">
        <v>0.14646464646464599</v>
      </c>
      <c r="BN871" s="16">
        <v>0.21164021164021199</v>
      </c>
      <c r="BO871" s="16"/>
      <c r="BP871" s="16">
        <v>0.221830985915493</v>
      </c>
      <c r="BQ871" s="16">
        <v>0.203712995484195</v>
      </c>
    </row>
    <row r="872" spans="2:69" x14ac:dyDescent="0.25">
      <c r="B872" t="s">
        <v>386</v>
      </c>
      <c r="C872" s="16">
        <v>0.33552920509442202</v>
      </c>
      <c r="D872" s="16">
        <v>0.37113402061855699</v>
      </c>
      <c r="E872" s="16">
        <v>0.369747899159664</v>
      </c>
      <c r="F872" s="16">
        <v>0.38565022421524697</v>
      </c>
      <c r="G872" s="16">
        <v>0.283625730994152</v>
      </c>
      <c r="H872" s="16">
        <v>0.30410447761193998</v>
      </c>
      <c r="I872" s="16">
        <v>0.36713286713286702</v>
      </c>
      <c r="J872" s="16">
        <v>0.27027027027027001</v>
      </c>
      <c r="K872" s="16">
        <v>0.25454545454545502</v>
      </c>
      <c r="L872" s="16">
        <v>0.34513274336283201</v>
      </c>
      <c r="M872" s="16"/>
      <c r="N872" s="16">
        <v>0.25581395348837199</v>
      </c>
      <c r="O872" s="16">
        <v>0.38248847926267299</v>
      </c>
      <c r="P872" s="16">
        <v>0.33690987124463501</v>
      </c>
      <c r="Q872" s="16">
        <v>0.34010152284264</v>
      </c>
      <c r="R872" s="16"/>
      <c r="S872" s="16">
        <v>0.33548387096774201</v>
      </c>
      <c r="T872" s="16">
        <v>0.33750000000000002</v>
      </c>
      <c r="U872" s="16">
        <v>0.40340909090909099</v>
      </c>
      <c r="V872" s="16">
        <v>0.305851063829787</v>
      </c>
      <c r="W872" s="16">
        <v>0.36842105263157898</v>
      </c>
      <c r="X872" s="16">
        <v>0.35519125683060099</v>
      </c>
      <c r="Y872" s="16">
        <v>0.28895184135977298</v>
      </c>
      <c r="Z872" s="16"/>
      <c r="AA872" s="16">
        <v>0.354389721627409</v>
      </c>
      <c r="AB872" s="16">
        <v>0.32241250930752002</v>
      </c>
      <c r="AC872" s="16"/>
      <c r="AD872" s="16">
        <v>0.36194029850746301</v>
      </c>
      <c r="AE872" s="16">
        <v>0.32739804709936798</v>
      </c>
      <c r="AF872" s="16"/>
      <c r="AG872" s="16">
        <v>0.32850779510022299</v>
      </c>
      <c r="AH872" s="16">
        <v>0.34010152284264</v>
      </c>
      <c r="AI872" s="16"/>
      <c r="AJ872" s="16">
        <v>0.35192458758837403</v>
      </c>
      <c r="AK872" s="16">
        <v>0.31474103585657398</v>
      </c>
      <c r="AL872" s="16"/>
      <c r="AM872" s="16">
        <v>0.26530612244898</v>
      </c>
      <c r="AN872" s="16">
        <v>0.23284313725490199</v>
      </c>
      <c r="AO872" s="16">
        <v>0.35801393728223002</v>
      </c>
      <c r="AP872" s="16">
        <v>0.36541353383458602</v>
      </c>
      <c r="AQ872" s="16"/>
      <c r="AR872" s="16">
        <v>0.34532374100719399</v>
      </c>
      <c r="AS872" s="16">
        <v>0.32986832986832998</v>
      </c>
      <c r="AT872" s="16"/>
      <c r="AU872" s="16">
        <v>0.32876712328767099</v>
      </c>
      <c r="AV872" s="16">
        <v>0.336820083682008</v>
      </c>
      <c r="AW872" s="16"/>
      <c r="AX872" s="16">
        <v>0.305239179954442</v>
      </c>
      <c r="AY872" s="16">
        <v>0.342763873775843</v>
      </c>
      <c r="AZ872" s="16"/>
      <c r="BA872" s="16">
        <v>0.32530120481927699</v>
      </c>
      <c r="BB872" s="16">
        <v>0.33633349123638101</v>
      </c>
      <c r="BC872" s="16"/>
      <c r="BD872" s="16">
        <v>0.32885906040268498</v>
      </c>
      <c r="BE872" s="16">
        <v>0.33715846994535498</v>
      </c>
      <c r="BF872" s="16"/>
      <c r="BG872" s="16">
        <v>0.24475524475524499</v>
      </c>
      <c r="BH872" s="16">
        <v>0.341611996251172</v>
      </c>
      <c r="BI872" s="16"/>
      <c r="BJ872" s="16">
        <v>0.28235294117647097</v>
      </c>
      <c r="BK872" s="16">
        <v>0.34486319050077402</v>
      </c>
      <c r="BL872" s="16"/>
      <c r="BM872" s="16">
        <v>0.24242424242424199</v>
      </c>
      <c r="BN872" s="16">
        <v>0.34439634439634398</v>
      </c>
      <c r="BO872" s="16"/>
      <c r="BP872" s="16">
        <v>0.38732394366197198</v>
      </c>
      <c r="BQ872" s="16">
        <v>0.32814851981936799</v>
      </c>
    </row>
    <row r="873" spans="2:69" x14ac:dyDescent="0.25">
      <c r="B873" t="s">
        <v>387</v>
      </c>
      <c r="C873" s="16">
        <v>0.23978919631093501</v>
      </c>
      <c r="D873" s="16">
        <v>0.240549828178694</v>
      </c>
      <c r="E873" s="16">
        <v>0.22969187675069999</v>
      </c>
      <c r="F873" s="16">
        <v>0.224215246636771</v>
      </c>
      <c r="G873" s="16">
        <v>0.36549707602339199</v>
      </c>
      <c r="H873" s="16">
        <v>0.19776119402985101</v>
      </c>
      <c r="I873" s="16">
        <v>0.21678321678321699</v>
      </c>
      <c r="J873" s="16">
        <v>0.18918918918918901</v>
      </c>
      <c r="K873" s="16">
        <v>0.4</v>
      </c>
      <c r="L873" s="16">
        <v>0.132743362831858</v>
      </c>
      <c r="M873" s="16"/>
      <c r="N873" s="16">
        <v>4.6511627906976702E-2</v>
      </c>
      <c r="O873" s="16">
        <v>0.13824884792626699</v>
      </c>
      <c r="P873" s="16">
        <v>0.28111587982832598</v>
      </c>
      <c r="Q873" s="16">
        <v>0.27193618564176902</v>
      </c>
      <c r="R873" s="16"/>
      <c r="S873" s="16">
        <v>0.109677419354839</v>
      </c>
      <c r="T873" s="16">
        <v>0.20624999999999999</v>
      </c>
      <c r="U873" s="16">
        <v>0.21022727272727301</v>
      </c>
      <c r="V873" s="16">
        <v>0.20212765957446799</v>
      </c>
      <c r="W873" s="16">
        <v>0.24485125858123599</v>
      </c>
      <c r="X873" s="16">
        <v>0.31147540983606598</v>
      </c>
      <c r="Y873" s="16">
        <v>0.274787535410765</v>
      </c>
      <c r="Z873" s="16"/>
      <c r="AA873" s="16">
        <v>0.30620985010706597</v>
      </c>
      <c r="AB873" s="16">
        <v>0.19359642591213699</v>
      </c>
      <c r="AC873" s="16"/>
      <c r="AD873" s="16">
        <v>0.238805970149254</v>
      </c>
      <c r="AE873" s="16">
        <v>0.240091901206203</v>
      </c>
      <c r="AF873" s="16"/>
      <c r="AG873" s="16">
        <v>0.19042316258351899</v>
      </c>
      <c r="AH873" s="16">
        <v>0.27193618564176902</v>
      </c>
      <c r="AI873" s="16"/>
      <c r="AJ873" s="16">
        <v>0.25687352710133499</v>
      </c>
      <c r="AK873" s="16">
        <v>0.218127490039841</v>
      </c>
      <c r="AL873" s="16"/>
      <c r="AM873" s="16">
        <v>0.102040816326531</v>
      </c>
      <c r="AN873" s="16">
        <v>0.193627450980392</v>
      </c>
      <c r="AO873" s="16">
        <v>0.21777003484320601</v>
      </c>
      <c r="AP873" s="16">
        <v>0.31127819548872199</v>
      </c>
      <c r="AQ873" s="16"/>
      <c r="AR873" s="16">
        <v>0.26858513189448402</v>
      </c>
      <c r="AS873" s="16">
        <v>0.22314622314622301</v>
      </c>
      <c r="AT873" s="16"/>
      <c r="AU873" s="16">
        <v>0.29041095890411001</v>
      </c>
      <c r="AV873" s="16">
        <v>0.23012552301255201</v>
      </c>
      <c r="AW873" s="16"/>
      <c r="AX873" s="16">
        <v>0.31207289293849699</v>
      </c>
      <c r="AY873" s="16">
        <v>0.22252448313384099</v>
      </c>
      <c r="AZ873" s="16"/>
      <c r="BA873" s="16">
        <v>0.234939759036145</v>
      </c>
      <c r="BB873" s="16">
        <v>0.24017053529133101</v>
      </c>
      <c r="BC873" s="16"/>
      <c r="BD873" s="16">
        <v>0.25279642058165502</v>
      </c>
      <c r="BE873" s="16">
        <v>0.23661202185792299</v>
      </c>
      <c r="BF873" s="16"/>
      <c r="BG873" s="16">
        <v>0.230769230769231</v>
      </c>
      <c r="BH873" s="16">
        <v>0.240393626991565</v>
      </c>
      <c r="BI873" s="16"/>
      <c r="BJ873" s="16">
        <v>0.32352941176470601</v>
      </c>
      <c r="BK873" s="16">
        <v>0.225090345895715</v>
      </c>
      <c r="BL873" s="16"/>
      <c r="BM873" s="16">
        <v>0.31313131313131298</v>
      </c>
      <c r="BN873" s="16">
        <v>0.23280423280423301</v>
      </c>
      <c r="BO873" s="16"/>
      <c r="BP873" s="16">
        <v>0.25352112676056299</v>
      </c>
      <c r="BQ873" s="16">
        <v>0.23783241344706499</v>
      </c>
    </row>
    <row r="874" spans="2:69" x14ac:dyDescent="0.25">
      <c r="B874" t="s">
        <v>388</v>
      </c>
      <c r="C874" s="16">
        <v>9.22266139657444E-2</v>
      </c>
      <c r="D874" s="16">
        <v>9.96563573883162E-2</v>
      </c>
      <c r="E874" s="16">
        <v>0.126050420168067</v>
      </c>
      <c r="F874" s="16">
        <v>7.1748878923766801E-2</v>
      </c>
      <c r="G874" s="16">
        <v>0.108187134502924</v>
      </c>
      <c r="H874" s="16">
        <v>8.0223880597014893E-2</v>
      </c>
      <c r="I874" s="16">
        <v>5.5944055944055902E-2</v>
      </c>
      <c r="J874" s="16">
        <v>0.135135135135135</v>
      </c>
      <c r="K874" s="16">
        <v>0.163636363636364</v>
      </c>
      <c r="L874" s="16">
        <v>4.4247787610619503E-2</v>
      </c>
      <c r="M874" s="16"/>
      <c r="N874" s="16">
        <v>3.25581395348837E-2</v>
      </c>
      <c r="O874" s="16">
        <v>5.5299539170506902E-2</v>
      </c>
      <c r="P874" s="16">
        <v>7.2961373390557901E-2</v>
      </c>
      <c r="Q874" s="16">
        <v>0.113850616388687</v>
      </c>
      <c r="R874" s="16"/>
      <c r="S874" s="16">
        <v>6.4516129032258104E-2</v>
      </c>
      <c r="T874" s="16">
        <v>7.4999999999999997E-2</v>
      </c>
      <c r="U874" s="16">
        <v>9.6590909090909102E-2</v>
      </c>
      <c r="V874" s="16">
        <v>6.3829787234042507E-2</v>
      </c>
      <c r="W874" s="16">
        <v>8.0091533180777996E-2</v>
      </c>
      <c r="X874" s="16">
        <v>0.103825136612022</v>
      </c>
      <c r="Y874" s="16">
        <v>0.15297450424929199</v>
      </c>
      <c r="Z874" s="16"/>
      <c r="AA874" s="16">
        <v>0.13169164882227</v>
      </c>
      <c r="AB874" s="16">
        <v>6.4780342516753506E-2</v>
      </c>
      <c r="AC874" s="16"/>
      <c r="AD874" s="16">
        <v>8.9552238805970102E-2</v>
      </c>
      <c r="AE874" s="16">
        <v>9.3049971280873098E-2</v>
      </c>
      <c r="AF874" s="16"/>
      <c r="AG874" s="16">
        <v>5.9020044543429802E-2</v>
      </c>
      <c r="AH874" s="16">
        <v>0.113850616388687</v>
      </c>
      <c r="AI874" s="16"/>
      <c r="AJ874" s="16">
        <v>0.10369206598586</v>
      </c>
      <c r="AK874" s="16">
        <v>7.7689243027888405E-2</v>
      </c>
      <c r="AL874" s="16"/>
      <c r="AM874" s="16">
        <v>6.1224489795918401E-2</v>
      </c>
      <c r="AN874" s="16">
        <v>8.8235294117647106E-2</v>
      </c>
      <c r="AO874" s="16">
        <v>7.9268292682926803E-2</v>
      </c>
      <c r="AP874" s="16">
        <v>0.12030075187969901</v>
      </c>
      <c r="AQ874" s="16"/>
      <c r="AR874" s="16">
        <v>0.115107913669065</v>
      </c>
      <c r="AS874" s="16">
        <v>7.9002079002079006E-2</v>
      </c>
      <c r="AT874" s="16"/>
      <c r="AU874" s="16">
        <v>0.117808219178082</v>
      </c>
      <c r="AV874" s="16">
        <v>8.7343096234309595E-2</v>
      </c>
      <c r="AW874" s="16"/>
      <c r="AX874" s="16">
        <v>0.123006833712984</v>
      </c>
      <c r="AY874" s="16">
        <v>8.4874863982589796E-2</v>
      </c>
      <c r="AZ874" s="16"/>
      <c r="BA874" s="16">
        <v>0.132530120481928</v>
      </c>
      <c r="BB874" s="16">
        <v>8.9057318806253005E-2</v>
      </c>
      <c r="BC874" s="16"/>
      <c r="BD874" s="16">
        <v>0.10290827740492201</v>
      </c>
      <c r="BE874" s="16">
        <v>8.9617486338797805E-2</v>
      </c>
      <c r="BF874" s="16"/>
      <c r="BG874" s="16">
        <v>0.188811188811189</v>
      </c>
      <c r="BH874" s="16">
        <v>8.5754451733833198E-2</v>
      </c>
      <c r="BI874" s="16"/>
      <c r="BJ874" s="16">
        <v>0.15</v>
      </c>
      <c r="BK874" s="16">
        <v>8.2085699535364001E-2</v>
      </c>
      <c r="BL874" s="16"/>
      <c r="BM874" s="16">
        <v>0.15151515151515199</v>
      </c>
      <c r="BN874" s="16">
        <v>8.6580086580086604E-2</v>
      </c>
      <c r="BO874" s="16"/>
      <c r="BP874" s="16">
        <v>8.4507042253521097E-2</v>
      </c>
      <c r="BQ874" s="16">
        <v>9.3326643251379807E-2</v>
      </c>
    </row>
    <row r="875" spans="2:69" x14ac:dyDescent="0.25">
      <c r="B875" t="s">
        <v>389</v>
      </c>
      <c r="C875" s="16">
        <v>1.8006148440931E-2</v>
      </c>
      <c r="D875" s="16">
        <v>1.3745704467354E-2</v>
      </c>
      <c r="E875" s="16">
        <v>4.7619047619047603E-2</v>
      </c>
      <c r="F875" s="16">
        <v>3.5874439461883401E-2</v>
      </c>
      <c r="G875" s="16">
        <v>2.0467836257309899E-2</v>
      </c>
      <c r="H875" s="16">
        <v>1.86567164179104E-3</v>
      </c>
      <c r="I875" s="16">
        <v>3.4965034965035E-3</v>
      </c>
      <c r="J875" s="16">
        <v>1.35135135135135E-2</v>
      </c>
      <c r="K875" s="16">
        <v>0</v>
      </c>
      <c r="L875" s="16">
        <v>1.7699115044247801E-2</v>
      </c>
      <c r="M875" s="16"/>
      <c r="N875" s="16">
        <v>1.3953488372093001E-2</v>
      </c>
      <c r="O875" s="16">
        <v>1.3824884792626699E-2</v>
      </c>
      <c r="P875" s="16">
        <v>4.29184549356223E-3</v>
      </c>
      <c r="Q875" s="16">
        <v>2.39303843364757E-2</v>
      </c>
      <c r="R875" s="16"/>
      <c r="S875" s="16">
        <v>5.8064516129032302E-2</v>
      </c>
      <c r="T875" s="16">
        <v>6.2500000000000003E-3</v>
      </c>
      <c r="U875" s="16">
        <v>0</v>
      </c>
      <c r="V875" s="16">
        <v>1.8617021276595699E-2</v>
      </c>
      <c r="W875" s="16">
        <v>6.8649885583523997E-3</v>
      </c>
      <c r="X875" s="16">
        <v>3.6429872495446301E-3</v>
      </c>
      <c r="Y875" s="16">
        <v>5.3824362606232301E-2</v>
      </c>
      <c r="Z875" s="16"/>
      <c r="AA875" s="16">
        <v>2.3554603854389702E-2</v>
      </c>
      <c r="AB875" s="16">
        <v>1.41474311243485E-2</v>
      </c>
      <c r="AC875" s="16"/>
      <c r="AD875" s="16">
        <v>7.4626865671641798E-3</v>
      </c>
      <c r="AE875" s="16">
        <v>2.1252153934520401E-2</v>
      </c>
      <c r="AF875" s="16"/>
      <c r="AG875" s="16">
        <v>8.9086859688196005E-3</v>
      </c>
      <c r="AH875" s="16">
        <v>2.39303843364757E-2</v>
      </c>
      <c r="AI875" s="16"/>
      <c r="AJ875" s="16">
        <v>2.9850746268656699E-2</v>
      </c>
      <c r="AK875" s="16">
        <v>2.9880478087649402E-3</v>
      </c>
      <c r="AL875" s="16"/>
      <c r="AM875" s="16">
        <v>0</v>
      </c>
      <c r="AN875" s="16">
        <v>1.9607843137254902E-2</v>
      </c>
      <c r="AO875" s="16">
        <v>7.8397212543554005E-3</v>
      </c>
      <c r="AP875" s="16">
        <v>3.6090225563909797E-2</v>
      </c>
      <c r="AQ875" s="16"/>
      <c r="AR875" s="16">
        <v>3.35731414868106E-2</v>
      </c>
      <c r="AS875" s="16">
        <v>9.0090090090090107E-3</v>
      </c>
      <c r="AT875" s="16"/>
      <c r="AU875" s="16">
        <v>4.1095890410958902E-2</v>
      </c>
      <c r="AV875" s="16">
        <v>1.35983263598326E-2</v>
      </c>
      <c r="AW875" s="16"/>
      <c r="AX875" s="16">
        <v>4.1002277904327998E-2</v>
      </c>
      <c r="AY875" s="16">
        <v>1.25136017410229E-2</v>
      </c>
      <c r="AZ875" s="16"/>
      <c r="BA875" s="16">
        <v>6.6265060240963902E-2</v>
      </c>
      <c r="BB875" s="16">
        <v>1.42112742775936E-2</v>
      </c>
      <c r="BC875" s="16"/>
      <c r="BD875" s="16">
        <v>2.68456375838926E-2</v>
      </c>
      <c r="BE875" s="16">
        <v>1.5846994535519101E-2</v>
      </c>
      <c r="BF875" s="16"/>
      <c r="BG875" s="16">
        <v>8.3916083916083906E-2</v>
      </c>
      <c r="BH875" s="16">
        <v>1.35895032802249E-2</v>
      </c>
      <c r="BI875" s="16"/>
      <c r="BJ875" s="16">
        <v>4.4117647058823498E-2</v>
      </c>
      <c r="BK875" s="16">
        <v>1.34228187919463E-2</v>
      </c>
      <c r="BL875" s="16"/>
      <c r="BM875" s="16">
        <v>8.0808080808080801E-2</v>
      </c>
      <c r="BN875" s="16">
        <v>1.2025012025011999E-2</v>
      </c>
      <c r="BO875" s="16"/>
      <c r="BP875" s="16">
        <v>1.0563380281690101E-2</v>
      </c>
      <c r="BQ875" s="16">
        <v>1.9066733567486199E-2</v>
      </c>
    </row>
    <row r="876" spans="2:69" x14ac:dyDescent="0.25">
      <c r="B876" t="s">
        <v>330</v>
      </c>
      <c r="C876" s="16">
        <v>0.101449275362319</v>
      </c>
      <c r="D876" s="16">
        <v>0.12714776632302399</v>
      </c>
      <c r="E876" s="16">
        <v>4.20168067226891E-2</v>
      </c>
      <c r="F876" s="16">
        <v>3.5874439461883401E-2</v>
      </c>
      <c r="G876" s="16">
        <v>0.11988304093567299</v>
      </c>
      <c r="H876" s="16">
        <v>0.134328358208955</v>
      </c>
      <c r="I876" s="16">
        <v>9.0909090909090898E-2</v>
      </c>
      <c r="J876" s="16">
        <v>0.135135135135135</v>
      </c>
      <c r="K876" s="16">
        <v>9.0909090909090898E-2</v>
      </c>
      <c r="L876" s="16">
        <v>0.15044247787610601</v>
      </c>
      <c r="M876" s="16"/>
      <c r="N876" s="16">
        <v>0.148837209302326</v>
      </c>
      <c r="O876" s="16">
        <v>0.12903225806451599</v>
      </c>
      <c r="P876" s="16">
        <v>9.2274678111588002E-2</v>
      </c>
      <c r="Q876" s="16">
        <v>9.2820884699057304E-2</v>
      </c>
      <c r="R876" s="16"/>
      <c r="S876" s="16">
        <v>7.7419354838709695E-2</v>
      </c>
      <c r="T876" s="16">
        <v>6.8750000000000006E-2</v>
      </c>
      <c r="U876" s="16">
        <v>7.3863636363636395E-2</v>
      </c>
      <c r="V876" s="16">
        <v>0.13297872340425501</v>
      </c>
      <c r="W876" s="16">
        <v>8.0091533180777996E-2</v>
      </c>
      <c r="X876" s="16">
        <v>5.6466302367941701E-2</v>
      </c>
      <c r="Y876" s="16">
        <v>0.10198300283286101</v>
      </c>
      <c r="Z876" s="16"/>
      <c r="AA876" s="16">
        <v>3.5331905781584599E-2</v>
      </c>
      <c r="AB876" s="16">
        <v>0.147431124348474</v>
      </c>
      <c r="AC876" s="16"/>
      <c r="AD876" s="16">
        <v>8.5820895522388099E-2</v>
      </c>
      <c r="AE876" s="16">
        <v>0.10626076967260201</v>
      </c>
      <c r="AF876" s="16"/>
      <c r="AG876" s="16">
        <v>0.11469933184855199</v>
      </c>
      <c r="AH876" s="16">
        <v>9.2820884699057304E-2</v>
      </c>
      <c r="AI876" s="16"/>
      <c r="AJ876" s="16">
        <v>7.4626865671641798E-2</v>
      </c>
      <c r="AK876" s="16">
        <v>0.135458167330677</v>
      </c>
      <c r="AL876" s="16"/>
      <c r="AM876" s="16">
        <v>0.183673469387755</v>
      </c>
      <c r="AN876" s="16">
        <v>0.19607843137254899</v>
      </c>
      <c r="AO876" s="16">
        <v>0.110627177700348</v>
      </c>
      <c r="AP876" s="16">
        <v>2.2556390977443601E-2</v>
      </c>
      <c r="AQ876" s="16"/>
      <c r="AR876" s="16">
        <v>7.1942446043165506E-2</v>
      </c>
      <c r="AS876" s="16">
        <v>0.118503118503119</v>
      </c>
      <c r="AT876" s="16"/>
      <c r="AU876" s="16">
        <v>6.5753424657534199E-2</v>
      </c>
      <c r="AV876" s="16">
        <v>0.10826359832636</v>
      </c>
      <c r="AW876" s="16"/>
      <c r="AX876" s="16">
        <v>8.8838268792710701E-2</v>
      </c>
      <c r="AY876" s="16">
        <v>0.10446137105549499</v>
      </c>
      <c r="AZ876" s="16"/>
      <c r="BA876" s="16">
        <v>6.6265060240963902E-2</v>
      </c>
      <c r="BB876" s="16">
        <v>0.10421601136901899</v>
      </c>
      <c r="BC876" s="16"/>
      <c r="BD876" s="16">
        <v>7.8299776286353498E-2</v>
      </c>
      <c r="BE876" s="16">
        <v>0.107103825136612</v>
      </c>
      <c r="BF876" s="16"/>
      <c r="BG876" s="16">
        <v>7.69230769230769E-2</v>
      </c>
      <c r="BH876" s="16">
        <v>0.10309278350515499</v>
      </c>
      <c r="BI876" s="16"/>
      <c r="BJ876" s="16">
        <v>5.29411764705882E-2</v>
      </c>
      <c r="BK876" s="16">
        <v>0.109963861641714</v>
      </c>
      <c r="BL876" s="16"/>
      <c r="BM876" s="16">
        <v>6.0606060606060601E-2</v>
      </c>
      <c r="BN876" s="16">
        <v>0.105339105339105</v>
      </c>
      <c r="BO876" s="16"/>
      <c r="BP876" s="16">
        <v>3.8732394366197201E-2</v>
      </c>
      <c r="BQ876" s="16">
        <v>0.110386352232815</v>
      </c>
    </row>
    <row r="877" spans="2:69" x14ac:dyDescent="0.25">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c r="AD877" s="16"/>
      <c r="AE877" s="16"/>
      <c r="AF877" s="16"/>
      <c r="AG877" s="16"/>
      <c r="AH877" s="16"/>
      <c r="AI877" s="16"/>
      <c r="AJ877" s="16"/>
      <c r="AK877" s="16"/>
      <c r="AL877" s="16"/>
      <c r="AM877" s="16"/>
      <c r="AN877" s="16"/>
      <c r="AO877" s="16"/>
      <c r="AP877" s="16"/>
      <c r="AQ877" s="16"/>
      <c r="AR877" s="16"/>
      <c r="AS877" s="16"/>
      <c r="AT877" s="16"/>
      <c r="AU877" s="16"/>
      <c r="AV877" s="16"/>
      <c r="AW877" s="16"/>
      <c r="AX877" s="16"/>
      <c r="AY877" s="16"/>
      <c r="AZ877" s="16"/>
      <c r="BA877" s="16"/>
      <c r="BB877" s="16"/>
      <c r="BC877" s="16"/>
      <c r="BD877" s="16"/>
      <c r="BE877" s="16"/>
      <c r="BF877" s="16"/>
      <c r="BG877" s="16"/>
      <c r="BH877" s="16"/>
      <c r="BI877" s="16"/>
      <c r="BJ877" s="16"/>
      <c r="BK877" s="16"/>
      <c r="BL877" s="16"/>
      <c r="BM877" s="16"/>
      <c r="BN877" s="16"/>
      <c r="BO877" s="16"/>
      <c r="BP877" s="16"/>
      <c r="BQ877" s="16"/>
    </row>
    <row r="878" spans="2:69" x14ac:dyDescent="0.25">
      <c r="B878" s="6" t="s">
        <v>391</v>
      </c>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c r="AC878" s="16"/>
      <c r="AD878" s="16"/>
      <c r="AE878" s="16"/>
      <c r="AF878" s="16"/>
      <c r="AG878" s="16"/>
      <c r="AH878" s="16"/>
      <c r="AI878" s="16"/>
      <c r="AJ878" s="16"/>
      <c r="AK878" s="16"/>
      <c r="AL878" s="16"/>
      <c r="AM878" s="16"/>
      <c r="AN878" s="16"/>
      <c r="AO878" s="16"/>
      <c r="AP878" s="16"/>
      <c r="AQ878" s="16"/>
      <c r="AR878" s="16"/>
      <c r="AS878" s="16"/>
      <c r="AT878" s="16"/>
      <c r="AU878" s="16"/>
      <c r="AV878" s="16"/>
      <c r="AW878" s="16"/>
      <c r="AX878" s="16"/>
      <c r="AY878" s="16"/>
      <c r="AZ878" s="16"/>
      <c r="BA878" s="16"/>
      <c r="BB878" s="16"/>
      <c r="BC878" s="16"/>
      <c r="BD878" s="16"/>
      <c r="BE878" s="16"/>
      <c r="BF878" s="16"/>
      <c r="BG878" s="16"/>
      <c r="BH878" s="16"/>
      <c r="BI878" s="16"/>
      <c r="BJ878" s="16"/>
      <c r="BK878" s="16"/>
      <c r="BL878" s="16"/>
      <c r="BM878" s="16"/>
      <c r="BN878" s="16"/>
      <c r="BO878" s="16"/>
      <c r="BP878" s="16"/>
      <c r="BQ878" s="16"/>
    </row>
    <row r="879" spans="2:69" x14ac:dyDescent="0.25">
      <c r="B879" s="23" t="s">
        <v>697</v>
      </c>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c r="AC879" s="16"/>
      <c r="AD879" s="16"/>
      <c r="AE879" s="16"/>
      <c r="AF879" s="16"/>
      <c r="AG879" s="16"/>
      <c r="AH879" s="16"/>
      <c r="AI879" s="16"/>
      <c r="AJ879" s="16"/>
      <c r="AK879" s="16"/>
      <c r="AL879" s="16"/>
      <c r="AM879" s="16"/>
      <c r="AN879" s="16"/>
      <c r="AO879" s="16"/>
      <c r="AP879" s="16"/>
      <c r="AQ879" s="16"/>
      <c r="AR879" s="16"/>
      <c r="AS879" s="16"/>
      <c r="AT879" s="16"/>
      <c r="AU879" s="16"/>
      <c r="AV879" s="16"/>
      <c r="AW879" s="16"/>
      <c r="AX879" s="16"/>
      <c r="AY879" s="16"/>
      <c r="AZ879" s="16"/>
      <c r="BA879" s="16"/>
      <c r="BB879" s="16"/>
      <c r="BC879" s="16"/>
      <c r="BD879" s="16"/>
      <c r="BE879" s="16"/>
      <c r="BF879" s="16"/>
      <c r="BG879" s="16"/>
      <c r="BH879" s="16"/>
      <c r="BI879" s="16"/>
      <c r="BJ879" s="16"/>
      <c r="BK879" s="16"/>
      <c r="BL879" s="16"/>
      <c r="BM879" s="16"/>
      <c r="BN879" s="16"/>
      <c r="BO879" s="16"/>
      <c r="BP879" s="16"/>
      <c r="BQ879" s="16"/>
    </row>
    <row r="880" spans="2:69" x14ac:dyDescent="0.25">
      <c r="B880" t="s">
        <v>385</v>
      </c>
      <c r="C880" s="16">
        <v>1.4742014742014699E-2</v>
      </c>
      <c r="D880" s="16">
        <v>1.0416666666666701E-2</v>
      </c>
      <c r="E880" s="16">
        <v>8.29875518672199E-3</v>
      </c>
      <c r="F880" s="16">
        <v>3.09597523219814E-2</v>
      </c>
      <c r="G880" s="16">
        <v>1.01744186046512E-2</v>
      </c>
      <c r="H880" s="16">
        <v>1.9354838709677399E-2</v>
      </c>
      <c r="I880" s="16">
        <v>1.0028653295128901E-2</v>
      </c>
      <c r="J880" s="16">
        <v>2.5252525252525301E-2</v>
      </c>
      <c r="K880" s="16">
        <v>0</v>
      </c>
      <c r="L880" s="16">
        <v>1.7699115044247801E-2</v>
      </c>
      <c r="M880" s="16"/>
      <c r="N880" s="16">
        <v>6.2761506276150597E-2</v>
      </c>
      <c r="O880" s="16">
        <v>3.5502958579881699E-2</v>
      </c>
      <c r="P880" s="16">
        <v>9.5744680851063795E-3</v>
      </c>
      <c r="Q880" s="16">
        <v>3.5266457680250799E-3</v>
      </c>
      <c r="R880" s="16"/>
      <c r="S880" s="16">
        <v>4.0650406504064998E-2</v>
      </c>
      <c r="T880" s="16">
        <v>1.1527377521613799E-2</v>
      </c>
      <c r="U880" s="16">
        <v>1.4527845036319599E-2</v>
      </c>
      <c r="V880" s="16">
        <v>2.47831474597274E-2</v>
      </c>
      <c r="W880" s="16">
        <v>1.0477299185098999E-2</v>
      </c>
      <c r="X880" s="16">
        <v>4.3010752688172E-3</v>
      </c>
      <c r="Y880" s="16">
        <v>1.00671140939597E-2</v>
      </c>
      <c r="Z880" s="16"/>
      <c r="AA880" s="16">
        <v>7.7473182359952299E-3</v>
      </c>
      <c r="AB880" s="16">
        <v>1.8935334047874199E-2</v>
      </c>
      <c r="AC880" s="16"/>
      <c r="AD880" s="16">
        <v>2.3636363636363601E-2</v>
      </c>
      <c r="AE880" s="16">
        <v>1.1844832691738199E-2</v>
      </c>
      <c r="AF880" s="16"/>
      <c r="AG880" s="16">
        <v>2.9610389610389601E-2</v>
      </c>
      <c r="AH880" s="16">
        <v>3.5266457680250799E-3</v>
      </c>
      <c r="AI880" s="16"/>
      <c r="AJ880" s="16">
        <v>7.0389488503050197E-3</v>
      </c>
      <c r="AK880" s="16">
        <v>2.1739130434782601E-2</v>
      </c>
      <c r="AL880" s="16"/>
      <c r="AM880" s="16">
        <v>9.3525179856115095E-2</v>
      </c>
      <c r="AN880" s="16">
        <v>3.7656903765690398E-2</v>
      </c>
      <c r="AO880" s="16">
        <v>6.27240143369176E-3</v>
      </c>
      <c r="AP880" s="16">
        <v>2.6455026455026501E-3</v>
      </c>
      <c r="AQ880" s="16"/>
      <c r="AR880" s="16">
        <v>4.6979865771812103E-3</v>
      </c>
      <c r="AS880" s="16">
        <v>1.9752259792433901E-2</v>
      </c>
      <c r="AT880" s="16"/>
      <c r="AU880" s="16">
        <v>9.18836140888208E-3</v>
      </c>
      <c r="AV880" s="16">
        <v>1.5690376569037701E-2</v>
      </c>
      <c r="AW880" s="16"/>
      <c r="AX880" s="16">
        <v>8.9058524173028005E-3</v>
      </c>
      <c r="AY880" s="16">
        <v>1.5984827959902501E-2</v>
      </c>
      <c r="AZ880" s="16"/>
      <c r="BA880" s="16">
        <v>2.1084337349397599E-2</v>
      </c>
      <c r="BB880" s="16">
        <v>1.42340168878166E-2</v>
      </c>
      <c r="BC880" s="16"/>
      <c r="BD880" s="16">
        <v>1.18063754427391E-2</v>
      </c>
      <c r="BE880" s="16">
        <v>1.5426997245179101E-2</v>
      </c>
      <c r="BF880" s="16"/>
      <c r="BG880" s="16">
        <v>1.1538461538461499E-2</v>
      </c>
      <c r="BH880" s="16">
        <v>1.49395304718995E-2</v>
      </c>
      <c r="BI880" s="16"/>
      <c r="BJ880" s="16">
        <v>9.9833610648918502E-3</v>
      </c>
      <c r="BK880" s="16">
        <v>1.54798761609907E-2</v>
      </c>
      <c r="BL880" s="16"/>
      <c r="BM880" s="16">
        <v>2.8409090909090901E-3</v>
      </c>
      <c r="BN880" s="16">
        <v>1.57575757575758E-2</v>
      </c>
      <c r="BO880" s="16"/>
      <c r="BP880" s="16">
        <v>1.82119205298013E-2</v>
      </c>
      <c r="BQ880" s="16">
        <v>1.42008778724503E-2</v>
      </c>
    </row>
    <row r="881" spans="2:69" x14ac:dyDescent="0.25">
      <c r="B881" t="s">
        <v>136</v>
      </c>
      <c r="C881" s="16">
        <v>0.25039088675452298</v>
      </c>
      <c r="D881" s="16">
        <v>0.21279761904761901</v>
      </c>
      <c r="E881" s="16">
        <v>0.24066390041493799</v>
      </c>
      <c r="F881" s="16">
        <v>0.29876160990712097</v>
      </c>
      <c r="G881" s="16">
        <v>0.19476744186046499</v>
      </c>
      <c r="H881" s="16">
        <v>0.261290322580645</v>
      </c>
      <c r="I881" s="16">
        <v>0.30229226361031503</v>
      </c>
      <c r="J881" s="16">
        <v>0.21212121212121199</v>
      </c>
      <c r="K881" s="16">
        <v>0.126050420168067</v>
      </c>
      <c r="L881" s="16">
        <v>0.41592920353982299</v>
      </c>
      <c r="M881" s="16"/>
      <c r="N881" s="16">
        <v>0.44560669456066898</v>
      </c>
      <c r="O881" s="16">
        <v>0.34516765285996098</v>
      </c>
      <c r="P881" s="16">
        <v>0.25531914893617003</v>
      </c>
      <c r="Q881" s="16">
        <v>0.19318181818181801</v>
      </c>
      <c r="R881" s="16"/>
      <c r="S881" s="16">
        <v>0.32520325203251998</v>
      </c>
      <c r="T881" s="16">
        <v>0.31123919308357401</v>
      </c>
      <c r="U881" s="16">
        <v>0.28329297820823202</v>
      </c>
      <c r="V881" s="16">
        <v>0.27757125154894702</v>
      </c>
      <c r="W881" s="16">
        <v>0.28288707799767199</v>
      </c>
      <c r="X881" s="16">
        <v>0.20537634408602201</v>
      </c>
      <c r="Y881" s="16">
        <v>0.17617449664429499</v>
      </c>
      <c r="Z881" s="16"/>
      <c r="AA881" s="16">
        <v>0.19904648390941601</v>
      </c>
      <c r="AB881" s="16">
        <v>0.281171847088246</v>
      </c>
      <c r="AC881" s="16"/>
      <c r="AD881" s="16">
        <v>0.25363636363636399</v>
      </c>
      <c r="AE881" s="16">
        <v>0.24933372816109001</v>
      </c>
      <c r="AF881" s="16"/>
      <c r="AG881" s="16">
        <v>0.32623376623376599</v>
      </c>
      <c r="AH881" s="16">
        <v>0.19318181818181801</v>
      </c>
      <c r="AI881" s="16"/>
      <c r="AJ881" s="16">
        <v>0.22008446738620399</v>
      </c>
      <c r="AK881" s="16">
        <v>0.277919863597613</v>
      </c>
      <c r="AL881" s="16"/>
      <c r="AM881" s="16">
        <v>0.22302158273381301</v>
      </c>
      <c r="AN881" s="16">
        <v>0.27928870292886998</v>
      </c>
      <c r="AO881" s="16">
        <v>0.27105734767025103</v>
      </c>
      <c r="AP881" s="16">
        <v>0.19047619047618999</v>
      </c>
      <c r="AQ881" s="16"/>
      <c r="AR881" s="16">
        <v>0.202684563758389</v>
      </c>
      <c r="AS881" s="16">
        <v>0.274188148644125</v>
      </c>
      <c r="AT881" s="16"/>
      <c r="AU881" s="16">
        <v>0.234303215926493</v>
      </c>
      <c r="AV881" s="16">
        <v>0.253138075313808</v>
      </c>
      <c r="AW881" s="16"/>
      <c r="AX881" s="16">
        <v>0.18702290076335901</v>
      </c>
      <c r="AY881" s="16">
        <v>0.263885125982119</v>
      </c>
      <c r="AZ881" s="16"/>
      <c r="BA881" s="16">
        <v>0.19578313253012</v>
      </c>
      <c r="BB881" s="16">
        <v>0.254764776839566</v>
      </c>
      <c r="BC881" s="16"/>
      <c r="BD881" s="16">
        <v>0.246753246753247</v>
      </c>
      <c r="BE881" s="16">
        <v>0.25123966942148801</v>
      </c>
      <c r="BF881" s="16"/>
      <c r="BG881" s="16">
        <v>0.19615384615384601</v>
      </c>
      <c r="BH881" s="16">
        <v>0.253734882617975</v>
      </c>
      <c r="BI881" s="16"/>
      <c r="BJ881" s="16">
        <v>0.178036605657238</v>
      </c>
      <c r="BK881" s="16">
        <v>0.261609907120743</v>
      </c>
      <c r="BL881" s="16"/>
      <c r="BM881" s="16">
        <v>0.19602272727272699</v>
      </c>
      <c r="BN881" s="16">
        <v>0.255030303030303</v>
      </c>
      <c r="BO881" s="16"/>
      <c r="BP881" s="16">
        <v>0.286423841059603</v>
      </c>
      <c r="BQ881" s="16">
        <v>0.244771494965143</v>
      </c>
    </row>
    <row r="882" spans="2:69" x14ac:dyDescent="0.25">
      <c r="B882" t="s">
        <v>386</v>
      </c>
      <c r="C882" s="16">
        <v>0.34040652222470402</v>
      </c>
      <c r="D882" s="16">
        <v>0.37202380952380998</v>
      </c>
      <c r="E882" s="16">
        <v>0.38312586445366498</v>
      </c>
      <c r="F882" s="16">
        <v>0.35603715170278599</v>
      </c>
      <c r="G882" s="16">
        <v>0.29215116279069803</v>
      </c>
      <c r="H882" s="16">
        <v>0.35161290322580602</v>
      </c>
      <c r="I882" s="16">
        <v>0.35100286532951303</v>
      </c>
      <c r="J882" s="16">
        <v>0.27272727272727298</v>
      </c>
      <c r="K882" s="16">
        <v>0.184873949579832</v>
      </c>
      <c r="L882" s="16">
        <v>0.238938053097345</v>
      </c>
      <c r="M882" s="16"/>
      <c r="N882" s="16">
        <v>0.22384937238493699</v>
      </c>
      <c r="O882" s="16">
        <v>0.291913214990138</v>
      </c>
      <c r="P882" s="16">
        <v>0.33297872340425499</v>
      </c>
      <c r="Q882" s="16">
        <v>0.374608150470219</v>
      </c>
      <c r="R882" s="16"/>
      <c r="S882" s="16">
        <v>0.27371273712737099</v>
      </c>
      <c r="T882" s="16">
        <v>0.32564841498559099</v>
      </c>
      <c r="U882" s="16">
        <v>0.35108958837772403</v>
      </c>
      <c r="V882" s="16">
        <v>0.35935563816604699</v>
      </c>
      <c r="W882" s="16">
        <v>0.37485448195576299</v>
      </c>
      <c r="X882" s="16">
        <v>0.39247311827956999</v>
      </c>
      <c r="Y882" s="16">
        <v>0.28523489932885898</v>
      </c>
      <c r="Z882" s="16"/>
      <c r="AA882" s="16">
        <v>0.37425506555423099</v>
      </c>
      <c r="AB882" s="16">
        <v>0.320114326545195</v>
      </c>
      <c r="AC882" s="16"/>
      <c r="AD882" s="16">
        <v>0.33272727272727298</v>
      </c>
      <c r="AE882" s="16">
        <v>0.34290790642582197</v>
      </c>
      <c r="AF882" s="16"/>
      <c r="AG882" s="16">
        <v>0.29506493506493497</v>
      </c>
      <c r="AH882" s="16">
        <v>0.374608150470219</v>
      </c>
      <c r="AI882" s="16"/>
      <c r="AJ882" s="16">
        <v>0.35617081182543397</v>
      </c>
      <c r="AK882" s="16">
        <v>0.32608695652173902</v>
      </c>
      <c r="AL882" s="16"/>
      <c r="AM882" s="16">
        <v>0.18705035971223</v>
      </c>
      <c r="AN882" s="16">
        <v>0.23640167364016701</v>
      </c>
      <c r="AO882" s="16">
        <v>0.37096774193548399</v>
      </c>
      <c r="AP882" s="16">
        <v>0.38800705467372099</v>
      </c>
      <c r="AQ882" s="16"/>
      <c r="AR882" s="16">
        <v>0.35838926174496599</v>
      </c>
      <c r="AS882" s="16">
        <v>0.33143622363575498</v>
      </c>
      <c r="AT882" s="16"/>
      <c r="AU882" s="16">
        <v>0.31240428790199098</v>
      </c>
      <c r="AV882" s="16">
        <v>0.34518828451882799</v>
      </c>
      <c r="AW882" s="16"/>
      <c r="AX882" s="16">
        <v>0.36259541984732802</v>
      </c>
      <c r="AY882" s="16">
        <v>0.33568138715795198</v>
      </c>
      <c r="AZ882" s="16"/>
      <c r="BA882" s="16">
        <v>0.29216867469879498</v>
      </c>
      <c r="BB882" s="16">
        <v>0.34427020506634498</v>
      </c>
      <c r="BC882" s="16"/>
      <c r="BD882" s="16">
        <v>0.35301062573789799</v>
      </c>
      <c r="BE882" s="16">
        <v>0.33746556473829198</v>
      </c>
      <c r="BF882" s="16"/>
      <c r="BG882" s="16">
        <v>0.30384615384615399</v>
      </c>
      <c r="BH882" s="16">
        <v>0.34266065923642403</v>
      </c>
      <c r="BI882" s="16"/>
      <c r="BJ882" s="16">
        <v>0.29950083194675498</v>
      </c>
      <c r="BK882" s="16">
        <v>0.34674922600619201</v>
      </c>
      <c r="BL882" s="16"/>
      <c r="BM882" s="16">
        <v>0.27840909090909099</v>
      </c>
      <c r="BN882" s="16">
        <v>0.34569696969697</v>
      </c>
      <c r="BO882" s="16"/>
      <c r="BP882" s="16">
        <v>0.34437086092715202</v>
      </c>
      <c r="BQ882" s="16">
        <v>0.339788277820811</v>
      </c>
    </row>
    <row r="883" spans="2:69" x14ac:dyDescent="0.25">
      <c r="B883" t="s">
        <v>387</v>
      </c>
      <c r="C883" s="16">
        <v>0.20393120393120401</v>
      </c>
      <c r="D883" s="16">
        <v>0.18154761904761901</v>
      </c>
      <c r="E883" s="16">
        <v>0.20331950207468899</v>
      </c>
      <c r="F883" s="16">
        <v>0.17027863777089799</v>
      </c>
      <c r="G883" s="16">
        <v>0.268895348837209</v>
      </c>
      <c r="H883" s="16">
        <v>0.187096774193548</v>
      </c>
      <c r="I883" s="16">
        <v>0.19340974212034401</v>
      </c>
      <c r="J883" s="16">
        <v>0.20202020202020199</v>
      </c>
      <c r="K883" s="16">
        <v>0.369747899159664</v>
      </c>
      <c r="L883" s="16">
        <v>0.123893805309735</v>
      </c>
      <c r="M883" s="16"/>
      <c r="N883" s="16">
        <v>0.106694560669456</v>
      </c>
      <c r="O883" s="16">
        <v>0.157790927021696</v>
      </c>
      <c r="P883" s="16">
        <v>0.231914893617021</v>
      </c>
      <c r="Q883" s="16">
        <v>0.22100313479623801</v>
      </c>
      <c r="R883" s="16"/>
      <c r="S883" s="16">
        <v>0.19512195121951201</v>
      </c>
      <c r="T883" s="16">
        <v>0.207492795389049</v>
      </c>
      <c r="U883" s="16">
        <v>0.24213075060532699</v>
      </c>
      <c r="V883" s="16">
        <v>0.15489467162329601</v>
      </c>
      <c r="W883" s="16">
        <v>0.182770663562282</v>
      </c>
      <c r="X883" s="16">
        <v>0.24301075268817199</v>
      </c>
      <c r="Y883" s="16">
        <v>0.25838926174496601</v>
      </c>
      <c r="Z883" s="16"/>
      <c r="AA883" s="16">
        <v>0.25208581644815298</v>
      </c>
      <c r="AB883" s="16">
        <v>0.175062522329403</v>
      </c>
      <c r="AC883" s="16"/>
      <c r="AD883" s="16">
        <v>0.20909090909090899</v>
      </c>
      <c r="AE883" s="16">
        <v>0.20225051821143</v>
      </c>
      <c r="AF883" s="16"/>
      <c r="AG883" s="16">
        <v>0.18129870129870099</v>
      </c>
      <c r="AH883" s="16">
        <v>0.22100313479623801</v>
      </c>
      <c r="AI883" s="16"/>
      <c r="AJ883" s="16">
        <v>0.23322383857344001</v>
      </c>
      <c r="AK883" s="16">
        <v>0.177323103154305</v>
      </c>
      <c r="AL883" s="16"/>
      <c r="AM883" s="16">
        <v>0.13669064748201401</v>
      </c>
      <c r="AN883" s="16">
        <v>0.18723849372384899</v>
      </c>
      <c r="AO883" s="16">
        <v>0.177867383512545</v>
      </c>
      <c r="AP883" s="16">
        <v>0.272486772486772</v>
      </c>
      <c r="AQ883" s="16"/>
      <c r="AR883" s="16">
        <v>0.23221476510067099</v>
      </c>
      <c r="AS883" s="16">
        <v>0.18982256444593201</v>
      </c>
      <c r="AT883" s="16"/>
      <c r="AU883" s="16">
        <v>0.22970903522205199</v>
      </c>
      <c r="AV883" s="16">
        <v>0.19952928870292899</v>
      </c>
      <c r="AW883" s="16"/>
      <c r="AX883" s="16">
        <v>0.244274809160305</v>
      </c>
      <c r="AY883" s="16">
        <v>0.195340016255757</v>
      </c>
      <c r="AZ883" s="16"/>
      <c r="BA883" s="16">
        <v>0.25</v>
      </c>
      <c r="BB883" s="16">
        <v>0.20024125452352201</v>
      </c>
      <c r="BC883" s="16"/>
      <c r="BD883" s="16">
        <v>0.20543093270366</v>
      </c>
      <c r="BE883" s="16">
        <v>0.20358126721763101</v>
      </c>
      <c r="BF883" s="16"/>
      <c r="BG883" s="16">
        <v>0.242307692307692</v>
      </c>
      <c r="BH883" s="16">
        <v>0.20156509366848499</v>
      </c>
      <c r="BI883" s="16"/>
      <c r="BJ883" s="16">
        <v>0.30782029950083201</v>
      </c>
      <c r="BK883" s="16">
        <v>0.187822497420021</v>
      </c>
      <c r="BL883" s="16"/>
      <c r="BM883" s="16">
        <v>0.26704545454545497</v>
      </c>
      <c r="BN883" s="16">
        <v>0.198545454545455</v>
      </c>
      <c r="BO883" s="16"/>
      <c r="BP883" s="16">
        <v>0.221854304635762</v>
      </c>
      <c r="BQ883" s="16">
        <v>0.20113607022979599</v>
      </c>
    </row>
    <row r="884" spans="2:69" x14ac:dyDescent="0.25">
      <c r="B884" t="s">
        <v>388</v>
      </c>
      <c r="C884" s="16">
        <v>6.5445610900156395E-2</v>
      </c>
      <c r="D884" s="16">
        <v>5.5059523809523801E-2</v>
      </c>
      <c r="E884" s="16">
        <v>7.74550484094053E-2</v>
      </c>
      <c r="F884" s="16">
        <v>5.8823529411764698E-2</v>
      </c>
      <c r="G884" s="16">
        <v>9.0116279069767394E-2</v>
      </c>
      <c r="H884" s="16">
        <v>5.6451612903225798E-2</v>
      </c>
      <c r="I884" s="16">
        <v>3.5816618911174797E-2</v>
      </c>
      <c r="J884" s="16">
        <v>9.0909090909090898E-2</v>
      </c>
      <c r="K884" s="16">
        <v>0.151260504201681</v>
      </c>
      <c r="L884" s="16">
        <v>3.5398230088495602E-2</v>
      </c>
      <c r="M884" s="16"/>
      <c r="N884" s="16">
        <v>4.1841004184100403E-2</v>
      </c>
      <c r="O884" s="16">
        <v>4.1420118343195297E-2</v>
      </c>
      <c r="P884" s="16">
        <v>5.5319148936170202E-2</v>
      </c>
      <c r="Q884" s="16">
        <v>7.8369905956112901E-2</v>
      </c>
      <c r="R884" s="16"/>
      <c r="S884" s="16">
        <v>3.5230352303522998E-2</v>
      </c>
      <c r="T884" s="16">
        <v>6.9164265129683003E-2</v>
      </c>
      <c r="U884" s="16">
        <v>4.35835351089588E-2</v>
      </c>
      <c r="V884" s="16">
        <v>4.08921933085502E-2</v>
      </c>
      <c r="W884" s="16">
        <v>5.4714784633294503E-2</v>
      </c>
      <c r="X884" s="16">
        <v>8.3870967741935504E-2</v>
      </c>
      <c r="Y884" s="16">
        <v>0.12751677852349</v>
      </c>
      <c r="Z884" s="16"/>
      <c r="AA884" s="16">
        <v>9.7735399284862898E-2</v>
      </c>
      <c r="AB884" s="16">
        <v>4.6087888531618403E-2</v>
      </c>
      <c r="AC884" s="16"/>
      <c r="AD884" s="16">
        <v>6.9090909090909106E-2</v>
      </c>
      <c r="AE884" s="16">
        <v>6.4258217352679906E-2</v>
      </c>
      <c r="AF884" s="16"/>
      <c r="AG884" s="16">
        <v>4.8311688311688299E-2</v>
      </c>
      <c r="AH884" s="16">
        <v>7.8369905956112901E-2</v>
      </c>
      <c r="AI884" s="16"/>
      <c r="AJ884" s="16">
        <v>8.4467386203660205E-2</v>
      </c>
      <c r="AK884" s="16">
        <v>4.8167092924126201E-2</v>
      </c>
      <c r="AL884" s="16"/>
      <c r="AM884" s="16">
        <v>5.7553956834532398E-2</v>
      </c>
      <c r="AN884" s="16">
        <v>5.9623430962343099E-2</v>
      </c>
      <c r="AO884" s="16">
        <v>5.5107526881720402E-2</v>
      </c>
      <c r="AP884" s="16">
        <v>9.2592592592592601E-2</v>
      </c>
      <c r="AQ884" s="16"/>
      <c r="AR884" s="16">
        <v>0.1</v>
      </c>
      <c r="AS884" s="16">
        <v>4.8208905256109803E-2</v>
      </c>
      <c r="AT884" s="16"/>
      <c r="AU884" s="16">
        <v>9.18836140888208E-2</v>
      </c>
      <c r="AV884" s="16">
        <v>6.0930962343096202E-2</v>
      </c>
      <c r="AW884" s="16"/>
      <c r="AX884" s="16">
        <v>7.5063613231552195E-2</v>
      </c>
      <c r="AY884" s="16">
        <v>6.3397453264697895E-2</v>
      </c>
      <c r="AZ884" s="16"/>
      <c r="BA884" s="16">
        <v>7.5301204819277101E-2</v>
      </c>
      <c r="BB884" s="16">
        <v>6.4656212303980706E-2</v>
      </c>
      <c r="BC884" s="16"/>
      <c r="BD884" s="16">
        <v>5.9031877213695398E-2</v>
      </c>
      <c r="BE884" s="16">
        <v>6.6942148760330597E-2</v>
      </c>
      <c r="BF884" s="16"/>
      <c r="BG884" s="16">
        <v>0.1</v>
      </c>
      <c r="BH884" s="16">
        <v>6.3315152952335793E-2</v>
      </c>
      <c r="BI884" s="16"/>
      <c r="BJ884" s="16">
        <v>0.111480865224626</v>
      </c>
      <c r="BK884" s="16">
        <v>5.8307533539731699E-2</v>
      </c>
      <c r="BL884" s="16"/>
      <c r="BM884" s="16">
        <v>0.11363636363636399</v>
      </c>
      <c r="BN884" s="16">
        <v>6.1333333333333302E-2</v>
      </c>
      <c r="BO884" s="16"/>
      <c r="BP884" s="16">
        <v>6.6225165562913899E-2</v>
      </c>
      <c r="BQ884" s="16">
        <v>6.5324038213271401E-2</v>
      </c>
    </row>
    <row r="885" spans="2:69" x14ac:dyDescent="0.25">
      <c r="B885" t="s">
        <v>389</v>
      </c>
      <c r="C885" s="16">
        <v>1.31784677239223E-2</v>
      </c>
      <c r="D885" s="16">
        <v>8.9285714285714298E-3</v>
      </c>
      <c r="E885" s="16">
        <v>2.7662517289073301E-2</v>
      </c>
      <c r="F885" s="16">
        <v>1.54798761609907E-2</v>
      </c>
      <c r="G885" s="16">
        <v>4.3604651162790697E-3</v>
      </c>
      <c r="H885" s="16">
        <v>4.8387096774193603E-3</v>
      </c>
      <c r="I885" s="16">
        <v>8.5959885386819503E-3</v>
      </c>
      <c r="J885" s="16">
        <v>2.02020202020202E-2</v>
      </c>
      <c r="K885" s="16">
        <v>5.8823529411764698E-2</v>
      </c>
      <c r="L885" s="16">
        <v>0</v>
      </c>
      <c r="M885" s="16"/>
      <c r="N885" s="16">
        <v>1.2552301255230099E-2</v>
      </c>
      <c r="O885" s="16">
        <v>3.94477317554241E-3</v>
      </c>
      <c r="P885" s="16">
        <v>5.31914893617021E-3</v>
      </c>
      <c r="Q885" s="16">
        <v>1.8025078369906002E-2</v>
      </c>
      <c r="R885" s="16"/>
      <c r="S885" s="16">
        <v>2.1680216802168001E-2</v>
      </c>
      <c r="T885" s="16">
        <v>8.6455331412103806E-3</v>
      </c>
      <c r="U885" s="16">
        <v>2.4213075060532702E-3</v>
      </c>
      <c r="V885" s="16">
        <v>9.9132589838909508E-3</v>
      </c>
      <c r="W885" s="16">
        <v>6.9848661233992996E-3</v>
      </c>
      <c r="X885" s="16">
        <v>9.6774193548387101E-3</v>
      </c>
      <c r="Y885" s="16">
        <v>4.0268456375838903E-2</v>
      </c>
      <c r="Z885" s="16"/>
      <c r="AA885" s="16">
        <v>2.0858164481525599E-2</v>
      </c>
      <c r="AB885" s="16">
        <v>8.5744908896034297E-3</v>
      </c>
      <c r="AC885" s="16"/>
      <c r="AD885" s="16">
        <v>0.01</v>
      </c>
      <c r="AE885" s="16">
        <v>1.4213799230085899E-2</v>
      </c>
      <c r="AF885" s="16"/>
      <c r="AG885" s="16">
        <v>6.7532467532467498E-3</v>
      </c>
      <c r="AH885" s="16">
        <v>1.8025078369906002E-2</v>
      </c>
      <c r="AI885" s="16"/>
      <c r="AJ885" s="16">
        <v>2.0647583294228101E-2</v>
      </c>
      <c r="AK885" s="16">
        <v>6.3938618925831201E-3</v>
      </c>
      <c r="AL885" s="16"/>
      <c r="AM885" s="16">
        <v>7.1942446043165497E-3</v>
      </c>
      <c r="AN885" s="16">
        <v>6.2761506276150601E-3</v>
      </c>
      <c r="AO885" s="16">
        <v>8.0645161290322596E-3</v>
      </c>
      <c r="AP885" s="16">
        <v>2.9100529100529099E-2</v>
      </c>
      <c r="AQ885" s="16"/>
      <c r="AR885" s="16">
        <v>2.01342281879195E-2</v>
      </c>
      <c r="AS885" s="16">
        <v>9.7087378640776708E-3</v>
      </c>
      <c r="AT885" s="16"/>
      <c r="AU885" s="16">
        <v>3.5222052067381299E-2</v>
      </c>
      <c r="AV885" s="16">
        <v>9.4142259414225892E-3</v>
      </c>
      <c r="AW885" s="16"/>
      <c r="AX885" s="16">
        <v>3.0534351145038201E-2</v>
      </c>
      <c r="AY885" s="16">
        <v>9.4825250609590905E-3</v>
      </c>
      <c r="AZ885" s="16"/>
      <c r="BA885" s="16">
        <v>4.81927710843374E-2</v>
      </c>
      <c r="BB885" s="16">
        <v>1.03739445114596E-2</v>
      </c>
      <c r="BC885" s="16"/>
      <c r="BD885" s="16">
        <v>2.00708382526564E-2</v>
      </c>
      <c r="BE885" s="16">
        <v>1.15702479338843E-2</v>
      </c>
      <c r="BF885" s="16"/>
      <c r="BG885" s="16">
        <v>6.15384615384615E-2</v>
      </c>
      <c r="BH885" s="16">
        <v>1.0196822385582199E-2</v>
      </c>
      <c r="BI885" s="16"/>
      <c r="BJ885" s="16">
        <v>3.4941763727121503E-2</v>
      </c>
      <c r="BK885" s="16">
        <v>9.8039215686274508E-3</v>
      </c>
      <c r="BL885" s="16"/>
      <c r="BM885" s="16">
        <v>6.5340909090909102E-2</v>
      </c>
      <c r="BN885" s="16">
        <v>8.7272727272727293E-3</v>
      </c>
      <c r="BO885" s="16"/>
      <c r="BP885" s="16">
        <v>1.4900662251655599E-2</v>
      </c>
      <c r="BQ885" s="16">
        <v>1.29098889749548E-2</v>
      </c>
    </row>
    <row r="886" spans="2:69" x14ac:dyDescent="0.25">
      <c r="B886" t="s">
        <v>89</v>
      </c>
      <c r="C886" s="16">
        <v>0.111905293723476</v>
      </c>
      <c r="D886" s="16">
        <v>0.15922619047618999</v>
      </c>
      <c r="E886" s="16">
        <v>5.9474412171507597E-2</v>
      </c>
      <c r="F886" s="16">
        <v>6.9659442724458204E-2</v>
      </c>
      <c r="G886" s="16">
        <v>0.13953488372093001</v>
      </c>
      <c r="H886" s="16">
        <v>0.119354838709677</v>
      </c>
      <c r="I886" s="16">
        <v>9.8853868194842404E-2</v>
      </c>
      <c r="J886" s="16">
        <v>0.17676767676767699</v>
      </c>
      <c r="K886" s="16">
        <v>0.109243697478992</v>
      </c>
      <c r="L886" s="16">
        <v>0.16814159292035399</v>
      </c>
      <c r="M886" s="16"/>
      <c r="N886" s="16">
        <v>0.106694560669456</v>
      </c>
      <c r="O886" s="16">
        <v>0.124260355029586</v>
      </c>
      <c r="P886" s="16">
        <v>0.109574468085106</v>
      </c>
      <c r="Q886" s="16">
        <v>0.11128526645768</v>
      </c>
      <c r="R886" s="16"/>
      <c r="S886" s="16">
        <v>0.10840108401084</v>
      </c>
      <c r="T886" s="16">
        <v>6.6282420749279494E-2</v>
      </c>
      <c r="U886" s="16">
        <v>6.2953995157385007E-2</v>
      </c>
      <c r="V886" s="16">
        <v>0.13258983890954201</v>
      </c>
      <c r="W886" s="16">
        <v>8.7310826542491296E-2</v>
      </c>
      <c r="X886" s="16">
        <v>6.12903225806452E-2</v>
      </c>
      <c r="Y886" s="16">
        <v>0.102348993288591</v>
      </c>
      <c r="Z886" s="16"/>
      <c r="AA886" s="16">
        <v>4.8271752085816397E-2</v>
      </c>
      <c r="AB886" s="16">
        <v>0.15005359056806</v>
      </c>
      <c r="AC886" s="16"/>
      <c r="AD886" s="16">
        <v>0.101818181818182</v>
      </c>
      <c r="AE886" s="16">
        <v>0.115190997927154</v>
      </c>
      <c r="AF886" s="16"/>
      <c r="AG886" s="16">
        <v>0.112727272727273</v>
      </c>
      <c r="AH886" s="16">
        <v>0.11128526645768</v>
      </c>
      <c r="AI886" s="16"/>
      <c r="AJ886" s="16">
        <v>7.83669638667292E-2</v>
      </c>
      <c r="AK886" s="16">
        <v>0.14236999147485099</v>
      </c>
      <c r="AL886" s="16"/>
      <c r="AM886" s="16">
        <v>0.29496402877697803</v>
      </c>
      <c r="AN886" s="16">
        <v>0.19351464435146401</v>
      </c>
      <c r="AO886" s="16">
        <v>0.110663082437276</v>
      </c>
      <c r="AP886" s="16">
        <v>2.4691358024691398E-2</v>
      </c>
      <c r="AQ886" s="16"/>
      <c r="AR886" s="16">
        <v>8.1879194630872495E-2</v>
      </c>
      <c r="AS886" s="16">
        <v>0.12688316036156699</v>
      </c>
      <c r="AT886" s="16"/>
      <c r="AU886" s="16">
        <v>8.7289433384379805E-2</v>
      </c>
      <c r="AV886" s="16">
        <v>0.11610878661087901</v>
      </c>
      <c r="AW886" s="16"/>
      <c r="AX886" s="16">
        <v>9.1603053435114504E-2</v>
      </c>
      <c r="AY886" s="16">
        <v>0.11622866431861301</v>
      </c>
      <c r="AZ886" s="16"/>
      <c r="BA886" s="16">
        <v>0.117469879518072</v>
      </c>
      <c r="BB886" s="16">
        <v>0.11145958986731</v>
      </c>
      <c r="BC886" s="16"/>
      <c r="BD886" s="16">
        <v>0.103896103896104</v>
      </c>
      <c r="BE886" s="16">
        <v>0.113774104683196</v>
      </c>
      <c r="BF886" s="16"/>
      <c r="BG886" s="16">
        <v>8.4615384615384606E-2</v>
      </c>
      <c r="BH886" s="16">
        <v>0.11358785866729899</v>
      </c>
      <c r="BI886" s="16"/>
      <c r="BJ886" s="16">
        <v>5.8236272878535798E-2</v>
      </c>
      <c r="BK886" s="16">
        <v>0.120227038183695</v>
      </c>
      <c r="BL886" s="16"/>
      <c r="BM886" s="16">
        <v>7.6704545454545497E-2</v>
      </c>
      <c r="BN886" s="16">
        <v>0.114909090909091</v>
      </c>
      <c r="BO886" s="16"/>
      <c r="BP886" s="16">
        <v>4.8013245033112599E-2</v>
      </c>
      <c r="BQ886" s="16">
        <v>0.121869351923573</v>
      </c>
    </row>
    <row r="887" spans="2:69" x14ac:dyDescent="0.25">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c r="AC887" s="16"/>
      <c r="AD887" s="16"/>
      <c r="AE887" s="16"/>
      <c r="AF887" s="16"/>
      <c r="AG887" s="16"/>
      <c r="AH887" s="16"/>
      <c r="AI887" s="16"/>
      <c r="AJ887" s="16"/>
      <c r="AK887" s="16"/>
      <c r="AL887" s="16"/>
      <c r="AM887" s="16"/>
      <c r="AN887" s="16"/>
      <c r="AO887" s="16"/>
      <c r="AP887" s="16"/>
      <c r="AQ887" s="16"/>
      <c r="AR887" s="16"/>
      <c r="AS887" s="16"/>
      <c r="AT887" s="16"/>
      <c r="AU887" s="16"/>
      <c r="AV887" s="16"/>
      <c r="AW887" s="16"/>
      <c r="AX887" s="16"/>
      <c r="AY887" s="16"/>
      <c r="AZ887" s="16"/>
      <c r="BA887" s="16"/>
      <c r="BB887" s="16"/>
      <c r="BC887" s="16"/>
      <c r="BD887" s="16"/>
      <c r="BE887" s="16"/>
      <c r="BF887" s="16"/>
      <c r="BG887" s="16"/>
      <c r="BH887" s="16"/>
      <c r="BI887" s="16"/>
      <c r="BJ887" s="16"/>
      <c r="BK887" s="16"/>
      <c r="BL887" s="16"/>
      <c r="BM887" s="16"/>
      <c r="BN887" s="16"/>
      <c r="BO887" s="16"/>
      <c r="BP887" s="16"/>
      <c r="BQ887" s="16"/>
    </row>
    <row r="888" spans="2:69" x14ac:dyDescent="0.25">
      <c r="B888" s="6" t="s">
        <v>396</v>
      </c>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c r="AC888" s="16"/>
      <c r="AD888" s="16"/>
      <c r="AE888" s="16"/>
      <c r="AF888" s="16"/>
      <c r="AG888" s="16"/>
      <c r="AH888" s="16"/>
      <c r="AI888" s="16"/>
      <c r="AJ888" s="16"/>
      <c r="AK888" s="16"/>
      <c r="AL888" s="16"/>
      <c r="AM888" s="16"/>
      <c r="AN888" s="16"/>
      <c r="AO888" s="16"/>
      <c r="AP888" s="16"/>
      <c r="AQ888" s="16"/>
      <c r="AR888" s="16"/>
      <c r="AS888" s="16"/>
      <c r="AT888" s="16"/>
      <c r="AU888" s="16"/>
      <c r="AV888" s="16"/>
      <c r="AW888" s="16"/>
      <c r="AX888" s="16"/>
      <c r="AY888" s="16"/>
      <c r="AZ888" s="16"/>
      <c r="BA888" s="16"/>
      <c r="BB888" s="16"/>
      <c r="BC888" s="16"/>
      <c r="BD888" s="16"/>
      <c r="BE888" s="16"/>
      <c r="BF888" s="16"/>
      <c r="BG888" s="16"/>
      <c r="BH888" s="16"/>
      <c r="BI888" s="16"/>
      <c r="BJ888" s="16"/>
      <c r="BK888" s="16"/>
      <c r="BL888" s="16"/>
      <c r="BM888" s="16"/>
      <c r="BN888" s="16"/>
      <c r="BO888" s="16"/>
      <c r="BP888" s="16"/>
      <c r="BQ888" s="16"/>
    </row>
    <row r="889" spans="2:69" x14ac:dyDescent="0.25">
      <c r="B889" s="23" t="s">
        <v>697</v>
      </c>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c r="AD889" s="16"/>
      <c r="AE889" s="16"/>
      <c r="AF889" s="16"/>
      <c r="AG889" s="16"/>
      <c r="AH889" s="16"/>
      <c r="AI889" s="16"/>
      <c r="AJ889" s="16"/>
      <c r="AK889" s="16"/>
      <c r="AL889" s="16"/>
      <c r="AM889" s="16"/>
      <c r="AN889" s="16"/>
      <c r="AO889" s="16"/>
      <c r="AP889" s="16"/>
      <c r="AQ889" s="16"/>
      <c r="AR889" s="16"/>
      <c r="AS889" s="16"/>
      <c r="AT889" s="16"/>
      <c r="AU889" s="16"/>
      <c r="AV889" s="16"/>
      <c r="AW889" s="16"/>
      <c r="AX889" s="16"/>
      <c r="AY889" s="16"/>
      <c r="AZ889" s="16"/>
      <c r="BA889" s="16"/>
      <c r="BB889" s="16"/>
      <c r="BC889" s="16"/>
      <c r="BD889" s="16"/>
      <c r="BE889" s="16"/>
      <c r="BF889" s="16"/>
      <c r="BG889" s="16"/>
      <c r="BH889" s="16"/>
      <c r="BI889" s="16"/>
      <c r="BJ889" s="16"/>
      <c r="BK889" s="16"/>
      <c r="BL889" s="16"/>
      <c r="BM889" s="16"/>
      <c r="BN889" s="16"/>
      <c r="BO889" s="16"/>
      <c r="BP889" s="16"/>
      <c r="BQ889" s="16"/>
    </row>
    <row r="890" spans="2:69" x14ac:dyDescent="0.25">
      <c r="B890" t="s">
        <v>392</v>
      </c>
      <c r="C890" s="16">
        <v>0.51239669421487599</v>
      </c>
      <c r="D890" s="16">
        <v>0.40922619047619002</v>
      </c>
      <c r="E890" s="16">
        <v>0.427385892116183</v>
      </c>
      <c r="F890" s="16">
        <v>0.51702786377708998</v>
      </c>
      <c r="G890" s="16">
        <v>0.56540697674418605</v>
      </c>
      <c r="H890" s="16">
        <v>0.662903225806452</v>
      </c>
      <c r="I890" s="16">
        <v>0.50859598853868204</v>
      </c>
      <c r="J890" s="16">
        <v>0.53030303030303005</v>
      </c>
      <c r="K890" s="16">
        <v>0.58823529411764697</v>
      </c>
      <c r="L890" s="16">
        <v>0.40707964601769903</v>
      </c>
      <c r="M890" s="16"/>
      <c r="N890" s="16">
        <v>0.52510460251045998</v>
      </c>
      <c r="O890" s="16">
        <v>0.54043392504930998</v>
      </c>
      <c r="P890" s="16">
        <v>0.55106382978723401</v>
      </c>
      <c r="Q890" s="16">
        <v>0.49020376175548602</v>
      </c>
      <c r="R890" s="16"/>
      <c r="S890" s="16">
        <v>0.52303523035230304</v>
      </c>
      <c r="T890" s="16">
        <v>0.54178674351584999</v>
      </c>
      <c r="U890" s="16">
        <v>0.54721549636803901</v>
      </c>
      <c r="V890" s="16">
        <v>0.48079306071871097</v>
      </c>
      <c r="W890" s="16">
        <v>0.51920838183934803</v>
      </c>
      <c r="X890" s="16">
        <v>0.51935483870967702</v>
      </c>
      <c r="Y890" s="16">
        <v>0.53020134228187898</v>
      </c>
      <c r="Z890" s="16"/>
      <c r="AA890" s="16">
        <v>0.47675804529201399</v>
      </c>
      <c r="AB890" s="16">
        <v>0.53376205787781394</v>
      </c>
      <c r="AC890" s="16"/>
      <c r="AD890" s="16">
        <v>0.55727272727272703</v>
      </c>
      <c r="AE890" s="16">
        <v>0.49777909387029901</v>
      </c>
      <c r="AF890" s="16"/>
      <c r="AG890" s="16">
        <v>0.54181818181818198</v>
      </c>
      <c r="AH890" s="16">
        <v>0.49020376175548602</v>
      </c>
      <c r="AI890" s="16"/>
      <c r="AJ890" s="16">
        <v>0.55326137963397504</v>
      </c>
      <c r="AK890" s="16">
        <v>0.47527706734867903</v>
      </c>
      <c r="AL890" s="16"/>
      <c r="AM890" s="16">
        <v>0.33812949640287798</v>
      </c>
      <c r="AN890" s="16">
        <v>0.46757322175732202</v>
      </c>
      <c r="AO890" s="16">
        <v>0.49731182795698903</v>
      </c>
      <c r="AP890" s="16">
        <v>0.60052910052910102</v>
      </c>
      <c r="AQ890" s="16"/>
      <c r="AR890" s="16">
        <v>0.57919463087248302</v>
      </c>
      <c r="AS890" s="16">
        <v>0.47907599598259099</v>
      </c>
      <c r="AT890" s="16"/>
      <c r="AU890" s="16">
        <v>0.62021439509954102</v>
      </c>
      <c r="AV890" s="16">
        <v>0.49398535564853602</v>
      </c>
      <c r="AW890" s="16"/>
      <c r="AX890" s="16">
        <v>0.55852417302798996</v>
      </c>
      <c r="AY890" s="16">
        <v>0.50257382823083196</v>
      </c>
      <c r="AZ890" s="16"/>
      <c r="BA890" s="16">
        <v>0.593373493975904</v>
      </c>
      <c r="BB890" s="16">
        <v>0.50591073582629698</v>
      </c>
      <c r="BC890" s="16"/>
      <c r="BD890" s="16">
        <v>0.53837072018890197</v>
      </c>
      <c r="BE890" s="16">
        <v>0.50633608815427</v>
      </c>
      <c r="BF890" s="16"/>
      <c r="BG890" s="16">
        <v>0.56923076923076898</v>
      </c>
      <c r="BH890" s="16">
        <v>0.50889257766184504</v>
      </c>
      <c r="BI890" s="16"/>
      <c r="BJ890" s="16">
        <v>0.643926788685524</v>
      </c>
      <c r="BK890" s="16">
        <v>0.492002063983488</v>
      </c>
      <c r="BL890" s="16"/>
      <c r="BM890" s="16">
        <v>0.70170454545454497</v>
      </c>
      <c r="BN890" s="16">
        <v>0.49624242424242399</v>
      </c>
      <c r="BO890" s="16"/>
      <c r="BP890" s="16">
        <v>0.48509933774834402</v>
      </c>
      <c r="BQ890" s="16">
        <v>0.51665375677769199</v>
      </c>
    </row>
    <row r="891" spans="2:69" x14ac:dyDescent="0.25">
      <c r="B891" t="s">
        <v>393</v>
      </c>
      <c r="C891" s="16">
        <v>0.44829126647308498</v>
      </c>
      <c r="D891" s="16">
        <v>0.50892857142857095</v>
      </c>
      <c r="E891" s="16">
        <v>0.511756569847856</v>
      </c>
      <c r="F891" s="16">
        <v>0.36996904024767802</v>
      </c>
      <c r="G891" s="16">
        <v>0.51453488372093004</v>
      </c>
      <c r="H891" s="16">
        <v>0.35</v>
      </c>
      <c r="I891" s="16">
        <v>0.41404011461318102</v>
      </c>
      <c r="J891" s="16">
        <v>0.419191919191919</v>
      </c>
      <c r="K891" s="16">
        <v>0.47058823529411797</v>
      </c>
      <c r="L891" s="16">
        <v>0.50442477876106195</v>
      </c>
      <c r="M891" s="16"/>
      <c r="N891" s="16">
        <v>0.202928870292887</v>
      </c>
      <c r="O891" s="16">
        <v>0.28205128205128199</v>
      </c>
      <c r="P891" s="16">
        <v>0.40744680851063803</v>
      </c>
      <c r="Q891" s="16">
        <v>0.54231974921630099</v>
      </c>
      <c r="R891" s="16"/>
      <c r="S891" s="16">
        <v>0.32249322493224902</v>
      </c>
      <c r="T891" s="16">
        <v>0.38904899135446702</v>
      </c>
      <c r="U891" s="16">
        <v>0.50605326876513301</v>
      </c>
      <c r="V891" s="16">
        <v>0.35439900867410201</v>
      </c>
      <c r="W891" s="16">
        <v>0.46798603026775298</v>
      </c>
      <c r="X891" s="16">
        <v>0.50967741935483901</v>
      </c>
      <c r="Y891" s="16">
        <v>0.52684563758389302</v>
      </c>
      <c r="Z891" s="16"/>
      <c r="AA891" s="16">
        <v>0.43563766388557801</v>
      </c>
      <c r="AB891" s="16">
        <v>0.45587709896391598</v>
      </c>
      <c r="AC891" s="16"/>
      <c r="AD891" s="16">
        <v>0.40818181818181798</v>
      </c>
      <c r="AE891" s="16">
        <v>0.46135623334320403</v>
      </c>
      <c r="AF891" s="16"/>
      <c r="AG891" s="16">
        <v>0.323636363636364</v>
      </c>
      <c r="AH891" s="16">
        <v>0.54231974921630099</v>
      </c>
      <c r="AI891" s="16"/>
      <c r="AJ891" s="16">
        <v>0.48944157672454203</v>
      </c>
      <c r="AK891" s="16">
        <v>0.41091219096334197</v>
      </c>
      <c r="AL891" s="16"/>
      <c r="AM891" s="16">
        <v>0.30935251798561197</v>
      </c>
      <c r="AN891" s="16">
        <v>0.35146443514644299</v>
      </c>
      <c r="AO891" s="16">
        <v>0.45654121863799302</v>
      </c>
      <c r="AP891" s="16">
        <v>0.53262786596119904</v>
      </c>
      <c r="AQ891" s="16"/>
      <c r="AR891" s="16">
        <v>0.48053691275167798</v>
      </c>
      <c r="AS891" s="16">
        <v>0.43220622698359601</v>
      </c>
      <c r="AT891" s="16"/>
      <c r="AU891" s="16">
        <v>0.45941807044410399</v>
      </c>
      <c r="AV891" s="16">
        <v>0.44639121338912102</v>
      </c>
      <c r="AW891" s="16"/>
      <c r="AX891" s="16">
        <v>0.50636132315521598</v>
      </c>
      <c r="AY891" s="16">
        <v>0.43592522351666202</v>
      </c>
      <c r="AZ891" s="16"/>
      <c r="BA891" s="16">
        <v>0.46084337349397603</v>
      </c>
      <c r="BB891" s="16">
        <v>0.44728588661037399</v>
      </c>
      <c r="BC891" s="16"/>
      <c r="BD891" s="16">
        <v>0.495867768595041</v>
      </c>
      <c r="BE891" s="16">
        <v>0.437190082644628</v>
      </c>
      <c r="BF891" s="16"/>
      <c r="BG891" s="16">
        <v>0.53461538461538505</v>
      </c>
      <c r="BH891" s="16">
        <v>0.44296893526203501</v>
      </c>
      <c r="BI891" s="16"/>
      <c r="BJ891" s="16">
        <v>0.50249584026622296</v>
      </c>
      <c r="BK891" s="16">
        <v>0.43988648090815302</v>
      </c>
      <c r="BL891" s="16"/>
      <c r="BM891" s="16">
        <v>0.45738636363636398</v>
      </c>
      <c r="BN891" s="16">
        <v>0.44751515151515198</v>
      </c>
      <c r="BO891" s="16"/>
      <c r="BP891" s="16">
        <v>0.31953642384106001</v>
      </c>
      <c r="BQ891" s="16">
        <v>0.46837077201136101</v>
      </c>
    </row>
    <row r="892" spans="2:69" x14ac:dyDescent="0.25">
      <c r="B892" t="s">
        <v>394</v>
      </c>
      <c r="C892" s="16">
        <v>0.37480455662273798</v>
      </c>
      <c r="D892" s="16">
        <v>0.41220238095238099</v>
      </c>
      <c r="E892" s="16">
        <v>0.475795297372061</v>
      </c>
      <c r="F892" s="16">
        <v>0.42260061919504599</v>
      </c>
      <c r="G892" s="16">
        <v>0.28924418604651198</v>
      </c>
      <c r="H892" s="16">
        <v>0.30322580645161301</v>
      </c>
      <c r="I892" s="16">
        <v>0.35816618911174802</v>
      </c>
      <c r="J892" s="16">
        <v>0.29292929292929298</v>
      </c>
      <c r="K892" s="16">
        <v>0.44537815126050401</v>
      </c>
      <c r="L892" s="16">
        <v>0.31858407079646001</v>
      </c>
      <c r="M892" s="16"/>
      <c r="N892" s="16">
        <v>0.26569037656903799</v>
      </c>
      <c r="O892" s="16">
        <v>0.27218934911242598</v>
      </c>
      <c r="P892" s="16">
        <v>0.36063829787233997</v>
      </c>
      <c r="Q892" s="16">
        <v>0.42084639498432602</v>
      </c>
      <c r="R892" s="16"/>
      <c r="S892" s="16">
        <v>0.31978319783197801</v>
      </c>
      <c r="T892" s="16">
        <v>0.33717579250720497</v>
      </c>
      <c r="U892" s="16">
        <v>0.35351089588377699</v>
      </c>
      <c r="V892" s="16">
        <v>0.27137546468401502</v>
      </c>
      <c r="W892" s="16">
        <v>0.39464493597206102</v>
      </c>
      <c r="X892" s="16">
        <v>0.46021505376344102</v>
      </c>
      <c r="Y892" s="16">
        <v>0.466442953020134</v>
      </c>
      <c r="Z892" s="16"/>
      <c r="AA892" s="16">
        <v>1</v>
      </c>
      <c r="AB892" s="16">
        <v>0</v>
      </c>
      <c r="AC892" s="16"/>
      <c r="AD892" s="16">
        <v>0.34181818181818202</v>
      </c>
      <c r="AE892" s="16">
        <v>0.38554930411607902</v>
      </c>
      <c r="AF892" s="16"/>
      <c r="AG892" s="16">
        <v>0.31376623376623403</v>
      </c>
      <c r="AH892" s="16">
        <v>0.42084639498432602</v>
      </c>
      <c r="AI892" s="16"/>
      <c r="AJ892" s="16">
        <v>0.442515251055842</v>
      </c>
      <c r="AK892" s="16">
        <v>0.31329923273657301</v>
      </c>
      <c r="AL892" s="16"/>
      <c r="AM892" s="16">
        <v>0.27338129496402902</v>
      </c>
      <c r="AN892" s="16">
        <v>0.23744769874477001</v>
      </c>
      <c r="AO892" s="16">
        <v>0.37410394265232999</v>
      </c>
      <c r="AP892" s="16">
        <v>0.50440917107583805</v>
      </c>
      <c r="AQ892" s="16"/>
      <c r="AR892" s="16">
        <v>0.47248322147651001</v>
      </c>
      <c r="AS892" s="16">
        <v>0.32607967860729797</v>
      </c>
      <c r="AT892" s="16"/>
      <c r="AU892" s="16">
        <v>0.45329249617151601</v>
      </c>
      <c r="AV892" s="16">
        <v>0.36140167364016701</v>
      </c>
      <c r="AW892" s="16"/>
      <c r="AX892" s="16">
        <v>0.46310432569974602</v>
      </c>
      <c r="AY892" s="16">
        <v>0.35600108371715</v>
      </c>
      <c r="AZ892" s="16"/>
      <c r="BA892" s="16">
        <v>0.391566265060241</v>
      </c>
      <c r="BB892" s="16">
        <v>0.37346200241254501</v>
      </c>
      <c r="BC892" s="16"/>
      <c r="BD892" s="16">
        <v>0.38488783943329402</v>
      </c>
      <c r="BE892" s="16">
        <v>0.372451790633609</v>
      </c>
      <c r="BF892" s="16"/>
      <c r="BG892" s="16">
        <v>0.496153846153846</v>
      </c>
      <c r="BH892" s="16">
        <v>0.36732274128527398</v>
      </c>
      <c r="BI892" s="16"/>
      <c r="BJ892" s="16">
        <v>0.45257903494176399</v>
      </c>
      <c r="BK892" s="16">
        <v>0.36274509803921601</v>
      </c>
      <c r="BL892" s="16"/>
      <c r="BM892" s="16">
        <v>0.52840909090909105</v>
      </c>
      <c r="BN892" s="16">
        <v>0.36169696969697002</v>
      </c>
      <c r="BO892" s="16"/>
      <c r="BP892" s="16">
        <v>1</v>
      </c>
      <c r="BQ892" s="16">
        <v>0.27730441518202897</v>
      </c>
    </row>
    <row r="893" spans="2:69" x14ac:dyDescent="0.25">
      <c r="B893" t="s">
        <v>89</v>
      </c>
      <c r="C893" s="16">
        <v>5.1820415456779102E-2</v>
      </c>
      <c r="D893" s="16">
        <v>5.0595238095238103E-2</v>
      </c>
      <c r="E893" s="16">
        <v>3.7344398340249003E-2</v>
      </c>
      <c r="F893" s="16">
        <v>4.3343653250774002E-2</v>
      </c>
      <c r="G893" s="16">
        <v>5.2325581395348798E-2</v>
      </c>
      <c r="H893" s="16">
        <v>6.4516129032258104E-2</v>
      </c>
      <c r="I893" s="16">
        <v>4.5845272206303703E-2</v>
      </c>
      <c r="J893" s="16">
        <v>0.11111111111111099</v>
      </c>
      <c r="K893" s="16">
        <v>3.3613445378151301E-2</v>
      </c>
      <c r="L893" s="16">
        <v>7.9646017699115002E-2</v>
      </c>
      <c r="M893" s="16"/>
      <c r="N893" s="16">
        <v>6.9037656903765704E-2</v>
      </c>
      <c r="O893" s="16">
        <v>8.2840236686390498E-2</v>
      </c>
      <c r="P893" s="16">
        <v>6.1702127659574502E-2</v>
      </c>
      <c r="Q893" s="16">
        <v>3.8793103448275898E-2</v>
      </c>
      <c r="R893" s="16"/>
      <c r="S893" s="16">
        <v>5.9620596205962099E-2</v>
      </c>
      <c r="T893" s="16">
        <v>7.7809798270893404E-2</v>
      </c>
      <c r="U893" s="16">
        <v>3.3898305084745797E-2</v>
      </c>
      <c r="V893" s="16">
        <v>6.8153655514250303E-2</v>
      </c>
      <c r="W893" s="16">
        <v>3.0267753201397001E-2</v>
      </c>
      <c r="X893" s="16">
        <v>2.9032258064516099E-2</v>
      </c>
      <c r="Y893" s="16">
        <v>5.3691275167785199E-2</v>
      </c>
      <c r="Z893" s="16"/>
      <c r="AA893" s="16">
        <v>0</v>
      </c>
      <c r="AB893" s="16">
        <v>8.2886745266166503E-2</v>
      </c>
      <c r="AC893" s="16"/>
      <c r="AD893" s="16">
        <v>6.0909090909090899E-2</v>
      </c>
      <c r="AE893" s="16">
        <v>4.8859934853420203E-2</v>
      </c>
      <c r="AF893" s="16"/>
      <c r="AG893" s="16">
        <v>6.9090909090909106E-2</v>
      </c>
      <c r="AH893" s="16">
        <v>3.8793103448275898E-2</v>
      </c>
      <c r="AI893" s="16"/>
      <c r="AJ893" s="16">
        <v>3.14406381980291E-2</v>
      </c>
      <c r="AK893" s="16">
        <v>7.0332480818414297E-2</v>
      </c>
      <c r="AL893" s="16"/>
      <c r="AM893" s="16">
        <v>0.12949640287769801</v>
      </c>
      <c r="AN893" s="16">
        <v>0.105648535564854</v>
      </c>
      <c r="AO893" s="16">
        <v>4.4802867383512503E-2</v>
      </c>
      <c r="AP893" s="16">
        <v>1.0582010582010601E-2</v>
      </c>
      <c r="AQ893" s="16"/>
      <c r="AR893" s="16">
        <v>2.61744966442953E-2</v>
      </c>
      <c r="AS893" s="16">
        <v>6.4613324405758302E-2</v>
      </c>
      <c r="AT893" s="16"/>
      <c r="AU893" s="16">
        <v>4.1347626339969398E-2</v>
      </c>
      <c r="AV893" s="16">
        <v>5.36087866108787E-2</v>
      </c>
      <c r="AW893" s="16"/>
      <c r="AX893" s="16">
        <v>3.0534351145038201E-2</v>
      </c>
      <c r="AY893" s="16">
        <v>5.63532917908426E-2</v>
      </c>
      <c r="AZ893" s="16"/>
      <c r="BA893" s="16">
        <v>6.9277108433734899E-2</v>
      </c>
      <c r="BB893" s="16">
        <v>5.0422195416164099E-2</v>
      </c>
      <c r="BC893" s="16"/>
      <c r="BD893" s="16">
        <v>5.4309327036599797E-2</v>
      </c>
      <c r="BE893" s="16">
        <v>5.1239669421487603E-2</v>
      </c>
      <c r="BF893" s="16"/>
      <c r="BG893" s="16">
        <v>5.7692307692307702E-2</v>
      </c>
      <c r="BH893" s="16">
        <v>5.1458382736542602E-2</v>
      </c>
      <c r="BI893" s="16"/>
      <c r="BJ893" s="16">
        <v>1.99667221297837E-2</v>
      </c>
      <c r="BK893" s="16">
        <v>5.6759545923632602E-2</v>
      </c>
      <c r="BL893" s="16"/>
      <c r="BM893" s="16">
        <v>1.4204545454545499E-2</v>
      </c>
      <c r="BN893" s="16">
        <v>5.5030303030302999E-2</v>
      </c>
      <c r="BO893" s="16"/>
      <c r="BP893" s="16">
        <v>0</v>
      </c>
      <c r="BQ893" s="16">
        <v>5.9901884843790297E-2</v>
      </c>
    </row>
    <row r="894" spans="2:69" x14ac:dyDescent="0.25">
      <c r="B894" t="s">
        <v>395</v>
      </c>
      <c r="C894" s="16">
        <v>9.8726825999553305E-2</v>
      </c>
      <c r="D894" s="16">
        <v>0.125</v>
      </c>
      <c r="E894" s="16">
        <v>8.8520055325034597E-2</v>
      </c>
      <c r="F894" s="16">
        <v>0.13003095975232201</v>
      </c>
      <c r="G894" s="16">
        <v>8.57558139534884E-2</v>
      </c>
      <c r="H894" s="16">
        <v>6.7741935483871002E-2</v>
      </c>
      <c r="I894" s="16">
        <v>9.8853868194842404E-2</v>
      </c>
      <c r="J894" s="16">
        <v>9.0909090909090898E-2</v>
      </c>
      <c r="K894" s="16">
        <v>5.8823529411764698E-2</v>
      </c>
      <c r="L894" s="16">
        <v>0.132743362831858</v>
      </c>
      <c r="M894" s="16"/>
      <c r="N894" s="16">
        <v>0.209205020920502</v>
      </c>
      <c r="O894" s="16">
        <v>0.140039447731755</v>
      </c>
      <c r="P894" s="16">
        <v>8.40425531914894E-2</v>
      </c>
      <c r="Q894" s="16">
        <v>7.5235109717868301E-2</v>
      </c>
      <c r="R894" s="16"/>
      <c r="S894" s="16">
        <v>0.168021680216802</v>
      </c>
      <c r="T894" s="16">
        <v>9.2219020172910698E-2</v>
      </c>
      <c r="U894" s="16">
        <v>5.0847457627118599E-2</v>
      </c>
      <c r="V894" s="16">
        <v>0.123915737298637</v>
      </c>
      <c r="W894" s="16">
        <v>9.4295692665890593E-2</v>
      </c>
      <c r="X894" s="16">
        <v>7.3118279569892503E-2</v>
      </c>
      <c r="Y894" s="16">
        <v>9.7315436241610695E-2</v>
      </c>
      <c r="Z894" s="16"/>
      <c r="AA894" s="16">
        <v>4.2312276519666299E-2</v>
      </c>
      <c r="AB894" s="16">
        <v>0.13254733833512</v>
      </c>
      <c r="AC894" s="16"/>
      <c r="AD894" s="16">
        <v>9.27272727272727E-2</v>
      </c>
      <c r="AE894" s="16">
        <v>0.100681077879775</v>
      </c>
      <c r="AF894" s="16"/>
      <c r="AG894" s="16">
        <v>0.12987012987013</v>
      </c>
      <c r="AH894" s="16">
        <v>7.5235109717868301E-2</v>
      </c>
      <c r="AI894" s="16"/>
      <c r="AJ894" s="16">
        <v>8.5875175973721296E-2</v>
      </c>
      <c r="AK894" s="16">
        <v>0.11040068201193499</v>
      </c>
      <c r="AL894" s="16"/>
      <c r="AM894" s="16">
        <v>0.22302158273381301</v>
      </c>
      <c r="AN894" s="16">
        <v>0.14958158995815901</v>
      </c>
      <c r="AO894" s="16">
        <v>9.2293906810035797E-2</v>
      </c>
      <c r="AP894" s="16">
        <v>5.3791887125220497E-2</v>
      </c>
      <c r="AQ894" s="16"/>
      <c r="AR894" s="16">
        <v>8.6577181208053702E-2</v>
      </c>
      <c r="AS894" s="16">
        <v>0.10478741211918299</v>
      </c>
      <c r="AT894" s="16"/>
      <c r="AU894" s="16">
        <v>0.10260336906585001</v>
      </c>
      <c r="AV894" s="16">
        <v>9.8064853556485407E-2</v>
      </c>
      <c r="AW894" s="16"/>
      <c r="AX894" s="16">
        <v>7.5063613231552195E-2</v>
      </c>
      <c r="AY894" s="16">
        <v>0.103765917095638</v>
      </c>
      <c r="AZ894" s="16"/>
      <c r="BA894" s="16">
        <v>8.1325301204819303E-2</v>
      </c>
      <c r="BB894" s="16">
        <v>0.10012062726176101</v>
      </c>
      <c r="BC894" s="16"/>
      <c r="BD894" s="16">
        <v>8.38252656434475E-2</v>
      </c>
      <c r="BE894" s="16">
        <v>0.102203856749311</v>
      </c>
      <c r="BF894" s="16"/>
      <c r="BG894" s="16">
        <v>9.6153846153846201E-2</v>
      </c>
      <c r="BH894" s="16">
        <v>9.8885463599715395E-2</v>
      </c>
      <c r="BI894" s="16"/>
      <c r="BJ894" s="16">
        <v>7.15474209650582E-2</v>
      </c>
      <c r="BK894" s="16">
        <v>0.10294117647058799</v>
      </c>
      <c r="BL894" s="16"/>
      <c r="BM894" s="16">
        <v>9.6590909090909102E-2</v>
      </c>
      <c r="BN894" s="16">
        <v>9.8909090909090905E-2</v>
      </c>
      <c r="BO894" s="16"/>
      <c r="BP894" s="16">
        <v>3.8079470198675497E-2</v>
      </c>
      <c r="BQ894" s="16">
        <v>0.108184869610121</v>
      </c>
    </row>
    <row r="895" spans="2:69" x14ac:dyDescent="0.25">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c r="AD895" s="16"/>
      <c r="AE895" s="16"/>
      <c r="AF895" s="16"/>
      <c r="AG895" s="16"/>
      <c r="AH895" s="16"/>
      <c r="AI895" s="16"/>
      <c r="AJ895" s="16"/>
      <c r="AK895" s="16"/>
      <c r="AL895" s="16"/>
      <c r="AM895" s="16"/>
      <c r="AN895" s="16"/>
      <c r="AO895" s="16"/>
      <c r="AP895" s="16"/>
      <c r="AQ895" s="16"/>
      <c r="AR895" s="16"/>
      <c r="AS895" s="16"/>
      <c r="AT895" s="16"/>
      <c r="AU895" s="16"/>
      <c r="AV895" s="16"/>
      <c r="AW895" s="16"/>
      <c r="AX895" s="16"/>
      <c r="AY895" s="16"/>
      <c r="AZ895" s="16"/>
      <c r="BA895" s="16"/>
      <c r="BB895" s="16"/>
      <c r="BC895" s="16"/>
      <c r="BD895" s="16"/>
      <c r="BE895" s="16"/>
      <c r="BF895" s="16"/>
      <c r="BG895" s="16"/>
      <c r="BH895" s="16"/>
      <c r="BI895" s="16"/>
      <c r="BJ895" s="16"/>
      <c r="BK895" s="16"/>
      <c r="BL895" s="16"/>
      <c r="BM895" s="16"/>
      <c r="BN895" s="16"/>
      <c r="BO895" s="16"/>
      <c r="BP895" s="16"/>
      <c r="BQ895" s="16"/>
    </row>
    <row r="896" spans="2:69" x14ac:dyDescent="0.25">
      <c r="B896" s="6" t="s">
        <v>412</v>
      </c>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c r="AD896" s="16"/>
      <c r="AE896" s="16"/>
      <c r="AF896" s="16"/>
      <c r="AG896" s="16"/>
      <c r="AH896" s="16"/>
      <c r="AI896" s="16"/>
      <c r="AJ896" s="16"/>
      <c r="AK896" s="16"/>
      <c r="AL896" s="16"/>
      <c r="AM896" s="16"/>
      <c r="AN896" s="16"/>
      <c r="AO896" s="16"/>
      <c r="AP896" s="16"/>
      <c r="AQ896" s="16"/>
      <c r="AR896" s="16"/>
      <c r="AS896" s="16"/>
      <c r="AT896" s="16"/>
      <c r="AU896" s="16"/>
      <c r="AV896" s="16"/>
      <c r="AW896" s="16"/>
      <c r="AX896" s="16"/>
      <c r="AY896" s="16"/>
      <c r="AZ896" s="16"/>
      <c r="BA896" s="16"/>
      <c r="BB896" s="16"/>
      <c r="BC896" s="16"/>
      <c r="BD896" s="16"/>
      <c r="BE896" s="16"/>
      <c r="BF896" s="16"/>
      <c r="BG896" s="16"/>
      <c r="BH896" s="16"/>
      <c r="BI896" s="16"/>
      <c r="BJ896" s="16"/>
      <c r="BK896" s="16"/>
      <c r="BL896" s="16"/>
      <c r="BM896" s="16"/>
      <c r="BN896" s="16"/>
      <c r="BO896" s="16"/>
      <c r="BP896" s="16"/>
      <c r="BQ896" s="16"/>
    </row>
    <row r="897" spans="2:69" x14ac:dyDescent="0.25">
      <c r="B897" s="23" t="s">
        <v>698</v>
      </c>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c r="AD897" s="16"/>
      <c r="AE897" s="16"/>
      <c r="AF897" s="16"/>
      <c r="AG897" s="16"/>
      <c r="AH897" s="16"/>
      <c r="AI897" s="16"/>
      <c r="AJ897" s="16"/>
      <c r="AK897" s="16"/>
      <c r="AL897" s="16"/>
      <c r="AM897" s="16"/>
      <c r="AN897" s="16"/>
      <c r="AO897" s="16"/>
      <c r="AP897" s="16"/>
      <c r="AQ897" s="16"/>
      <c r="AR897" s="16"/>
      <c r="AS897" s="16"/>
      <c r="AT897" s="16"/>
      <c r="AU897" s="16"/>
      <c r="AV897" s="16"/>
      <c r="AW897" s="16"/>
      <c r="AX897" s="16"/>
      <c r="AY897" s="16"/>
      <c r="AZ897" s="16"/>
      <c r="BA897" s="16"/>
      <c r="BB897" s="16"/>
      <c r="BC897" s="16"/>
      <c r="BD897" s="16"/>
      <c r="BE897" s="16"/>
      <c r="BF897" s="16"/>
      <c r="BG897" s="16"/>
      <c r="BH897" s="16"/>
      <c r="BI897" s="16"/>
      <c r="BJ897" s="16"/>
      <c r="BK897" s="16"/>
      <c r="BL897" s="16"/>
      <c r="BM897" s="16"/>
      <c r="BN897" s="16"/>
      <c r="BO897" s="16"/>
      <c r="BP897" s="16"/>
      <c r="BQ897" s="16"/>
    </row>
    <row r="898" spans="2:69" x14ac:dyDescent="0.25">
      <c r="B898" t="s">
        <v>397</v>
      </c>
      <c r="C898" s="16">
        <v>0.28798185941043097</v>
      </c>
      <c r="D898" s="16">
        <v>0.32142857142857101</v>
      </c>
      <c r="E898" s="16">
        <v>0.296875</v>
      </c>
      <c r="F898" s="16">
        <v>0.32142857142857101</v>
      </c>
      <c r="G898" s="16">
        <v>0.305084745762712</v>
      </c>
      <c r="H898" s="16">
        <v>0.19047619047618999</v>
      </c>
      <c r="I898" s="16">
        <v>0.24637681159420299</v>
      </c>
      <c r="J898" s="16">
        <v>0.17647058823529399</v>
      </c>
      <c r="K898" s="16">
        <v>0.28571428571428598</v>
      </c>
      <c r="L898" s="16">
        <v>0.4</v>
      </c>
      <c r="M898" s="16"/>
      <c r="N898" s="16">
        <v>7.0000000000000007E-2</v>
      </c>
      <c r="O898" s="16">
        <v>0.183098591549296</v>
      </c>
      <c r="P898" s="16">
        <v>0.265822784810127</v>
      </c>
      <c r="Q898" s="16">
        <v>0.45026178010471202</v>
      </c>
      <c r="R898" s="16"/>
      <c r="S898" s="16">
        <v>0.29032258064516098</v>
      </c>
      <c r="T898" s="16">
        <v>0.375</v>
      </c>
      <c r="U898" s="16">
        <v>0.28571428571428598</v>
      </c>
      <c r="V898" s="16">
        <v>0.14000000000000001</v>
      </c>
      <c r="W898" s="16">
        <v>0.43209876543209902</v>
      </c>
      <c r="X898" s="16">
        <v>0.33823529411764702</v>
      </c>
      <c r="Y898" s="16">
        <v>0.29824561403508798</v>
      </c>
      <c r="Z898" s="16"/>
      <c r="AA898" s="16">
        <v>0.50704225352112697</v>
      </c>
      <c r="AB898" s="16">
        <v>0.24594594594594599</v>
      </c>
      <c r="AC898" s="16"/>
      <c r="AD898" s="16">
        <v>0.31067961165048502</v>
      </c>
      <c r="AE898" s="16">
        <v>0.281065088757396</v>
      </c>
      <c r="AF898" s="16"/>
      <c r="AG898" s="16">
        <v>0.16400000000000001</v>
      </c>
      <c r="AH898" s="16">
        <v>0.45026178010471202</v>
      </c>
      <c r="AI898" s="16"/>
      <c r="AJ898" s="16">
        <v>0.33152173913043498</v>
      </c>
      <c r="AK898" s="16">
        <v>0.25680933852140098</v>
      </c>
      <c r="AL898" s="16"/>
      <c r="AM898" s="16">
        <v>6.4516129032258104E-2</v>
      </c>
      <c r="AN898" s="16">
        <v>0.11971830985915501</v>
      </c>
      <c r="AO898" s="16">
        <v>0.35436893203883502</v>
      </c>
      <c r="AP898" s="16">
        <v>0.55737704918032804</v>
      </c>
      <c r="AQ898" s="16"/>
      <c r="AR898" s="16">
        <v>0.3203125</v>
      </c>
      <c r="AS898" s="16">
        <v>0.27476038338658099</v>
      </c>
      <c r="AT898" s="16"/>
      <c r="AU898" s="16">
        <v>0.29850746268656703</v>
      </c>
      <c r="AV898" s="16">
        <v>0.28609625668449201</v>
      </c>
      <c r="AW898" s="16"/>
      <c r="AX898" s="16">
        <v>0.322033898305085</v>
      </c>
      <c r="AY898" s="16">
        <v>0.28272251308900498</v>
      </c>
      <c r="AZ898" s="16"/>
      <c r="BA898" s="16">
        <v>0.296296296296296</v>
      </c>
      <c r="BB898" s="16">
        <v>0.28743961352656999</v>
      </c>
      <c r="BC898" s="16"/>
      <c r="BD898" s="16">
        <v>0.41428571428571398</v>
      </c>
      <c r="BE898" s="16">
        <v>0.26415094339622602</v>
      </c>
      <c r="BF898" s="16"/>
      <c r="BG898" s="16">
        <v>0.48</v>
      </c>
      <c r="BH898" s="16">
        <v>0.27644230769230799</v>
      </c>
      <c r="BI898" s="16"/>
      <c r="BJ898" s="16">
        <v>0.38095238095238099</v>
      </c>
      <c r="BK898" s="16">
        <v>0.278195488721804</v>
      </c>
      <c r="BL898" s="16"/>
      <c r="BM898" s="16">
        <v>0.29411764705882398</v>
      </c>
      <c r="BN898" s="16">
        <v>0.28746928746928702</v>
      </c>
      <c r="BO898" s="16"/>
      <c r="BP898" s="16">
        <v>0.39130434782608697</v>
      </c>
      <c r="BQ898" s="16">
        <v>0.28229665071770299</v>
      </c>
    </row>
    <row r="899" spans="2:69" x14ac:dyDescent="0.25">
      <c r="B899" t="s">
        <v>398</v>
      </c>
      <c r="C899" s="16">
        <v>0.208616780045351</v>
      </c>
      <c r="D899" s="16">
        <v>0.19047619047618999</v>
      </c>
      <c r="E899" s="16">
        <v>0.1875</v>
      </c>
      <c r="F899" s="16">
        <v>0.26190476190476197</v>
      </c>
      <c r="G899" s="16">
        <v>0.305084745762712</v>
      </c>
      <c r="H899" s="16">
        <v>0.19047619047618999</v>
      </c>
      <c r="I899" s="16">
        <v>0.15942028985507201</v>
      </c>
      <c r="J899" s="16">
        <v>5.8823529411764698E-2</v>
      </c>
      <c r="K899" s="16">
        <v>0.14285714285714299</v>
      </c>
      <c r="L899" s="16">
        <v>0.2</v>
      </c>
      <c r="M899" s="16"/>
      <c r="N899" s="16">
        <v>0.09</v>
      </c>
      <c r="O899" s="16">
        <v>7.0422535211267595E-2</v>
      </c>
      <c r="P899" s="16">
        <v>0.278481012658228</v>
      </c>
      <c r="Q899" s="16">
        <v>0.293193717277487</v>
      </c>
      <c r="R899" s="16"/>
      <c r="S899" s="16">
        <v>0.17741935483870999</v>
      </c>
      <c r="T899" s="16">
        <v>0.25</v>
      </c>
      <c r="U899" s="16">
        <v>0.238095238095238</v>
      </c>
      <c r="V899" s="16">
        <v>0.12</v>
      </c>
      <c r="W899" s="16">
        <v>0.32098765432098803</v>
      </c>
      <c r="X899" s="16">
        <v>0.191176470588235</v>
      </c>
      <c r="Y899" s="16">
        <v>0.24561403508771901</v>
      </c>
      <c r="Z899" s="16"/>
      <c r="AA899" s="16">
        <v>0.323943661971831</v>
      </c>
      <c r="AB899" s="16">
        <v>0.186486486486486</v>
      </c>
      <c r="AC899" s="16"/>
      <c r="AD899" s="16">
        <v>0.12621359223301001</v>
      </c>
      <c r="AE899" s="16">
        <v>0.23372781065088799</v>
      </c>
      <c r="AF899" s="16"/>
      <c r="AG899" s="16">
        <v>0.14399999999999999</v>
      </c>
      <c r="AH899" s="16">
        <v>0.293193717277487</v>
      </c>
      <c r="AI899" s="16"/>
      <c r="AJ899" s="16">
        <v>0.24456521739130399</v>
      </c>
      <c r="AK899" s="16">
        <v>0.18287937743190699</v>
      </c>
      <c r="AL899" s="16"/>
      <c r="AM899" s="16">
        <v>3.2258064516128997E-2</v>
      </c>
      <c r="AN899" s="16">
        <v>0.147887323943662</v>
      </c>
      <c r="AO899" s="16">
        <v>0.20873786407767</v>
      </c>
      <c r="AP899" s="16">
        <v>0.44262295081967201</v>
      </c>
      <c r="AQ899" s="16"/>
      <c r="AR899" s="16">
        <v>0.3046875</v>
      </c>
      <c r="AS899" s="16">
        <v>0.16932907348242801</v>
      </c>
      <c r="AT899" s="16"/>
      <c r="AU899" s="16">
        <v>0.28358208955223901</v>
      </c>
      <c r="AV899" s="16">
        <v>0.19518716577540099</v>
      </c>
      <c r="AW899" s="16"/>
      <c r="AX899" s="16">
        <v>0.305084745762712</v>
      </c>
      <c r="AY899" s="16">
        <v>0.193717277486911</v>
      </c>
      <c r="AZ899" s="16"/>
      <c r="BA899" s="16">
        <v>0.33333333333333298</v>
      </c>
      <c r="BB899" s="16">
        <v>0.20048309178744</v>
      </c>
      <c r="BC899" s="16"/>
      <c r="BD899" s="16">
        <v>0.3</v>
      </c>
      <c r="BE899" s="16">
        <v>0.19137466307277601</v>
      </c>
      <c r="BF899" s="16"/>
      <c r="BG899" s="16">
        <v>0.32</v>
      </c>
      <c r="BH899" s="16">
        <v>0.20192307692307701</v>
      </c>
      <c r="BI899" s="16"/>
      <c r="BJ899" s="16">
        <v>0.35714285714285698</v>
      </c>
      <c r="BK899" s="16">
        <v>0.19298245614035101</v>
      </c>
      <c r="BL899" s="16"/>
      <c r="BM899" s="16">
        <v>0.23529411764705899</v>
      </c>
      <c r="BN899" s="16">
        <v>0.20638820638820601</v>
      </c>
      <c r="BO899" s="16"/>
      <c r="BP899" s="16">
        <v>0.173913043478261</v>
      </c>
      <c r="BQ899" s="16">
        <v>0.21052631578947401</v>
      </c>
    </row>
    <row r="900" spans="2:69" x14ac:dyDescent="0.25">
      <c r="B900" t="s">
        <v>399</v>
      </c>
      <c r="C900" s="16">
        <v>0.117913832199546</v>
      </c>
      <c r="D900" s="16">
        <v>0.17857142857142899</v>
      </c>
      <c r="E900" s="16">
        <v>3.125E-2</v>
      </c>
      <c r="F900" s="16">
        <v>9.5238095238095205E-2</v>
      </c>
      <c r="G900" s="16">
        <v>6.7796610169491497E-2</v>
      </c>
      <c r="H900" s="16">
        <v>0.38095238095238099</v>
      </c>
      <c r="I900" s="16">
        <v>7.2463768115942004E-2</v>
      </c>
      <c r="J900" s="16">
        <v>5.8823529411764698E-2</v>
      </c>
      <c r="K900" s="16">
        <v>0.14285714285714299</v>
      </c>
      <c r="L900" s="16">
        <v>0</v>
      </c>
      <c r="M900" s="16"/>
      <c r="N900" s="16">
        <v>0.12</v>
      </c>
      <c r="O900" s="16">
        <v>0.11267605633802801</v>
      </c>
      <c r="P900" s="16">
        <v>0.139240506329114</v>
      </c>
      <c r="Q900" s="16">
        <v>0.109947643979058</v>
      </c>
      <c r="R900" s="16"/>
      <c r="S900" s="16">
        <v>8.0645161290322606E-2</v>
      </c>
      <c r="T900" s="16">
        <v>0.1875</v>
      </c>
      <c r="U900" s="16">
        <v>0.28571428571428598</v>
      </c>
      <c r="V900" s="16">
        <v>0.14000000000000001</v>
      </c>
      <c r="W900" s="16">
        <v>7.4074074074074098E-2</v>
      </c>
      <c r="X900" s="16">
        <v>0.11764705882352899</v>
      </c>
      <c r="Y900" s="16">
        <v>0.105263157894737</v>
      </c>
      <c r="Z900" s="16"/>
      <c r="AA900" s="16">
        <v>0.169014084507042</v>
      </c>
      <c r="AB900" s="16">
        <v>0.108108108108108</v>
      </c>
      <c r="AC900" s="16"/>
      <c r="AD900" s="16">
        <v>0.15533980582524301</v>
      </c>
      <c r="AE900" s="16">
        <v>0.106508875739645</v>
      </c>
      <c r="AF900" s="16"/>
      <c r="AG900" s="16">
        <v>0.124</v>
      </c>
      <c r="AH900" s="16">
        <v>0.109947643979058</v>
      </c>
      <c r="AI900" s="16"/>
      <c r="AJ900" s="16">
        <v>0.108695652173913</v>
      </c>
      <c r="AK900" s="16">
        <v>0.124513618677043</v>
      </c>
      <c r="AL900" s="16"/>
      <c r="AM900" s="16">
        <v>0.19354838709677399</v>
      </c>
      <c r="AN900" s="16">
        <v>7.7464788732394402E-2</v>
      </c>
      <c r="AO900" s="16">
        <v>0.13106796116504901</v>
      </c>
      <c r="AP900" s="16">
        <v>0.13114754098360701</v>
      </c>
      <c r="AQ900" s="16"/>
      <c r="AR900" s="16">
        <v>0.1484375</v>
      </c>
      <c r="AS900" s="16">
        <v>0.105431309904153</v>
      </c>
      <c r="AT900" s="16"/>
      <c r="AU900" s="16">
        <v>0.164179104477612</v>
      </c>
      <c r="AV900" s="16">
        <v>0.10962566844919799</v>
      </c>
      <c r="AW900" s="16"/>
      <c r="AX900" s="16">
        <v>0.152542372881356</v>
      </c>
      <c r="AY900" s="16">
        <v>0.112565445026178</v>
      </c>
      <c r="AZ900" s="16"/>
      <c r="BA900" s="16">
        <v>0.33333333333333298</v>
      </c>
      <c r="BB900" s="16">
        <v>0.10386473429951699</v>
      </c>
      <c r="BC900" s="16"/>
      <c r="BD900" s="16">
        <v>0.2</v>
      </c>
      <c r="BE900" s="16">
        <v>0.102425876010782</v>
      </c>
      <c r="BF900" s="16"/>
      <c r="BG900" s="16">
        <v>0.36</v>
      </c>
      <c r="BH900" s="16">
        <v>0.103365384615385</v>
      </c>
      <c r="BI900" s="16"/>
      <c r="BJ900" s="16">
        <v>0.214285714285714</v>
      </c>
      <c r="BK900" s="16">
        <v>0.107769423558897</v>
      </c>
      <c r="BL900" s="16"/>
      <c r="BM900" s="16">
        <v>0.35294117647058798</v>
      </c>
      <c r="BN900" s="16">
        <v>9.8280098280098302E-2</v>
      </c>
      <c r="BO900" s="16"/>
      <c r="BP900" s="16">
        <v>0.217391304347826</v>
      </c>
      <c r="BQ900" s="16">
        <v>0.11244019138756001</v>
      </c>
    </row>
    <row r="901" spans="2:69" x14ac:dyDescent="0.25">
      <c r="B901" t="s">
        <v>400</v>
      </c>
      <c r="C901" s="16">
        <v>7.4829931972789102E-2</v>
      </c>
      <c r="D901" s="16">
        <v>0.17857142857142899</v>
      </c>
      <c r="E901" s="16">
        <v>0</v>
      </c>
      <c r="F901" s="16">
        <v>9.5238095238095205E-2</v>
      </c>
      <c r="G901" s="16">
        <v>6.7796610169491497E-2</v>
      </c>
      <c r="H901" s="16">
        <v>9.5238095238095205E-2</v>
      </c>
      <c r="I901" s="16">
        <v>1.4492753623188401E-2</v>
      </c>
      <c r="J901" s="16">
        <v>0</v>
      </c>
      <c r="K901" s="16">
        <v>0</v>
      </c>
      <c r="L901" s="16">
        <v>6.6666666666666693E-2</v>
      </c>
      <c r="M901" s="16"/>
      <c r="N901" s="16">
        <v>7.0000000000000007E-2</v>
      </c>
      <c r="O901" s="16">
        <v>8.4507042253521097E-2</v>
      </c>
      <c r="P901" s="16">
        <v>7.5949367088607597E-2</v>
      </c>
      <c r="Q901" s="16">
        <v>7.3298429319371694E-2</v>
      </c>
      <c r="R901" s="16"/>
      <c r="S901" s="16">
        <v>6.4516129032258104E-2</v>
      </c>
      <c r="T901" s="16">
        <v>3.125E-2</v>
      </c>
      <c r="U901" s="16">
        <v>4.7619047619047603E-2</v>
      </c>
      <c r="V901" s="16">
        <v>0.06</v>
      </c>
      <c r="W901" s="16">
        <v>6.1728395061728399E-2</v>
      </c>
      <c r="X901" s="16">
        <v>4.4117647058823498E-2</v>
      </c>
      <c r="Y901" s="16">
        <v>0.175438596491228</v>
      </c>
      <c r="Z901" s="16"/>
      <c r="AA901" s="16">
        <v>0.140845070422535</v>
      </c>
      <c r="AB901" s="16">
        <v>6.21621621621622E-2</v>
      </c>
      <c r="AC901" s="16"/>
      <c r="AD901" s="16">
        <v>4.85436893203883E-2</v>
      </c>
      <c r="AE901" s="16">
        <v>8.2840236686390498E-2</v>
      </c>
      <c r="AF901" s="16"/>
      <c r="AG901" s="16">
        <v>7.5999999999999998E-2</v>
      </c>
      <c r="AH901" s="16">
        <v>7.3298429319371694E-2</v>
      </c>
      <c r="AI901" s="16"/>
      <c r="AJ901" s="16">
        <v>0.103260869565217</v>
      </c>
      <c r="AK901" s="16">
        <v>5.4474708171206199E-2</v>
      </c>
      <c r="AL901" s="16"/>
      <c r="AM901" s="16">
        <v>0</v>
      </c>
      <c r="AN901" s="16">
        <v>0.105633802816901</v>
      </c>
      <c r="AO901" s="16">
        <v>5.3398058252427202E-2</v>
      </c>
      <c r="AP901" s="16">
        <v>0.114754098360656</v>
      </c>
      <c r="AQ901" s="16"/>
      <c r="AR901" s="16">
        <v>0.15625</v>
      </c>
      <c r="AS901" s="16">
        <v>4.1533546325878599E-2</v>
      </c>
      <c r="AT901" s="16"/>
      <c r="AU901" s="16">
        <v>0.14925373134328401</v>
      </c>
      <c r="AV901" s="16">
        <v>6.1497326203208601E-2</v>
      </c>
      <c r="AW901" s="16"/>
      <c r="AX901" s="16">
        <v>0.101694915254237</v>
      </c>
      <c r="AY901" s="16">
        <v>7.06806282722513E-2</v>
      </c>
      <c r="AZ901" s="16"/>
      <c r="BA901" s="16">
        <v>0.11111111111111099</v>
      </c>
      <c r="BB901" s="16">
        <v>7.2463768115942004E-2</v>
      </c>
      <c r="BC901" s="16"/>
      <c r="BD901" s="16">
        <v>8.5714285714285701E-2</v>
      </c>
      <c r="BE901" s="16">
        <v>7.2776280323450099E-2</v>
      </c>
      <c r="BF901" s="16"/>
      <c r="BG901" s="16">
        <v>0.24</v>
      </c>
      <c r="BH901" s="16">
        <v>6.4903846153846201E-2</v>
      </c>
      <c r="BI901" s="16"/>
      <c r="BJ901" s="16">
        <v>0.16666666666666699</v>
      </c>
      <c r="BK901" s="16">
        <v>6.5162907268170395E-2</v>
      </c>
      <c r="BL901" s="16"/>
      <c r="BM901" s="16">
        <v>0.14705882352941199</v>
      </c>
      <c r="BN901" s="16">
        <v>6.8796068796068796E-2</v>
      </c>
      <c r="BO901" s="16"/>
      <c r="BP901" s="16">
        <v>0.173913043478261</v>
      </c>
      <c r="BQ901" s="16">
        <v>6.9377990430621997E-2</v>
      </c>
    </row>
    <row r="902" spans="2:69" x14ac:dyDescent="0.25">
      <c r="B902" t="s">
        <v>401</v>
      </c>
      <c r="C902" s="16">
        <v>7.0294784580498898E-2</v>
      </c>
      <c r="D902" s="16">
        <v>8.3333333333333301E-2</v>
      </c>
      <c r="E902" s="16">
        <v>7.8125E-2</v>
      </c>
      <c r="F902" s="16">
        <v>2.3809523809523801E-2</v>
      </c>
      <c r="G902" s="16">
        <v>8.4745762711864403E-2</v>
      </c>
      <c r="H902" s="16">
        <v>7.1428571428571397E-2</v>
      </c>
      <c r="I902" s="16">
        <v>0.115942028985507</v>
      </c>
      <c r="J902" s="16">
        <v>0</v>
      </c>
      <c r="K902" s="16">
        <v>0</v>
      </c>
      <c r="L902" s="16">
        <v>6.6666666666666693E-2</v>
      </c>
      <c r="M902" s="16"/>
      <c r="N902" s="16">
        <v>0.04</v>
      </c>
      <c r="O902" s="16">
        <v>5.63380281690141E-2</v>
      </c>
      <c r="P902" s="16">
        <v>8.8607594936708903E-2</v>
      </c>
      <c r="Q902" s="16">
        <v>8.3769633507853394E-2</v>
      </c>
      <c r="R902" s="16"/>
      <c r="S902" s="16">
        <v>8.0645161290322606E-2</v>
      </c>
      <c r="T902" s="16">
        <v>0.125</v>
      </c>
      <c r="U902" s="16">
        <v>9.5238095238095205E-2</v>
      </c>
      <c r="V902" s="16">
        <v>0.04</v>
      </c>
      <c r="W902" s="16">
        <v>4.9382716049382699E-2</v>
      </c>
      <c r="X902" s="16">
        <v>7.3529411764705899E-2</v>
      </c>
      <c r="Y902" s="16">
        <v>0.105263157894737</v>
      </c>
      <c r="Z902" s="16"/>
      <c r="AA902" s="16">
        <v>0.21126760563380301</v>
      </c>
      <c r="AB902" s="16">
        <v>4.3243243243243197E-2</v>
      </c>
      <c r="AC902" s="16"/>
      <c r="AD902" s="16">
        <v>7.7669902912621394E-2</v>
      </c>
      <c r="AE902" s="16">
        <v>6.8047337278106496E-2</v>
      </c>
      <c r="AF902" s="16"/>
      <c r="AG902" s="16">
        <v>0.06</v>
      </c>
      <c r="AH902" s="16">
        <v>8.3769633507853394E-2</v>
      </c>
      <c r="AI902" s="16"/>
      <c r="AJ902" s="16">
        <v>0.108695652173913</v>
      </c>
      <c r="AK902" s="16">
        <v>4.2801556420233498E-2</v>
      </c>
      <c r="AL902" s="16"/>
      <c r="AM902" s="16">
        <v>0</v>
      </c>
      <c r="AN902" s="16">
        <v>4.92957746478873E-2</v>
      </c>
      <c r="AO902" s="16">
        <v>6.3106796116504896E-2</v>
      </c>
      <c r="AP902" s="16">
        <v>0.18032786885245899</v>
      </c>
      <c r="AQ902" s="16"/>
      <c r="AR902" s="16">
        <v>0.1328125</v>
      </c>
      <c r="AS902" s="16">
        <v>4.4728434504792303E-2</v>
      </c>
      <c r="AT902" s="16"/>
      <c r="AU902" s="16">
        <v>0.14925373134328401</v>
      </c>
      <c r="AV902" s="16">
        <v>5.61497326203209E-2</v>
      </c>
      <c r="AW902" s="16"/>
      <c r="AX902" s="16">
        <v>0.152542372881356</v>
      </c>
      <c r="AY902" s="16">
        <v>5.7591623036649199E-2</v>
      </c>
      <c r="AZ902" s="16"/>
      <c r="BA902" s="16">
        <v>0.148148148148148</v>
      </c>
      <c r="BB902" s="16">
        <v>6.5217391304347797E-2</v>
      </c>
      <c r="BC902" s="16"/>
      <c r="BD902" s="16">
        <v>0.14285714285714299</v>
      </c>
      <c r="BE902" s="16">
        <v>5.6603773584905703E-2</v>
      </c>
      <c r="BF902" s="16"/>
      <c r="BG902" s="16">
        <v>0.28000000000000003</v>
      </c>
      <c r="BH902" s="16">
        <v>5.7692307692307702E-2</v>
      </c>
      <c r="BI902" s="16"/>
      <c r="BJ902" s="16">
        <v>0.19047619047618999</v>
      </c>
      <c r="BK902" s="16">
        <v>5.7644110275689199E-2</v>
      </c>
      <c r="BL902" s="16"/>
      <c r="BM902" s="16">
        <v>0.17647058823529399</v>
      </c>
      <c r="BN902" s="16">
        <v>6.1425061425061399E-2</v>
      </c>
      <c r="BO902" s="16"/>
      <c r="BP902" s="16">
        <v>0.26086956521739102</v>
      </c>
      <c r="BQ902" s="16">
        <v>5.9808612440191401E-2</v>
      </c>
    </row>
    <row r="903" spans="2:69" x14ac:dyDescent="0.25">
      <c r="B903" t="s">
        <v>402</v>
      </c>
      <c r="C903" s="16">
        <v>6.1224489795918401E-2</v>
      </c>
      <c r="D903" s="16">
        <v>1.1904761904761901E-2</v>
      </c>
      <c r="E903" s="16">
        <v>0.28125</v>
      </c>
      <c r="F903" s="16">
        <v>3.5714285714285698E-2</v>
      </c>
      <c r="G903" s="16">
        <v>5.0847457627118599E-2</v>
      </c>
      <c r="H903" s="16">
        <v>2.3809523809523801E-2</v>
      </c>
      <c r="I903" s="16">
        <v>1.4492753623188401E-2</v>
      </c>
      <c r="J903" s="16">
        <v>0</v>
      </c>
      <c r="K903" s="16">
        <v>0</v>
      </c>
      <c r="L903" s="16">
        <v>0</v>
      </c>
      <c r="M903" s="16"/>
      <c r="N903" s="16">
        <v>0.03</v>
      </c>
      <c r="O903" s="16">
        <v>2.8169014084507001E-2</v>
      </c>
      <c r="P903" s="16">
        <v>8.8607594936708903E-2</v>
      </c>
      <c r="Q903" s="16">
        <v>7.8534031413612607E-2</v>
      </c>
      <c r="R903" s="16"/>
      <c r="S903" s="16">
        <v>1.6129032258064498E-2</v>
      </c>
      <c r="T903" s="16">
        <v>3.125E-2</v>
      </c>
      <c r="U903" s="16">
        <v>4.7619047619047603E-2</v>
      </c>
      <c r="V903" s="16">
        <v>0.06</v>
      </c>
      <c r="W903" s="16">
        <v>3.7037037037037E-2</v>
      </c>
      <c r="X903" s="16">
        <v>8.8235294117647106E-2</v>
      </c>
      <c r="Y903" s="16">
        <v>0.105263157894737</v>
      </c>
      <c r="Z903" s="16"/>
      <c r="AA903" s="16">
        <v>0.140845070422535</v>
      </c>
      <c r="AB903" s="16">
        <v>4.59459459459459E-2</v>
      </c>
      <c r="AC903" s="16"/>
      <c r="AD903" s="16">
        <v>3.8834951456310697E-2</v>
      </c>
      <c r="AE903" s="16">
        <v>6.8047337278106496E-2</v>
      </c>
      <c r="AF903" s="16"/>
      <c r="AG903" s="16">
        <v>4.8000000000000001E-2</v>
      </c>
      <c r="AH903" s="16">
        <v>7.8534031413612607E-2</v>
      </c>
      <c r="AI903" s="16"/>
      <c r="AJ903" s="16">
        <v>8.6956521739130405E-2</v>
      </c>
      <c r="AK903" s="16">
        <v>4.2801556420233498E-2</v>
      </c>
      <c r="AL903" s="16"/>
      <c r="AM903" s="16">
        <v>9.6774193548387094E-2</v>
      </c>
      <c r="AN903" s="16">
        <v>3.5211267605633798E-2</v>
      </c>
      <c r="AO903" s="16">
        <v>7.2815533980582506E-2</v>
      </c>
      <c r="AP903" s="16">
        <v>6.5573770491803296E-2</v>
      </c>
      <c r="AQ903" s="16"/>
      <c r="AR903" s="16">
        <v>8.59375E-2</v>
      </c>
      <c r="AS903" s="16">
        <v>5.1118210862619799E-2</v>
      </c>
      <c r="AT903" s="16"/>
      <c r="AU903" s="16">
        <v>0.119402985074627</v>
      </c>
      <c r="AV903" s="16">
        <v>5.0802139037433199E-2</v>
      </c>
      <c r="AW903" s="16"/>
      <c r="AX903" s="16">
        <v>0.186440677966102</v>
      </c>
      <c r="AY903" s="16">
        <v>4.1884816753926697E-2</v>
      </c>
      <c r="AZ903" s="16"/>
      <c r="BA903" s="16">
        <v>0.18518518518518501</v>
      </c>
      <c r="BB903" s="16">
        <v>5.3140096618357502E-2</v>
      </c>
      <c r="BC903" s="16"/>
      <c r="BD903" s="16">
        <v>0.128571428571429</v>
      </c>
      <c r="BE903" s="16">
        <v>4.8517520215633402E-2</v>
      </c>
      <c r="BF903" s="16"/>
      <c r="BG903" s="16">
        <v>0.2</v>
      </c>
      <c r="BH903" s="16">
        <v>5.2884615384615398E-2</v>
      </c>
      <c r="BI903" s="16"/>
      <c r="BJ903" s="16">
        <v>0.19047619047618999</v>
      </c>
      <c r="BK903" s="16">
        <v>4.7619047619047603E-2</v>
      </c>
      <c r="BL903" s="16"/>
      <c r="BM903" s="16">
        <v>0.20588235294117599</v>
      </c>
      <c r="BN903" s="16">
        <v>4.9140049140049102E-2</v>
      </c>
      <c r="BO903" s="16"/>
      <c r="BP903" s="16">
        <v>0.13043478260869601</v>
      </c>
      <c r="BQ903" s="16">
        <v>5.7416267942583699E-2</v>
      </c>
    </row>
    <row r="904" spans="2:69" x14ac:dyDescent="0.25">
      <c r="B904" t="s">
        <v>403</v>
      </c>
      <c r="C904" s="16">
        <v>5.8956916099773202E-2</v>
      </c>
      <c r="D904" s="16">
        <v>4.7619047619047603E-2</v>
      </c>
      <c r="E904" s="16">
        <v>6.25E-2</v>
      </c>
      <c r="F904" s="16">
        <v>9.5238095238095205E-2</v>
      </c>
      <c r="G904" s="16">
        <v>5.0847457627118599E-2</v>
      </c>
      <c r="H904" s="16">
        <v>7.1428571428571397E-2</v>
      </c>
      <c r="I904" s="16">
        <v>0</v>
      </c>
      <c r="J904" s="16">
        <v>0.17647058823529399</v>
      </c>
      <c r="K904" s="16">
        <v>0</v>
      </c>
      <c r="L904" s="16">
        <v>6.6666666666666693E-2</v>
      </c>
      <c r="M904" s="16"/>
      <c r="N904" s="16">
        <v>0.04</v>
      </c>
      <c r="O904" s="16">
        <v>1.4084507042253501E-2</v>
      </c>
      <c r="P904" s="16">
        <v>5.0632911392405097E-2</v>
      </c>
      <c r="Q904" s="16">
        <v>8.9005235602094196E-2</v>
      </c>
      <c r="R904" s="16"/>
      <c r="S904" s="16">
        <v>3.2258064516128997E-2</v>
      </c>
      <c r="T904" s="16">
        <v>0.1875</v>
      </c>
      <c r="U904" s="16">
        <v>4.7619047619047603E-2</v>
      </c>
      <c r="V904" s="16">
        <v>0.02</v>
      </c>
      <c r="W904" s="16">
        <v>7.4074074074074098E-2</v>
      </c>
      <c r="X904" s="16">
        <v>2.9411764705882401E-2</v>
      </c>
      <c r="Y904" s="16">
        <v>0.105263157894737</v>
      </c>
      <c r="Z904" s="16"/>
      <c r="AA904" s="16">
        <v>0.28169014084506999</v>
      </c>
      <c r="AB904" s="16">
        <v>1.62162162162162E-2</v>
      </c>
      <c r="AC904" s="16"/>
      <c r="AD904" s="16">
        <v>9.7087378640776708E-3</v>
      </c>
      <c r="AE904" s="16">
        <v>7.3964497041420094E-2</v>
      </c>
      <c r="AF904" s="16"/>
      <c r="AG904" s="16">
        <v>3.5999999999999997E-2</v>
      </c>
      <c r="AH904" s="16">
        <v>8.9005235602094196E-2</v>
      </c>
      <c r="AI904" s="16"/>
      <c r="AJ904" s="16">
        <v>8.1521739130434798E-2</v>
      </c>
      <c r="AK904" s="16">
        <v>4.2801556420233498E-2</v>
      </c>
      <c r="AL904" s="16"/>
      <c r="AM904" s="16">
        <v>0</v>
      </c>
      <c r="AN904" s="16">
        <v>3.5211267605633798E-2</v>
      </c>
      <c r="AO904" s="16">
        <v>4.85436893203883E-2</v>
      </c>
      <c r="AP904" s="16">
        <v>0.18032786885245899</v>
      </c>
      <c r="AQ904" s="16"/>
      <c r="AR904" s="16">
        <v>0.1328125</v>
      </c>
      <c r="AS904" s="16">
        <v>2.8753993610223599E-2</v>
      </c>
      <c r="AT904" s="16"/>
      <c r="AU904" s="16">
        <v>0.14925373134328401</v>
      </c>
      <c r="AV904" s="16">
        <v>4.2780748663101602E-2</v>
      </c>
      <c r="AW904" s="16"/>
      <c r="AX904" s="16">
        <v>0.13559322033898299</v>
      </c>
      <c r="AY904" s="16">
        <v>4.7120418848167499E-2</v>
      </c>
      <c r="AZ904" s="16"/>
      <c r="BA904" s="16">
        <v>0.148148148148148</v>
      </c>
      <c r="BB904" s="16">
        <v>5.3140096618357502E-2</v>
      </c>
      <c r="BC904" s="16"/>
      <c r="BD904" s="16">
        <v>0.14285714285714299</v>
      </c>
      <c r="BE904" s="16">
        <v>4.3126684636118601E-2</v>
      </c>
      <c r="BF904" s="16"/>
      <c r="BG904" s="16">
        <v>0.24</v>
      </c>
      <c r="BH904" s="16">
        <v>4.80769230769231E-2</v>
      </c>
      <c r="BI904" s="16"/>
      <c r="BJ904" s="16">
        <v>0.19047619047618999</v>
      </c>
      <c r="BK904" s="16">
        <v>4.5112781954887202E-2</v>
      </c>
      <c r="BL904" s="16"/>
      <c r="BM904" s="16">
        <v>0.23529411764705899</v>
      </c>
      <c r="BN904" s="16">
        <v>4.4226044226044203E-2</v>
      </c>
      <c r="BO904" s="16"/>
      <c r="BP904" s="16">
        <v>0.217391304347826</v>
      </c>
      <c r="BQ904" s="16">
        <v>5.0239234449760799E-2</v>
      </c>
    </row>
    <row r="905" spans="2:69" x14ac:dyDescent="0.25">
      <c r="B905" t="s">
        <v>404</v>
      </c>
      <c r="C905" s="16">
        <v>4.9886621315192697E-2</v>
      </c>
      <c r="D905" s="16">
        <v>3.5714285714285698E-2</v>
      </c>
      <c r="E905" s="16">
        <v>0</v>
      </c>
      <c r="F905" s="16">
        <v>4.7619047619047603E-2</v>
      </c>
      <c r="G905" s="16">
        <v>6.7796610169491497E-2</v>
      </c>
      <c r="H905" s="16">
        <v>0.14285714285714299</v>
      </c>
      <c r="I905" s="16">
        <v>4.3478260869565202E-2</v>
      </c>
      <c r="J905" s="16">
        <v>0.11764705882352899</v>
      </c>
      <c r="K905" s="16">
        <v>0</v>
      </c>
      <c r="L905" s="16">
        <v>0</v>
      </c>
      <c r="M905" s="16"/>
      <c r="N905" s="16">
        <v>0.04</v>
      </c>
      <c r="O905" s="16">
        <v>2.8169014084507001E-2</v>
      </c>
      <c r="P905" s="16">
        <v>3.7974683544303799E-2</v>
      </c>
      <c r="Q905" s="16">
        <v>6.8062827225130906E-2</v>
      </c>
      <c r="R905" s="16"/>
      <c r="S905" s="16">
        <v>4.8387096774193498E-2</v>
      </c>
      <c r="T905" s="16">
        <v>3.125E-2</v>
      </c>
      <c r="U905" s="16">
        <v>0.14285714285714299</v>
      </c>
      <c r="V905" s="16">
        <v>0.05</v>
      </c>
      <c r="W905" s="16">
        <v>1.2345679012345699E-2</v>
      </c>
      <c r="X905" s="16">
        <v>5.8823529411764698E-2</v>
      </c>
      <c r="Y905" s="16">
        <v>8.7719298245614002E-2</v>
      </c>
      <c r="Z905" s="16"/>
      <c r="AA905" s="16">
        <v>0.169014084507042</v>
      </c>
      <c r="AB905" s="16">
        <v>2.7027027027027001E-2</v>
      </c>
      <c r="AC905" s="16"/>
      <c r="AD905" s="16">
        <v>4.85436893203883E-2</v>
      </c>
      <c r="AE905" s="16">
        <v>5.0295857988165701E-2</v>
      </c>
      <c r="AF905" s="16"/>
      <c r="AG905" s="16">
        <v>3.5999999999999997E-2</v>
      </c>
      <c r="AH905" s="16">
        <v>6.8062827225130906E-2</v>
      </c>
      <c r="AI905" s="16"/>
      <c r="AJ905" s="16">
        <v>8.1521739130434798E-2</v>
      </c>
      <c r="AK905" s="16">
        <v>2.7237354085603099E-2</v>
      </c>
      <c r="AL905" s="16"/>
      <c r="AM905" s="16">
        <v>0</v>
      </c>
      <c r="AN905" s="16">
        <v>2.8169014084507001E-2</v>
      </c>
      <c r="AO905" s="16">
        <v>2.9126213592233E-2</v>
      </c>
      <c r="AP905" s="16">
        <v>0.19672131147541</v>
      </c>
      <c r="AQ905" s="16"/>
      <c r="AR905" s="16">
        <v>9.375E-2</v>
      </c>
      <c r="AS905" s="16">
        <v>3.19488817891374E-2</v>
      </c>
      <c r="AT905" s="16"/>
      <c r="AU905" s="16">
        <v>0.104477611940299</v>
      </c>
      <c r="AV905" s="16">
        <v>4.0106951871657803E-2</v>
      </c>
      <c r="AW905" s="16"/>
      <c r="AX905" s="16">
        <v>0.169491525423729</v>
      </c>
      <c r="AY905" s="16">
        <v>3.1413612565444997E-2</v>
      </c>
      <c r="AZ905" s="16"/>
      <c r="BA905" s="16">
        <v>0.148148148148148</v>
      </c>
      <c r="BB905" s="16">
        <v>4.3478260869565202E-2</v>
      </c>
      <c r="BC905" s="16"/>
      <c r="BD905" s="16">
        <v>0.114285714285714</v>
      </c>
      <c r="BE905" s="16">
        <v>3.77358490566038E-2</v>
      </c>
      <c r="BF905" s="16"/>
      <c r="BG905" s="16">
        <v>0.16</v>
      </c>
      <c r="BH905" s="16">
        <v>4.3269230769230803E-2</v>
      </c>
      <c r="BI905" s="16"/>
      <c r="BJ905" s="16">
        <v>0.14285714285714299</v>
      </c>
      <c r="BK905" s="16">
        <v>4.01002506265664E-2</v>
      </c>
      <c r="BL905" s="16"/>
      <c r="BM905" s="16">
        <v>0.17647058823529399</v>
      </c>
      <c r="BN905" s="16">
        <v>3.9312039312039297E-2</v>
      </c>
      <c r="BO905" s="16"/>
      <c r="BP905" s="16">
        <v>0.173913043478261</v>
      </c>
      <c r="BQ905" s="16">
        <v>4.3062200956937802E-2</v>
      </c>
    </row>
    <row r="906" spans="2:69" x14ac:dyDescent="0.25">
      <c r="B906" t="s">
        <v>405</v>
      </c>
      <c r="C906" s="16">
        <v>4.7619047619047603E-2</v>
      </c>
      <c r="D906" s="16">
        <v>2.3809523809523801E-2</v>
      </c>
      <c r="E906" s="16">
        <v>1.5625E-2</v>
      </c>
      <c r="F906" s="16">
        <v>7.1428571428571397E-2</v>
      </c>
      <c r="G906" s="16">
        <v>0.101694915254237</v>
      </c>
      <c r="H906" s="16">
        <v>9.5238095238095205E-2</v>
      </c>
      <c r="I906" s="16">
        <v>1.4492753623188401E-2</v>
      </c>
      <c r="J906" s="16">
        <v>0</v>
      </c>
      <c r="K906" s="16">
        <v>0</v>
      </c>
      <c r="L906" s="16">
        <v>6.6666666666666693E-2</v>
      </c>
      <c r="M906" s="16"/>
      <c r="N906" s="16">
        <v>0.01</v>
      </c>
      <c r="O906" s="16">
        <v>2.8169014084507001E-2</v>
      </c>
      <c r="P906" s="16">
        <v>2.53164556962025E-2</v>
      </c>
      <c r="Q906" s="16">
        <v>8.3769633507853394E-2</v>
      </c>
      <c r="R906" s="16"/>
      <c r="S906" s="16">
        <v>0</v>
      </c>
      <c r="T906" s="16">
        <v>0.15625</v>
      </c>
      <c r="U906" s="16">
        <v>4.7619047619047603E-2</v>
      </c>
      <c r="V906" s="16">
        <v>0.01</v>
      </c>
      <c r="W906" s="16">
        <v>6.1728395061728399E-2</v>
      </c>
      <c r="X906" s="16">
        <v>7.3529411764705899E-2</v>
      </c>
      <c r="Y906" s="16">
        <v>7.0175438596491196E-2</v>
      </c>
      <c r="Z906" s="16"/>
      <c r="AA906" s="16">
        <v>0.23943661971831001</v>
      </c>
      <c r="AB906" s="16">
        <v>1.0810810810810799E-2</v>
      </c>
      <c r="AC906" s="16"/>
      <c r="AD906" s="16">
        <v>1.94174757281553E-2</v>
      </c>
      <c r="AE906" s="16">
        <v>5.6213017751479299E-2</v>
      </c>
      <c r="AF906" s="16"/>
      <c r="AG906" s="16">
        <v>0.02</v>
      </c>
      <c r="AH906" s="16">
        <v>8.3769633507853394E-2</v>
      </c>
      <c r="AI906" s="16"/>
      <c r="AJ906" s="16">
        <v>8.6956521739130405E-2</v>
      </c>
      <c r="AK906" s="16">
        <v>1.94552529182879E-2</v>
      </c>
      <c r="AL906" s="16"/>
      <c r="AM906" s="16">
        <v>0</v>
      </c>
      <c r="AN906" s="16">
        <v>7.0422535211267599E-3</v>
      </c>
      <c r="AO906" s="16">
        <v>4.3689320388349502E-2</v>
      </c>
      <c r="AP906" s="16">
        <v>0.18032786885245899</v>
      </c>
      <c r="AQ906" s="16"/>
      <c r="AR906" s="16">
        <v>0.109375</v>
      </c>
      <c r="AS906" s="16">
        <v>2.23642172523962E-2</v>
      </c>
      <c r="AT906" s="16"/>
      <c r="AU906" s="16">
        <v>8.9552238805970102E-2</v>
      </c>
      <c r="AV906" s="16">
        <v>4.0106951871657803E-2</v>
      </c>
      <c r="AW906" s="16"/>
      <c r="AX906" s="16">
        <v>0.13559322033898299</v>
      </c>
      <c r="AY906" s="16">
        <v>3.4031413612565398E-2</v>
      </c>
      <c r="AZ906" s="16"/>
      <c r="BA906" s="16">
        <v>0.148148148148148</v>
      </c>
      <c r="BB906" s="16">
        <v>4.10628019323672E-2</v>
      </c>
      <c r="BC906" s="16"/>
      <c r="BD906" s="16">
        <v>0.128571428571429</v>
      </c>
      <c r="BE906" s="16">
        <v>3.2345013477088999E-2</v>
      </c>
      <c r="BF906" s="16"/>
      <c r="BG906" s="16">
        <v>0.28000000000000003</v>
      </c>
      <c r="BH906" s="16">
        <v>3.3653846153846201E-2</v>
      </c>
      <c r="BI906" s="16"/>
      <c r="BJ906" s="16">
        <v>0.214285714285714</v>
      </c>
      <c r="BK906" s="16">
        <v>3.00751879699248E-2</v>
      </c>
      <c r="BL906" s="16"/>
      <c r="BM906" s="16">
        <v>0.14705882352941199</v>
      </c>
      <c r="BN906" s="16">
        <v>3.9312039312039297E-2</v>
      </c>
      <c r="BO906" s="16"/>
      <c r="BP906" s="16">
        <v>0.173913043478261</v>
      </c>
      <c r="BQ906" s="16">
        <v>4.0669856459330099E-2</v>
      </c>
    </row>
    <row r="907" spans="2:69" x14ac:dyDescent="0.25">
      <c r="B907" t="s">
        <v>406</v>
      </c>
      <c r="C907" s="16">
        <v>4.5351473922902501E-2</v>
      </c>
      <c r="D907" s="16">
        <v>1.1904761904761901E-2</v>
      </c>
      <c r="E907" s="16">
        <v>0.109375</v>
      </c>
      <c r="F907" s="16">
        <v>3.5714285714285698E-2</v>
      </c>
      <c r="G907" s="16">
        <v>0.101694915254237</v>
      </c>
      <c r="H907" s="16">
        <v>7.1428571428571397E-2</v>
      </c>
      <c r="I907" s="16">
        <v>0</v>
      </c>
      <c r="J907" s="16">
        <v>0</v>
      </c>
      <c r="K907" s="16">
        <v>0</v>
      </c>
      <c r="L907" s="16">
        <v>0</v>
      </c>
      <c r="M907" s="16"/>
      <c r="N907" s="16">
        <v>0</v>
      </c>
      <c r="O907" s="16">
        <v>4.2253521126760597E-2</v>
      </c>
      <c r="P907" s="16">
        <v>2.53164556962025E-2</v>
      </c>
      <c r="Q907" s="16">
        <v>7.8534031413612607E-2</v>
      </c>
      <c r="R907" s="16"/>
      <c r="S907" s="16">
        <v>3.2258064516128997E-2</v>
      </c>
      <c r="T907" s="16">
        <v>9.375E-2</v>
      </c>
      <c r="U907" s="16">
        <v>9.5238095238095205E-2</v>
      </c>
      <c r="V907" s="16">
        <v>0.02</v>
      </c>
      <c r="W907" s="16">
        <v>3.7037037037037E-2</v>
      </c>
      <c r="X907" s="16">
        <v>4.4117647058823498E-2</v>
      </c>
      <c r="Y907" s="16">
        <v>8.7719298245614002E-2</v>
      </c>
      <c r="Z907" s="16"/>
      <c r="AA907" s="16">
        <v>0.21126760563380301</v>
      </c>
      <c r="AB907" s="16">
        <v>1.35135135135135E-2</v>
      </c>
      <c r="AC907" s="16"/>
      <c r="AD907" s="16">
        <v>3.8834951456310697E-2</v>
      </c>
      <c r="AE907" s="16">
        <v>4.7337278106508902E-2</v>
      </c>
      <c r="AF907" s="16"/>
      <c r="AG907" s="16">
        <v>0.02</v>
      </c>
      <c r="AH907" s="16">
        <v>7.8534031413612607E-2</v>
      </c>
      <c r="AI907" s="16"/>
      <c r="AJ907" s="16">
        <v>7.0652173913043501E-2</v>
      </c>
      <c r="AK907" s="16">
        <v>2.7237354085603099E-2</v>
      </c>
      <c r="AL907" s="16"/>
      <c r="AM907" s="16">
        <v>0</v>
      </c>
      <c r="AN907" s="16">
        <v>4.2253521126760597E-2</v>
      </c>
      <c r="AO907" s="16">
        <v>3.3980582524271802E-2</v>
      </c>
      <c r="AP907" s="16">
        <v>0.114754098360656</v>
      </c>
      <c r="AQ907" s="16"/>
      <c r="AR907" s="16">
        <v>8.59375E-2</v>
      </c>
      <c r="AS907" s="16">
        <v>2.8753993610223599E-2</v>
      </c>
      <c r="AT907" s="16"/>
      <c r="AU907" s="16">
        <v>8.9552238805970102E-2</v>
      </c>
      <c r="AV907" s="16">
        <v>3.7433155080213901E-2</v>
      </c>
      <c r="AW907" s="16"/>
      <c r="AX907" s="16">
        <v>0.186440677966102</v>
      </c>
      <c r="AY907" s="16">
        <v>2.3560209424083801E-2</v>
      </c>
      <c r="AZ907" s="16"/>
      <c r="BA907" s="16">
        <v>0.18518518518518501</v>
      </c>
      <c r="BB907" s="16">
        <v>3.6231884057971002E-2</v>
      </c>
      <c r="BC907" s="16"/>
      <c r="BD907" s="16">
        <v>0.114285714285714</v>
      </c>
      <c r="BE907" s="16">
        <v>3.2345013477088999E-2</v>
      </c>
      <c r="BF907" s="16"/>
      <c r="BG907" s="16">
        <v>0.28000000000000003</v>
      </c>
      <c r="BH907" s="16">
        <v>3.125E-2</v>
      </c>
      <c r="BI907" s="16"/>
      <c r="BJ907" s="16">
        <v>0.14285714285714299</v>
      </c>
      <c r="BK907" s="16">
        <v>3.5087719298245598E-2</v>
      </c>
      <c r="BL907" s="16"/>
      <c r="BM907" s="16">
        <v>0.17647058823529399</v>
      </c>
      <c r="BN907" s="16">
        <v>3.4398034398034398E-2</v>
      </c>
      <c r="BO907" s="16"/>
      <c r="BP907" s="16">
        <v>8.6956521739130405E-2</v>
      </c>
      <c r="BQ907" s="16">
        <v>4.3062200956937802E-2</v>
      </c>
    </row>
    <row r="908" spans="2:69" x14ac:dyDescent="0.25">
      <c r="B908" t="s">
        <v>407</v>
      </c>
      <c r="C908" s="16">
        <v>3.8548752834467098E-2</v>
      </c>
      <c r="D908" s="16">
        <v>3.5714285714285698E-2</v>
      </c>
      <c r="E908" s="16">
        <v>6.25E-2</v>
      </c>
      <c r="F908" s="16">
        <v>2.3809523809523801E-2</v>
      </c>
      <c r="G908" s="16">
        <v>3.3898305084745797E-2</v>
      </c>
      <c r="H908" s="16">
        <v>4.7619047619047603E-2</v>
      </c>
      <c r="I908" s="16">
        <v>4.3478260869565202E-2</v>
      </c>
      <c r="J908" s="16">
        <v>5.8823529411764698E-2</v>
      </c>
      <c r="K908" s="16">
        <v>0</v>
      </c>
      <c r="L908" s="16">
        <v>0</v>
      </c>
      <c r="M908" s="16"/>
      <c r="N908" s="16">
        <v>0.02</v>
      </c>
      <c r="O908" s="16">
        <v>2.8169014084507001E-2</v>
      </c>
      <c r="P908" s="16">
        <v>5.0632911392405097E-2</v>
      </c>
      <c r="Q908" s="16">
        <v>4.7120418848167499E-2</v>
      </c>
      <c r="R908" s="16"/>
      <c r="S908" s="16">
        <v>3.2258064516128997E-2</v>
      </c>
      <c r="T908" s="16">
        <v>3.125E-2</v>
      </c>
      <c r="U908" s="16">
        <v>4.7619047619047603E-2</v>
      </c>
      <c r="V908" s="16">
        <v>0.04</v>
      </c>
      <c r="W908" s="16">
        <v>3.7037037037037E-2</v>
      </c>
      <c r="X908" s="16">
        <v>5.8823529411764698E-2</v>
      </c>
      <c r="Y908" s="16">
        <v>3.5087719298245598E-2</v>
      </c>
      <c r="Z908" s="16"/>
      <c r="AA908" s="16">
        <v>8.4507042253521097E-2</v>
      </c>
      <c r="AB908" s="16">
        <v>2.97297297297297E-2</v>
      </c>
      <c r="AC908" s="16"/>
      <c r="AD908" s="16">
        <v>1.94174757281553E-2</v>
      </c>
      <c r="AE908" s="16">
        <v>4.4378698224852103E-2</v>
      </c>
      <c r="AF908" s="16"/>
      <c r="AG908" s="16">
        <v>3.2000000000000001E-2</v>
      </c>
      <c r="AH908" s="16">
        <v>4.7120418848167499E-2</v>
      </c>
      <c r="AI908" s="16"/>
      <c r="AJ908" s="16">
        <v>5.9782608695652197E-2</v>
      </c>
      <c r="AK908" s="16">
        <v>2.3346303501945501E-2</v>
      </c>
      <c r="AL908" s="16"/>
      <c r="AM908" s="16">
        <v>0</v>
      </c>
      <c r="AN908" s="16">
        <v>1.4084507042253501E-2</v>
      </c>
      <c r="AO908" s="16">
        <v>4.3689320388349502E-2</v>
      </c>
      <c r="AP908" s="16">
        <v>9.8360655737704902E-2</v>
      </c>
      <c r="AQ908" s="16"/>
      <c r="AR908" s="16">
        <v>8.59375E-2</v>
      </c>
      <c r="AS908" s="16">
        <v>1.91693290734824E-2</v>
      </c>
      <c r="AT908" s="16"/>
      <c r="AU908" s="16">
        <v>0.104477611940299</v>
      </c>
      <c r="AV908" s="16">
        <v>2.6737967914438499E-2</v>
      </c>
      <c r="AW908" s="16"/>
      <c r="AX908" s="16">
        <v>8.4745762711864403E-2</v>
      </c>
      <c r="AY908" s="16">
        <v>3.1413612565444997E-2</v>
      </c>
      <c r="AZ908" s="16"/>
      <c r="BA908" s="16">
        <v>0.11111111111111099</v>
      </c>
      <c r="BB908" s="16">
        <v>3.3816425120772903E-2</v>
      </c>
      <c r="BC908" s="16"/>
      <c r="BD908" s="16">
        <v>0.128571428571429</v>
      </c>
      <c r="BE908" s="16">
        <v>2.15633423180593E-2</v>
      </c>
      <c r="BF908" s="16"/>
      <c r="BG908" s="16">
        <v>0.12</v>
      </c>
      <c r="BH908" s="16">
        <v>3.3653846153846201E-2</v>
      </c>
      <c r="BI908" s="16"/>
      <c r="BJ908" s="16">
        <v>0.16666666666666699</v>
      </c>
      <c r="BK908" s="16">
        <v>2.5062656641604002E-2</v>
      </c>
      <c r="BL908" s="16"/>
      <c r="BM908" s="16">
        <v>0.11764705882352899</v>
      </c>
      <c r="BN908" s="16">
        <v>3.19410319410319E-2</v>
      </c>
      <c r="BO908" s="16"/>
      <c r="BP908" s="16">
        <v>8.6956521739130405E-2</v>
      </c>
      <c r="BQ908" s="16">
        <v>3.5885167464114798E-2</v>
      </c>
    </row>
    <row r="909" spans="2:69" x14ac:dyDescent="0.25">
      <c r="B909" t="s">
        <v>408</v>
      </c>
      <c r="C909" s="16">
        <v>3.6281179138322003E-2</v>
      </c>
      <c r="D909" s="16">
        <v>2.3809523809523801E-2</v>
      </c>
      <c r="E909" s="16">
        <v>1.5625E-2</v>
      </c>
      <c r="F909" s="16">
        <v>2.3809523809523801E-2</v>
      </c>
      <c r="G909" s="16">
        <v>8.4745762711864403E-2</v>
      </c>
      <c r="H909" s="16">
        <v>7.1428571428571397E-2</v>
      </c>
      <c r="I909" s="16">
        <v>4.3478260869565202E-2</v>
      </c>
      <c r="J909" s="16">
        <v>0</v>
      </c>
      <c r="K909" s="16">
        <v>0</v>
      </c>
      <c r="L909" s="16">
        <v>0</v>
      </c>
      <c r="M909" s="16"/>
      <c r="N909" s="16">
        <v>0.03</v>
      </c>
      <c r="O909" s="16">
        <v>0</v>
      </c>
      <c r="P909" s="16">
        <v>2.53164556962025E-2</v>
      </c>
      <c r="Q909" s="16">
        <v>5.7591623036649199E-2</v>
      </c>
      <c r="R909" s="16"/>
      <c r="S909" s="16">
        <v>4.8387096774193498E-2</v>
      </c>
      <c r="T909" s="16">
        <v>0.125</v>
      </c>
      <c r="U909" s="16">
        <v>4.7619047619047603E-2</v>
      </c>
      <c r="V909" s="16">
        <v>0.01</v>
      </c>
      <c r="W909" s="16">
        <v>1.2345679012345699E-2</v>
      </c>
      <c r="X909" s="16">
        <v>4.4117647058823498E-2</v>
      </c>
      <c r="Y909" s="16">
        <v>5.2631578947368397E-2</v>
      </c>
      <c r="Z909" s="16"/>
      <c r="AA909" s="16">
        <v>0.140845070422535</v>
      </c>
      <c r="AB909" s="16">
        <v>1.62162162162162E-2</v>
      </c>
      <c r="AC909" s="16"/>
      <c r="AD909" s="16">
        <v>0</v>
      </c>
      <c r="AE909" s="16">
        <v>4.7337278106508902E-2</v>
      </c>
      <c r="AF909" s="16"/>
      <c r="AG909" s="16">
        <v>0.02</v>
      </c>
      <c r="AH909" s="16">
        <v>5.7591623036649199E-2</v>
      </c>
      <c r="AI909" s="16"/>
      <c r="AJ909" s="16">
        <v>6.5217391304347797E-2</v>
      </c>
      <c r="AK909" s="16">
        <v>1.5564202334630401E-2</v>
      </c>
      <c r="AL909" s="16"/>
      <c r="AM909" s="16">
        <v>0</v>
      </c>
      <c r="AN909" s="16">
        <v>2.1126760563380299E-2</v>
      </c>
      <c r="AO909" s="16">
        <v>4.3689320388349502E-2</v>
      </c>
      <c r="AP909" s="16">
        <v>6.5573770491803296E-2</v>
      </c>
      <c r="AQ909" s="16"/>
      <c r="AR909" s="16">
        <v>9.375E-2</v>
      </c>
      <c r="AS909" s="16">
        <v>1.2779552715655E-2</v>
      </c>
      <c r="AT909" s="16"/>
      <c r="AU909" s="16">
        <v>0.104477611940299</v>
      </c>
      <c r="AV909" s="16">
        <v>2.40641711229947E-2</v>
      </c>
      <c r="AW909" s="16"/>
      <c r="AX909" s="16">
        <v>0.152542372881356</v>
      </c>
      <c r="AY909" s="16">
        <v>1.8324607329842899E-2</v>
      </c>
      <c r="AZ909" s="16"/>
      <c r="BA909" s="16">
        <v>0.11111111111111099</v>
      </c>
      <c r="BB909" s="16">
        <v>3.1400966183574901E-2</v>
      </c>
      <c r="BC909" s="16"/>
      <c r="BD909" s="16">
        <v>0.114285714285714</v>
      </c>
      <c r="BE909" s="16">
        <v>2.15633423180593E-2</v>
      </c>
      <c r="BF909" s="16"/>
      <c r="BG909" s="16">
        <v>0.24</v>
      </c>
      <c r="BH909" s="16">
        <v>2.4038461538461502E-2</v>
      </c>
      <c r="BI909" s="16"/>
      <c r="BJ909" s="16">
        <v>0.214285714285714</v>
      </c>
      <c r="BK909" s="16">
        <v>1.7543859649122799E-2</v>
      </c>
      <c r="BL909" s="16"/>
      <c r="BM909" s="16">
        <v>0.17647058823529399</v>
      </c>
      <c r="BN909" s="16">
        <v>2.45700245700246E-2</v>
      </c>
      <c r="BO909" s="16"/>
      <c r="BP909" s="16">
        <v>8.6956521739130405E-2</v>
      </c>
      <c r="BQ909" s="16">
        <v>3.3492822966507199E-2</v>
      </c>
    </row>
    <row r="910" spans="2:69" x14ac:dyDescent="0.25">
      <c r="B910" t="s">
        <v>409</v>
      </c>
      <c r="C910" s="16">
        <v>3.4013605442176902E-2</v>
      </c>
      <c r="D910" s="16">
        <v>4.7619047619047603E-2</v>
      </c>
      <c r="E910" s="16">
        <v>0</v>
      </c>
      <c r="F910" s="16">
        <v>2.3809523809523801E-2</v>
      </c>
      <c r="G910" s="16">
        <v>6.7796610169491497E-2</v>
      </c>
      <c r="H910" s="16">
        <v>4.7619047619047603E-2</v>
      </c>
      <c r="I910" s="16">
        <v>1.4492753623188401E-2</v>
      </c>
      <c r="J910" s="16">
        <v>0.11764705882352899</v>
      </c>
      <c r="K910" s="16">
        <v>0</v>
      </c>
      <c r="L910" s="16">
        <v>0</v>
      </c>
      <c r="M910" s="16"/>
      <c r="N910" s="16">
        <v>0.01</v>
      </c>
      <c r="O910" s="16">
        <v>1.4084507042253501E-2</v>
      </c>
      <c r="P910" s="16">
        <v>3.7974683544303799E-2</v>
      </c>
      <c r="Q910" s="16">
        <v>5.2356020942408397E-2</v>
      </c>
      <c r="R910" s="16"/>
      <c r="S910" s="16">
        <v>1.6129032258064498E-2</v>
      </c>
      <c r="T910" s="16">
        <v>6.25E-2</v>
      </c>
      <c r="U910" s="16">
        <v>9.5238095238095205E-2</v>
      </c>
      <c r="V910" s="16">
        <v>0</v>
      </c>
      <c r="W910" s="16">
        <v>0</v>
      </c>
      <c r="X910" s="16">
        <v>7.3529411764705899E-2</v>
      </c>
      <c r="Y910" s="16">
        <v>7.0175438596491196E-2</v>
      </c>
      <c r="Z910" s="16"/>
      <c r="AA910" s="16">
        <v>0.12676056338028199</v>
      </c>
      <c r="AB910" s="16">
        <v>1.62162162162162E-2</v>
      </c>
      <c r="AC910" s="16"/>
      <c r="AD910" s="16">
        <v>2.9126213592233E-2</v>
      </c>
      <c r="AE910" s="16">
        <v>3.5502958579881699E-2</v>
      </c>
      <c r="AF910" s="16"/>
      <c r="AG910" s="16">
        <v>0.02</v>
      </c>
      <c r="AH910" s="16">
        <v>5.2356020942408397E-2</v>
      </c>
      <c r="AI910" s="16"/>
      <c r="AJ910" s="16">
        <v>4.3478260869565202E-2</v>
      </c>
      <c r="AK910" s="16">
        <v>2.7237354085603099E-2</v>
      </c>
      <c r="AL910" s="16"/>
      <c r="AM910" s="16">
        <v>3.2258064516128997E-2</v>
      </c>
      <c r="AN910" s="16">
        <v>1.4084507042253501E-2</v>
      </c>
      <c r="AO910" s="16">
        <v>2.9126213592233E-2</v>
      </c>
      <c r="AP910" s="16">
        <v>9.8360655737704902E-2</v>
      </c>
      <c r="AQ910" s="16"/>
      <c r="AR910" s="16">
        <v>7.8125E-2</v>
      </c>
      <c r="AS910" s="16">
        <v>1.59744408945687E-2</v>
      </c>
      <c r="AT910" s="16"/>
      <c r="AU910" s="16">
        <v>7.4626865671641798E-2</v>
      </c>
      <c r="AV910" s="16">
        <v>2.6737967914438499E-2</v>
      </c>
      <c r="AW910" s="16"/>
      <c r="AX910" s="16">
        <v>0.169491525423729</v>
      </c>
      <c r="AY910" s="16">
        <v>1.3089005235602099E-2</v>
      </c>
      <c r="AZ910" s="16"/>
      <c r="BA910" s="16">
        <v>0.148148148148148</v>
      </c>
      <c r="BB910" s="16">
        <v>2.6570048309178699E-2</v>
      </c>
      <c r="BC910" s="16"/>
      <c r="BD910" s="16">
        <v>0.1</v>
      </c>
      <c r="BE910" s="16">
        <v>2.15633423180593E-2</v>
      </c>
      <c r="BF910" s="16"/>
      <c r="BG910" s="16">
        <v>0.2</v>
      </c>
      <c r="BH910" s="16">
        <v>2.4038461538461502E-2</v>
      </c>
      <c r="BI910" s="16"/>
      <c r="BJ910" s="16">
        <v>0.16666666666666699</v>
      </c>
      <c r="BK910" s="16">
        <v>2.00501253132832E-2</v>
      </c>
      <c r="BL910" s="16"/>
      <c r="BM910" s="16">
        <v>0.17647058823529399</v>
      </c>
      <c r="BN910" s="16">
        <v>2.2113022113022102E-2</v>
      </c>
      <c r="BO910" s="16"/>
      <c r="BP910" s="16">
        <v>4.3478260869565202E-2</v>
      </c>
      <c r="BQ910" s="16">
        <v>3.3492822966507199E-2</v>
      </c>
    </row>
    <row r="911" spans="2:69" x14ac:dyDescent="0.25">
      <c r="B911" t="s">
        <v>410</v>
      </c>
      <c r="C911" s="16">
        <v>3.1746031746031703E-2</v>
      </c>
      <c r="D911" s="16">
        <v>1.1904761904761901E-2</v>
      </c>
      <c r="E911" s="16">
        <v>1.5625E-2</v>
      </c>
      <c r="F911" s="16">
        <v>2.3809523809523801E-2</v>
      </c>
      <c r="G911" s="16">
        <v>6.7796610169491497E-2</v>
      </c>
      <c r="H911" s="16">
        <v>7.1428571428571397E-2</v>
      </c>
      <c r="I911" s="16">
        <v>0</v>
      </c>
      <c r="J911" s="16">
        <v>5.8823529411764698E-2</v>
      </c>
      <c r="K911" s="16">
        <v>0.14285714285714299</v>
      </c>
      <c r="L911" s="16">
        <v>6.6666666666666693E-2</v>
      </c>
      <c r="M911" s="16"/>
      <c r="N911" s="16">
        <v>0.01</v>
      </c>
      <c r="O911" s="16">
        <v>2.8169014084507001E-2</v>
      </c>
      <c r="P911" s="16">
        <v>2.53164556962025E-2</v>
      </c>
      <c r="Q911" s="16">
        <v>4.7120418848167499E-2</v>
      </c>
      <c r="R911" s="16"/>
      <c r="S911" s="16">
        <v>0</v>
      </c>
      <c r="T911" s="16">
        <v>9.375E-2</v>
      </c>
      <c r="U911" s="16">
        <v>9.5238095238095205E-2</v>
      </c>
      <c r="V911" s="16">
        <v>0.02</v>
      </c>
      <c r="W911" s="16">
        <v>1.2345679012345699E-2</v>
      </c>
      <c r="X911" s="16">
        <v>2.9411764705882401E-2</v>
      </c>
      <c r="Y911" s="16">
        <v>7.0175438596491196E-2</v>
      </c>
      <c r="Z911" s="16"/>
      <c r="AA911" s="16">
        <v>0.11267605633802801</v>
      </c>
      <c r="AB911" s="16">
        <v>1.62162162162162E-2</v>
      </c>
      <c r="AC911" s="16"/>
      <c r="AD911" s="16">
        <v>2.9126213592233E-2</v>
      </c>
      <c r="AE911" s="16">
        <v>3.25443786982249E-2</v>
      </c>
      <c r="AF911" s="16"/>
      <c r="AG911" s="16">
        <v>0.02</v>
      </c>
      <c r="AH911" s="16">
        <v>4.7120418848167499E-2</v>
      </c>
      <c r="AI911" s="16"/>
      <c r="AJ911" s="16">
        <v>5.4347826086956499E-2</v>
      </c>
      <c r="AK911" s="16">
        <v>1.5564202334630401E-2</v>
      </c>
      <c r="AL911" s="16"/>
      <c r="AM911" s="16">
        <v>0</v>
      </c>
      <c r="AN911" s="16">
        <v>1.4084507042253501E-2</v>
      </c>
      <c r="AO911" s="16">
        <v>3.8834951456310697E-2</v>
      </c>
      <c r="AP911" s="16">
        <v>6.5573770491803296E-2</v>
      </c>
      <c r="AQ911" s="16"/>
      <c r="AR911" s="16">
        <v>6.25E-2</v>
      </c>
      <c r="AS911" s="16">
        <v>1.91693290734824E-2</v>
      </c>
      <c r="AT911" s="16"/>
      <c r="AU911" s="16">
        <v>7.4626865671641798E-2</v>
      </c>
      <c r="AV911" s="16">
        <v>2.40641711229947E-2</v>
      </c>
      <c r="AW911" s="16"/>
      <c r="AX911" s="16">
        <v>0.13559322033898299</v>
      </c>
      <c r="AY911" s="16">
        <v>1.5706806282722498E-2</v>
      </c>
      <c r="AZ911" s="16"/>
      <c r="BA911" s="16">
        <v>0.18518518518518501</v>
      </c>
      <c r="BB911" s="16">
        <v>2.1739130434782601E-2</v>
      </c>
      <c r="BC911" s="16"/>
      <c r="BD911" s="16">
        <v>0.128571428571429</v>
      </c>
      <c r="BE911" s="16">
        <v>1.3477088948787099E-2</v>
      </c>
      <c r="BF911" s="16"/>
      <c r="BG911" s="16">
        <v>0.32</v>
      </c>
      <c r="BH911" s="16">
        <v>1.44230769230769E-2</v>
      </c>
      <c r="BI911" s="16"/>
      <c r="BJ911" s="16">
        <v>0.19047619047618999</v>
      </c>
      <c r="BK911" s="16">
        <v>1.50375939849624E-2</v>
      </c>
      <c r="BL911" s="16"/>
      <c r="BM911" s="16">
        <v>0.23529411764705899</v>
      </c>
      <c r="BN911" s="16">
        <v>1.4742014742014699E-2</v>
      </c>
      <c r="BO911" s="16"/>
      <c r="BP911" s="16">
        <v>8.6956521739130405E-2</v>
      </c>
      <c r="BQ911" s="16">
        <v>2.8708133971291901E-2</v>
      </c>
    </row>
    <row r="912" spans="2:69" x14ac:dyDescent="0.25">
      <c r="B912" t="s">
        <v>411</v>
      </c>
      <c r="C912" s="16">
        <v>1.8140589569161002E-2</v>
      </c>
      <c r="D912" s="16">
        <v>1.1904761904761901E-2</v>
      </c>
      <c r="E912" s="16">
        <v>0</v>
      </c>
      <c r="F912" s="16">
        <v>2.3809523809523801E-2</v>
      </c>
      <c r="G912" s="16">
        <v>5.0847457627118599E-2</v>
      </c>
      <c r="H912" s="16">
        <v>2.3809523809523801E-2</v>
      </c>
      <c r="I912" s="16">
        <v>0</v>
      </c>
      <c r="J912" s="16">
        <v>5.8823529411764698E-2</v>
      </c>
      <c r="K912" s="16">
        <v>0</v>
      </c>
      <c r="L912" s="16">
        <v>0</v>
      </c>
      <c r="M912" s="16"/>
      <c r="N912" s="16">
        <v>0</v>
      </c>
      <c r="O912" s="16">
        <v>0</v>
      </c>
      <c r="P912" s="16">
        <v>1.26582278481013E-2</v>
      </c>
      <c r="Q912" s="16">
        <v>3.6649214659685903E-2</v>
      </c>
      <c r="R912" s="16"/>
      <c r="S912" s="16">
        <v>0</v>
      </c>
      <c r="T912" s="16">
        <v>3.125E-2</v>
      </c>
      <c r="U912" s="16">
        <v>4.7619047619047603E-2</v>
      </c>
      <c r="V912" s="16">
        <v>0.01</v>
      </c>
      <c r="W912" s="16">
        <v>1.2345679012345699E-2</v>
      </c>
      <c r="X912" s="16">
        <v>2.9411764705882401E-2</v>
      </c>
      <c r="Y912" s="16">
        <v>3.5087719298245598E-2</v>
      </c>
      <c r="Z912" s="16"/>
      <c r="AA912" s="16">
        <v>8.4507042253521097E-2</v>
      </c>
      <c r="AB912" s="16">
        <v>5.40540540540541E-3</v>
      </c>
      <c r="AC912" s="16"/>
      <c r="AD912" s="16">
        <v>0</v>
      </c>
      <c r="AE912" s="16">
        <v>2.3668639053254399E-2</v>
      </c>
      <c r="AF912" s="16"/>
      <c r="AG912" s="16">
        <v>4.0000000000000001E-3</v>
      </c>
      <c r="AH912" s="16">
        <v>3.6649214659685903E-2</v>
      </c>
      <c r="AI912" s="16"/>
      <c r="AJ912" s="16">
        <v>3.8043478260869602E-2</v>
      </c>
      <c r="AK912" s="16">
        <v>3.8910505836575902E-3</v>
      </c>
      <c r="AL912" s="16"/>
      <c r="AM912" s="16">
        <v>3.2258064516128997E-2</v>
      </c>
      <c r="AN912" s="16">
        <v>7.0422535211267599E-3</v>
      </c>
      <c r="AO912" s="16">
        <v>9.7087378640776708E-3</v>
      </c>
      <c r="AP912" s="16">
        <v>6.5573770491803296E-2</v>
      </c>
      <c r="AQ912" s="16"/>
      <c r="AR912" s="16">
        <v>6.25E-2</v>
      </c>
      <c r="AS912" s="16">
        <v>0</v>
      </c>
      <c r="AT912" s="16"/>
      <c r="AU912" s="16">
        <v>5.9701492537313397E-2</v>
      </c>
      <c r="AV912" s="16">
        <v>1.06951871657754E-2</v>
      </c>
      <c r="AW912" s="16"/>
      <c r="AX912" s="16">
        <v>8.4745762711864403E-2</v>
      </c>
      <c r="AY912" s="16">
        <v>7.8534031413612596E-3</v>
      </c>
      <c r="AZ912" s="16"/>
      <c r="BA912" s="16">
        <v>0.11111111111111099</v>
      </c>
      <c r="BB912" s="16">
        <v>1.20772946859903E-2</v>
      </c>
      <c r="BC912" s="16"/>
      <c r="BD912" s="16">
        <v>7.1428571428571397E-2</v>
      </c>
      <c r="BE912" s="16">
        <v>8.0862533692722394E-3</v>
      </c>
      <c r="BF912" s="16"/>
      <c r="BG912" s="16">
        <v>0.12</v>
      </c>
      <c r="BH912" s="16">
        <v>1.2019230769230799E-2</v>
      </c>
      <c r="BI912" s="16"/>
      <c r="BJ912" s="16">
        <v>0.119047619047619</v>
      </c>
      <c r="BK912" s="16">
        <v>7.5187969924812E-3</v>
      </c>
      <c r="BL912" s="16"/>
      <c r="BM912" s="16">
        <v>0.11764705882352899</v>
      </c>
      <c r="BN912" s="16">
        <v>9.8280098280098295E-3</v>
      </c>
      <c r="BO912" s="16"/>
      <c r="BP912" s="16">
        <v>4.3478260869565202E-2</v>
      </c>
      <c r="BQ912" s="16">
        <v>1.67464114832536E-2</v>
      </c>
    </row>
    <row r="913" spans="2:69" x14ac:dyDescent="0.25">
      <c r="B913" t="s">
        <v>90</v>
      </c>
      <c r="C913" s="16">
        <v>0.30385487528344701</v>
      </c>
      <c r="D913" s="16">
        <v>0.119047619047619</v>
      </c>
      <c r="E913" s="16">
        <v>0.1875</v>
      </c>
      <c r="F913" s="16">
        <v>0.36904761904761901</v>
      </c>
      <c r="G913" s="16">
        <v>0.322033898305085</v>
      </c>
      <c r="H913" s="16">
        <v>0.28571428571428598</v>
      </c>
      <c r="I913" s="16">
        <v>0.44927536231884102</v>
      </c>
      <c r="J913" s="16">
        <v>0.58823529411764697</v>
      </c>
      <c r="K913" s="16">
        <v>0.57142857142857095</v>
      </c>
      <c r="L913" s="16">
        <v>0.33333333333333298</v>
      </c>
      <c r="M913" s="16"/>
      <c r="N913" s="16">
        <v>0.56000000000000005</v>
      </c>
      <c r="O913" s="16">
        <v>0.46478873239436602</v>
      </c>
      <c r="P913" s="16">
        <v>0.227848101265823</v>
      </c>
      <c r="Q913" s="16">
        <v>0.14136125654450299</v>
      </c>
      <c r="R913" s="16"/>
      <c r="S913" s="16">
        <v>0.35483870967741898</v>
      </c>
      <c r="T913" s="16">
        <v>0.25</v>
      </c>
      <c r="U913" s="16">
        <v>0.38095238095238099</v>
      </c>
      <c r="V913" s="16">
        <v>0.4</v>
      </c>
      <c r="W913" s="16">
        <v>0.148148148148148</v>
      </c>
      <c r="X913" s="16">
        <v>0.26470588235294101</v>
      </c>
      <c r="Y913" s="16">
        <v>0.33333333333333298</v>
      </c>
      <c r="Z913" s="16"/>
      <c r="AA913" s="16">
        <v>0.140845070422535</v>
      </c>
      <c r="AB913" s="16">
        <v>0.33513513513513499</v>
      </c>
      <c r="AC913" s="16"/>
      <c r="AD913" s="16">
        <v>0.29126213592233002</v>
      </c>
      <c r="AE913" s="16">
        <v>0.30769230769230799</v>
      </c>
      <c r="AF913" s="16"/>
      <c r="AG913" s="16">
        <v>0.42799999999999999</v>
      </c>
      <c r="AH913" s="16">
        <v>0.14136125654450299</v>
      </c>
      <c r="AI913" s="16"/>
      <c r="AJ913" s="16">
        <v>0.25</v>
      </c>
      <c r="AK913" s="16">
        <v>0.34241245136186799</v>
      </c>
      <c r="AL913" s="16"/>
      <c r="AM913" s="16">
        <v>0.54838709677419395</v>
      </c>
      <c r="AN913" s="16">
        <v>0.42253521126760601</v>
      </c>
      <c r="AO913" s="16">
        <v>0.25242718446601897</v>
      </c>
      <c r="AP913" s="16">
        <v>8.1967213114754106E-2</v>
      </c>
      <c r="AQ913" s="16"/>
      <c r="AR913" s="16">
        <v>0.28125</v>
      </c>
      <c r="AS913" s="16">
        <v>0.31309904153354601</v>
      </c>
      <c r="AT913" s="16"/>
      <c r="AU913" s="16">
        <v>0.25373134328358199</v>
      </c>
      <c r="AV913" s="16">
        <v>0.31283422459893001</v>
      </c>
      <c r="AW913" s="16"/>
      <c r="AX913" s="16">
        <v>0.23728813559322001</v>
      </c>
      <c r="AY913" s="16">
        <v>0.31413612565444998</v>
      </c>
      <c r="AZ913" s="16"/>
      <c r="BA913" s="16">
        <v>0.296296296296296</v>
      </c>
      <c r="BB913" s="16">
        <v>0.30434782608695699</v>
      </c>
      <c r="BC913" s="16"/>
      <c r="BD913" s="16">
        <v>0.27142857142857102</v>
      </c>
      <c r="BE913" s="16">
        <v>0.309973045822102</v>
      </c>
      <c r="BF913" s="16"/>
      <c r="BG913" s="16">
        <v>0.2</v>
      </c>
      <c r="BH913" s="16">
        <v>0.31009615384615402</v>
      </c>
      <c r="BI913" s="16"/>
      <c r="BJ913" s="16">
        <v>0.19047619047618999</v>
      </c>
      <c r="BK913" s="16">
        <v>0.31578947368421101</v>
      </c>
      <c r="BL913" s="16"/>
      <c r="BM913" s="16">
        <v>0.32352941176470601</v>
      </c>
      <c r="BN913" s="16">
        <v>0.30221130221130199</v>
      </c>
      <c r="BO913" s="16"/>
      <c r="BP913" s="16">
        <v>0.26086956521739102</v>
      </c>
      <c r="BQ913" s="16">
        <v>0.30622009569378</v>
      </c>
    </row>
    <row r="914" spans="2:69" x14ac:dyDescent="0.25">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c r="AC914" s="16"/>
      <c r="AD914" s="16"/>
      <c r="AE914" s="16"/>
      <c r="AF914" s="16"/>
      <c r="AG914" s="16"/>
      <c r="AH914" s="16"/>
      <c r="AI914" s="16"/>
      <c r="AJ914" s="16"/>
      <c r="AK914" s="16"/>
      <c r="AL914" s="16"/>
      <c r="AM914" s="16"/>
      <c r="AN914" s="16"/>
      <c r="AO914" s="16"/>
      <c r="AP914" s="16"/>
      <c r="AQ914" s="16"/>
      <c r="AR914" s="16"/>
      <c r="AS914" s="16"/>
      <c r="AT914" s="16"/>
      <c r="AU914" s="16"/>
      <c r="AV914" s="16"/>
      <c r="AW914" s="16"/>
      <c r="AX914" s="16"/>
      <c r="AY914" s="16"/>
      <c r="AZ914" s="16"/>
      <c r="BA914" s="16"/>
      <c r="BB914" s="16"/>
      <c r="BC914" s="16"/>
      <c r="BD914" s="16"/>
      <c r="BE914" s="16"/>
      <c r="BF914" s="16"/>
      <c r="BG914" s="16"/>
      <c r="BH914" s="16"/>
      <c r="BI914" s="16"/>
      <c r="BJ914" s="16"/>
      <c r="BK914" s="16"/>
      <c r="BL914" s="16"/>
      <c r="BM914" s="16"/>
      <c r="BN914" s="16"/>
      <c r="BO914" s="16"/>
      <c r="BP914" s="16"/>
      <c r="BQ914" s="16"/>
    </row>
    <row r="915" spans="2:69" x14ac:dyDescent="0.25">
      <c r="B915" s="6" t="s">
        <v>415</v>
      </c>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c r="AC915" s="16"/>
      <c r="AD915" s="16"/>
      <c r="AE915" s="16"/>
      <c r="AF915" s="16"/>
      <c r="AG915" s="16"/>
      <c r="AH915" s="16"/>
      <c r="AI915" s="16"/>
      <c r="AJ915" s="16"/>
      <c r="AK915" s="16"/>
      <c r="AL915" s="16"/>
      <c r="AM915" s="16"/>
      <c r="AN915" s="16"/>
      <c r="AO915" s="16"/>
      <c r="AP915" s="16"/>
      <c r="AQ915" s="16"/>
      <c r="AR915" s="16"/>
      <c r="AS915" s="16"/>
      <c r="AT915" s="16"/>
      <c r="AU915" s="16"/>
      <c r="AV915" s="16"/>
      <c r="AW915" s="16"/>
      <c r="AX915" s="16"/>
      <c r="AY915" s="16"/>
      <c r="AZ915" s="16"/>
      <c r="BA915" s="16"/>
      <c r="BB915" s="16"/>
      <c r="BC915" s="16"/>
      <c r="BD915" s="16"/>
      <c r="BE915" s="16"/>
      <c r="BF915" s="16"/>
      <c r="BG915" s="16"/>
      <c r="BH915" s="16"/>
      <c r="BI915" s="16"/>
      <c r="BJ915" s="16"/>
      <c r="BK915" s="16"/>
      <c r="BL915" s="16"/>
      <c r="BM915" s="16"/>
      <c r="BN915" s="16"/>
      <c r="BO915" s="16"/>
      <c r="BP915" s="16"/>
      <c r="BQ915" s="16"/>
    </row>
    <row r="916" spans="2:69" x14ac:dyDescent="0.25">
      <c r="B916" s="23" t="s">
        <v>697</v>
      </c>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c r="AC916" s="16"/>
      <c r="AD916" s="16"/>
      <c r="AE916" s="16"/>
      <c r="AF916" s="16"/>
      <c r="AG916" s="16"/>
      <c r="AH916" s="16"/>
      <c r="AI916" s="16"/>
      <c r="AJ916" s="16"/>
      <c r="AK916" s="16"/>
      <c r="AL916" s="16"/>
      <c r="AM916" s="16"/>
      <c r="AN916" s="16"/>
      <c r="AO916" s="16"/>
      <c r="AP916" s="16"/>
      <c r="AQ916" s="16"/>
      <c r="AR916" s="16"/>
      <c r="AS916" s="16"/>
      <c r="AT916" s="16"/>
      <c r="AU916" s="16"/>
      <c r="AV916" s="16"/>
      <c r="AW916" s="16"/>
      <c r="AX916" s="16"/>
      <c r="AY916" s="16"/>
      <c r="AZ916" s="16"/>
      <c r="BA916" s="16"/>
      <c r="BB916" s="16"/>
      <c r="BC916" s="16"/>
      <c r="BD916" s="16"/>
      <c r="BE916" s="16"/>
      <c r="BF916" s="16"/>
      <c r="BG916" s="16"/>
      <c r="BH916" s="16"/>
      <c r="BI916" s="16"/>
      <c r="BJ916" s="16"/>
      <c r="BK916" s="16"/>
      <c r="BL916" s="16"/>
      <c r="BM916" s="16"/>
      <c r="BN916" s="16"/>
      <c r="BO916" s="16"/>
      <c r="BP916" s="16"/>
      <c r="BQ916" s="16"/>
    </row>
    <row r="917" spans="2:69" x14ac:dyDescent="0.25">
      <c r="B917" t="s">
        <v>394</v>
      </c>
      <c r="C917" s="16">
        <v>0.23028813937904799</v>
      </c>
      <c r="D917" s="16">
        <v>0.242559523809524</v>
      </c>
      <c r="E917" s="16">
        <v>0.304287690179806</v>
      </c>
      <c r="F917" s="16">
        <v>0.28018575851393202</v>
      </c>
      <c r="G917" s="16">
        <v>0.15697674418604701</v>
      </c>
      <c r="H917" s="16">
        <v>0.16935483870967699</v>
      </c>
      <c r="I917" s="16">
        <v>0.23782234957020101</v>
      </c>
      <c r="J917" s="16">
        <v>0.16666666666666699</v>
      </c>
      <c r="K917" s="16">
        <v>0.28571428571428598</v>
      </c>
      <c r="L917" s="16">
        <v>0.185840707964602</v>
      </c>
      <c r="M917" s="16"/>
      <c r="N917" s="16">
        <v>0.169456066945607</v>
      </c>
      <c r="O917" s="16">
        <v>0.171597633136095</v>
      </c>
      <c r="P917" s="16">
        <v>0.211702127659574</v>
      </c>
      <c r="Q917" s="16">
        <v>0.26018808777429497</v>
      </c>
      <c r="R917" s="16"/>
      <c r="S917" s="16">
        <v>0.197831978319783</v>
      </c>
      <c r="T917" s="16">
        <v>0.20172910662824201</v>
      </c>
      <c r="U917" s="16">
        <v>0.23244552058111401</v>
      </c>
      <c r="V917" s="16">
        <v>0.183395291201983</v>
      </c>
      <c r="W917" s="16">
        <v>0.25261932479627502</v>
      </c>
      <c r="X917" s="16">
        <v>0.27849462365591399</v>
      </c>
      <c r="Y917" s="16">
        <v>0.25167785234899298</v>
      </c>
      <c r="Z917" s="16"/>
      <c r="AA917" s="16">
        <v>0.61442193087008301</v>
      </c>
      <c r="AB917" s="16">
        <v>0</v>
      </c>
      <c r="AC917" s="16"/>
      <c r="AD917" s="16">
        <v>0.191818181818182</v>
      </c>
      <c r="AE917" s="16">
        <v>0.24281907018063401</v>
      </c>
      <c r="AF917" s="16"/>
      <c r="AG917" s="16">
        <v>0.19064935064935101</v>
      </c>
      <c r="AH917" s="16">
        <v>0.26018808777429497</v>
      </c>
      <c r="AI917" s="16"/>
      <c r="AJ917" s="16">
        <v>0.25527921163772899</v>
      </c>
      <c r="AK917" s="16">
        <v>0.207587382779199</v>
      </c>
      <c r="AL917" s="16"/>
      <c r="AM917" s="16">
        <v>0.18705035971223</v>
      </c>
      <c r="AN917" s="16">
        <v>0.14853556485355601</v>
      </c>
      <c r="AO917" s="16">
        <v>0.23566308243727599</v>
      </c>
      <c r="AP917" s="16">
        <v>0.29453262786596102</v>
      </c>
      <c r="AQ917" s="16"/>
      <c r="AR917" s="16">
        <v>0.27651006711409398</v>
      </c>
      <c r="AS917" s="16">
        <v>0.20723133578841599</v>
      </c>
      <c r="AT917" s="16"/>
      <c r="AU917" s="16">
        <v>0.26493108728943299</v>
      </c>
      <c r="AV917" s="16">
        <v>0.22437238493723799</v>
      </c>
      <c r="AW917" s="16"/>
      <c r="AX917" s="16">
        <v>0.25445292620865101</v>
      </c>
      <c r="AY917" s="16">
        <v>0.225142237875914</v>
      </c>
      <c r="AZ917" s="16"/>
      <c r="BA917" s="16">
        <v>0.19879518072289201</v>
      </c>
      <c r="BB917" s="16">
        <v>0.23281061519903501</v>
      </c>
      <c r="BC917" s="16"/>
      <c r="BD917" s="16">
        <v>0.22314049586776899</v>
      </c>
      <c r="BE917" s="16">
        <v>0.23195592286501401</v>
      </c>
      <c r="BF917" s="16"/>
      <c r="BG917" s="16">
        <v>0.230769230769231</v>
      </c>
      <c r="BH917" s="16">
        <v>0.230258477590704</v>
      </c>
      <c r="BI917" s="16"/>
      <c r="BJ917" s="16">
        <v>0.25790349417637298</v>
      </c>
      <c r="BK917" s="16">
        <v>0.22600619195046401</v>
      </c>
      <c r="BL917" s="16"/>
      <c r="BM917" s="16">
        <v>0.26988636363636398</v>
      </c>
      <c r="BN917" s="16">
        <v>0.226909090909091</v>
      </c>
      <c r="BO917" s="16"/>
      <c r="BP917" s="16">
        <v>0.60761589403973504</v>
      </c>
      <c r="BQ917" s="16">
        <v>0.1714433255874</v>
      </c>
    </row>
    <row r="918" spans="2:69" x14ac:dyDescent="0.25">
      <c r="B918" t="s">
        <v>393</v>
      </c>
      <c r="C918" s="16">
        <v>0.28456555729283001</v>
      </c>
      <c r="D918" s="16">
        <v>0.34523809523809501</v>
      </c>
      <c r="E918" s="16">
        <v>0.33886583679114801</v>
      </c>
      <c r="F918" s="16">
        <v>0.224458204334365</v>
      </c>
      <c r="G918" s="16">
        <v>0.31976744186046502</v>
      </c>
      <c r="H918" s="16">
        <v>0.18387096774193501</v>
      </c>
      <c r="I918" s="16">
        <v>0.27936962750716299</v>
      </c>
      <c r="J918" s="16">
        <v>0.25757575757575801</v>
      </c>
      <c r="K918" s="16">
        <v>0.28571428571428598</v>
      </c>
      <c r="L918" s="16">
        <v>0.33628318584070799</v>
      </c>
      <c r="M918" s="16"/>
      <c r="N918" s="16">
        <v>0.13598326359832599</v>
      </c>
      <c r="O918" s="16">
        <v>0.17948717948717899</v>
      </c>
      <c r="P918" s="16">
        <v>0.25425531914893601</v>
      </c>
      <c r="Q918" s="16">
        <v>0.34443573667711602</v>
      </c>
      <c r="R918" s="16"/>
      <c r="S918" s="16">
        <v>0.203252032520325</v>
      </c>
      <c r="T918" s="16">
        <v>0.26512968299711798</v>
      </c>
      <c r="U918" s="16">
        <v>0.322033898305085</v>
      </c>
      <c r="V918" s="16">
        <v>0.254027261462206</v>
      </c>
      <c r="W918" s="16">
        <v>0.30267753201397002</v>
      </c>
      <c r="X918" s="16">
        <v>0.30752688172043002</v>
      </c>
      <c r="Y918" s="16">
        <v>0.29026845637583898</v>
      </c>
      <c r="Z918" s="16"/>
      <c r="AA918" s="16">
        <v>0.15852205005959499</v>
      </c>
      <c r="AB918" s="16">
        <v>0.36012861736334401</v>
      </c>
      <c r="AC918" s="16"/>
      <c r="AD918" s="16">
        <v>0.24454545454545501</v>
      </c>
      <c r="AE918" s="16">
        <v>0.29760142137992301</v>
      </c>
      <c r="AF918" s="16"/>
      <c r="AG918" s="16">
        <v>0.20519480519480501</v>
      </c>
      <c r="AH918" s="16">
        <v>0.34443573667711602</v>
      </c>
      <c r="AI918" s="16"/>
      <c r="AJ918" s="16">
        <v>0.29704364148287199</v>
      </c>
      <c r="AK918" s="16">
        <v>0.27323103154305201</v>
      </c>
      <c r="AL918" s="16"/>
      <c r="AM918" s="16">
        <v>0.18705035971223</v>
      </c>
      <c r="AN918" s="16">
        <v>0.24058577405857701</v>
      </c>
      <c r="AO918" s="16">
        <v>0.30152329749103901</v>
      </c>
      <c r="AP918" s="16">
        <v>0.30070546737213399</v>
      </c>
      <c r="AQ918" s="16"/>
      <c r="AR918" s="16">
        <v>0.26442953020134202</v>
      </c>
      <c r="AS918" s="16">
        <v>0.29460997656511601</v>
      </c>
      <c r="AT918" s="16"/>
      <c r="AU918" s="16">
        <v>0.23889739663093401</v>
      </c>
      <c r="AV918" s="16">
        <v>0.292364016736402</v>
      </c>
      <c r="AW918" s="16"/>
      <c r="AX918" s="16">
        <v>0.30661577608142498</v>
      </c>
      <c r="AY918" s="16">
        <v>0.27986995394202102</v>
      </c>
      <c r="AZ918" s="16"/>
      <c r="BA918" s="16">
        <v>0.26807228915662701</v>
      </c>
      <c r="BB918" s="16">
        <v>0.28588661037394503</v>
      </c>
      <c r="BC918" s="16"/>
      <c r="BD918" s="16">
        <v>0.30932703659976402</v>
      </c>
      <c r="BE918" s="16">
        <v>0.27878787878787897</v>
      </c>
      <c r="BF918" s="16"/>
      <c r="BG918" s="16">
        <v>0.28461538461538499</v>
      </c>
      <c r="BH918" s="16">
        <v>0.28456248517903698</v>
      </c>
      <c r="BI918" s="16"/>
      <c r="BJ918" s="16">
        <v>0.25457570715474198</v>
      </c>
      <c r="BK918" s="16">
        <v>0.28921568627451</v>
      </c>
      <c r="BL918" s="16"/>
      <c r="BM918" s="16">
        <v>0.1875</v>
      </c>
      <c r="BN918" s="16">
        <v>0.29284848484848502</v>
      </c>
      <c r="BO918" s="16"/>
      <c r="BP918" s="16">
        <v>0.112582781456954</v>
      </c>
      <c r="BQ918" s="16">
        <v>0.31138652207591</v>
      </c>
    </row>
    <row r="919" spans="2:69" x14ac:dyDescent="0.25">
      <c r="B919" t="s">
        <v>392</v>
      </c>
      <c r="C919" s="16">
        <v>0.34844762117489397</v>
      </c>
      <c r="D919" s="16">
        <v>0.242559523809524</v>
      </c>
      <c r="E919" s="16">
        <v>0.24757952973720601</v>
      </c>
      <c r="F919" s="16">
        <v>0.34984520123839002</v>
      </c>
      <c r="G919" s="16">
        <v>0.40116279069767402</v>
      </c>
      <c r="H919" s="16">
        <v>0.52096774193548401</v>
      </c>
      <c r="I919" s="16">
        <v>0.346704871060172</v>
      </c>
      <c r="J919" s="16">
        <v>0.38888888888888901</v>
      </c>
      <c r="K919" s="16">
        <v>0.34453781512604997</v>
      </c>
      <c r="L919" s="16">
        <v>0.29203539823008901</v>
      </c>
      <c r="M919" s="16"/>
      <c r="N919" s="16">
        <v>0.43933054393305399</v>
      </c>
      <c r="O919" s="16">
        <v>0.44970414201183401</v>
      </c>
      <c r="P919" s="16">
        <v>0.38829787234042601</v>
      </c>
      <c r="Q919" s="16">
        <v>0.29663009404388702</v>
      </c>
      <c r="R919" s="16"/>
      <c r="S919" s="16">
        <v>0.39295392953929498</v>
      </c>
      <c r="T919" s="16">
        <v>0.39769452449567699</v>
      </c>
      <c r="U919" s="16">
        <v>0.355932203389831</v>
      </c>
      <c r="V919" s="16">
        <v>0.37794299876084297</v>
      </c>
      <c r="W919" s="16">
        <v>0.33760186263096598</v>
      </c>
      <c r="X919" s="16">
        <v>0.331182795698925</v>
      </c>
      <c r="Y919" s="16">
        <v>0.32382550335570498</v>
      </c>
      <c r="Z919" s="16"/>
      <c r="AA919" s="16">
        <v>0.20738974970202601</v>
      </c>
      <c r="AB919" s="16">
        <v>0.43301178992497302</v>
      </c>
      <c r="AC919" s="16"/>
      <c r="AD919" s="16">
        <v>0.41454545454545499</v>
      </c>
      <c r="AE919" s="16">
        <v>0.32691738229197498</v>
      </c>
      <c r="AF919" s="16"/>
      <c r="AG919" s="16">
        <v>0.41714285714285698</v>
      </c>
      <c r="AH919" s="16">
        <v>0.29663009404388702</v>
      </c>
      <c r="AI919" s="16"/>
      <c r="AJ919" s="16">
        <v>0.349601126231816</v>
      </c>
      <c r="AK919" s="16">
        <v>0.34739982949701598</v>
      </c>
      <c r="AL919" s="16"/>
      <c r="AM919" s="16">
        <v>0.26618705035971202</v>
      </c>
      <c r="AN919" s="16">
        <v>0.36087866108786598</v>
      </c>
      <c r="AO919" s="16">
        <v>0.34139784946236601</v>
      </c>
      <c r="AP919" s="16">
        <v>0.36155202821869498</v>
      </c>
      <c r="AQ919" s="16"/>
      <c r="AR919" s="16">
        <v>0.37114093959731498</v>
      </c>
      <c r="AS919" s="16">
        <v>0.33712755272848999</v>
      </c>
      <c r="AT919" s="16"/>
      <c r="AU919" s="16">
        <v>0.38284839203675303</v>
      </c>
      <c r="AV919" s="16">
        <v>0.34257322175732202</v>
      </c>
      <c r="AW919" s="16"/>
      <c r="AX919" s="16">
        <v>0.35241730279898198</v>
      </c>
      <c r="AY919" s="16">
        <v>0.34760227580601499</v>
      </c>
      <c r="AZ919" s="16"/>
      <c r="BA919" s="16">
        <v>0.40963855421686701</v>
      </c>
      <c r="BB919" s="16">
        <v>0.34354644149577801</v>
      </c>
      <c r="BC919" s="16"/>
      <c r="BD919" s="16">
        <v>0.34828807556080299</v>
      </c>
      <c r="BE919" s="16">
        <v>0.34848484848484901</v>
      </c>
      <c r="BF919" s="16"/>
      <c r="BG919" s="16">
        <v>0.36538461538461497</v>
      </c>
      <c r="BH919" s="16">
        <v>0.34740336732274102</v>
      </c>
      <c r="BI919" s="16"/>
      <c r="BJ919" s="16">
        <v>0.42595673876871898</v>
      </c>
      <c r="BK919" s="16">
        <v>0.33642930856553099</v>
      </c>
      <c r="BL919" s="16"/>
      <c r="BM919" s="16">
        <v>0.48011363636363602</v>
      </c>
      <c r="BN919" s="16">
        <v>0.33721212121212102</v>
      </c>
      <c r="BO919" s="16"/>
      <c r="BP919" s="16">
        <v>0.25662251655629098</v>
      </c>
      <c r="BQ919" s="16">
        <v>0.36276788019623002</v>
      </c>
    </row>
    <row r="920" spans="2:69" x14ac:dyDescent="0.25">
      <c r="B920" t="s">
        <v>398</v>
      </c>
      <c r="C920" s="16">
        <v>0</v>
      </c>
      <c r="D920" s="16">
        <v>0</v>
      </c>
      <c r="E920" s="16">
        <v>0</v>
      </c>
      <c r="F920" s="16">
        <v>0</v>
      </c>
      <c r="G920" s="16">
        <v>0</v>
      </c>
      <c r="H920" s="16">
        <v>0</v>
      </c>
      <c r="I920" s="16">
        <v>0</v>
      </c>
      <c r="J920" s="16">
        <v>0</v>
      </c>
      <c r="K920" s="16">
        <v>0</v>
      </c>
      <c r="L920" s="16">
        <v>0</v>
      </c>
      <c r="M920" s="16"/>
      <c r="N920" s="16">
        <v>0</v>
      </c>
      <c r="O920" s="16">
        <v>0</v>
      </c>
      <c r="P920" s="16">
        <v>0</v>
      </c>
      <c r="Q920" s="16">
        <v>0</v>
      </c>
      <c r="R920" s="16"/>
      <c r="S920" s="16">
        <v>0</v>
      </c>
      <c r="T920" s="16">
        <v>0</v>
      </c>
      <c r="U920" s="16">
        <v>0</v>
      </c>
      <c r="V920" s="16">
        <v>0</v>
      </c>
      <c r="W920" s="16">
        <v>0</v>
      </c>
      <c r="X920" s="16">
        <v>0</v>
      </c>
      <c r="Y920" s="16">
        <v>0</v>
      </c>
      <c r="Z920" s="16"/>
      <c r="AA920" s="16">
        <v>0</v>
      </c>
      <c r="AB920" s="16">
        <v>0</v>
      </c>
      <c r="AC920" s="16"/>
      <c r="AD920" s="16">
        <v>0</v>
      </c>
      <c r="AE920" s="16">
        <v>0</v>
      </c>
      <c r="AF920" s="16"/>
      <c r="AG920" s="16">
        <v>0</v>
      </c>
      <c r="AH920" s="16">
        <v>0</v>
      </c>
      <c r="AI920" s="16"/>
      <c r="AJ920" s="16">
        <v>0</v>
      </c>
      <c r="AK920" s="16">
        <v>0</v>
      </c>
      <c r="AL920" s="16"/>
      <c r="AM920" s="16">
        <v>0</v>
      </c>
      <c r="AN920" s="16">
        <v>0</v>
      </c>
      <c r="AO920" s="16">
        <v>0</v>
      </c>
      <c r="AP920" s="16">
        <v>0</v>
      </c>
      <c r="AQ920" s="16"/>
      <c r="AR920" s="16">
        <v>0</v>
      </c>
      <c r="AS920" s="16">
        <v>0</v>
      </c>
      <c r="AT920" s="16"/>
      <c r="AU920" s="16">
        <v>0</v>
      </c>
      <c r="AV920" s="16">
        <v>0</v>
      </c>
      <c r="AW920" s="16"/>
      <c r="AX920" s="16">
        <v>0</v>
      </c>
      <c r="AY920" s="16">
        <v>0</v>
      </c>
      <c r="AZ920" s="16"/>
      <c r="BA920" s="16">
        <v>0</v>
      </c>
      <c r="BB920" s="16">
        <v>0</v>
      </c>
      <c r="BC920" s="16"/>
      <c r="BD920" s="16">
        <v>0</v>
      </c>
      <c r="BE920" s="16">
        <v>0</v>
      </c>
      <c r="BF920" s="16"/>
      <c r="BG920" s="16">
        <v>0</v>
      </c>
      <c r="BH920" s="16">
        <v>0</v>
      </c>
      <c r="BI920" s="16"/>
      <c r="BJ920" s="16">
        <v>0</v>
      </c>
      <c r="BK920" s="16">
        <v>0</v>
      </c>
      <c r="BL920" s="16"/>
      <c r="BM920" s="16">
        <v>0</v>
      </c>
      <c r="BN920" s="16">
        <v>0</v>
      </c>
      <c r="BO920" s="16"/>
      <c r="BP920" s="16">
        <v>0</v>
      </c>
      <c r="BQ920" s="16">
        <v>0</v>
      </c>
    </row>
    <row r="921" spans="2:69" x14ac:dyDescent="0.25">
      <c r="B921" t="s">
        <v>397</v>
      </c>
      <c r="C921" s="16">
        <v>0</v>
      </c>
      <c r="D921" s="16">
        <v>0</v>
      </c>
      <c r="E921" s="16">
        <v>0</v>
      </c>
      <c r="F921" s="16">
        <v>0</v>
      </c>
      <c r="G921" s="16">
        <v>0</v>
      </c>
      <c r="H921" s="16">
        <v>0</v>
      </c>
      <c r="I921" s="16">
        <v>0</v>
      </c>
      <c r="J921" s="16">
        <v>0</v>
      </c>
      <c r="K921" s="16">
        <v>0</v>
      </c>
      <c r="L921" s="16">
        <v>0</v>
      </c>
      <c r="M921" s="16"/>
      <c r="N921" s="16">
        <v>0</v>
      </c>
      <c r="O921" s="16">
        <v>0</v>
      </c>
      <c r="P921" s="16">
        <v>0</v>
      </c>
      <c r="Q921" s="16">
        <v>0</v>
      </c>
      <c r="R921" s="16"/>
      <c r="S921" s="16">
        <v>0</v>
      </c>
      <c r="T921" s="16">
        <v>0</v>
      </c>
      <c r="U921" s="16">
        <v>0</v>
      </c>
      <c r="V921" s="16">
        <v>0</v>
      </c>
      <c r="W921" s="16">
        <v>0</v>
      </c>
      <c r="X921" s="16">
        <v>0</v>
      </c>
      <c r="Y921" s="16">
        <v>0</v>
      </c>
      <c r="Z921" s="16"/>
      <c r="AA921" s="16">
        <v>0</v>
      </c>
      <c r="AB921" s="16">
        <v>0</v>
      </c>
      <c r="AC921" s="16"/>
      <c r="AD921" s="16">
        <v>0</v>
      </c>
      <c r="AE921" s="16">
        <v>0</v>
      </c>
      <c r="AF921" s="16"/>
      <c r="AG921" s="16">
        <v>0</v>
      </c>
      <c r="AH921" s="16">
        <v>0</v>
      </c>
      <c r="AI921" s="16"/>
      <c r="AJ921" s="16">
        <v>0</v>
      </c>
      <c r="AK921" s="16">
        <v>0</v>
      </c>
      <c r="AL921" s="16"/>
      <c r="AM921" s="16">
        <v>0</v>
      </c>
      <c r="AN921" s="16">
        <v>0</v>
      </c>
      <c r="AO921" s="16">
        <v>0</v>
      </c>
      <c r="AP921" s="16">
        <v>0</v>
      </c>
      <c r="AQ921" s="16"/>
      <c r="AR921" s="16">
        <v>0</v>
      </c>
      <c r="AS921" s="16">
        <v>0</v>
      </c>
      <c r="AT921" s="16"/>
      <c r="AU921" s="16">
        <v>0</v>
      </c>
      <c r="AV921" s="16">
        <v>0</v>
      </c>
      <c r="AW921" s="16"/>
      <c r="AX921" s="16">
        <v>0</v>
      </c>
      <c r="AY921" s="16">
        <v>0</v>
      </c>
      <c r="AZ921" s="16"/>
      <c r="BA921" s="16">
        <v>0</v>
      </c>
      <c r="BB921" s="16">
        <v>0</v>
      </c>
      <c r="BC921" s="16"/>
      <c r="BD921" s="16">
        <v>0</v>
      </c>
      <c r="BE921" s="16">
        <v>0</v>
      </c>
      <c r="BF921" s="16"/>
      <c r="BG921" s="16">
        <v>0</v>
      </c>
      <c r="BH921" s="16">
        <v>0</v>
      </c>
      <c r="BI921" s="16"/>
      <c r="BJ921" s="16">
        <v>0</v>
      </c>
      <c r="BK921" s="16">
        <v>0</v>
      </c>
      <c r="BL921" s="16"/>
      <c r="BM921" s="16">
        <v>0</v>
      </c>
      <c r="BN921" s="16">
        <v>0</v>
      </c>
      <c r="BO921" s="16"/>
      <c r="BP921" s="16">
        <v>0</v>
      </c>
      <c r="BQ921" s="16">
        <v>0</v>
      </c>
    </row>
    <row r="922" spans="2:69" x14ac:dyDescent="0.25">
      <c r="B922" t="s">
        <v>413</v>
      </c>
      <c r="C922" s="16">
        <v>0</v>
      </c>
      <c r="D922" s="16">
        <v>0</v>
      </c>
      <c r="E922" s="16">
        <v>0</v>
      </c>
      <c r="F922" s="16">
        <v>0</v>
      </c>
      <c r="G922" s="16">
        <v>0</v>
      </c>
      <c r="H922" s="16">
        <v>0</v>
      </c>
      <c r="I922" s="16">
        <v>0</v>
      </c>
      <c r="J922" s="16">
        <v>0</v>
      </c>
      <c r="K922" s="16">
        <v>0</v>
      </c>
      <c r="L922" s="16">
        <v>0</v>
      </c>
      <c r="M922" s="16"/>
      <c r="N922" s="16">
        <v>0</v>
      </c>
      <c r="O922" s="16">
        <v>0</v>
      </c>
      <c r="P922" s="16">
        <v>0</v>
      </c>
      <c r="Q922" s="16">
        <v>0</v>
      </c>
      <c r="R922" s="16"/>
      <c r="S922" s="16">
        <v>0</v>
      </c>
      <c r="T922" s="16">
        <v>0</v>
      </c>
      <c r="U922" s="16">
        <v>0</v>
      </c>
      <c r="V922" s="16">
        <v>0</v>
      </c>
      <c r="W922" s="16">
        <v>0</v>
      </c>
      <c r="X922" s="16">
        <v>0</v>
      </c>
      <c r="Y922" s="16">
        <v>0</v>
      </c>
      <c r="Z922" s="16"/>
      <c r="AA922" s="16">
        <v>0</v>
      </c>
      <c r="AB922" s="16">
        <v>0</v>
      </c>
      <c r="AC922" s="16"/>
      <c r="AD922" s="16">
        <v>0</v>
      </c>
      <c r="AE922" s="16">
        <v>0</v>
      </c>
      <c r="AF922" s="16"/>
      <c r="AG922" s="16">
        <v>0</v>
      </c>
      <c r="AH922" s="16">
        <v>0</v>
      </c>
      <c r="AI922" s="16"/>
      <c r="AJ922" s="16">
        <v>0</v>
      </c>
      <c r="AK922" s="16">
        <v>0</v>
      </c>
      <c r="AL922" s="16"/>
      <c r="AM922" s="16">
        <v>0</v>
      </c>
      <c r="AN922" s="16">
        <v>0</v>
      </c>
      <c r="AO922" s="16">
        <v>0</v>
      </c>
      <c r="AP922" s="16">
        <v>0</v>
      </c>
      <c r="AQ922" s="16"/>
      <c r="AR922" s="16">
        <v>0</v>
      </c>
      <c r="AS922" s="16">
        <v>0</v>
      </c>
      <c r="AT922" s="16"/>
      <c r="AU922" s="16">
        <v>0</v>
      </c>
      <c r="AV922" s="16">
        <v>0</v>
      </c>
      <c r="AW922" s="16"/>
      <c r="AX922" s="16">
        <v>0</v>
      </c>
      <c r="AY922" s="16">
        <v>0</v>
      </c>
      <c r="AZ922" s="16"/>
      <c r="BA922" s="16">
        <v>0</v>
      </c>
      <c r="BB922" s="16">
        <v>0</v>
      </c>
      <c r="BC922" s="16"/>
      <c r="BD922" s="16">
        <v>0</v>
      </c>
      <c r="BE922" s="16">
        <v>0</v>
      </c>
      <c r="BF922" s="16"/>
      <c r="BG922" s="16">
        <v>0</v>
      </c>
      <c r="BH922" s="16">
        <v>0</v>
      </c>
      <c r="BI922" s="16"/>
      <c r="BJ922" s="16">
        <v>0</v>
      </c>
      <c r="BK922" s="16">
        <v>0</v>
      </c>
      <c r="BL922" s="16"/>
      <c r="BM922" s="16">
        <v>0</v>
      </c>
      <c r="BN922" s="16">
        <v>0</v>
      </c>
      <c r="BO922" s="16"/>
      <c r="BP922" s="16">
        <v>0</v>
      </c>
      <c r="BQ922" s="16">
        <v>0</v>
      </c>
    </row>
    <row r="923" spans="2:69" x14ac:dyDescent="0.25">
      <c r="B923" t="s">
        <v>414</v>
      </c>
      <c r="C923" s="16">
        <v>0</v>
      </c>
      <c r="D923" s="16">
        <v>0</v>
      </c>
      <c r="E923" s="16">
        <v>0</v>
      </c>
      <c r="F923" s="16">
        <v>0</v>
      </c>
      <c r="G923" s="16">
        <v>0</v>
      </c>
      <c r="H923" s="16">
        <v>0</v>
      </c>
      <c r="I923" s="16">
        <v>0</v>
      </c>
      <c r="J923" s="16">
        <v>0</v>
      </c>
      <c r="K923" s="16">
        <v>0</v>
      </c>
      <c r="L923" s="16">
        <v>0</v>
      </c>
      <c r="M923" s="16"/>
      <c r="N923" s="16">
        <v>0</v>
      </c>
      <c r="O923" s="16">
        <v>0</v>
      </c>
      <c r="P923" s="16">
        <v>0</v>
      </c>
      <c r="Q923" s="16">
        <v>0</v>
      </c>
      <c r="R923" s="16"/>
      <c r="S923" s="16">
        <v>0</v>
      </c>
      <c r="T923" s="16">
        <v>0</v>
      </c>
      <c r="U923" s="16">
        <v>0</v>
      </c>
      <c r="V923" s="16">
        <v>0</v>
      </c>
      <c r="W923" s="16">
        <v>0</v>
      </c>
      <c r="X923" s="16">
        <v>0</v>
      </c>
      <c r="Y923" s="16">
        <v>0</v>
      </c>
      <c r="Z923" s="16"/>
      <c r="AA923" s="16">
        <v>0</v>
      </c>
      <c r="AB923" s="16">
        <v>0</v>
      </c>
      <c r="AC923" s="16"/>
      <c r="AD923" s="16">
        <v>0</v>
      </c>
      <c r="AE923" s="16">
        <v>0</v>
      </c>
      <c r="AF923" s="16"/>
      <c r="AG923" s="16">
        <v>0</v>
      </c>
      <c r="AH923" s="16">
        <v>0</v>
      </c>
      <c r="AI923" s="16"/>
      <c r="AJ923" s="16">
        <v>0</v>
      </c>
      <c r="AK923" s="16">
        <v>0</v>
      </c>
      <c r="AL923" s="16"/>
      <c r="AM923" s="16">
        <v>0</v>
      </c>
      <c r="AN923" s="16">
        <v>0</v>
      </c>
      <c r="AO923" s="16">
        <v>0</v>
      </c>
      <c r="AP923" s="16">
        <v>0</v>
      </c>
      <c r="AQ923" s="16"/>
      <c r="AR923" s="16">
        <v>0</v>
      </c>
      <c r="AS923" s="16">
        <v>0</v>
      </c>
      <c r="AT923" s="16"/>
      <c r="AU923" s="16">
        <v>0</v>
      </c>
      <c r="AV923" s="16">
        <v>0</v>
      </c>
      <c r="AW923" s="16"/>
      <c r="AX923" s="16">
        <v>0</v>
      </c>
      <c r="AY923" s="16">
        <v>0</v>
      </c>
      <c r="AZ923" s="16"/>
      <c r="BA923" s="16">
        <v>0</v>
      </c>
      <c r="BB923" s="16">
        <v>0</v>
      </c>
      <c r="BC923" s="16"/>
      <c r="BD923" s="16">
        <v>0</v>
      </c>
      <c r="BE923" s="16">
        <v>0</v>
      </c>
      <c r="BF923" s="16"/>
      <c r="BG923" s="16">
        <v>0</v>
      </c>
      <c r="BH923" s="16">
        <v>0</v>
      </c>
      <c r="BI923" s="16"/>
      <c r="BJ923" s="16">
        <v>0</v>
      </c>
      <c r="BK923" s="16">
        <v>0</v>
      </c>
      <c r="BL923" s="16"/>
      <c r="BM923" s="16">
        <v>0</v>
      </c>
      <c r="BN923" s="16">
        <v>0</v>
      </c>
      <c r="BO923" s="16"/>
      <c r="BP923" s="16">
        <v>0</v>
      </c>
      <c r="BQ923" s="16">
        <v>0</v>
      </c>
    </row>
    <row r="924" spans="2:69" x14ac:dyDescent="0.25">
      <c r="B924" t="s">
        <v>409</v>
      </c>
      <c r="C924" s="16">
        <v>0</v>
      </c>
      <c r="D924" s="16">
        <v>0</v>
      </c>
      <c r="E924" s="16">
        <v>0</v>
      </c>
      <c r="F924" s="16">
        <v>0</v>
      </c>
      <c r="G924" s="16">
        <v>0</v>
      </c>
      <c r="H924" s="16">
        <v>0</v>
      </c>
      <c r="I924" s="16">
        <v>0</v>
      </c>
      <c r="J924" s="16">
        <v>0</v>
      </c>
      <c r="K924" s="16">
        <v>0</v>
      </c>
      <c r="L924" s="16">
        <v>0</v>
      </c>
      <c r="M924" s="16"/>
      <c r="N924" s="16">
        <v>0</v>
      </c>
      <c r="O924" s="16">
        <v>0</v>
      </c>
      <c r="P924" s="16">
        <v>0</v>
      </c>
      <c r="Q924" s="16">
        <v>0</v>
      </c>
      <c r="R924" s="16"/>
      <c r="S924" s="16">
        <v>0</v>
      </c>
      <c r="T924" s="16">
        <v>0</v>
      </c>
      <c r="U924" s="16">
        <v>0</v>
      </c>
      <c r="V924" s="16">
        <v>0</v>
      </c>
      <c r="W924" s="16">
        <v>0</v>
      </c>
      <c r="X924" s="16">
        <v>0</v>
      </c>
      <c r="Y924" s="16">
        <v>0</v>
      </c>
      <c r="Z924" s="16"/>
      <c r="AA924" s="16">
        <v>0</v>
      </c>
      <c r="AB924" s="16">
        <v>0</v>
      </c>
      <c r="AC924" s="16"/>
      <c r="AD924" s="16">
        <v>0</v>
      </c>
      <c r="AE924" s="16">
        <v>0</v>
      </c>
      <c r="AF924" s="16"/>
      <c r="AG924" s="16">
        <v>0</v>
      </c>
      <c r="AH924" s="16">
        <v>0</v>
      </c>
      <c r="AI924" s="16"/>
      <c r="AJ924" s="16">
        <v>0</v>
      </c>
      <c r="AK924" s="16">
        <v>0</v>
      </c>
      <c r="AL924" s="16"/>
      <c r="AM924" s="16">
        <v>0</v>
      </c>
      <c r="AN924" s="16">
        <v>0</v>
      </c>
      <c r="AO924" s="16">
        <v>0</v>
      </c>
      <c r="AP924" s="16">
        <v>0</v>
      </c>
      <c r="AQ924" s="16"/>
      <c r="AR924" s="16">
        <v>0</v>
      </c>
      <c r="AS924" s="16">
        <v>0</v>
      </c>
      <c r="AT924" s="16"/>
      <c r="AU924" s="16">
        <v>0</v>
      </c>
      <c r="AV924" s="16">
        <v>0</v>
      </c>
      <c r="AW924" s="16"/>
      <c r="AX924" s="16">
        <v>0</v>
      </c>
      <c r="AY924" s="16">
        <v>0</v>
      </c>
      <c r="AZ924" s="16"/>
      <c r="BA924" s="16">
        <v>0</v>
      </c>
      <c r="BB924" s="16">
        <v>0</v>
      </c>
      <c r="BC924" s="16"/>
      <c r="BD924" s="16">
        <v>0</v>
      </c>
      <c r="BE924" s="16">
        <v>0</v>
      </c>
      <c r="BF924" s="16"/>
      <c r="BG924" s="16">
        <v>0</v>
      </c>
      <c r="BH924" s="16">
        <v>0</v>
      </c>
      <c r="BI924" s="16"/>
      <c r="BJ924" s="16">
        <v>0</v>
      </c>
      <c r="BK924" s="16">
        <v>0</v>
      </c>
      <c r="BL924" s="16"/>
      <c r="BM924" s="16">
        <v>0</v>
      </c>
      <c r="BN924" s="16">
        <v>0</v>
      </c>
      <c r="BO924" s="16"/>
      <c r="BP924" s="16">
        <v>0</v>
      </c>
      <c r="BQ924" s="16">
        <v>0</v>
      </c>
    </row>
    <row r="925" spans="2:69" x14ac:dyDescent="0.25">
      <c r="B925" t="s">
        <v>408</v>
      </c>
      <c r="C925" s="16">
        <v>0</v>
      </c>
      <c r="D925" s="16">
        <v>0</v>
      </c>
      <c r="E925" s="16">
        <v>0</v>
      </c>
      <c r="F925" s="16">
        <v>0</v>
      </c>
      <c r="G925" s="16">
        <v>0</v>
      </c>
      <c r="H925" s="16">
        <v>0</v>
      </c>
      <c r="I925" s="16">
        <v>0</v>
      </c>
      <c r="J925" s="16">
        <v>0</v>
      </c>
      <c r="K925" s="16">
        <v>0</v>
      </c>
      <c r="L925" s="16">
        <v>0</v>
      </c>
      <c r="M925" s="16"/>
      <c r="N925" s="16">
        <v>0</v>
      </c>
      <c r="O925" s="16">
        <v>0</v>
      </c>
      <c r="P925" s="16">
        <v>0</v>
      </c>
      <c r="Q925" s="16">
        <v>0</v>
      </c>
      <c r="R925" s="16"/>
      <c r="S925" s="16">
        <v>0</v>
      </c>
      <c r="T925" s="16">
        <v>0</v>
      </c>
      <c r="U925" s="16">
        <v>0</v>
      </c>
      <c r="V925" s="16">
        <v>0</v>
      </c>
      <c r="W925" s="16">
        <v>0</v>
      </c>
      <c r="X925" s="16">
        <v>0</v>
      </c>
      <c r="Y925" s="16">
        <v>0</v>
      </c>
      <c r="Z925" s="16"/>
      <c r="AA925" s="16">
        <v>0</v>
      </c>
      <c r="AB925" s="16">
        <v>0</v>
      </c>
      <c r="AC925" s="16"/>
      <c r="AD925" s="16">
        <v>0</v>
      </c>
      <c r="AE925" s="16">
        <v>0</v>
      </c>
      <c r="AF925" s="16"/>
      <c r="AG925" s="16">
        <v>0</v>
      </c>
      <c r="AH925" s="16">
        <v>0</v>
      </c>
      <c r="AI925" s="16"/>
      <c r="AJ925" s="16">
        <v>0</v>
      </c>
      <c r="AK925" s="16">
        <v>0</v>
      </c>
      <c r="AL925" s="16"/>
      <c r="AM925" s="16">
        <v>0</v>
      </c>
      <c r="AN925" s="16">
        <v>0</v>
      </c>
      <c r="AO925" s="16">
        <v>0</v>
      </c>
      <c r="AP925" s="16">
        <v>0</v>
      </c>
      <c r="AQ925" s="16"/>
      <c r="AR925" s="16">
        <v>0</v>
      </c>
      <c r="AS925" s="16">
        <v>0</v>
      </c>
      <c r="AT925" s="16"/>
      <c r="AU925" s="16">
        <v>0</v>
      </c>
      <c r="AV925" s="16">
        <v>0</v>
      </c>
      <c r="AW925" s="16"/>
      <c r="AX925" s="16">
        <v>0</v>
      </c>
      <c r="AY925" s="16">
        <v>0</v>
      </c>
      <c r="AZ925" s="16"/>
      <c r="BA925" s="16">
        <v>0</v>
      </c>
      <c r="BB925" s="16">
        <v>0</v>
      </c>
      <c r="BC925" s="16"/>
      <c r="BD925" s="16">
        <v>0</v>
      </c>
      <c r="BE925" s="16">
        <v>0</v>
      </c>
      <c r="BF925" s="16"/>
      <c r="BG925" s="16">
        <v>0</v>
      </c>
      <c r="BH925" s="16">
        <v>0</v>
      </c>
      <c r="BI925" s="16"/>
      <c r="BJ925" s="16">
        <v>0</v>
      </c>
      <c r="BK925" s="16">
        <v>0</v>
      </c>
      <c r="BL925" s="16"/>
      <c r="BM925" s="16">
        <v>0</v>
      </c>
      <c r="BN925" s="16">
        <v>0</v>
      </c>
      <c r="BO925" s="16"/>
      <c r="BP925" s="16">
        <v>0</v>
      </c>
      <c r="BQ925" s="16">
        <v>0</v>
      </c>
    </row>
    <row r="926" spans="2:69" x14ac:dyDescent="0.25">
      <c r="B926" t="s">
        <v>401</v>
      </c>
      <c r="C926" s="16">
        <v>0</v>
      </c>
      <c r="D926" s="16">
        <v>0</v>
      </c>
      <c r="E926" s="16">
        <v>0</v>
      </c>
      <c r="F926" s="16">
        <v>0</v>
      </c>
      <c r="G926" s="16">
        <v>0</v>
      </c>
      <c r="H926" s="16">
        <v>0</v>
      </c>
      <c r="I926" s="16">
        <v>0</v>
      </c>
      <c r="J926" s="16">
        <v>0</v>
      </c>
      <c r="K926" s="16">
        <v>0</v>
      </c>
      <c r="L926" s="16">
        <v>0</v>
      </c>
      <c r="M926" s="16"/>
      <c r="N926" s="16">
        <v>0</v>
      </c>
      <c r="O926" s="16">
        <v>0</v>
      </c>
      <c r="P926" s="16">
        <v>0</v>
      </c>
      <c r="Q926" s="16">
        <v>0</v>
      </c>
      <c r="R926" s="16"/>
      <c r="S926" s="16">
        <v>0</v>
      </c>
      <c r="T926" s="16">
        <v>0</v>
      </c>
      <c r="U926" s="16">
        <v>0</v>
      </c>
      <c r="V926" s="16">
        <v>0</v>
      </c>
      <c r="W926" s="16">
        <v>0</v>
      </c>
      <c r="X926" s="16">
        <v>0</v>
      </c>
      <c r="Y926" s="16">
        <v>0</v>
      </c>
      <c r="Z926" s="16"/>
      <c r="AA926" s="16">
        <v>0</v>
      </c>
      <c r="AB926" s="16">
        <v>0</v>
      </c>
      <c r="AC926" s="16"/>
      <c r="AD926" s="16">
        <v>0</v>
      </c>
      <c r="AE926" s="16">
        <v>0</v>
      </c>
      <c r="AF926" s="16"/>
      <c r="AG926" s="16">
        <v>0</v>
      </c>
      <c r="AH926" s="16">
        <v>0</v>
      </c>
      <c r="AI926" s="16"/>
      <c r="AJ926" s="16">
        <v>0</v>
      </c>
      <c r="AK926" s="16">
        <v>0</v>
      </c>
      <c r="AL926" s="16"/>
      <c r="AM926" s="16">
        <v>0</v>
      </c>
      <c r="AN926" s="16">
        <v>0</v>
      </c>
      <c r="AO926" s="16">
        <v>0</v>
      </c>
      <c r="AP926" s="16">
        <v>0</v>
      </c>
      <c r="AQ926" s="16"/>
      <c r="AR926" s="16">
        <v>0</v>
      </c>
      <c r="AS926" s="16">
        <v>0</v>
      </c>
      <c r="AT926" s="16"/>
      <c r="AU926" s="16">
        <v>0</v>
      </c>
      <c r="AV926" s="16">
        <v>0</v>
      </c>
      <c r="AW926" s="16"/>
      <c r="AX926" s="16">
        <v>0</v>
      </c>
      <c r="AY926" s="16">
        <v>0</v>
      </c>
      <c r="AZ926" s="16"/>
      <c r="BA926" s="16">
        <v>0</v>
      </c>
      <c r="BB926" s="16">
        <v>0</v>
      </c>
      <c r="BC926" s="16"/>
      <c r="BD926" s="16">
        <v>0</v>
      </c>
      <c r="BE926" s="16">
        <v>0</v>
      </c>
      <c r="BF926" s="16"/>
      <c r="BG926" s="16">
        <v>0</v>
      </c>
      <c r="BH926" s="16">
        <v>0</v>
      </c>
      <c r="BI926" s="16"/>
      <c r="BJ926" s="16">
        <v>0</v>
      </c>
      <c r="BK926" s="16">
        <v>0</v>
      </c>
      <c r="BL926" s="16"/>
      <c r="BM926" s="16">
        <v>0</v>
      </c>
      <c r="BN926" s="16">
        <v>0</v>
      </c>
      <c r="BO926" s="16"/>
      <c r="BP926" s="16">
        <v>0</v>
      </c>
      <c r="BQ926" s="16">
        <v>0</v>
      </c>
    </row>
    <row r="927" spans="2:69" x14ac:dyDescent="0.25">
      <c r="B927" t="s">
        <v>406</v>
      </c>
      <c r="C927" s="16">
        <v>0</v>
      </c>
      <c r="D927" s="16">
        <v>0</v>
      </c>
      <c r="E927" s="16">
        <v>0</v>
      </c>
      <c r="F927" s="16">
        <v>0</v>
      </c>
      <c r="G927" s="16">
        <v>0</v>
      </c>
      <c r="H927" s="16">
        <v>0</v>
      </c>
      <c r="I927" s="16">
        <v>0</v>
      </c>
      <c r="J927" s="16">
        <v>0</v>
      </c>
      <c r="K927" s="16">
        <v>0</v>
      </c>
      <c r="L927" s="16">
        <v>0</v>
      </c>
      <c r="M927" s="16"/>
      <c r="N927" s="16">
        <v>0</v>
      </c>
      <c r="O927" s="16">
        <v>0</v>
      </c>
      <c r="P927" s="16">
        <v>0</v>
      </c>
      <c r="Q927" s="16">
        <v>0</v>
      </c>
      <c r="R927" s="16"/>
      <c r="S927" s="16">
        <v>0</v>
      </c>
      <c r="T927" s="16">
        <v>0</v>
      </c>
      <c r="U927" s="16">
        <v>0</v>
      </c>
      <c r="V927" s="16">
        <v>0</v>
      </c>
      <c r="W927" s="16">
        <v>0</v>
      </c>
      <c r="X927" s="16">
        <v>0</v>
      </c>
      <c r="Y927" s="16">
        <v>0</v>
      </c>
      <c r="Z927" s="16"/>
      <c r="AA927" s="16">
        <v>0</v>
      </c>
      <c r="AB927" s="16">
        <v>0</v>
      </c>
      <c r="AC927" s="16"/>
      <c r="AD927" s="16">
        <v>0</v>
      </c>
      <c r="AE927" s="16">
        <v>0</v>
      </c>
      <c r="AF927" s="16"/>
      <c r="AG927" s="16">
        <v>0</v>
      </c>
      <c r="AH927" s="16">
        <v>0</v>
      </c>
      <c r="AI927" s="16"/>
      <c r="AJ927" s="16">
        <v>0</v>
      </c>
      <c r="AK927" s="16">
        <v>0</v>
      </c>
      <c r="AL927" s="16"/>
      <c r="AM927" s="16">
        <v>0</v>
      </c>
      <c r="AN927" s="16">
        <v>0</v>
      </c>
      <c r="AO927" s="16">
        <v>0</v>
      </c>
      <c r="AP927" s="16">
        <v>0</v>
      </c>
      <c r="AQ927" s="16"/>
      <c r="AR927" s="16">
        <v>0</v>
      </c>
      <c r="AS927" s="16">
        <v>0</v>
      </c>
      <c r="AT927" s="16"/>
      <c r="AU927" s="16">
        <v>0</v>
      </c>
      <c r="AV927" s="16">
        <v>0</v>
      </c>
      <c r="AW927" s="16"/>
      <c r="AX927" s="16">
        <v>0</v>
      </c>
      <c r="AY927" s="16">
        <v>0</v>
      </c>
      <c r="AZ927" s="16"/>
      <c r="BA927" s="16">
        <v>0</v>
      </c>
      <c r="BB927" s="16">
        <v>0</v>
      </c>
      <c r="BC927" s="16"/>
      <c r="BD927" s="16">
        <v>0</v>
      </c>
      <c r="BE927" s="16">
        <v>0</v>
      </c>
      <c r="BF927" s="16"/>
      <c r="BG927" s="16">
        <v>0</v>
      </c>
      <c r="BH927" s="16">
        <v>0</v>
      </c>
      <c r="BI927" s="16"/>
      <c r="BJ927" s="16">
        <v>0</v>
      </c>
      <c r="BK927" s="16">
        <v>0</v>
      </c>
      <c r="BL927" s="16"/>
      <c r="BM927" s="16">
        <v>0</v>
      </c>
      <c r="BN927" s="16">
        <v>0</v>
      </c>
      <c r="BO927" s="16"/>
      <c r="BP927" s="16">
        <v>0</v>
      </c>
      <c r="BQ927" s="16">
        <v>0</v>
      </c>
    </row>
    <row r="928" spans="2:69" x14ac:dyDescent="0.25">
      <c r="B928" t="s">
        <v>395</v>
      </c>
      <c r="C928" s="16">
        <v>5.47241456332365E-2</v>
      </c>
      <c r="D928" s="16">
        <v>6.9940476190476206E-2</v>
      </c>
      <c r="E928" s="16">
        <v>5.2558782849239302E-2</v>
      </c>
      <c r="F928" s="16">
        <v>7.4303405572755402E-2</v>
      </c>
      <c r="G928" s="16">
        <v>4.5058139534883697E-2</v>
      </c>
      <c r="H928" s="16">
        <v>2.25806451612903E-2</v>
      </c>
      <c r="I928" s="16">
        <v>6.4469914040114595E-2</v>
      </c>
      <c r="J928" s="16">
        <v>5.5555555555555601E-2</v>
      </c>
      <c r="K928" s="16">
        <v>3.3613445378151301E-2</v>
      </c>
      <c r="L928" s="16">
        <v>6.1946902654867297E-2</v>
      </c>
      <c r="M928" s="16"/>
      <c r="N928" s="16">
        <v>0.14225941422594099</v>
      </c>
      <c r="O928" s="16">
        <v>6.9033530571992102E-2</v>
      </c>
      <c r="P928" s="16">
        <v>5.42553191489362E-2</v>
      </c>
      <c r="Q928" s="16">
        <v>3.5658307210031298E-2</v>
      </c>
      <c r="R928" s="16"/>
      <c r="S928" s="16">
        <v>8.9430894308943104E-2</v>
      </c>
      <c r="T928" s="16">
        <v>3.7463976945245003E-2</v>
      </c>
      <c r="U928" s="16">
        <v>3.6319612590799001E-2</v>
      </c>
      <c r="V928" s="16">
        <v>7.8066914498141293E-2</v>
      </c>
      <c r="W928" s="16">
        <v>5.2386495925494797E-2</v>
      </c>
      <c r="X928" s="16">
        <v>3.5483870967741901E-2</v>
      </c>
      <c r="Y928" s="16">
        <v>5.3691275167785199E-2</v>
      </c>
      <c r="Z928" s="16"/>
      <c r="AA928" s="16">
        <v>6.5554231227652002E-3</v>
      </c>
      <c r="AB928" s="16">
        <v>8.3601286173633396E-2</v>
      </c>
      <c r="AC928" s="16"/>
      <c r="AD928" s="16">
        <v>5.5454545454545499E-2</v>
      </c>
      <c r="AE928" s="16">
        <v>5.4486230381995897E-2</v>
      </c>
      <c r="AF928" s="16"/>
      <c r="AG928" s="16">
        <v>0.08</v>
      </c>
      <c r="AH928" s="16">
        <v>3.5658307210031298E-2</v>
      </c>
      <c r="AI928" s="16"/>
      <c r="AJ928" s="16">
        <v>4.6457062412013098E-2</v>
      </c>
      <c r="AK928" s="16">
        <v>6.2233589087809002E-2</v>
      </c>
      <c r="AL928" s="16"/>
      <c r="AM928" s="16">
        <v>0.12230215827338101</v>
      </c>
      <c r="AN928" s="16">
        <v>9.9372384937238503E-2</v>
      </c>
      <c r="AO928" s="16">
        <v>5.0627240143369202E-2</v>
      </c>
      <c r="AP928" s="16">
        <v>1.7636684303351E-2</v>
      </c>
      <c r="AQ928" s="16"/>
      <c r="AR928" s="16">
        <v>3.8926174496644303E-2</v>
      </c>
      <c r="AS928" s="16">
        <v>6.2604620020087001E-2</v>
      </c>
      <c r="AT928" s="16"/>
      <c r="AU928" s="16">
        <v>4.1347626339969398E-2</v>
      </c>
      <c r="AV928" s="16">
        <v>5.7008368200836802E-2</v>
      </c>
      <c r="AW928" s="16"/>
      <c r="AX928" s="16">
        <v>3.30788804071247E-2</v>
      </c>
      <c r="AY928" s="16">
        <v>5.9333513952858297E-2</v>
      </c>
      <c r="AZ928" s="16"/>
      <c r="BA928" s="16">
        <v>3.3132530120481903E-2</v>
      </c>
      <c r="BB928" s="16">
        <v>5.6453558504221998E-2</v>
      </c>
      <c r="BC928" s="16"/>
      <c r="BD928" s="16">
        <v>3.6599763872491101E-2</v>
      </c>
      <c r="BE928" s="16">
        <v>5.8953168044077103E-2</v>
      </c>
      <c r="BF928" s="16"/>
      <c r="BG928" s="16">
        <v>3.4615384615384603E-2</v>
      </c>
      <c r="BH928" s="16">
        <v>5.5963955418544001E-2</v>
      </c>
      <c r="BI928" s="16"/>
      <c r="BJ928" s="16">
        <v>1.99667221297837E-2</v>
      </c>
      <c r="BK928" s="16">
        <v>6.0113519091847298E-2</v>
      </c>
      <c r="BL928" s="16"/>
      <c r="BM928" s="16">
        <v>3.4090909090909102E-2</v>
      </c>
      <c r="BN928" s="16">
        <v>5.6484848484848499E-2</v>
      </c>
      <c r="BO928" s="16"/>
      <c r="BP928" s="16">
        <v>6.6225165562913899E-3</v>
      </c>
      <c r="BQ928" s="16">
        <v>6.2225664859282201E-2</v>
      </c>
    </row>
    <row r="929" spans="2:69" x14ac:dyDescent="0.25">
      <c r="B929" t="s">
        <v>330</v>
      </c>
      <c r="C929" s="16">
        <v>8.1974536519991106E-2</v>
      </c>
      <c r="D929" s="16">
        <v>9.9702380952381001E-2</v>
      </c>
      <c r="E929" s="16">
        <v>5.6708160442600297E-2</v>
      </c>
      <c r="F929" s="16">
        <v>7.1207430340557307E-2</v>
      </c>
      <c r="G929" s="16">
        <v>7.7034883720930203E-2</v>
      </c>
      <c r="H929" s="16">
        <v>0.103225806451613</v>
      </c>
      <c r="I929" s="16">
        <v>7.1633237822349594E-2</v>
      </c>
      <c r="J929" s="16">
        <v>0.13131313131313099</v>
      </c>
      <c r="K929" s="16">
        <v>5.0420168067226899E-2</v>
      </c>
      <c r="L929" s="16">
        <v>0.123893805309735</v>
      </c>
      <c r="M929" s="16"/>
      <c r="N929" s="16">
        <v>0.11297071129707099</v>
      </c>
      <c r="O929" s="16">
        <v>0.13017751479289899</v>
      </c>
      <c r="P929" s="16">
        <v>9.1489361702127694E-2</v>
      </c>
      <c r="Q929" s="16">
        <v>6.3087774294670801E-2</v>
      </c>
      <c r="R929" s="16"/>
      <c r="S929" s="16">
        <v>0.116531165311653</v>
      </c>
      <c r="T929" s="16">
        <v>9.7982708933717605E-2</v>
      </c>
      <c r="U929" s="16">
        <v>5.32687651331719E-2</v>
      </c>
      <c r="V929" s="16">
        <v>0.10656753407682799</v>
      </c>
      <c r="W929" s="16">
        <v>5.4714784633294503E-2</v>
      </c>
      <c r="X929" s="16">
        <v>4.7311827956989197E-2</v>
      </c>
      <c r="Y929" s="16">
        <v>8.0536912751677805E-2</v>
      </c>
      <c r="Z929" s="16"/>
      <c r="AA929" s="16">
        <v>1.31108462455304E-2</v>
      </c>
      <c r="AB929" s="16">
        <v>0.12325830653804901</v>
      </c>
      <c r="AC929" s="16"/>
      <c r="AD929" s="16">
        <v>9.3636363636363601E-2</v>
      </c>
      <c r="AE929" s="16">
        <v>7.8175895765472306E-2</v>
      </c>
      <c r="AF929" s="16"/>
      <c r="AG929" s="16">
        <v>0.107012987012987</v>
      </c>
      <c r="AH929" s="16">
        <v>6.3087774294670801E-2</v>
      </c>
      <c r="AI929" s="16"/>
      <c r="AJ929" s="16">
        <v>5.1618958235570202E-2</v>
      </c>
      <c r="AK929" s="16">
        <v>0.109548167092924</v>
      </c>
      <c r="AL929" s="16"/>
      <c r="AM929" s="16">
        <v>0.23741007194244601</v>
      </c>
      <c r="AN929" s="16">
        <v>0.15062761506276201</v>
      </c>
      <c r="AO929" s="16">
        <v>7.0788530465949795E-2</v>
      </c>
      <c r="AP929" s="16">
        <v>2.5573192239858902E-2</v>
      </c>
      <c r="AQ929" s="16"/>
      <c r="AR929" s="16">
        <v>4.8993288590603999E-2</v>
      </c>
      <c r="AS929" s="16">
        <v>9.8426514897890893E-2</v>
      </c>
      <c r="AT929" s="16"/>
      <c r="AU929" s="16">
        <v>7.1975497702909605E-2</v>
      </c>
      <c r="AV929" s="16">
        <v>8.3682008368200805E-2</v>
      </c>
      <c r="AW929" s="16"/>
      <c r="AX929" s="16">
        <v>5.34351145038168E-2</v>
      </c>
      <c r="AY929" s="16">
        <v>8.8052018423191505E-2</v>
      </c>
      <c r="AZ929" s="16"/>
      <c r="BA929" s="16">
        <v>9.0361445783132502E-2</v>
      </c>
      <c r="BB929" s="16">
        <v>8.1302774427020497E-2</v>
      </c>
      <c r="BC929" s="16"/>
      <c r="BD929" s="16">
        <v>8.2644628099173598E-2</v>
      </c>
      <c r="BE929" s="16">
        <v>8.1818181818181804E-2</v>
      </c>
      <c r="BF929" s="16"/>
      <c r="BG929" s="16">
        <v>8.4615384615384606E-2</v>
      </c>
      <c r="BH929" s="16">
        <v>8.1811714488973203E-2</v>
      </c>
      <c r="BI929" s="16"/>
      <c r="BJ929" s="16">
        <v>4.15973377703827E-2</v>
      </c>
      <c r="BK929" s="16">
        <v>8.8235294117647106E-2</v>
      </c>
      <c r="BL929" s="16"/>
      <c r="BM929" s="16">
        <v>2.8409090909090901E-2</v>
      </c>
      <c r="BN929" s="16">
        <v>8.6545454545454606E-2</v>
      </c>
      <c r="BO929" s="16"/>
      <c r="BP929" s="16">
        <v>1.6556291390728499E-2</v>
      </c>
      <c r="BQ929" s="16">
        <v>9.2176607281177395E-2</v>
      </c>
    </row>
    <row r="930" spans="2:69" x14ac:dyDescent="0.25">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c r="AC930" s="16"/>
      <c r="AD930" s="16"/>
      <c r="AE930" s="16"/>
      <c r="AF930" s="16"/>
      <c r="AG930" s="16"/>
      <c r="AH930" s="16"/>
      <c r="AI930" s="16"/>
      <c r="AJ930" s="16"/>
      <c r="AK930" s="16"/>
      <c r="AL930" s="16"/>
      <c r="AM930" s="16"/>
      <c r="AN930" s="16"/>
      <c r="AO930" s="16"/>
      <c r="AP930" s="16"/>
      <c r="AQ930" s="16"/>
      <c r="AR930" s="16"/>
      <c r="AS930" s="16"/>
      <c r="AT930" s="16"/>
      <c r="AU930" s="16"/>
      <c r="AV930" s="16"/>
      <c r="AW930" s="16"/>
      <c r="AX930" s="16"/>
      <c r="AY930" s="16"/>
      <c r="AZ930" s="16"/>
      <c r="BA930" s="16"/>
      <c r="BB930" s="16"/>
      <c r="BC930" s="16"/>
      <c r="BD930" s="16"/>
      <c r="BE930" s="16"/>
      <c r="BF930" s="16"/>
      <c r="BG930" s="16"/>
      <c r="BH930" s="16"/>
      <c r="BI930" s="16"/>
      <c r="BJ930" s="16"/>
      <c r="BK930" s="16"/>
      <c r="BL930" s="16"/>
      <c r="BM930" s="16"/>
      <c r="BN930" s="16"/>
      <c r="BO930" s="16"/>
      <c r="BP930" s="16"/>
      <c r="BQ930" s="16"/>
    </row>
    <row r="931" spans="2:69" x14ac:dyDescent="0.25">
      <c r="B931" s="6" t="s">
        <v>431</v>
      </c>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c r="AC931" s="16"/>
      <c r="AD931" s="16"/>
      <c r="AE931" s="16"/>
      <c r="AF931" s="16"/>
      <c r="AG931" s="16"/>
      <c r="AH931" s="16"/>
      <c r="AI931" s="16"/>
      <c r="AJ931" s="16"/>
      <c r="AK931" s="16"/>
      <c r="AL931" s="16"/>
      <c r="AM931" s="16"/>
      <c r="AN931" s="16"/>
      <c r="AO931" s="16"/>
      <c r="AP931" s="16"/>
      <c r="AQ931" s="16"/>
      <c r="AR931" s="16"/>
      <c r="AS931" s="16"/>
      <c r="AT931" s="16"/>
      <c r="AU931" s="16"/>
      <c r="AV931" s="16"/>
      <c r="AW931" s="16"/>
      <c r="AX931" s="16"/>
      <c r="AY931" s="16"/>
      <c r="AZ931" s="16"/>
      <c r="BA931" s="16"/>
      <c r="BB931" s="16"/>
      <c r="BC931" s="16"/>
      <c r="BD931" s="16"/>
      <c r="BE931" s="16"/>
      <c r="BF931" s="16"/>
      <c r="BG931" s="16"/>
      <c r="BH931" s="16"/>
      <c r="BI931" s="16"/>
      <c r="BJ931" s="16"/>
      <c r="BK931" s="16"/>
      <c r="BL931" s="16"/>
      <c r="BM931" s="16"/>
      <c r="BN931" s="16"/>
      <c r="BO931" s="16"/>
      <c r="BP931" s="16"/>
      <c r="BQ931" s="16"/>
    </row>
    <row r="932" spans="2:69" x14ac:dyDescent="0.25">
      <c r="B932" s="23" t="s">
        <v>697</v>
      </c>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c r="AC932" s="16"/>
      <c r="AD932" s="16"/>
      <c r="AE932" s="16"/>
      <c r="AF932" s="16"/>
      <c r="AG932" s="16"/>
      <c r="AH932" s="16"/>
      <c r="AI932" s="16"/>
      <c r="AJ932" s="16"/>
      <c r="AK932" s="16"/>
      <c r="AL932" s="16"/>
      <c r="AM932" s="16"/>
      <c r="AN932" s="16"/>
      <c r="AO932" s="16"/>
      <c r="AP932" s="16"/>
      <c r="AQ932" s="16"/>
      <c r="AR932" s="16"/>
      <c r="AS932" s="16"/>
      <c r="AT932" s="16"/>
      <c r="AU932" s="16"/>
      <c r="AV932" s="16"/>
      <c r="AW932" s="16"/>
      <c r="AX932" s="16"/>
      <c r="AY932" s="16"/>
      <c r="AZ932" s="16"/>
      <c r="BA932" s="16"/>
      <c r="BB932" s="16"/>
      <c r="BC932" s="16"/>
      <c r="BD932" s="16"/>
      <c r="BE932" s="16"/>
      <c r="BF932" s="16"/>
      <c r="BG932" s="16"/>
      <c r="BH932" s="16"/>
      <c r="BI932" s="16"/>
      <c r="BJ932" s="16"/>
      <c r="BK932" s="16"/>
      <c r="BL932" s="16"/>
      <c r="BM932" s="16"/>
      <c r="BN932" s="16"/>
      <c r="BO932" s="16"/>
      <c r="BP932" s="16"/>
      <c r="BQ932" s="16"/>
    </row>
    <row r="933" spans="2:69" x14ac:dyDescent="0.25">
      <c r="B933" t="s">
        <v>416</v>
      </c>
      <c r="C933" s="16">
        <v>0.41411659593477801</v>
      </c>
      <c r="D933" s="16">
        <v>0.43452380952380998</v>
      </c>
      <c r="E933" s="16">
        <v>0.45643153526970998</v>
      </c>
      <c r="F933" s="16">
        <v>0.47832817337461297</v>
      </c>
      <c r="G933" s="16">
        <v>0.34011627906976699</v>
      </c>
      <c r="H933" s="16">
        <v>0.35806451612903201</v>
      </c>
      <c r="I933" s="16">
        <v>0.44842406876790802</v>
      </c>
      <c r="J933" s="16">
        <v>0.31818181818181801</v>
      </c>
      <c r="K933" s="16">
        <v>0.27731092436974802</v>
      </c>
      <c r="L933" s="16">
        <v>0.51327433628318597</v>
      </c>
      <c r="M933" s="16"/>
      <c r="N933" s="16">
        <v>0.49163179916318001</v>
      </c>
      <c r="O933" s="16">
        <v>0.40039447731755401</v>
      </c>
      <c r="P933" s="16">
        <v>0.4</v>
      </c>
      <c r="Q933" s="16">
        <v>0.40752351097178702</v>
      </c>
      <c r="R933" s="16"/>
      <c r="S933" s="16">
        <v>0.34959349593495898</v>
      </c>
      <c r="T933" s="16">
        <v>0.36887608069164302</v>
      </c>
      <c r="U933" s="16">
        <v>0.42857142857142899</v>
      </c>
      <c r="V933" s="16">
        <v>0.42379182156133799</v>
      </c>
      <c r="W933" s="16">
        <v>0.41909196740395799</v>
      </c>
      <c r="X933" s="16">
        <v>0.43333333333333302</v>
      </c>
      <c r="Y933" s="16">
        <v>0.42953020134228198</v>
      </c>
      <c r="Z933" s="16"/>
      <c r="AA933" s="16">
        <v>0.387961859356377</v>
      </c>
      <c r="AB933" s="16">
        <v>0.42979635584137199</v>
      </c>
      <c r="AC933" s="16"/>
      <c r="AD933" s="16">
        <v>0.395454545454545</v>
      </c>
      <c r="AE933" s="16">
        <v>0.42019543973941398</v>
      </c>
      <c r="AF933" s="16"/>
      <c r="AG933" s="16">
        <v>0.42285714285714299</v>
      </c>
      <c r="AH933" s="16">
        <v>0.40752351097178702</v>
      </c>
      <c r="AI933" s="16"/>
      <c r="AJ933" s="16">
        <v>0.40685124354763003</v>
      </c>
      <c r="AK933" s="16">
        <v>0.420716112531969</v>
      </c>
      <c r="AL933" s="16"/>
      <c r="AM933" s="16">
        <v>0.34532374100719399</v>
      </c>
      <c r="AN933" s="16">
        <v>0.38179916317991602</v>
      </c>
      <c r="AO933" s="16">
        <v>0.43503584229390702</v>
      </c>
      <c r="AP933" s="16">
        <v>0.41093474426807802</v>
      </c>
      <c r="AQ933" s="16"/>
      <c r="AR933" s="16">
        <v>0.41275167785234901</v>
      </c>
      <c r="AS933" s="16">
        <v>0.41479745564111098</v>
      </c>
      <c r="AT933" s="16"/>
      <c r="AU933" s="16">
        <v>0.38591117917304701</v>
      </c>
      <c r="AV933" s="16">
        <v>0.41893305439330503</v>
      </c>
      <c r="AW933" s="16"/>
      <c r="AX933" s="16">
        <v>0.41857506361323199</v>
      </c>
      <c r="AY933" s="16">
        <v>0.41316716337036002</v>
      </c>
      <c r="AZ933" s="16"/>
      <c r="BA933" s="16">
        <v>0.38855421686746999</v>
      </c>
      <c r="BB933" s="16">
        <v>0.41616405307599502</v>
      </c>
      <c r="BC933" s="16"/>
      <c r="BD933" s="16">
        <v>0.412042502951594</v>
      </c>
      <c r="BE933" s="16">
        <v>0.41460055096418702</v>
      </c>
      <c r="BF933" s="16"/>
      <c r="BG933" s="16">
        <v>0.32692307692307698</v>
      </c>
      <c r="BH933" s="16">
        <v>0.41949253023476402</v>
      </c>
      <c r="BI933" s="16"/>
      <c r="BJ933" s="16">
        <v>0.33777038269550702</v>
      </c>
      <c r="BK933" s="16">
        <v>0.425954592363261</v>
      </c>
      <c r="BL933" s="16"/>
      <c r="BM933" s="16">
        <v>0.34659090909090901</v>
      </c>
      <c r="BN933" s="16">
        <v>0.41987878787878802</v>
      </c>
      <c r="BO933" s="16"/>
      <c r="BP933" s="16">
        <v>0.41887417218542999</v>
      </c>
      <c r="BQ933" s="16">
        <v>0.41337464497805299</v>
      </c>
    </row>
    <row r="934" spans="2:69" x14ac:dyDescent="0.25">
      <c r="B934" t="s">
        <v>417</v>
      </c>
      <c r="C934" s="16">
        <v>0.34911771275407599</v>
      </c>
      <c r="D934" s="16">
        <v>0.41815476190476197</v>
      </c>
      <c r="E934" s="16">
        <v>0.38035961272475799</v>
      </c>
      <c r="F934" s="16">
        <v>0.43188854489164102</v>
      </c>
      <c r="G934" s="16">
        <v>0.26162790697674398</v>
      </c>
      <c r="H934" s="16">
        <v>0.369354838709677</v>
      </c>
      <c r="I934" s="16">
        <v>0.24928366762177701</v>
      </c>
      <c r="J934" s="16">
        <v>0.33838383838383801</v>
      </c>
      <c r="K934" s="16">
        <v>0.26890756302521002</v>
      </c>
      <c r="L934" s="16">
        <v>0.40707964601769903</v>
      </c>
      <c r="M934" s="16"/>
      <c r="N934" s="16">
        <v>0.36192468619246898</v>
      </c>
      <c r="O934" s="16">
        <v>0.35108481262327401</v>
      </c>
      <c r="P934" s="16">
        <v>0.33617021276595699</v>
      </c>
      <c r="Q934" s="16">
        <v>0.35109717868338602</v>
      </c>
      <c r="R934" s="16"/>
      <c r="S934" s="16">
        <v>0.33875338753387502</v>
      </c>
      <c r="T934" s="16">
        <v>0.30547550432276699</v>
      </c>
      <c r="U934" s="16">
        <v>0.322033898305085</v>
      </c>
      <c r="V934" s="16">
        <v>0.36183395291201997</v>
      </c>
      <c r="W934" s="16">
        <v>0.37834691501746198</v>
      </c>
      <c r="X934" s="16">
        <v>0.35376344086021499</v>
      </c>
      <c r="Y934" s="16">
        <v>0.34563758389261701</v>
      </c>
      <c r="Z934" s="16"/>
      <c r="AA934" s="16">
        <v>0.34624553039332501</v>
      </c>
      <c r="AB934" s="16">
        <v>0.35083958556627398</v>
      </c>
      <c r="AC934" s="16"/>
      <c r="AD934" s="16">
        <v>0.354545454545455</v>
      </c>
      <c r="AE934" s="16">
        <v>0.34734971868522402</v>
      </c>
      <c r="AF934" s="16"/>
      <c r="AG934" s="16">
        <v>0.34649350649350702</v>
      </c>
      <c r="AH934" s="16">
        <v>0.35109717868338602</v>
      </c>
      <c r="AI934" s="16"/>
      <c r="AJ934" s="16">
        <v>0.34913186297512899</v>
      </c>
      <c r="AK934" s="16">
        <v>0.34910485933503799</v>
      </c>
      <c r="AL934" s="16"/>
      <c r="AM934" s="16">
        <v>0.31654676258992798</v>
      </c>
      <c r="AN934" s="16">
        <v>0.30857740585774102</v>
      </c>
      <c r="AO934" s="16">
        <v>0.36111111111111099</v>
      </c>
      <c r="AP934" s="16">
        <v>0.362433862433862</v>
      </c>
      <c r="AQ934" s="16"/>
      <c r="AR934" s="16">
        <v>0.33489932885905999</v>
      </c>
      <c r="AS934" s="16">
        <v>0.35621024439236698</v>
      </c>
      <c r="AT934" s="16"/>
      <c r="AU934" s="16">
        <v>0.341500765696784</v>
      </c>
      <c r="AV934" s="16">
        <v>0.35041841004184099</v>
      </c>
      <c r="AW934" s="16"/>
      <c r="AX934" s="16">
        <v>0.36641221374045801</v>
      </c>
      <c r="AY934" s="16">
        <v>0.345434841506367</v>
      </c>
      <c r="AZ934" s="16"/>
      <c r="BA934" s="16">
        <v>0.26807228915662701</v>
      </c>
      <c r="BB934" s="16">
        <v>0.35560916767189399</v>
      </c>
      <c r="BC934" s="16"/>
      <c r="BD934" s="16">
        <v>0.328217237308146</v>
      </c>
      <c r="BE934" s="16">
        <v>0.35399449035812702</v>
      </c>
      <c r="BF934" s="16"/>
      <c r="BG934" s="16">
        <v>0.3</v>
      </c>
      <c r="BH934" s="16">
        <v>0.35214607540905901</v>
      </c>
      <c r="BI934" s="16"/>
      <c r="BJ934" s="16">
        <v>0.31281198003327798</v>
      </c>
      <c r="BK934" s="16">
        <v>0.35474716202270401</v>
      </c>
      <c r="BL934" s="16"/>
      <c r="BM934" s="16">
        <v>0.32386363636363602</v>
      </c>
      <c r="BN934" s="16">
        <v>0.35127272727272701</v>
      </c>
      <c r="BO934" s="16"/>
      <c r="BP934" s="16">
        <v>0.350993377483444</v>
      </c>
      <c r="BQ934" s="16">
        <v>0.348825200103279</v>
      </c>
    </row>
    <row r="935" spans="2:69" x14ac:dyDescent="0.25">
      <c r="B935" t="s">
        <v>418</v>
      </c>
      <c r="C935" s="16">
        <v>0.258208621844985</v>
      </c>
      <c r="D935" s="16">
        <v>0.31398809523809501</v>
      </c>
      <c r="E935" s="16">
        <v>0.24066390041493799</v>
      </c>
      <c r="F935" s="16">
        <v>0.25541795665634698</v>
      </c>
      <c r="G935" s="16">
        <v>0.21656976744185999</v>
      </c>
      <c r="H935" s="16">
        <v>0.27580645161290301</v>
      </c>
      <c r="I935" s="16">
        <v>0.24785100286532999</v>
      </c>
      <c r="J935" s="16">
        <v>0.24242424242424199</v>
      </c>
      <c r="K935" s="16">
        <v>0.218487394957983</v>
      </c>
      <c r="L935" s="16">
        <v>0.34513274336283201</v>
      </c>
      <c r="M935" s="16"/>
      <c r="N935" s="16">
        <v>0.338912133891213</v>
      </c>
      <c r="O935" s="16">
        <v>0.305719921104536</v>
      </c>
      <c r="P935" s="16">
        <v>0.28510638297872298</v>
      </c>
      <c r="Q935" s="16">
        <v>0.22374608150470199</v>
      </c>
      <c r="R935" s="16"/>
      <c r="S935" s="16">
        <v>0.327913279132791</v>
      </c>
      <c r="T935" s="16">
        <v>0.27089337175792499</v>
      </c>
      <c r="U935" s="16">
        <v>0.26876513317191297</v>
      </c>
      <c r="V935" s="16">
        <v>0.263940520446097</v>
      </c>
      <c r="W935" s="16">
        <v>0.24097788125727601</v>
      </c>
      <c r="X935" s="16">
        <v>0.25053763440860199</v>
      </c>
      <c r="Y935" s="16">
        <v>0.21979865771812099</v>
      </c>
      <c r="Z935" s="16"/>
      <c r="AA935" s="16">
        <v>0.24374255065554201</v>
      </c>
      <c r="AB935" s="16">
        <v>0.26688102893890697</v>
      </c>
      <c r="AC935" s="16"/>
      <c r="AD935" s="16">
        <v>0.21454545454545501</v>
      </c>
      <c r="AE935" s="16">
        <v>0.27243115190997902</v>
      </c>
      <c r="AF935" s="16"/>
      <c r="AG935" s="16">
        <v>0.303896103896104</v>
      </c>
      <c r="AH935" s="16">
        <v>0.22374608150470199</v>
      </c>
      <c r="AI935" s="16"/>
      <c r="AJ935" s="16">
        <v>0.231816048803379</v>
      </c>
      <c r="AK935" s="16">
        <v>0.28218243819266797</v>
      </c>
      <c r="AL935" s="16"/>
      <c r="AM935" s="16">
        <v>0.30215827338129497</v>
      </c>
      <c r="AN935" s="16">
        <v>0.28556485355648498</v>
      </c>
      <c r="AO935" s="16">
        <v>0.26030465949820802</v>
      </c>
      <c r="AP935" s="16">
        <v>0.223985890652557</v>
      </c>
      <c r="AQ935" s="16"/>
      <c r="AR935" s="16">
        <v>0.26442953020134202</v>
      </c>
      <c r="AS935" s="16">
        <v>0.255105456980248</v>
      </c>
      <c r="AT935" s="16"/>
      <c r="AU935" s="16">
        <v>0.25727411944869799</v>
      </c>
      <c r="AV935" s="16">
        <v>0.25836820083681999</v>
      </c>
      <c r="AW935" s="16"/>
      <c r="AX935" s="16">
        <v>0.192111959287532</v>
      </c>
      <c r="AY935" s="16">
        <v>0.272283933893254</v>
      </c>
      <c r="AZ935" s="16"/>
      <c r="BA935" s="16">
        <v>0.225903614457831</v>
      </c>
      <c r="BB935" s="16">
        <v>0.26079613992762402</v>
      </c>
      <c r="BC935" s="16"/>
      <c r="BD935" s="16">
        <v>0.25855962219598599</v>
      </c>
      <c r="BE935" s="16">
        <v>0.25812672176308499</v>
      </c>
      <c r="BF935" s="16"/>
      <c r="BG935" s="16">
        <v>0.21923076923076901</v>
      </c>
      <c r="BH935" s="16">
        <v>0.26061180934313499</v>
      </c>
      <c r="BI935" s="16"/>
      <c r="BJ935" s="16">
        <v>0.21464226289517499</v>
      </c>
      <c r="BK935" s="16">
        <v>0.26496388028895801</v>
      </c>
      <c r="BL935" s="16"/>
      <c r="BM935" s="16">
        <v>0.21306818181818199</v>
      </c>
      <c r="BN935" s="16">
        <v>0.26206060606060599</v>
      </c>
      <c r="BO935" s="16"/>
      <c r="BP935" s="16">
        <v>0.29635761589404003</v>
      </c>
      <c r="BQ935" s="16">
        <v>0.252259230570617</v>
      </c>
    </row>
    <row r="936" spans="2:69" x14ac:dyDescent="0.25">
      <c r="B936" t="s">
        <v>419</v>
      </c>
      <c r="C936" s="16">
        <v>0.211302211302211</v>
      </c>
      <c r="D936" s="16">
        <v>0.264880952380952</v>
      </c>
      <c r="E936" s="16">
        <v>0.113416320885201</v>
      </c>
      <c r="F936" s="16">
        <v>0.24458204334365299</v>
      </c>
      <c r="G936" s="16">
        <v>0.20203488372093001</v>
      </c>
      <c r="H936" s="16">
        <v>0.20483870967741899</v>
      </c>
      <c r="I936" s="16">
        <v>0.28796561604584497</v>
      </c>
      <c r="J936" s="16">
        <v>0.13131313131313099</v>
      </c>
      <c r="K936" s="16">
        <v>0.13445378151260501</v>
      </c>
      <c r="L936" s="16">
        <v>0.16814159292035399</v>
      </c>
      <c r="M936" s="16"/>
      <c r="N936" s="16">
        <v>0.23849372384937201</v>
      </c>
      <c r="O936" s="16">
        <v>0.224852071005917</v>
      </c>
      <c r="P936" s="16">
        <v>0.221276595744681</v>
      </c>
      <c r="Q936" s="16">
        <v>0.19984326018808801</v>
      </c>
      <c r="R936" s="16"/>
      <c r="S936" s="16">
        <v>0.22222222222222199</v>
      </c>
      <c r="T936" s="16">
        <v>0.23054755043227701</v>
      </c>
      <c r="U936" s="16">
        <v>0.21307506053268799</v>
      </c>
      <c r="V936" s="16">
        <v>0.22924411400247799</v>
      </c>
      <c r="W936" s="16">
        <v>0.20023282887078001</v>
      </c>
      <c r="X936" s="16">
        <v>0.19892473118279599</v>
      </c>
      <c r="Y936" s="16">
        <v>0.204697986577181</v>
      </c>
      <c r="Z936" s="16"/>
      <c r="AA936" s="16">
        <v>0.20202622169249099</v>
      </c>
      <c r="AB936" s="16">
        <v>0.21686316541622</v>
      </c>
      <c r="AC936" s="16"/>
      <c r="AD936" s="16">
        <v>0.18090909090909099</v>
      </c>
      <c r="AE936" s="16">
        <v>0.22120225051821099</v>
      </c>
      <c r="AF936" s="16"/>
      <c r="AG936" s="16">
        <v>0.226493506493506</v>
      </c>
      <c r="AH936" s="16">
        <v>0.19984326018808801</v>
      </c>
      <c r="AI936" s="16"/>
      <c r="AJ936" s="16">
        <v>0.19849835757860201</v>
      </c>
      <c r="AK936" s="16">
        <v>0.222932651321398</v>
      </c>
      <c r="AL936" s="16"/>
      <c r="AM936" s="16">
        <v>0.20863309352518</v>
      </c>
      <c r="AN936" s="16">
        <v>0.18723849372384899</v>
      </c>
      <c r="AO936" s="16">
        <v>0.22222222222222199</v>
      </c>
      <c r="AP936" s="16">
        <v>0.21164021164021199</v>
      </c>
      <c r="AQ936" s="16"/>
      <c r="AR936" s="16">
        <v>0.220134228187919</v>
      </c>
      <c r="AS936" s="16">
        <v>0.20689655172413801</v>
      </c>
      <c r="AT936" s="16"/>
      <c r="AU936" s="16">
        <v>0.21133231240428799</v>
      </c>
      <c r="AV936" s="16">
        <v>0.211297071129707</v>
      </c>
      <c r="AW936" s="16"/>
      <c r="AX936" s="16">
        <v>0.229007633587786</v>
      </c>
      <c r="AY936" s="16">
        <v>0.20753183419127599</v>
      </c>
      <c r="AZ936" s="16"/>
      <c r="BA936" s="16">
        <v>0.21385542168674701</v>
      </c>
      <c r="BB936" s="16">
        <v>0.21109770808202699</v>
      </c>
      <c r="BC936" s="16"/>
      <c r="BD936" s="16">
        <v>0.21605667060212499</v>
      </c>
      <c r="BE936" s="16">
        <v>0.210192837465565</v>
      </c>
      <c r="BF936" s="16"/>
      <c r="BG936" s="16">
        <v>0.16153846153846199</v>
      </c>
      <c r="BH936" s="16">
        <v>0.21437040550154099</v>
      </c>
      <c r="BI936" s="16"/>
      <c r="BJ936" s="16">
        <v>0.178036605657238</v>
      </c>
      <c r="BK936" s="16">
        <v>0.21646026831785301</v>
      </c>
      <c r="BL936" s="16"/>
      <c r="BM936" s="16">
        <v>0.201704545454545</v>
      </c>
      <c r="BN936" s="16">
        <v>0.21212121212121199</v>
      </c>
      <c r="BO936" s="16"/>
      <c r="BP936" s="16">
        <v>0.195364238410596</v>
      </c>
      <c r="BQ936" s="16">
        <v>0.21378776142525199</v>
      </c>
    </row>
    <row r="937" spans="2:69" x14ac:dyDescent="0.25">
      <c r="B937" t="s">
        <v>420</v>
      </c>
      <c r="C937" s="16">
        <v>0.210185392003574</v>
      </c>
      <c r="D937" s="16">
        <v>0.18452380952381001</v>
      </c>
      <c r="E937" s="16">
        <v>0.20470262793914201</v>
      </c>
      <c r="F937" s="16">
        <v>0.13622291021671801</v>
      </c>
      <c r="G937" s="16">
        <v>0.20203488372093001</v>
      </c>
      <c r="H937" s="16">
        <v>0.25967741935483901</v>
      </c>
      <c r="I937" s="16">
        <v>0.28653295128939799</v>
      </c>
      <c r="J937" s="16">
        <v>0.14646464646464599</v>
      </c>
      <c r="K937" s="16">
        <v>0.19327731092437</v>
      </c>
      <c r="L937" s="16">
        <v>0.25663716814159299</v>
      </c>
      <c r="M937" s="16"/>
      <c r="N937" s="16">
        <v>0.17782426778242699</v>
      </c>
      <c r="O937" s="16">
        <v>0.18737672583826401</v>
      </c>
      <c r="P937" s="16">
        <v>0.22340425531914901</v>
      </c>
      <c r="Q937" s="16">
        <v>0.21590909090909099</v>
      </c>
      <c r="R937" s="16"/>
      <c r="S937" s="16">
        <v>0.19512195121951201</v>
      </c>
      <c r="T937" s="16">
        <v>0.207492795389049</v>
      </c>
      <c r="U937" s="16">
        <v>0.22518159806295401</v>
      </c>
      <c r="V937" s="16">
        <v>0.21313506815365599</v>
      </c>
      <c r="W937" s="16">
        <v>0.21420256111757899</v>
      </c>
      <c r="X937" s="16">
        <v>0.22903225806451599</v>
      </c>
      <c r="Y937" s="16">
        <v>0.19630872483221501</v>
      </c>
      <c r="Z937" s="16"/>
      <c r="AA937" s="16">
        <v>0.21990464839094201</v>
      </c>
      <c r="AB937" s="16">
        <v>0.204358699535548</v>
      </c>
      <c r="AC937" s="16"/>
      <c r="AD937" s="16">
        <v>0.20909090909090899</v>
      </c>
      <c r="AE937" s="16">
        <v>0.21054190109564699</v>
      </c>
      <c r="AF937" s="16"/>
      <c r="AG937" s="16">
        <v>0.202597402597403</v>
      </c>
      <c r="AH937" s="16">
        <v>0.21590909090909099</v>
      </c>
      <c r="AI937" s="16"/>
      <c r="AJ937" s="16">
        <v>0.22993899577663099</v>
      </c>
      <c r="AK937" s="16">
        <v>0.192242114236999</v>
      </c>
      <c r="AL937" s="16"/>
      <c r="AM937" s="16">
        <v>0.15827338129496399</v>
      </c>
      <c r="AN937" s="16">
        <v>0.17782426778242699</v>
      </c>
      <c r="AO937" s="16">
        <v>0.22267025089605699</v>
      </c>
      <c r="AP937" s="16">
        <v>0.21957671957672001</v>
      </c>
      <c r="AQ937" s="16"/>
      <c r="AR937" s="16">
        <v>0.20671140939597299</v>
      </c>
      <c r="AS937" s="16">
        <v>0.21191831268831601</v>
      </c>
      <c r="AT937" s="16"/>
      <c r="AU937" s="16">
        <v>0.23583460949464</v>
      </c>
      <c r="AV937" s="16">
        <v>0.20580543933054399</v>
      </c>
      <c r="AW937" s="16"/>
      <c r="AX937" s="16">
        <v>0.19720101781170499</v>
      </c>
      <c r="AY937" s="16">
        <v>0.21295041994039601</v>
      </c>
      <c r="AZ937" s="16"/>
      <c r="BA937" s="16">
        <v>0.20783132530120499</v>
      </c>
      <c r="BB937" s="16">
        <v>0.21037394451145999</v>
      </c>
      <c r="BC937" s="16"/>
      <c r="BD937" s="16">
        <v>0.19716646989374301</v>
      </c>
      <c r="BE937" s="16">
        <v>0.21322314049586799</v>
      </c>
      <c r="BF937" s="16"/>
      <c r="BG937" s="16">
        <v>0.230769230769231</v>
      </c>
      <c r="BH937" s="16">
        <v>0.208916291202277</v>
      </c>
      <c r="BI937" s="16"/>
      <c r="BJ937" s="16">
        <v>0.20798668885191299</v>
      </c>
      <c r="BK937" s="16">
        <v>0.21052631578947401</v>
      </c>
      <c r="BL937" s="16"/>
      <c r="BM937" s="16">
        <v>0.201704545454545</v>
      </c>
      <c r="BN937" s="16">
        <v>0.21090909090909099</v>
      </c>
      <c r="BO937" s="16"/>
      <c r="BP937" s="16">
        <v>0.23841059602649001</v>
      </c>
      <c r="BQ937" s="16">
        <v>0.20578363026078</v>
      </c>
    </row>
    <row r="938" spans="2:69" x14ac:dyDescent="0.25">
      <c r="B938" t="s">
        <v>421</v>
      </c>
      <c r="C938" s="16">
        <v>0.19566674112128701</v>
      </c>
      <c r="D938" s="16">
        <v>0.203869047619048</v>
      </c>
      <c r="E938" s="16">
        <v>0.244813278008299</v>
      </c>
      <c r="F938" s="16">
        <v>0.18421052631578899</v>
      </c>
      <c r="G938" s="16">
        <v>0.18313953488372101</v>
      </c>
      <c r="H938" s="16">
        <v>0.15322580645161299</v>
      </c>
      <c r="I938" s="16">
        <v>0.20200573065902599</v>
      </c>
      <c r="J938" s="16">
        <v>0.19191919191919199</v>
      </c>
      <c r="K938" s="16">
        <v>0.28571428571428598</v>
      </c>
      <c r="L938" s="16">
        <v>7.9646017699115002E-2</v>
      </c>
      <c r="M938" s="16"/>
      <c r="N938" s="16">
        <v>0.15062761506276201</v>
      </c>
      <c r="O938" s="16">
        <v>0.14398422090729801</v>
      </c>
      <c r="P938" s="16">
        <v>0.17872340425531899</v>
      </c>
      <c r="Q938" s="16">
        <v>0.22061128526645801</v>
      </c>
      <c r="R938" s="16"/>
      <c r="S938" s="16">
        <v>0.181571815718157</v>
      </c>
      <c r="T938" s="16">
        <v>0.20172910662824201</v>
      </c>
      <c r="U938" s="16">
        <v>0.198547215496368</v>
      </c>
      <c r="V938" s="16">
        <v>0.15489467162329601</v>
      </c>
      <c r="W938" s="16">
        <v>0.20954598370197899</v>
      </c>
      <c r="X938" s="16">
        <v>0.21827956989247299</v>
      </c>
      <c r="Y938" s="16">
        <v>0.21812080536912801</v>
      </c>
      <c r="Z938" s="16"/>
      <c r="AA938" s="16">
        <v>0.23599523241954701</v>
      </c>
      <c r="AB938" s="16">
        <v>0.17148981779206901</v>
      </c>
      <c r="AC938" s="16"/>
      <c r="AD938" s="16">
        <v>0.21363636363636401</v>
      </c>
      <c r="AE938" s="16">
        <v>0.18981344388510499</v>
      </c>
      <c r="AF938" s="16"/>
      <c r="AG938" s="16">
        <v>0.16259740259740299</v>
      </c>
      <c r="AH938" s="16">
        <v>0.22061128526645801</v>
      </c>
      <c r="AI938" s="16"/>
      <c r="AJ938" s="16">
        <v>0.22290004692632601</v>
      </c>
      <c r="AK938" s="16">
        <v>0.17092924126172199</v>
      </c>
      <c r="AL938" s="16"/>
      <c r="AM938" s="16">
        <v>0.107913669064748</v>
      </c>
      <c r="AN938" s="16">
        <v>0.14748953974895401</v>
      </c>
      <c r="AO938" s="16">
        <v>0.19310035842293899</v>
      </c>
      <c r="AP938" s="16">
        <v>0.251322751322751</v>
      </c>
      <c r="AQ938" s="16"/>
      <c r="AR938" s="16">
        <v>0.20939597315436201</v>
      </c>
      <c r="AS938" s="16">
        <v>0.188818212253097</v>
      </c>
      <c r="AT938" s="16"/>
      <c r="AU938" s="16">
        <v>0.20520673813170001</v>
      </c>
      <c r="AV938" s="16">
        <v>0.19403765690376601</v>
      </c>
      <c r="AW938" s="16"/>
      <c r="AX938" s="16">
        <v>0.20483460559796399</v>
      </c>
      <c r="AY938" s="16">
        <v>0.19371444053102099</v>
      </c>
      <c r="AZ938" s="16"/>
      <c r="BA938" s="16">
        <v>0.186746987951807</v>
      </c>
      <c r="BB938" s="16">
        <v>0.19638118214716499</v>
      </c>
      <c r="BC938" s="16"/>
      <c r="BD938" s="16">
        <v>0.18181818181818199</v>
      </c>
      <c r="BE938" s="16">
        <v>0.19889807162534401</v>
      </c>
      <c r="BF938" s="16"/>
      <c r="BG938" s="16">
        <v>0.21923076923076901</v>
      </c>
      <c r="BH938" s="16">
        <v>0.194213896134693</v>
      </c>
      <c r="BI938" s="16"/>
      <c r="BJ938" s="16">
        <v>0.21297836938435899</v>
      </c>
      <c r="BK938" s="16">
        <v>0.19298245614035101</v>
      </c>
      <c r="BL938" s="16"/>
      <c r="BM938" s="16">
        <v>0.201704545454545</v>
      </c>
      <c r="BN938" s="16">
        <v>0.19515151515151499</v>
      </c>
      <c r="BO938" s="16"/>
      <c r="BP938" s="16">
        <v>0.21688741721854299</v>
      </c>
      <c r="BQ938" s="16">
        <v>0.192357345726827</v>
      </c>
    </row>
    <row r="939" spans="2:69" x14ac:dyDescent="0.25">
      <c r="B939" t="s">
        <v>422</v>
      </c>
      <c r="C939" s="16">
        <v>0.13893232075050299</v>
      </c>
      <c r="D939" s="16">
        <v>0.10267857142857099</v>
      </c>
      <c r="E939" s="16">
        <v>0.134163208852006</v>
      </c>
      <c r="F939" s="16">
        <v>0.122291021671827</v>
      </c>
      <c r="G939" s="16">
        <v>0.127906976744186</v>
      </c>
      <c r="H939" s="16">
        <v>0.21290322580645199</v>
      </c>
      <c r="I939" s="16">
        <v>0.15759312320916899</v>
      </c>
      <c r="J939" s="16">
        <v>0.12121212121212099</v>
      </c>
      <c r="K939" s="16">
        <v>0.10084033613445401</v>
      </c>
      <c r="L939" s="16">
        <v>9.7345132743362803E-2</v>
      </c>
      <c r="M939" s="16"/>
      <c r="N939" s="16">
        <v>0.13389121338912099</v>
      </c>
      <c r="O939" s="16">
        <v>0.12623274161735701</v>
      </c>
      <c r="P939" s="16">
        <v>0.13510638297872299</v>
      </c>
      <c r="Q939" s="16">
        <v>0.14380877742946699</v>
      </c>
      <c r="R939" s="16"/>
      <c r="S939" s="16">
        <v>0.12737127371273699</v>
      </c>
      <c r="T939" s="16">
        <v>0.17002881844380399</v>
      </c>
      <c r="U939" s="16">
        <v>0.145278450363196</v>
      </c>
      <c r="V939" s="16">
        <v>0.130111524163569</v>
      </c>
      <c r="W939" s="16">
        <v>0.14086146682188599</v>
      </c>
      <c r="X939" s="16">
        <v>0.13763440860215101</v>
      </c>
      <c r="Y939" s="16">
        <v>0.15268456375838901</v>
      </c>
      <c r="Z939" s="16"/>
      <c r="AA939" s="16">
        <v>0.15613825983313501</v>
      </c>
      <c r="AB939" s="16">
        <v>0.12861736334405099</v>
      </c>
      <c r="AC939" s="16"/>
      <c r="AD939" s="16">
        <v>0.148181818181818</v>
      </c>
      <c r="AE939" s="16">
        <v>0.13591945513769599</v>
      </c>
      <c r="AF939" s="16"/>
      <c r="AG939" s="16">
        <v>0.13246753246753201</v>
      </c>
      <c r="AH939" s="16">
        <v>0.14380877742946699</v>
      </c>
      <c r="AI939" s="16"/>
      <c r="AJ939" s="16">
        <v>0.154387611450023</v>
      </c>
      <c r="AK939" s="16">
        <v>0.12489343563512401</v>
      </c>
      <c r="AL939" s="16"/>
      <c r="AM939" s="16">
        <v>0.12949640287769801</v>
      </c>
      <c r="AN939" s="16">
        <v>0.124476987447699</v>
      </c>
      <c r="AO939" s="16">
        <v>0.13888888888888901</v>
      </c>
      <c r="AP939" s="16">
        <v>0.15255731922398599</v>
      </c>
      <c r="AQ939" s="16"/>
      <c r="AR939" s="16">
        <v>0.153691275167785</v>
      </c>
      <c r="AS939" s="16">
        <v>0.13157013726146599</v>
      </c>
      <c r="AT939" s="16"/>
      <c r="AU939" s="16">
        <v>0.15620214395099499</v>
      </c>
      <c r="AV939" s="16">
        <v>0.13598326359832599</v>
      </c>
      <c r="AW939" s="16"/>
      <c r="AX939" s="16">
        <v>0.134860050890585</v>
      </c>
      <c r="AY939" s="16">
        <v>0.13979951232728299</v>
      </c>
      <c r="AZ939" s="16"/>
      <c r="BA939" s="16">
        <v>0.15361445783132499</v>
      </c>
      <c r="BB939" s="16">
        <v>0.13775633293124201</v>
      </c>
      <c r="BC939" s="16"/>
      <c r="BD939" s="16">
        <v>0.14049586776859499</v>
      </c>
      <c r="BE939" s="16">
        <v>0.138567493112948</v>
      </c>
      <c r="BF939" s="16"/>
      <c r="BG939" s="16">
        <v>0.138461538461538</v>
      </c>
      <c r="BH939" s="16">
        <v>0.13896134692909701</v>
      </c>
      <c r="BI939" s="16"/>
      <c r="BJ939" s="16">
        <v>0.171381031613977</v>
      </c>
      <c r="BK939" s="16">
        <v>0.13390092879257001</v>
      </c>
      <c r="BL939" s="16"/>
      <c r="BM939" s="16">
        <v>0.1875</v>
      </c>
      <c r="BN939" s="16">
        <v>0.13478787878787901</v>
      </c>
      <c r="BO939" s="16"/>
      <c r="BP939" s="16">
        <v>0.14403973509933801</v>
      </c>
      <c r="BQ939" s="16">
        <v>0.138135812032017</v>
      </c>
    </row>
    <row r="940" spans="2:69" x14ac:dyDescent="0.25">
      <c r="B940" t="s">
        <v>423</v>
      </c>
      <c r="C940" s="16">
        <v>0.13401831583649801</v>
      </c>
      <c r="D940" s="16">
        <v>7.1428571428571397E-2</v>
      </c>
      <c r="E940" s="16">
        <v>0.18118948824343001</v>
      </c>
      <c r="F940" s="16">
        <v>0.13931888544891599</v>
      </c>
      <c r="G940" s="16">
        <v>9.5930232558139497E-2</v>
      </c>
      <c r="H940" s="16">
        <v>0.209677419354839</v>
      </c>
      <c r="I940" s="16">
        <v>0.12607449856733499</v>
      </c>
      <c r="J940" s="16">
        <v>0.10606060606060599</v>
      </c>
      <c r="K940" s="16">
        <v>0.10084033613445401</v>
      </c>
      <c r="L940" s="16">
        <v>0.123893805309735</v>
      </c>
      <c r="M940" s="16"/>
      <c r="N940" s="16">
        <v>8.78661087866109E-2</v>
      </c>
      <c r="O940" s="16">
        <v>0.122287968441815</v>
      </c>
      <c r="P940" s="16">
        <v>0.14361702127659601</v>
      </c>
      <c r="Q940" s="16">
        <v>0.14145768025078401</v>
      </c>
      <c r="R940" s="16"/>
      <c r="S940" s="16">
        <v>0.10840108401084</v>
      </c>
      <c r="T940" s="16">
        <v>0.13256484149855899</v>
      </c>
      <c r="U940" s="16">
        <v>0.15496368038740899</v>
      </c>
      <c r="V940" s="16">
        <v>0.110285006195787</v>
      </c>
      <c r="W940" s="16">
        <v>0.13038416763678701</v>
      </c>
      <c r="X940" s="16">
        <v>0.15591397849462399</v>
      </c>
      <c r="Y940" s="16">
        <v>0.161073825503356</v>
      </c>
      <c r="Z940" s="16"/>
      <c r="AA940" s="16">
        <v>0.142431466030989</v>
      </c>
      <c r="AB940" s="16">
        <v>0.12897463379778501</v>
      </c>
      <c r="AC940" s="16"/>
      <c r="AD940" s="16">
        <v>0.14090909090909101</v>
      </c>
      <c r="AE940" s="16">
        <v>0.13177376369558799</v>
      </c>
      <c r="AF940" s="16"/>
      <c r="AG940" s="16">
        <v>0.12415584415584401</v>
      </c>
      <c r="AH940" s="16">
        <v>0.14145768025078401</v>
      </c>
      <c r="AI940" s="16"/>
      <c r="AJ940" s="16">
        <v>0.15767245424683199</v>
      </c>
      <c r="AK940" s="16">
        <v>0.11253196930946301</v>
      </c>
      <c r="AL940" s="16"/>
      <c r="AM940" s="16">
        <v>7.9136690647481994E-2</v>
      </c>
      <c r="AN940" s="16">
        <v>0.11506276150627601</v>
      </c>
      <c r="AO940" s="16">
        <v>0.140681003584229</v>
      </c>
      <c r="AP940" s="16">
        <v>0.141975308641975</v>
      </c>
      <c r="AQ940" s="16"/>
      <c r="AR940" s="16">
        <v>0.134228187919463</v>
      </c>
      <c r="AS940" s="16">
        <v>0.13391362571141599</v>
      </c>
      <c r="AT940" s="16"/>
      <c r="AU940" s="16">
        <v>0.14241960183767199</v>
      </c>
      <c r="AV940" s="16">
        <v>0.13258368200836801</v>
      </c>
      <c r="AW940" s="16"/>
      <c r="AX940" s="16">
        <v>0.13231552162849899</v>
      </c>
      <c r="AY940" s="16">
        <v>0.134380926578163</v>
      </c>
      <c r="AZ940" s="16"/>
      <c r="BA940" s="16">
        <v>0.108433734939759</v>
      </c>
      <c r="BB940" s="16">
        <v>0.13606755126658601</v>
      </c>
      <c r="BC940" s="16"/>
      <c r="BD940" s="16">
        <v>0.15348288075560801</v>
      </c>
      <c r="BE940" s="16">
        <v>0.12947658402203899</v>
      </c>
      <c r="BF940" s="16"/>
      <c r="BG940" s="16">
        <v>0.19615384615384601</v>
      </c>
      <c r="BH940" s="16">
        <v>0.13018733696941001</v>
      </c>
      <c r="BI940" s="16"/>
      <c r="BJ940" s="16">
        <v>0.14808652246256199</v>
      </c>
      <c r="BK940" s="16">
        <v>0.13183694530443801</v>
      </c>
      <c r="BL940" s="16"/>
      <c r="BM940" s="16">
        <v>0.15909090909090901</v>
      </c>
      <c r="BN940" s="16">
        <v>0.13187878787878801</v>
      </c>
      <c r="BO940" s="16"/>
      <c r="BP940" s="16">
        <v>0.13410596026490099</v>
      </c>
      <c r="BQ940" s="16">
        <v>0.134004647560031</v>
      </c>
    </row>
    <row r="941" spans="2:69" x14ac:dyDescent="0.25">
      <c r="B941" t="s">
        <v>424</v>
      </c>
      <c r="C941" s="16">
        <v>0.13334822425731499</v>
      </c>
      <c r="D941" s="16">
        <v>0.144345238095238</v>
      </c>
      <c r="E941" s="16">
        <v>0.141078838174274</v>
      </c>
      <c r="F941" s="16">
        <v>0.113003095975232</v>
      </c>
      <c r="G941" s="16">
        <v>0.17587209302325599</v>
      </c>
      <c r="H941" s="16">
        <v>9.0322580645161299E-2</v>
      </c>
      <c r="I941" s="16">
        <v>0.120343839541547</v>
      </c>
      <c r="J941" s="16">
        <v>9.0909090909090898E-2</v>
      </c>
      <c r="K941" s="16">
        <v>0.23529411764705899</v>
      </c>
      <c r="L941" s="16">
        <v>0.15929203539823</v>
      </c>
      <c r="M941" s="16"/>
      <c r="N941" s="16">
        <v>8.9958158995815898E-2</v>
      </c>
      <c r="O941" s="16">
        <v>0.110453648915187</v>
      </c>
      <c r="P941" s="16">
        <v>0.12765957446808501</v>
      </c>
      <c r="Q941" s="16">
        <v>0.14811912225705301</v>
      </c>
      <c r="R941" s="16"/>
      <c r="S941" s="16">
        <v>0.113821138211382</v>
      </c>
      <c r="T941" s="16">
        <v>0.144092219020173</v>
      </c>
      <c r="U941" s="16">
        <v>0.128329297820823</v>
      </c>
      <c r="V941" s="16">
        <v>0.121437422552664</v>
      </c>
      <c r="W941" s="16">
        <v>0.133876600698487</v>
      </c>
      <c r="X941" s="16">
        <v>0.15698924731182801</v>
      </c>
      <c r="Y941" s="16">
        <v>0.124161073825503</v>
      </c>
      <c r="Z941" s="16"/>
      <c r="AA941" s="16">
        <v>0.16090584028605501</v>
      </c>
      <c r="AB941" s="16">
        <v>0.116827438370847</v>
      </c>
      <c r="AC941" s="16"/>
      <c r="AD941" s="16">
        <v>0.12090909090909099</v>
      </c>
      <c r="AE941" s="16">
        <v>0.13740005922416301</v>
      </c>
      <c r="AF941" s="16"/>
      <c r="AG941" s="16">
        <v>0.113766233766234</v>
      </c>
      <c r="AH941" s="16">
        <v>0.14811912225705301</v>
      </c>
      <c r="AI941" s="16"/>
      <c r="AJ941" s="16">
        <v>0.149225715626466</v>
      </c>
      <c r="AK941" s="16">
        <v>0.118925831202046</v>
      </c>
      <c r="AL941" s="16"/>
      <c r="AM941" s="16">
        <v>9.3525179856115095E-2</v>
      </c>
      <c r="AN941" s="16">
        <v>0.127615062761506</v>
      </c>
      <c r="AO941" s="16">
        <v>0.128136200716846</v>
      </c>
      <c r="AP941" s="16">
        <v>0.15343915343915299</v>
      </c>
      <c r="AQ941" s="16"/>
      <c r="AR941" s="16">
        <v>0.161744966442953</v>
      </c>
      <c r="AS941" s="16">
        <v>0.11918312688316</v>
      </c>
      <c r="AT941" s="16"/>
      <c r="AU941" s="16">
        <v>0.13169984686064301</v>
      </c>
      <c r="AV941" s="16">
        <v>0.13362970711297101</v>
      </c>
      <c r="AW941" s="16"/>
      <c r="AX941" s="16">
        <v>0.14503816793893101</v>
      </c>
      <c r="AY941" s="16">
        <v>0.130858845841235</v>
      </c>
      <c r="AZ941" s="16"/>
      <c r="BA941" s="16">
        <v>0.123493975903614</v>
      </c>
      <c r="BB941" s="16">
        <v>0.13413751507840799</v>
      </c>
      <c r="BC941" s="16"/>
      <c r="BD941" s="16">
        <v>0.13931523022432099</v>
      </c>
      <c r="BE941" s="16">
        <v>0.13195592286501401</v>
      </c>
      <c r="BF941" s="16"/>
      <c r="BG941" s="16">
        <v>0.142307692307692</v>
      </c>
      <c r="BH941" s="16">
        <v>0.13279582641688401</v>
      </c>
      <c r="BI941" s="16"/>
      <c r="BJ941" s="16">
        <v>0.184692179700499</v>
      </c>
      <c r="BK941" s="16">
        <v>0.12538699690402499</v>
      </c>
      <c r="BL941" s="16"/>
      <c r="BM941" s="16">
        <v>0.15909090909090901</v>
      </c>
      <c r="BN941" s="16">
        <v>0.13115151515151499</v>
      </c>
      <c r="BO941" s="16"/>
      <c r="BP941" s="16">
        <v>0.12748344370860901</v>
      </c>
      <c r="BQ941" s="16">
        <v>0.13426284533953001</v>
      </c>
    </row>
    <row r="942" spans="2:69" x14ac:dyDescent="0.25">
      <c r="B942" t="s">
        <v>425</v>
      </c>
      <c r="C942" s="16">
        <v>0.13044449408085801</v>
      </c>
      <c r="D942" s="16">
        <v>0.129464285714286</v>
      </c>
      <c r="E942" s="16">
        <v>0.12448132780083</v>
      </c>
      <c r="F942" s="16">
        <v>0.14396284829721401</v>
      </c>
      <c r="G942" s="16">
        <v>0.13517441860465099</v>
      </c>
      <c r="H942" s="16">
        <v>8.7096774193548401E-2</v>
      </c>
      <c r="I942" s="16">
        <v>0.16762177650429799</v>
      </c>
      <c r="J942" s="16">
        <v>0.10101010101010099</v>
      </c>
      <c r="K942" s="16">
        <v>0.13445378151260501</v>
      </c>
      <c r="L942" s="16">
        <v>0.123893805309735</v>
      </c>
      <c r="M942" s="16"/>
      <c r="N942" s="16">
        <v>8.3682008368200805E-2</v>
      </c>
      <c r="O942" s="16">
        <v>9.2702169625246494E-2</v>
      </c>
      <c r="P942" s="16">
        <v>9.8936170212766003E-2</v>
      </c>
      <c r="Q942" s="16">
        <v>0.15830721003134801</v>
      </c>
      <c r="R942" s="16"/>
      <c r="S942" s="16">
        <v>0.124661246612466</v>
      </c>
      <c r="T942" s="16">
        <v>0.13832853025936601</v>
      </c>
      <c r="U942" s="16">
        <v>0.128329297820823</v>
      </c>
      <c r="V942" s="16">
        <v>0.100371747211896</v>
      </c>
      <c r="W942" s="16">
        <v>0.12689173457508701</v>
      </c>
      <c r="X942" s="16">
        <v>0.158064516129032</v>
      </c>
      <c r="Y942" s="16">
        <v>0.14597315436241601</v>
      </c>
      <c r="Z942" s="16"/>
      <c r="AA942" s="16">
        <v>0.15613825983313501</v>
      </c>
      <c r="AB942" s="16">
        <v>0.115041086102179</v>
      </c>
      <c r="AC942" s="16"/>
      <c r="AD942" s="16">
        <v>0.12090909090909099</v>
      </c>
      <c r="AE942" s="16">
        <v>0.13355048859934901</v>
      </c>
      <c r="AF942" s="16"/>
      <c r="AG942" s="16">
        <v>9.3506493506493496E-2</v>
      </c>
      <c r="AH942" s="16">
        <v>0.15830721003134801</v>
      </c>
      <c r="AI942" s="16"/>
      <c r="AJ942" s="16">
        <v>0.13561708118254301</v>
      </c>
      <c r="AK942" s="16">
        <v>0.12574595055413501</v>
      </c>
      <c r="AL942" s="16"/>
      <c r="AM942" s="16">
        <v>5.7553956834532398E-2</v>
      </c>
      <c r="AN942" s="16">
        <v>9.8326359832636004E-2</v>
      </c>
      <c r="AO942" s="16">
        <v>0.123655913978495</v>
      </c>
      <c r="AP942" s="16">
        <v>0.179012345679012</v>
      </c>
      <c r="AQ942" s="16"/>
      <c r="AR942" s="16">
        <v>0.135570469798658</v>
      </c>
      <c r="AS942" s="16">
        <v>0.12788751255440201</v>
      </c>
      <c r="AT942" s="16"/>
      <c r="AU942" s="16">
        <v>0.15620214395099499</v>
      </c>
      <c r="AV942" s="16">
        <v>0.126046025104602</v>
      </c>
      <c r="AW942" s="16"/>
      <c r="AX942" s="16">
        <v>0.15139949109414799</v>
      </c>
      <c r="AY942" s="16">
        <v>0.12598211866702799</v>
      </c>
      <c r="AZ942" s="16"/>
      <c r="BA942" s="16">
        <v>0.16265060240963899</v>
      </c>
      <c r="BB942" s="16">
        <v>0.127864897466827</v>
      </c>
      <c r="BC942" s="16"/>
      <c r="BD942" s="16">
        <v>0.13459268004722499</v>
      </c>
      <c r="BE942" s="16">
        <v>0.12947658402203899</v>
      </c>
      <c r="BF942" s="16"/>
      <c r="BG942" s="16">
        <v>0.16538461538461499</v>
      </c>
      <c r="BH942" s="16">
        <v>0.12829025373488301</v>
      </c>
      <c r="BI942" s="16"/>
      <c r="BJ942" s="16">
        <v>0.169717138103161</v>
      </c>
      <c r="BK942" s="16">
        <v>0.124355005159959</v>
      </c>
      <c r="BL942" s="16"/>
      <c r="BM942" s="16">
        <v>0.16193181818181801</v>
      </c>
      <c r="BN942" s="16">
        <v>0.12775757575757599</v>
      </c>
      <c r="BO942" s="16"/>
      <c r="BP942" s="16">
        <v>0.13410596026490099</v>
      </c>
      <c r="BQ942" s="16">
        <v>0.129873483088045</v>
      </c>
    </row>
    <row r="943" spans="2:69" x14ac:dyDescent="0.25">
      <c r="B943" t="s">
        <v>426</v>
      </c>
      <c r="C943" s="16">
        <v>0.119052937234755</v>
      </c>
      <c r="D943" s="16">
        <v>0.12648809523809501</v>
      </c>
      <c r="E943" s="16">
        <v>0.15076071922545001</v>
      </c>
      <c r="F943" s="16">
        <v>8.6687306501548003E-2</v>
      </c>
      <c r="G943" s="16">
        <v>0.13517441860465099</v>
      </c>
      <c r="H943" s="16">
        <v>0.10806451612903201</v>
      </c>
      <c r="I943" s="16">
        <v>9.8853868194842404E-2</v>
      </c>
      <c r="J943" s="16">
        <v>0.12626262626262599</v>
      </c>
      <c r="K943" s="16">
        <v>9.2436974789915999E-2</v>
      </c>
      <c r="L943" s="16">
        <v>0.15929203539823</v>
      </c>
      <c r="M943" s="16"/>
      <c r="N943" s="16">
        <v>6.6945606694560705E-2</v>
      </c>
      <c r="O943" s="16">
        <v>0.13017751479289899</v>
      </c>
      <c r="P943" s="16">
        <v>0.14361702127659601</v>
      </c>
      <c r="Q943" s="16">
        <v>0.117554858934169</v>
      </c>
      <c r="R943" s="16"/>
      <c r="S943" s="16">
        <v>9.7560975609756101E-2</v>
      </c>
      <c r="T943" s="16">
        <v>0.112391930835735</v>
      </c>
      <c r="U943" s="16">
        <v>0.15012106537530301</v>
      </c>
      <c r="V943" s="16">
        <v>0.100371747211896</v>
      </c>
      <c r="W943" s="16">
        <v>0.12689173457508701</v>
      </c>
      <c r="X943" s="16">
        <v>0.12688172043010801</v>
      </c>
      <c r="Y943" s="16">
        <v>0.115771812080537</v>
      </c>
      <c r="Z943" s="16"/>
      <c r="AA943" s="16">
        <v>0.126340882002384</v>
      </c>
      <c r="AB943" s="16">
        <v>0.114683815648446</v>
      </c>
      <c r="AC943" s="16"/>
      <c r="AD943" s="16">
        <v>0.12727272727272701</v>
      </c>
      <c r="AE943" s="16">
        <v>0.116375481196328</v>
      </c>
      <c r="AF943" s="16"/>
      <c r="AG943" s="16">
        <v>0.121038961038961</v>
      </c>
      <c r="AH943" s="16">
        <v>0.117554858934169</v>
      </c>
      <c r="AI943" s="16"/>
      <c r="AJ943" s="16">
        <v>0.121069920225246</v>
      </c>
      <c r="AK943" s="16">
        <v>0.117220801364024</v>
      </c>
      <c r="AL943" s="16"/>
      <c r="AM943" s="16">
        <v>6.4748201438848907E-2</v>
      </c>
      <c r="AN943" s="16">
        <v>0.107740585774059</v>
      </c>
      <c r="AO943" s="16">
        <v>0.125448028673835</v>
      </c>
      <c r="AP943" s="16">
        <v>0.122574955908289</v>
      </c>
      <c r="AQ943" s="16"/>
      <c r="AR943" s="16">
        <v>0.118791946308725</v>
      </c>
      <c r="AS943" s="16">
        <v>0.11918312688316</v>
      </c>
      <c r="AT943" s="16"/>
      <c r="AU943" s="16">
        <v>0.107197549770291</v>
      </c>
      <c r="AV943" s="16">
        <v>0.121077405857741</v>
      </c>
      <c r="AW943" s="16"/>
      <c r="AX943" s="16">
        <v>0.15139949109414799</v>
      </c>
      <c r="AY943" s="16">
        <v>0.11216472500677301</v>
      </c>
      <c r="AZ943" s="16"/>
      <c r="BA943" s="16">
        <v>0.14457831325301199</v>
      </c>
      <c r="BB943" s="16">
        <v>0.117008443908323</v>
      </c>
      <c r="BC943" s="16"/>
      <c r="BD943" s="16">
        <v>0.127508854781582</v>
      </c>
      <c r="BE943" s="16">
        <v>0.117079889807163</v>
      </c>
      <c r="BF943" s="16"/>
      <c r="BG943" s="16">
        <v>0.134615384615385</v>
      </c>
      <c r="BH943" s="16">
        <v>0.1180934313493</v>
      </c>
      <c r="BI943" s="16"/>
      <c r="BJ943" s="16">
        <v>0.15640599001663899</v>
      </c>
      <c r="BK943" s="16">
        <v>0.113261093911249</v>
      </c>
      <c r="BL943" s="16"/>
      <c r="BM943" s="16">
        <v>0.139204545454545</v>
      </c>
      <c r="BN943" s="16">
        <v>0.117333333333333</v>
      </c>
      <c r="BO943" s="16"/>
      <c r="BP943" s="16">
        <v>0.13245033112582799</v>
      </c>
      <c r="BQ943" s="16">
        <v>0.116963594113091</v>
      </c>
    </row>
    <row r="944" spans="2:69" x14ac:dyDescent="0.25">
      <c r="B944" t="s">
        <v>427</v>
      </c>
      <c r="C944" s="16">
        <v>9.9620281438463298E-2</v>
      </c>
      <c r="D944" s="16">
        <v>8.1845238095238096E-2</v>
      </c>
      <c r="E944" s="16">
        <v>0.110650069156293</v>
      </c>
      <c r="F944" s="16">
        <v>8.9783281733746098E-2</v>
      </c>
      <c r="G944" s="16">
        <v>0.12936046511627899</v>
      </c>
      <c r="H944" s="16">
        <v>0.112903225806452</v>
      </c>
      <c r="I944" s="16">
        <v>8.4527220630372504E-2</v>
      </c>
      <c r="J944" s="16">
        <v>9.5959595959595995E-2</v>
      </c>
      <c r="K944" s="16">
        <v>7.5630252100840303E-2</v>
      </c>
      <c r="L944" s="16">
        <v>6.1946902654867297E-2</v>
      </c>
      <c r="M944" s="16"/>
      <c r="N944" s="16">
        <v>0.119246861924686</v>
      </c>
      <c r="O944" s="16">
        <v>8.2840236686390498E-2</v>
      </c>
      <c r="P944" s="16">
        <v>0.102127659574468</v>
      </c>
      <c r="Q944" s="16">
        <v>9.8354231974921602E-2</v>
      </c>
      <c r="R944" s="16"/>
      <c r="S944" s="16">
        <v>9.7560975609756101E-2</v>
      </c>
      <c r="T944" s="16">
        <v>9.7982708933717605E-2</v>
      </c>
      <c r="U944" s="16">
        <v>0.11864406779661001</v>
      </c>
      <c r="V944" s="16">
        <v>9.1697645600991307E-2</v>
      </c>
      <c r="W944" s="16">
        <v>0.10942956926658901</v>
      </c>
      <c r="X944" s="16">
        <v>9.6774193548387094E-2</v>
      </c>
      <c r="Y944" s="16">
        <v>0.10402684563758401</v>
      </c>
      <c r="Z944" s="16"/>
      <c r="AA944" s="16">
        <v>0.113230035756853</v>
      </c>
      <c r="AB944" s="16">
        <v>9.1461236155769898E-2</v>
      </c>
      <c r="AC944" s="16"/>
      <c r="AD944" s="16">
        <v>9.7272727272727302E-2</v>
      </c>
      <c r="AE944" s="16">
        <v>0.100384957062481</v>
      </c>
      <c r="AF944" s="16"/>
      <c r="AG944" s="16">
        <v>0.101298701298701</v>
      </c>
      <c r="AH944" s="16">
        <v>9.8354231974921602E-2</v>
      </c>
      <c r="AI944" s="16"/>
      <c r="AJ944" s="16">
        <v>0.106053496011262</v>
      </c>
      <c r="AK944" s="16">
        <v>9.3776641091219096E-2</v>
      </c>
      <c r="AL944" s="16"/>
      <c r="AM944" s="16">
        <v>0.12949640287769801</v>
      </c>
      <c r="AN944" s="16">
        <v>9.6234309623431005E-2</v>
      </c>
      <c r="AO944" s="16">
        <v>9.9910394265233002E-2</v>
      </c>
      <c r="AP944" s="16">
        <v>9.9647266313933003E-2</v>
      </c>
      <c r="AQ944" s="16"/>
      <c r="AR944" s="16">
        <v>9.7986577181208095E-2</v>
      </c>
      <c r="AS944" s="16">
        <v>0.100435219283562</v>
      </c>
      <c r="AT944" s="16"/>
      <c r="AU944" s="16">
        <v>0.13169984686064301</v>
      </c>
      <c r="AV944" s="16">
        <v>9.4142259414225896E-2</v>
      </c>
      <c r="AW944" s="16"/>
      <c r="AX944" s="16">
        <v>0.12977099236641201</v>
      </c>
      <c r="AY944" s="16">
        <v>9.3199674884855005E-2</v>
      </c>
      <c r="AZ944" s="16"/>
      <c r="BA944" s="16">
        <v>0.114457831325301</v>
      </c>
      <c r="BB944" s="16">
        <v>9.8431845597104897E-2</v>
      </c>
      <c r="BC944" s="16"/>
      <c r="BD944" s="16">
        <v>0.101534828807556</v>
      </c>
      <c r="BE944" s="16">
        <v>9.9173553719008295E-2</v>
      </c>
      <c r="BF944" s="16"/>
      <c r="BG944" s="16">
        <v>0.142307692307692</v>
      </c>
      <c r="BH944" s="16">
        <v>9.6988380365188503E-2</v>
      </c>
      <c r="BI944" s="16"/>
      <c r="BJ944" s="16">
        <v>0.121464226289517</v>
      </c>
      <c r="BK944" s="16">
        <v>9.6233230134158895E-2</v>
      </c>
      <c r="BL944" s="16"/>
      <c r="BM944" s="16">
        <v>0.12215909090909099</v>
      </c>
      <c r="BN944" s="16">
        <v>9.7696969696969699E-2</v>
      </c>
      <c r="BO944" s="16"/>
      <c r="BP944" s="16">
        <v>0.10927152317880801</v>
      </c>
      <c r="BQ944" s="16">
        <v>9.8115156209656607E-2</v>
      </c>
    </row>
    <row r="945" spans="2:69" x14ac:dyDescent="0.25">
      <c r="B945" t="s">
        <v>428</v>
      </c>
      <c r="C945" s="16">
        <v>9.80567344203708E-2</v>
      </c>
      <c r="D945" s="16">
        <v>6.3988095238095205E-2</v>
      </c>
      <c r="E945" s="16">
        <v>0.103734439834025</v>
      </c>
      <c r="F945" s="16">
        <v>7.7399380804953594E-2</v>
      </c>
      <c r="G945" s="16">
        <v>0.143895348837209</v>
      </c>
      <c r="H945" s="16">
        <v>0.119354838709677</v>
      </c>
      <c r="I945" s="16">
        <v>7.5931232091690504E-2</v>
      </c>
      <c r="J945" s="16">
        <v>8.5858585858585898E-2</v>
      </c>
      <c r="K945" s="16">
        <v>0.184873949579832</v>
      </c>
      <c r="L945" s="16">
        <v>5.3097345132743397E-2</v>
      </c>
      <c r="M945" s="16"/>
      <c r="N945" s="16">
        <v>0.110878661087866</v>
      </c>
      <c r="O945" s="16">
        <v>9.8619329388560203E-2</v>
      </c>
      <c r="P945" s="16">
        <v>9.0425531914893595E-2</v>
      </c>
      <c r="Q945" s="16">
        <v>9.8354231974921602E-2</v>
      </c>
      <c r="R945" s="16"/>
      <c r="S945" s="16">
        <v>0.10840108401084</v>
      </c>
      <c r="T945" s="16">
        <v>8.6455331412103806E-2</v>
      </c>
      <c r="U945" s="16">
        <v>0.108958837772397</v>
      </c>
      <c r="V945" s="16">
        <v>9.4175960346964099E-2</v>
      </c>
      <c r="W945" s="16">
        <v>0.10942956926658901</v>
      </c>
      <c r="X945" s="16">
        <v>9.6774193548387094E-2</v>
      </c>
      <c r="Y945" s="16">
        <v>9.7315436241610695E-2</v>
      </c>
      <c r="Z945" s="16"/>
      <c r="AA945" s="16">
        <v>0.10905840286054801</v>
      </c>
      <c r="AB945" s="16">
        <v>9.1461236155769898E-2</v>
      </c>
      <c r="AC945" s="16"/>
      <c r="AD945" s="16">
        <v>0.103636363636364</v>
      </c>
      <c r="AE945" s="16">
        <v>9.6239265620373105E-2</v>
      </c>
      <c r="AF945" s="16"/>
      <c r="AG945" s="16">
        <v>9.76623376623377E-2</v>
      </c>
      <c r="AH945" s="16">
        <v>9.8354231974921602E-2</v>
      </c>
      <c r="AI945" s="16"/>
      <c r="AJ945" s="16">
        <v>0.102768653214453</v>
      </c>
      <c r="AK945" s="16">
        <v>9.3776641091219096E-2</v>
      </c>
      <c r="AL945" s="16"/>
      <c r="AM945" s="16">
        <v>0.107913669064748</v>
      </c>
      <c r="AN945" s="16">
        <v>0.101464435146444</v>
      </c>
      <c r="AO945" s="16">
        <v>9.4982078853046603E-2</v>
      </c>
      <c r="AP945" s="16">
        <v>0.101410934744268</v>
      </c>
      <c r="AQ945" s="16"/>
      <c r="AR945" s="16">
        <v>0.10738255033557</v>
      </c>
      <c r="AS945" s="16">
        <v>9.3404753933712795E-2</v>
      </c>
      <c r="AT945" s="16"/>
      <c r="AU945" s="16">
        <v>0.11791730474732</v>
      </c>
      <c r="AV945" s="16">
        <v>9.4665271966527201E-2</v>
      </c>
      <c r="AW945" s="16"/>
      <c r="AX945" s="16">
        <v>9.7964376590330804E-2</v>
      </c>
      <c r="AY945" s="16">
        <v>9.8076402059062595E-2</v>
      </c>
      <c r="AZ945" s="16"/>
      <c r="BA945" s="16">
        <v>0.120481927710843</v>
      </c>
      <c r="BB945" s="16">
        <v>9.6260554885404095E-2</v>
      </c>
      <c r="BC945" s="16"/>
      <c r="BD945" s="16">
        <v>0.107438016528926</v>
      </c>
      <c r="BE945" s="16">
        <v>9.58677685950413E-2</v>
      </c>
      <c r="BF945" s="16"/>
      <c r="BG945" s="16">
        <v>0.138461538461538</v>
      </c>
      <c r="BH945" s="16">
        <v>9.55655679392933E-2</v>
      </c>
      <c r="BI945" s="16"/>
      <c r="BJ945" s="16">
        <v>0.13810316139767101</v>
      </c>
      <c r="BK945" s="16">
        <v>9.1847265221878194E-2</v>
      </c>
      <c r="BL945" s="16"/>
      <c r="BM945" s="16">
        <v>0.13636363636363599</v>
      </c>
      <c r="BN945" s="16">
        <v>9.4787878787878796E-2</v>
      </c>
      <c r="BO945" s="16"/>
      <c r="BP945" s="16">
        <v>0.112582781456954</v>
      </c>
      <c r="BQ945" s="16">
        <v>9.5791376194164696E-2</v>
      </c>
    </row>
    <row r="946" spans="2:69" x14ac:dyDescent="0.25">
      <c r="B946" t="s">
        <v>429</v>
      </c>
      <c r="C946" s="16">
        <v>7.8624078624078594E-2</v>
      </c>
      <c r="D946" s="16">
        <v>6.9940476190476206E-2</v>
      </c>
      <c r="E946" s="16">
        <v>9.9585062240663894E-2</v>
      </c>
      <c r="F946" s="16">
        <v>6.6563467492260095E-2</v>
      </c>
      <c r="G946" s="16">
        <v>9.0116279069767394E-2</v>
      </c>
      <c r="H946" s="16">
        <v>7.7419354838709695E-2</v>
      </c>
      <c r="I946" s="16">
        <v>5.5873925501432699E-2</v>
      </c>
      <c r="J946" s="16">
        <v>9.0909090909090898E-2</v>
      </c>
      <c r="K946" s="16">
        <v>0.13445378151260501</v>
      </c>
      <c r="L946" s="16">
        <v>6.1946902654867297E-2</v>
      </c>
      <c r="M946" s="16"/>
      <c r="N946" s="16">
        <v>3.9748953974895397E-2</v>
      </c>
      <c r="O946" s="16">
        <v>6.9033530571992102E-2</v>
      </c>
      <c r="P946" s="16">
        <v>7.8723404255319193E-2</v>
      </c>
      <c r="Q946" s="16">
        <v>8.7774294670846395E-2</v>
      </c>
      <c r="R946" s="16"/>
      <c r="S946" s="16">
        <v>7.0460704607046107E-2</v>
      </c>
      <c r="T946" s="16">
        <v>7.2046109510086498E-2</v>
      </c>
      <c r="U946" s="16">
        <v>9.4430992736077496E-2</v>
      </c>
      <c r="V946" s="16">
        <v>5.5762081784386602E-2</v>
      </c>
      <c r="W946" s="16">
        <v>9.1967403958090804E-2</v>
      </c>
      <c r="X946" s="16">
        <v>9.0322580645161299E-2</v>
      </c>
      <c r="Y946" s="16">
        <v>8.8926174496644306E-2</v>
      </c>
      <c r="Z946" s="16"/>
      <c r="AA946" s="16">
        <v>0.105482717520858</v>
      </c>
      <c r="AB946" s="16">
        <v>6.2522329403358307E-2</v>
      </c>
      <c r="AC946" s="16"/>
      <c r="AD946" s="16">
        <v>9.0909090909090898E-2</v>
      </c>
      <c r="AE946" s="16">
        <v>7.4622445957950798E-2</v>
      </c>
      <c r="AF946" s="16"/>
      <c r="AG946" s="16">
        <v>6.6493506493506493E-2</v>
      </c>
      <c r="AH946" s="16">
        <v>8.7774294670846395E-2</v>
      </c>
      <c r="AI946" s="16"/>
      <c r="AJ946" s="16">
        <v>9.0098545283904305E-2</v>
      </c>
      <c r="AK946" s="16">
        <v>6.8201193520886605E-2</v>
      </c>
      <c r="AL946" s="16"/>
      <c r="AM946" s="16">
        <v>5.0359712230215799E-2</v>
      </c>
      <c r="AN946" s="16">
        <v>6.9037656903765704E-2</v>
      </c>
      <c r="AO946" s="16">
        <v>6.6308243727598595E-2</v>
      </c>
      <c r="AP946" s="16">
        <v>0.113756613756614</v>
      </c>
      <c r="AQ946" s="16"/>
      <c r="AR946" s="16">
        <v>8.0536912751677805E-2</v>
      </c>
      <c r="AS946" s="16">
        <v>7.7669902912621394E-2</v>
      </c>
      <c r="AT946" s="16"/>
      <c r="AU946" s="16">
        <v>7.8101071975497705E-2</v>
      </c>
      <c r="AV946" s="16">
        <v>7.8713389121338906E-2</v>
      </c>
      <c r="AW946" s="16"/>
      <c r="AX946" s="16">
        <v>0.103053435114504</v>
      </c>
      <c r="AY946" s="16">
        <v>7.3421836900568999E-2</v>
      </c>
      <c r="AZ946" s="16"/>
      <c r="BA946" s="16">
        <v>9.9397590361445798E-2</v>
      </c>
      <c r="BB946" s="16">
        <v>7.6960193003618796E-2</v>
      </c>
      <c r="BC946" s="16"/>
      <c r="BD946" s="16">
        <v>9.4451003541912604E-2</v>
      </c>
      <c r="BE946" s="16">
        <v>7.4931129476583994E-2</v>
      </c>
      <c r="BF946" s="16"/>
      <c r="BG946" s="16">
        <v>0.115384615384615</v>
      </c>
      <c r="BH946" s="16">
        <v>7.6357600189708302E-2</v>
      </c>
      <c r="BI946" s="16"/>
      <c r="BJ946" s="16">
        <v>0.118136439267887</v>
      </c>
      <c r="BK946" s="16">
        <v>7.2497420020639802E-2</v>
      </c>
      <c r="BL946" s="16"/>
      <c r="BM946" s="16">
        <v>0.102272727272727</v>
      </c>
      <c r="BN946" s="16">
        <v>7.6606060606060594E-2</v>
      </c>
      <c r="BO946" s="16"/>
      <c r="BP946" s="16">
        <v>9.6026490066225198E-2</v>
      </c>
      <c r="BQ946" s="16">
        <v>7.5910147172734296E-2</v>
      </c>
    </row>
    <row r="947" spans="2:69" x14ac:dyDescent="0.25">
      <c r="B947" t="s">
        <v>430</v>
      </c>
      <c r="C947" s="16">
        <v>6.4775519320973904E-2</v>
      </c>
      <c r="D947" s="16">
        <v>6.6964285714285698E-2</v>
      </c>
      <c r="E947" s="16">
        <v>7.3305670816044305E-2</v>
      </c>
      <c r="F947" s="16">
        <v>7.1207430340557307E-2</v>
      </c>
      <c r="G947" s="16">
        <v>9.1569767441860503E-2</v>
      </c>
      <c r="H947" s="16">
        <v>6.6129032258064505E-2</v>
      </c>
      <c r="I947" s="16">
        <v>2.72206303724928E-2</v>
      </c>
      <c r="J947" s="16">
        <v>5.5555555555555601E-2</v>
      </c>
      <c r="K947" s="16">
        <v>6.7226890756302504E-2</v>
      </c>
      <c r="L947" s="16">
        <v>3.5398230088495602E-2</v>
      </c>
      <c r="M947" s="16"/>
      <c r="N947" s="16">
        <v>5.0209205020920501E-2</v>
      </c>
      <c r="O947" s="16">
        <v>6.9033530571992102E-2</v>
      </c>
      <c r="P947" s="16">
        <v>7.6595744680851105E-2</v>
      </c>
      <c r="Q947" s="16">
        <v>6.2304075235109703E-2</v>
      </c>
      <c r="R947" s="16"/>
      <c r="S947" s="16">
        <v>7.0460704607046107E-2</v>
      </c>
      <c r="T947" s="16">
        <v>7.4927953890489896E-2</v>
      </c>
      <c r="U947" s="16">
        <v>6.7796610169491497E-2</v>
      </c>
      <c r="V947" s="16">
        <v>6.31970260223048E-2</v>
      </c>
      <c r="W947" s="16">
        <v>6.4027939464493602E-2</v>
      </c>
      <c r="X947" s="16">
        <v>6.7741935483871002E-2</v>
      </c>
      <c r="Y947" s="16">
        <v>6.3758389261744999E-2</v>
      </c>
      <c r="Z947" s="16"/>
      <c r="AA947" s="16">
        <v>6.7938021454111999E-2</v>
      </c>
      <c r="AB947" s="16">
        <v>6.2879599857091795E-2</v>
      </c>
      <c r="AC947" s="16"/>
      <c r="AD947" s="16">
        <v>6.2727272727272701E-2</v>
      </c>
      <c r="AE947" s="16">
        <v>6.54427006218537E-2</v>
      </c>
      <c r="AF947" s="16"/>
      <c r="AG947" s="16">
        <v>6.80519480519481E-2</v>
      </c>
      <c r="AH947" s="16">
        <v>6.2304075235109703E-2</v>
      </c>
      <c r="AI947" s="16"/>
      <c r="AJ947" s="16">
        <v>7.1328015016424204E-2</v>
      </c>
      <c r="AK947" s="16">
        <v>5.8823529411764698E-2</v>
      </c>
      <c r="AL947" s="16"/>
      <c r="AM947" s="16">
        <v>5.0359712230215799E-2</v>
      </c>
      <c r="AN947" s="16">
        <v>7.9497907949790794E-2</v>
      </c>
      <c r="AO947" s="16">
        <v>5.68996415770609E-2</v>
      </c>
      <c r="AP947" s="16">
        <v>6.8783068783068793E-2</v>
      </c>
      <c r="AQ947" s="16"/>
      <c r="AR947" s="16">
        <v>6.6442953020134199E-2</v>
      </c>
      <c r="AS947" s="16">
        <v>6.3943756277201197E-2</v>
      </c>
      <c r="AT947" s="16"/>
      <c r="AU947" s="16">
        <v>7.5038284839203703E-2</v>
      </c>
      <c r="AV947" s="16">
        <v>6.3023012552301194E-2</v>
      </c>
      <c r="AW947" s="16"/>
      <c r="AX947" s="16">
        <v>7.2519083969465603E-2</v>
      </c>
      <c r="AY947" s="16">
        <v>6.3126523977241902E-2</v>
      </c>
      <c r="AZ947" s="16"/>
      <c r="BA947" s="16">
        <v>8.7349397590361394E-2</v>
      </c>
      <c r="BB947" s="16">
        <v>6.2967430639324501E-2</v>
      </c>
      <c r="BC947" s="16"/>
      <c r="BD947" s="16">
        <v>7.3199527744982298E-2</v>
      </c>
      <c r="BE947" s="16">
        <v>6.2809917355371905E-2</v>
      </c>
      <c r="BF947" s="16"/>
      <c r="BG947" s="16">
        <v>5.3846153846153801E-2</v>
      </c>
      <c r="BH947" s="16">
        <v>6.5449371591178598E-2</v>
      </c>
      <c r="BI947" s="16"/>
      <c r="BJ947" s="16">
        <v>8.8186356073211306E-2</v>
      </c>
      <c r="BK947" s="16">
        <v>6.1145510835913297E-2</v>
      </c>
      <c r="BL947" s="16"/>
      <c r="BM947" s="16">
        <v>8.8068181818181795E-2</v>
      </c>
      <c r="BN947" s="16">
        <v>6.2787878787878795E-2</v>
      </c>
      <c r="BO947" s="16"/>
      <c r="BP947" s="16">
        <v>6.4569536423841098E-2</v>
      </c>
      <c r="BQ947" s="16">
        <v>6.4807642654273204E-2</v>
      </c>
    </row>
    <row r="948" spans="2:69" x14ac:dyDescent="0.25">
      <c r="B948" t="s">
        <v>89</v>
      </c>
      <c r="C948" s="16">
        <v>3.28344873799419E-2</v>
      </c>
      <c r="D948" s="16">
        <v>1.9345238095238099E-2</v>
      </c>
      <c r="E948" s="16">
        <v>1.2448132780083001E-2</v>
      </c>
      <c r="F948" s="16">
        <v>2.6315789473684199E-2</v>
      </c>
      <c r="G948" s="16">
        <v>3.92441860465116E-2</v>
      </c>
      <c r="H948" s="16">
        <v>3.06451612903226E-2</v>
      </c>
      <c r="I948" s="16">
        <v>3.7249283667621799E-2</v>
      </c>
      <c r="J948" s="16">
        <v>0.11616161616161599</v>
      </c>
      <c r="K948" s="16">
        <v>7.5630252100840303E-2</v>
      </c>
      <c r="L948" s="16">
        <v>3.5398230088495602E-2</v>
      </c>
      <c r="M948" s="16"/>
      <c r="N948" s="16">
        <v>2.30125523012552E-2</v>
      </c>
      <c r="O948" s="16">
        <v>3.5502958579881699E-2</v>
      </c>
      <c r="P948" s="16">
        <v>3.5106382978723399E-2</v>
      </c>
      <c r="Q948" s="16">
        <v>3.3307210031347997E-2</v>
      </c>
      <c r="R948" s="16"/>
      <c r="S948" s="16">
        <v>3.7940379403794001E-2</v>
      </c>
      <c r="T948" s="16">
        <v>2.3054755043227699E-2</v>
      </c>
      <c r="U948" s="16">
        <v>9.6852300242130807E-3</v>
      </c>
      <c r="V948" s="16">
        <v>3.5935563816604697E-2</v>
      </c>
      <c r="W948" s="16">
        <v>2.0954598370197901E-2</v>
      </c>
      <c r="X948" s="16">
        <v>2.1505376344085999E-2</v>
      </c>
      <c r="Y948" s="16">
        <v>3.52348993288591E-2</v>
      </c>
      <c r="Z948" s="16"/>
      <c r="AA948" s="16">
        <v>1.07270560190703E-2</v>
      </c>
      <c r="AB948" s="16">
        <v>4.6087888531618403E-2</v>
      </c>
      <c r="AC948" s="16"/>
      <c r="AD948" s="16">
        <v>3.7272727272727298E-2</v>
      </c>
      <c r="AE948" s="16">
        <v>3.1388806633106302E-2</v>
      </c>
      <c r="AF948" s="16"/>
      <c r="AG948" s="16">
        <v>3.2207792207792199E-2</v>
      </c>
      <c r="AH948" s="16">
        <v>3.3307210031347997E-2</v>
      </c>
      <c r="AI948" s="16"/>
      <c r="AJ948" s="16">
        <v>1.73627404974191E-2</v>
      </c>
      <c r="AK948" s="16">
        <v>4.6888320545609499E-2</v>
      </c>
      <c r="AL948" s="16"/>
      <c r="AM948" s="16">
        <v>7.9136690647481994E-2</v>
      </c>
      <c r="AN948" s="16">
        <v>5.85774058577406E-2</v>
      </c>
      <c r="AO948" s="16">
        <v>3.1810035842293902E-2</v>
      </c>
      <c r="AP948" s="16">
        <v>7.9365079365079395E-3</v>
      </c>
      <c r="AQ948" s="16"/>
      <c r="AR948" s="16">
        <v>2.28187919463087E-2</v>
      </c>
      <c r="AS948" s="16">
        <v>3.7830599263475102E-2</v>
      </c>
      <c r="AT948" s="16"/>
      <c r="AU948" s="16">
        <v>2.1439509954058199E-2</v>
      </c>
      <c r="AV948" s="16">
        <v>3.4780334728033498E-2</v>
      </c>
      <c r="AW948" s="16"/>
      <c r="AX948" s="16">
        <v>2.2900763358778602E-2</v>
      </c>
      <c r="AY948" s="16">
        <v>3.4949878081820603E-2</v>
      </c>
      <c r="AZ948" s="16"/>
      <c r="BA948" s="16">
        <v>3.6144578313252997E-2</v>
      </c>
      <c r="BB948" s="16">
        <v>3.25693606755127E-2</v>
      </c>
      <c r="BC948" s="16"/>
      <c r="BD948" s="16">
        <v>3.5419126328217199E-2</v>
      </c>
      <c r="BE948" s="16">
        <v>3.2231404958677698E-2</v>
      </c>
      <c r="BF948" s="16"/>
      <c r="BG948" s="16">
        <v>3.4615384615384603E-2</v>
      </c>
      <c r="BH948" s="16">
        <v>3.2724685795589299E-2</v>
      </c>
      <c r="BI948" s="16"/>
      <c r="BJ948" s="16">
        <v>8.3194675540765404E-3</v>
      </c>
      <c r="BK948" s="16">
        <v>3.6635706914344701E-2</v>
      </c>
      <c r="BL948" s="16"/>
      <c r="BM948" s="16">
        <v>1.7045454545454499E-2</v>
      </c>
      <c r="BN948" s="16">
        <v>3.4181818181818202E-2</v>
      </c>
      <c r="BO948" s="16"/>
      <c r="BP948" s="16">
        <v>6.6225165562913899E-3</v>
      </c>
      <c r="BQ948" s="16">
        <v>3.6922282468370801E-2</v>
      </c>
    </row>
    <row r="949" spans="2:69" x14ac:dyDescent="0.25">
      <c r="B949" t="s">
        <v>90</v>
      </c>
      <c r="C949" s="16">
        <v>6.0308242126423904E-3</v>
      </c>
      <c r="D949" s="16">
        <v>5.9523809523809503E-3</v>
      </c>
      <c r="E949" s="16">
        <v>2.7662517289073298E-3</v>
      </c>
      <c r="F949" s="16">
        <v>3.09597523219814E-3</v>
      </c>
      <c r="G949" s="16">
        <v>1.16279069767442E-2</v>
      </c>
      <c r="H949" s="16">
        <v>1.6129032258064501E-3</v>
      </c>
      <c r="I949" s="16">
        <v>5.7306590257879698E-3</v>
      </c>
      <c r="J949" s="16">
        <v>2.02020202020202E-2</v>
      </c>
      <c r="K949" s="16">
        <v>8.4033613445378096E-3</v>
      </c>
      <c r="L949" s="16">
        <v>8.8495575221238902E-3</v>
      </c>
      <c r="M949" s="16"/>
      <c r="N949" s="16">
        <v>1.8828451882845199E-2</v>
      </c>
      <c r="O949" s="16">
        <v>9.8619329388560193E-3</v>
      </c>
      <c r="P949" s="16">
        <v>4.2553191489361703E-3</v>
      </c>
      <c r="Q949" s="16">
        <v>3.5266457680250799E-3</v>
      </c>
      <c r="R949" s="16"/>
      <c r="S949" s="16">
        <v>8.1300813008130107E-3</v>
      </c>
      <c r="T949" s="16">
        <v>8.6455331412103806E-3</v>
      </c>
      <c r="U949" s="16">
        <v>7.2639225181598101E-3</v>
      </c>
      <c r="V949" s="16">
        <v>6.1957868649318501E-3</v>
      </c>
      <c r="W949" s="16">
        <v>5.82072176949942E-3</v>
      </c>
      <c r="X949" s="16">
        <v>0</v>
      </c>
      <c r="Y949" s="16">
        <v>8.3892617449664395E-3</v>
      </c>
      <c r="Z949" s="16"/>
      <c r="AA949" s="16">
        <v>1.7878426698450501E-3</v>
      </c>
      <c r="AB949" s="16">
        <v>8.5744908896034297E-3</v>
      </c>
      <c r="AC949" s="16"/>
      <c r="AD949" s="16">
        <v>5.4545454545454498E-3</v>
      </c>
      <c r="AE949" s="16">
        <v>6.2185371631625699E-3</v>
      </c>
      <c r="AF949" s="16"/>
      <c r="AG949" s="16">
        <v>9.3506493506493506E-3</v>
      </c>
      <c r="AH949" s="16">
        <v>3.5266457680250799E-3</v>
      </c>
      <c r="AI949" s="16"/>
      <c r="AJ949" s="16">
        <v>6.5696855936180198E-3</v>
      </c>
      <c r="AK949" s="16">
        <v>5.5413469735720398E-3</v>
      </c>
      <c r="AL949" s="16"/>
      <c r="AM949" s="16">
        <v>0</v>
      </c>
      <c r="AN949" s="16">
        <v>1.5690376569037701E-2</v>
      </c>
      <c r="AO949" s="16">
        <v>4.4802867383512499E-3</v>
      </c>
      <c r="AP949" s="16">
        <v>1.7636684303350999E-3</v>
      </c>
      <c r="AQ949" s="16"/>
      <c r="AR949" s="16">
        <v>6.7114093959731499E-3</v>
      </c>
      <c r="AS949" s="16">
        <v>5.6913290927351904E-3</v>
      </c>
      <c r="AT949" s="16"/>
      <c r="AU949" s="16">
        <v>6.1255742725880597E-3</v>
      </c>
      <c r="AV949" s="16">
        <v>6.0146443514644404E-3</v>
      </c>
      <c r="AW949" s="16"/>
      <c r="AX949" s="16">
        <v>1.2722646310432599E-3</v>
      </c>
      <c r="AY949" s="16">
        <v>7.0441614738553197E-3</v>
      </c>
      <c r="AZ949" s="16"/>
      <c r="BA949" s="16">
        <v>9.0361445783132491E-3</v>
      </c>
      <c r="BB949" s="16">
        <v>5.7901085645355897E-3</v>
      </c>
      <c r="BC949" s="16"/>
      <c r="BD949" s="16">
        <v>8.2644628099173608E-3</v>
      </c>
      <c r="BE949" s="16">
        <v>5.5096418732782397E-3</v>
      </c>
      <c r="BF949" s="16"/>
      <c r="BG949" s="16">
        <v>0</v>
      </c>
      <c r="BH949" s="16">
        <v>6.4026559165283404E-3</v>
      </c>
      <c r="BI949" s="16"/>
      <c r="BJ949" s="16">
        <v>4.9916805324459199E-3</v>
      </c>
      <c r="BK949" s="16">
        <v>6.1919504643962904E-3</v>
      </c>
      <c r="BL949" s="16"/>
      <c r="BM949" s="16">
        <v>5.6818181818181802E-3</v>
      </c>
      <c r="BN949" s="16">
        <v>6.0606060606060597E-3</v>
      </c>
      <c r="BO949" s="16"/>
      <c r="BP949" s="16">
        <v>3.3112582781457001E-3</v>
      </c>
      <c r="BQ949" s="16">
        <v>6.4549444874774098E-3</v>
      </c>
    </row>
    <row r="950" spans="2:69" x14ac:dyDescent="0.25">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c r="AC950" s="16"/>
      <c r="AD950" s="16"/>
      <c r="AE950" s="16"/>
      <c r="AF950" s="16"/>
      <c r="AG950" s="16"/>
      <c r="AH950" s="16"/>
      <c r="AI950" s="16"/>
      <c r="AJ950" s="16"/>
      <c r="AK950" s="16"/>
      <c r="AL950" s="16"/>
      <c r="AM950" s="16"/>
      <c r="AN950" s="16"/>
      <c r="AO950" s="16"/>
      <c r="AP950" s="16"/>
      <c r="AQ950" s="16"/>
      <c r="AR950" s="16"/>
      <c r="AS950" s="16"/>
      <c r="AT950" s="16"/>
      <c r="AU950" s="16"/>
      <c r="AV950" s="16"/>
      <c r="AW950" s="16"/>
      <c r="AX950" s="16"/>
      <c r="AY950" s="16"/>
      <c r="AZ950" s="16"/>
      <c r="BA950" s="16"/>
      <c r="BB950" s="16"/>
      <c r="BC950" s="16"/>
      <c r="BD950" s="16"/>
      <c r="BE950" s="16"/>
      <c r="BF950" s="16"/>
      <c r="BG950" s="16"/>
      <c r="BH950" s="16"/>
      <c r="BI950" s="16"/>
      <c r="BJ950" s="16"/>
      <c r="BK950" s="16"/>
      <c r="BL950" s="16"/>
      <c r="BM950" s="16"/>
      <c r="BN950" s="16"/>
      <c r="BO950" s="16"/>
      <c r="BP950" s="16"/>
      <c r="BQ950" s="16"/>
    </row>
    <row r="951" spans="2:69" x14ac:dyDescent="0.25">
      <c r="B951" s="6" t="s">
        <v>438</v>
      </c>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c r="AC951" s="16"/>
      <c r="AD951" s="16"/>
      <c r="AE951" s="16"/>
      <c r="AF951" s="16"/>
      <c r="AG951" s="16"/>
      <c r="AH951" s="16"/>
      <c r="AI951" s="16"/>
      <c r="AJ951" s="16"/>
      <c r="AK951" s="16"/>
      <c r="AL951" s="16"/>
      <c r="AM951" s="16"/>
      <c r="AN951" s="16"/>
      <c r="AO951" s="16"/>
      <c r="AP951" s="16"/>
      <c r="AQ951" s="16"/>
      <c r="AR951" s="16"/>
      <c r="AS951" s="16"/>
      <c r="AT951" s="16"/>
      <c r="AU951" s="16"/>
      <c r="AV951" s="16"/>
      <c r="AW951" s="16"/>
      <c r="AX951" s="16"/>
      <c r="AY951" s="16"/>
      <c r="AZ951" s="16"/>
      <c r="BA951" s="16"/>
      <c r="BB951" s="16"/>
      <c r="BC951" s="16"/>
      <c r="BD951" s="16"/>
      <c r="BE951" s="16"/>
      <c r="BF951" s="16"/>
      <c r="BG951" s="16"/>
      <c r="BH951" s="16"/>
      <c r="BI951" s="16"/>
      <c r="BJ951" s="16"/>
      <c r="BK951" s="16"/>
      <c r="BL951" s="16"/>
      <c r="BM951" s="16"/>
      <c r="BN951" s="16"/>
      <c r="BO951" s="16"/>
      <c r="BP951" s="16"/>
      <c r="BQ951" s="16"/>
    </row>
    <row r="952" spans="2:69" x14ac:dyDescent="0.25">
      <c r="B952" s="23" t="s">
        <v>697</v>
      </c>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c r="AC952" s="16"/>
      <c r="AD952" s="16"/>
      <c r="AE952" s="16"/>
      <c r="AF952" s="16"/>
      <c r="AG952" s="16"/>
      <c r="AH952" s="16"/>
      <c r="AI952" s="16"/>
      <c r="AJ952" s="16"/>
      <c r="AK952" s="16"/>
      <c r="AL952" s="16"/>
      <c r="AM952" s="16"/>
      <c r="AN952" s="16"/>
      <c r="AO952" s="16"/>
      <c r="AP952" s="16"/>
      <c r="AQ952" s="16"/>
      <c r="AR952" s="16"/>
      <c r="AS952" s="16"/>
      <c r="AT952" s="16"/>
      <c r="AU952" s="16"/>
      <c r="AV952" s="16"/>
      <c r="AW952" s="16"/>
      <c r="AX952" s="16"/>
      <c r="AY952" s="16"/>
      <c r="AZ952" s="16"/>
      <c r="BA952" s="16"/>
      <c r="BB952" s="16"/>
      <c r="BC952" s="16"/>
      <c r="BD952" s="16"/>
      <c r="BE952" s="16"/>
      <c r="BF952" s="16"/>
      <c r="BG952" s="16"/>
      <c r="BH952" s="16"/>
      <c r="BI952" s="16"/>
      <c r="BJ952" s="16"/>
      <c r="BK952" s="16"/>
      <c r="BL952" s="16"/>
      <c r="BM952" s="16"/>
      <c r="BN952" s="16"/>
      <c r="BO952" s="16"/>
      <c r="BP952" s="16"/>
      <c r="BQ952" s="16"/>
    </row>
    <row r="953" spans="2:69" x14ac:dyDescent="0.25">
      <c r="B953" t="s">
        <v>432</v>
      </c>
      <c r="C953" s="16">
        <v>2.7027027027027001E-2</v>
      </c>
      <c r="D953" s="16">
        <v>1.7857142857142901E-2</v>
      </c>
      <c r="E953" s="16">
        <v>1.9363762102351301E-2</v>
      </c>
      <c r="F953" s="16">
        <v>4.3343653250774002E-2</v>
      </c>
      <c r="G953" s="16">
        <v>1.8895348837209301E-2</v>
      </c>
      <c r="H953" s="16">
        <v>0.05</v>
      </c>
      <c r="I953" s="16">
        <v>2.4355300859598899E-2</v>
      </c>
      <c r="J953" s="16">
        <v>1.5151515151515201E-2</v>
      </c>
      <c r="K953" s="16">
        <v>1.6806722689075598E-2</v>
      </c>
      <c r="L953" s="16">
        <v>8.8495575221238902E-3</v>
      </c>
      <c r="M953" s="16"/>
      <c r="N953" s="16">
        <v>8.1589958158995807E-2</v>
      </c>
      <c r="O953" s="16">
        <v>4.7337278106508902E-2</v>
      </c>
      <c r="P953" s="16">
        <v>2.3404255319148901E-2</v>
      </c>
      <c r="Q953" s="16">
        <v>1.41065830721003E-2</v>
      </c>
      <c r="R953" s="16"/>
      <c r="S953" s="16">
        <v>7.3170731707317097E-2</v>
      </c>
      <c r="T953" s="16">
        <v>1.7291066282420799E-2</v>
      </c>
      <c r="U953" s="16">
        <v>2.17917675544794E-2</v>
      </c>
      <c r="V953" s="16">
        <v>3.9653035935563803E-2</v>
      </c>
      <c r="W953" s="16">
        <v>1.7462165308498302E-2</v>
      </c>
      <c r="X953" s="16">
        <v>1.6129032258064498E-2</v>
      </c>
      <c r="Y953" s="16">
        <v>2.01342281879195E-2</v>
      </c>
      <c r="Z953" s="16"/>
      <c r="AA953" s="16">
        <v>1.9070321811680599E-2</v>
      </c>
      <c r="AB953" s="16">
        <v>3.1797070382279399E-2</v>
      </c>
      <c r="AC953" s="16"/>
      <c r="AD953" s="16">
        <v>3.7272727272727298E-2</v>
      </c>
      <c r="AE953" s="16">
        <v>2.3689665383476499E-2</v>
      </c>
      <c r="AF953" s="16"/>
      <c r="AG953" s="16">
        <v>4.4155844155844198E-2</v>
      </c>
      <c r="AH953" s="16">
        <v>1.41065830721003E-2</v>
      </c>
      <c r="AI953" s="16"/>
      <c r="AJ953" s="16">
        <v>2.2055373064289101E-2</v>
      </c>
      <c r="AK953" s="16">
        <v>3.1543052003410101E-2</v>
      </c>
      <c r="AL953" s="16"/>
      <c r="AM953" s="16">
        <v>3.5971223021582698E-2</v>
      </c>
      <c r="AN953" s="16">
        <v>4.7071129707113003E-2</v>
      </c>
      <c r="AO953" s="16">
        <v>2.3745519713261599E-2</v>
      </c>
      <c r="AP953" s="16">
        <v>1.58730158730159E-2</v>
      </c>
      <c r="AQ953" s="16"/>
      <c r="AR953" s="16">
        <v>3.2214765100671103E-2</v>
      </c>
      <c r="AS953" s="16">
        <v>2.4439236692333399E-2</v>
      </c>
      <c r="AT953" s="16"/>
      <c r="AU953" s="16">
        <v>2.4502297090352201E-2</v>
      </c>
      <c r="AV953" s="16">
        <v>2.7458158995815898E-2</v>
      </c>
      <c r="AW953" s="16"/>
      <c r="AX953" s="16">
        <v>2.03562340966921E-2</v>
      </c>
      <c r="AY953" s="16">
        <v>2.8447575182877299E-2</v>
      </c>
      <c r="AZ953" s="16"/>
      <c r="BA953" s="16">
        <v>3.0120481927710802E-2</v>
      </c>
      <c r="BB953" s="16">
        <v>2.6779252110977099E-2</v>
      </c>
      <c r="BC953" s="16"/>
      <c r="BD953" s="16">
        <v>2.4793388429752101E-2</v>
      </c>
      <c r="BE953" s="16">
        <v>2.7548209366391199E-2</v>
      </c>
      <c r="BF953" s="16"/>
      <c r="BG953" s="16">
        <v>2.3076923076923099E-2</v>
      </c>
      <c r="BH953" s="16">
        <v>2.7270571496324399E-2</v>
      </c>
      <c r="BI953" s="16"/>
      <c r="BJ953" s="16">
        <v>3.16139767054908E-2</v>
      </c>
      <c r="BK953" s="16">
        <v>2.6315789473684199E-2</v>
      </c>
      <c r="BL953" s="16"/>
      <c r="BM953" s="16">
        <v>2.8409090909090901E-2</v>
      </c>
      <c r="BN953" s="16">
        <v>2.69090909090909E-2</v>
      </c>
      <c r="BO953" s="16"/>
      <c r="BP953" s="16">
        <v>3.3112582781456998E-2</v>
      </c>
      <c r="BQ953" s="16">
        <v>2.60779757294087E-2</v>
      </c>
    </row>
    <row r="954" spans="2:69" x14ac:dyDescent="0.25">
      <c r="B954" t="s">
        <v>433</v>
      </c>
      <c r="C954" s="16">
        <v>0.13602859057404501</v>
      </c>
      <c r="D954" s="16">
        <v>0.120535714285714</v>
      </c>
      <c r="E954" s="16">
        <v>0.118948824343015</v>
      </c>
      <c r="F954" s="16">
        <v>0.13157894736842099</v>
      </c>
      <c r="G954" s="16">
        <v>0.100290697674419</v>
      </c>
      <c r="H954" s="16">
        <v>0.20161290322580599</v>
      </c>
      <c r="I954" s="16">
        <v>0.14469914040114601</v>
      </c>
      <c r="J954" s="16">
        <v>0.10606060606060599</v>
      </c>
      <c r="K954" s="16">
        <v>0.16806722689075601</v>
      </c>
      <c r="L954" s="16">
        <v>0.185840707964602</v>
      </c>
      <c r="M954" s="16"/>
      <c r="N954" s="16">
        <v>0.24267782426778201</v>
      </c>
      <c r="O954" s="16">
        <v>0.21696252465483201</v>
      </c>
      <c r="P954" s="16">
        <v>0.15851063829787199</v>
      </c>
      <c r="Q954" s="16">
        <v>9.1692789968652003E-2</v>
      </c>
      <c r="R954" s="16"/>
      <c r="S954" s="16">
        <v>0.19241192411924099</v>
      </c>
      <c r="T954" s="16">
        <v>0.15850144092219001</v>
      </c>
      <c r="U954" s="16">
        <v>0.13075060532687699</v>
      </c>
      <c r="V954" s="16">
        <v>0.13878562577447301</v>
      </c>
      <c r="W954" s="16">
        <v>0.14901047729918501</v>
      </c>
      <c r="X954" s="16">
        <v>0.119354838709677</v>
      </c>
      <c r="Y954" s="16">
        <v>0.114093959731544</v>
      </c>
      <c r="Z954" s="16"/>
      <c r="AA954" s="16">
        <v>0.131108462455304</v>
      </c>
      <c r="AB954" s="16">
        <v>0.13897820650232201</v>
      </c>
      <c r="AC954" s="16"/>
      <c r="AD954" s="16">
        <v>0.161818181818182</v>
      </c>
      <c r="AE954" s="16">
        <v>0.127628072253479</v>
      </c>
      <c r="AF954" s="16"/>
      <c r="AG954" s="16">
        <v>0.19480519480519501</v>
      </c>
      <c r="AH954" s="16">
        <v>9.1692789968652003E-2</v>
      </c>
      <c r="AI954" s="16"/>
      <c r="AJ954" s="16">
        <v>0.119192867198498</v>
      </c>
      <c r="AK954" s="16">
        <v>0.15132139812446699</v>
      </c>
      <c r="AL954" s="16"/>
      <c r="AM954" s="16">
        <v>0.12230215827338101</v>
      </c>
      <c r="AN954" s="16">
        <v>0.14958158995815901</v>
      </c>
      <c r="AO954" s="16">
        <v>0.15232974910394301</v>
      </c>
      <c r="AP954" s="16">
        <v>9.4356261022927698E-2</v>
      </c>
      <c r="AQ954" s="16"/>
      <c r="AR954" s="16">
        <v>0.12550335570469801</v>
      </c>
      <c r="AS954" s="16">
        <v>0.14127887512554399</v>
      </c>
      <c r="AT954" s="16"/>
      <c r="AU954" s="16">
        <v>0.160796324655436</v>
      </c>
      <c r="AV954" s="16">
        <v>0.131799163179916</v>
      </c>
      <c r="AW954" s="16"/>
      <c r="AX954" s="16">
        <v>0.118320610687023</v>
      </c>
      <c r="AY954" s="16">
        <v>0.13979951232728299</v>
      </c>
      <c r="AZ954" s="16"/>
      <c r="BA954" s="16">
        <v>0.14457831325301199</v>
      </c>
      <c r="BB954" s="16">
        <v>0.13534378769601901</v>
      </c>
      <c r="BC954" s="16"/>
      <c r="BD954" s="16">
        <v>0.120425029515939</v>
      </c>
      <c r="BE954" s="16">
        <v>0.139669421487603</v>
      </c>
      <c r="BF954" s="16"/>
      <c r="BG954" s="16">
        <v>0.142307692307692</v>
      </c>
      <c r="BH954" s="16">
        <v>0.135641451268674</v>
      </c>
      <c r="BI954" s="16"/>
      <c r="BJ954" s="16">
        <v>0.119800332778702</v>
      </c>
      <c r="BK954" s="16">
        <v>0.138544891640867</v>
      </c>
      <c r="BL954" s="16"/>
      <c r="BM954" s="16">
        <v>0.15056818181818199</v>
      </c>
      <c r="BN954" s="16">
        <v>0.13478787878787901</v>
      </c>
      <c r="BO954" s="16"/>
      <c r="BP954" s="16">
        <v>0.21854304635761601</v>
      </c>
      <c r="BQ954" s="16">
        <v>0.123160340821069</v>
      </c>
    </row>
    <row r="955" spans="2:69" x14ac:dyDescent="0.25">
      <c r="B955" t="s">
        <v>434</v>
      </c>
      <c r="C955" s="16">
        <v>0.28970292606656201</v>
      </c>
      <c r="D955" s="16">
        <v>0.28422619047619002</v>
      </c>
      <c r="E955" s="16">
        <v>0.28354080221300099</v>
      </c>
      <c r="F955" s="16">
        <v>0.320433436532508</v>
      </c>
      <c r="G955" s="16">
        <v>0.29651162790697699</v>
      </c>
      <c r="H955" s="16">
        <v>0.29677419354838702</v>
      </c>
      <c r="I955" s="16">
        <v>0.285100286532951</v>
      </c>
      <c r="J955" s="16">
        <v>0.24747474747474699</v>
      </c>
      <c r="K955" s="16">
        <v>0.33613445378151302</v>
      </c>
      <c r="L955" s="16">
        <v>0.15929203539823</v>
      </c>
      <c r="M955" s="16"/>
      <c r="N955" s="16">
        <v>0.28033472803347298</v>
      </c>
      <c r="O955" s="16">
        <v>0.29783037475345198</v>
      </c>
      <c r="P955" s="16">
        <v>0.33404255319148901</v>
      </c>
      <c r="Q955" s="16">
        <v>0.27351097178683398</v>
      </c>
      <c r="R955" s="16"/>
      <c r="S955" s="16">
        <v>0.31707317073170699</v>
      </c>
      <c r="T955" s="16">
        <v>0.33429394812680102</v>
      </c>
      <c r="U955" s="16">
        <v>0.34382566585956398</v>
      </c>
      <c r="V955" s="16">
        <v>0.26270136307310998</v>
      </c>
      <c r="W955" s="16">
        <v>0.30500582072177002</v>
      </c>
      <c r="X955" s="16">
        <v>0.30107526881720398</v>
      </c>
      <c r="Y955" s="16">
        <v>0.24161073825503401</v>
      </c>
      <c r="Z955" s="16"/>
      <c r="AA955" s="16">
        <v>0.298569725864124</v>
      </c>
      <c r="AB955" s="16">
        <v>0.28438728117184697</v>
      </c>
      <c r="AC955" s="16"/>
      <c r="AD955" s="16">
        <v>0.294545454545455</v>
      </c>
      <c r="AE955" s="16">
        <v>0.28812555522653199</v>
      </c>
      <c r="AF955" s="16"/>
      <c r="AG955" s="16">
        <v>0.31116883116883098</v>
      </c>
      <c r="AH955" s="16">
        <v>0.27351097178683398</v>
      </c>
      <c r="AI955" s="16"/>
      <c r="AJ955" s="16">
        <v>0.26466447677146898</v>
      </c>
      <c r="AK955" s="16">
        <v>0.312446717817562</v>
      </c>
      <c r="AL955" s="16"/>
      <c r="AM955" s="16">
        <v>0.18705035971223</v>
      </c>
      <c r="AN955" s="16">
        <v>0.28870292887029297</v>
      </c>
      <c r="AO955" s="16">
        <v>0.29390681003584201</v>
      </c>
      <c r="AP955" s="16">
        <v>0.29188712522045901</v>
      </c>
      <c r="AQ955" s="16"/>
      <c r="AR955" s="16">
        <v>0.29395973154362398</v>
      </c>
      <c r="AS955" s="16">
        <v>0.28757951121526598</v>
      </c>
      <c r="AT955" s="16"/>
      <c r="AU955" s="16">
        <v>0.30015313935681498</v>
      </c>
      <c r="AV955" s="16">
        <v>0.28791841004184099</v>
      </c>
      <c r="AW955" s="16"/>
      <c r="AX955" s="16">
        <v>0.26590330788804101</v>
      </c>
      <c r="AY955" s="16">
        <v>0.29477106475210002</v>
      </c>
      <c r="AZ955" s="16"/>
      <c r="BA955" s="16">
        <v>0.29518072289156599</v>
      </c>
      <c r="BB955" s="16">
        <v>0.28926417370325702</v>
      </c>
      <c r="BC955" s="16"/>
      <c r="BD955" s="16">
        <v>0.26800472255017699</v>
      </c>
      <c r="BE955" s="16">
        <v>0.29476584022038599</v>
      </c>
      <c r="BF955" s="16"/>
      <c r="BG955" s="16">
        <v>0.28846153846153799</v>
      </c>
      <c r="BH955" s="16">
        <v>0.28977946407398603</v>
      </c>
      <c r="BI955" s="16"/>
      <c r="BJ955" s="16">
        <v>0.26622296173044901</v>
      </c>
      <c r="BK955" s="16">
        <v>0.29334365325077399</v>
      </c>
      <c r="BL955" s="16"/>
      <c r="BM955" s="16">
        <v>0.24715909090909099</v>
      </c>
      <c r="BN955" s="16">
        <v>0.293333333333333</v>
      </c>
      <c r="BO955" s="16"/>
      <c r="BP955" s="16">
        <v>0.32450331125827803</v>
      </c>
      <c r="BQ955" s="16">
        <v>0.28427575522850501</v>
      </c>
    </row>
    <row r="956" spans="2:69" x14ac:dyDescent="0.25">
      <c r="B956" t="s">
        <v>435</v>
      </c>
      <c r="C956" s="16">
        <v>0.32566450748268899</v>
      </c>
      <c r="D956" s="16">
        <v>0.336309523809524</v>
      </c>
      <c r="E956" s="16">
        <v>0.38450899031811903</v>
      </c>
      <c r="F956" s="16">
        <v>0.31888544891640902</v>
      </c>
      <c r="G956" s="16">
        <v>0.32703488372092998</v>
      </c>
      <c r="H956" s="16">
        <v>0.28064516129032302</v>
      </c>
      <c r="I956" s="16">
        <v>0.319484240687679</v>
      </c>
      <c r="J956" s="16">
        <v>0.33333333333333298</v>
      </c>
      <c r="K956" s="16">
        <v>0.23529411764705899</v>
      </c>
      <c r="L956" s="16">
        <v>0.28318584070796499</v>
      </c>
      <c r="M956" s="16"/>
      <c r="N956" s="16">
        <v>0.23849372384937201</v>
      </c>
      <c r="O956" s="16">
        <v>0.230769230769231</v>
      </c>
      <c r="P956" s="16">
        <v>0.30319148936170198</v>
      </c>
      <c r="Q956" s="16">
        <v>0.36912225705329199</v>
      </c>
      <c r="R956" s="16"/>
      <c r="S956" s="16">
        <v>0.241192411924119</v>
      </c>
      <c r="T956" s="16">
        <v>0.30547550432276699</v>
      </c>
      <c r="U956" s="16">
        <v>0.34624697336561699</v>
      </c>
      <c r="V956" s="16">
        <v>0.33952912019826498</v>
      </c>
      <c r="W956" s="16">
        <v>0.33876600698486597</v>
      </c>
      <c r="X956" s="16">
        <v>0.34623655913978502</v>
      </c>
      <c r="Y956" s="16">
        <v>0.32382550335570498</v>
      </c>
      <c r="Z956" s="16"/>
      <c r="AA956" s="16">
        <v>0.35995232419547102</v>
      </c>
      <c r="AB956" s="16">
        <v>0.305108967488389</v>
      </c>
      <c r="AC956" s="16"/>
      <c r="AD956" s="16">
        <v>0.27090909090909099</v>
      </c>
      <c r="AE956" s="16">
        <v>0.34350014806040902</v>
      </c>
      <c r="AF956" s="16"/>
      <c r="AG956" s="16">
        <v>0.26805194805194799</v>
      </c>
      <c r="AH956" s="16">
        <v>0.36912225705329199</v>
      </c>
      <c r="AI956" s="16"/>
      <c r="AJ956" s="16">
        <v>0.35429375879868602</v>
      </c>
      <c r="AK956" s="16">
        <v>0.29965899403239599</v>
      </c>
      <c r="AL956" s="16"/>
      <c r="AM956" s="16">
        <v>0.33812949640287798</v>
      </c>
      <c r="AN956" s="16">
        <v>0.27824267782426798</v>
      </c>
      <c r="AO956" s="16">
        <v>0.329749103942652</v>
      </c>
      <c r="AP956" s="16">
        <v>0.35978835978835999</v>
      </c>
      <c r="AQ956" s="16"/>
      <c r="AR956" s="16">
        <v>0.339597315436242</v>
      </c>
      <c r="AS956" s="16">
        <v>0.31871442919317</v>
      </c>
      <c r="AT956" s="16"/>
      <c r="AU956" s="16">
        <v>0.32006125574272598</v>
      </c>
      <c r="AV956" s="16">
        <v>0.32662133891213402</v>
      </c>
      <c r="AW956" s="16"/>
      <c r="AX956" s="16">
        <v>0.357506361323155</v>
      </c>
      <c r="AY956" s="16">
        <v>0.31888377133568102</v>
      </c>
      <c r="AZ956" s="16"/>
      <c r="BA956" s="16">
        <v>0.280120481927711</v>
      </c>
      <c r="BB956" s="16">
        <v>0.32931242460796101</v>
      </c>
      <c r="BC956" s="16"/>
      <c r="BD956" s="16">
        <v>0.36009445100354198</v>
      </c>
      <c r="BE956" s="16">
        <v>0.31763085399448998</v>
      </c>
      <c r="BF956" s="16"/>
      <c r="BG956" s="16">
        <v>0.30769230769230799</v>
      </c>
      <c r="BH956" s="16">
        <v>0.32677258714726098</v>
      </c>
      <c r="BI956" s="16"/>
      <c r="BJ956" s="16">
        <v>0.342762063227953</v>
      </c>
      <c r="BK956" s="16">
        <v>0.32301341589267302</v>
      </c>
      <c r="BL956" s="16"/>
      <c r="BM956" s="16">
        <v>0.34090909090909099</v>
      </c>
      <c r="BN956" s="16">
        <v>0.32436363636363602</v>
      </c>
      <c r="BO956" s="16"/>
      <c r="BP956" s="16">
        <v>0.269867549668874</v>
      </c>
      <c r="BQ956" s="16">
        <v>0.33436612445133002</v>
      </c>
    </row>
    <row r="957" spans="2:69" x14ac:dyDescent="0.25">
      <c r="B957" t="s">
        <v>436</v>
      </c>
      <c r="C957" s="16">
        <v>0.150547241456332</v>
      </c>
      <c r="D957" s="16">
        <v>0.15922619047618999</v>
      </c>
      <c r="E957" s="16">
        <v>0.13278008298755201</v>
      </c>
      <c r="F957" s="16">
        <v>0.134674922600619</v>
      </c>
      <c r="G957" s="16">
        <v>0.186046511627907</v>
      </c>
      <c r="H957" s="16">
        <v>0.104838709677419</v>
      </c>
      <c r="I957" s="16">
        <v>0.15902578796561601</v>
      </c>
      <c r="J957" s="16">
        <v>0.16666666666666699</v>
      </c>
      <c r="K957" s="16">
        <v>0.151260504201681</v>
      </c>
      <c r="L957" s="16">
        <v>0.25663716814159299</v>
      </c>
      <c r="M957" s="16"/>
      <c r="N957" s="16">
        <v>9.6234309623431005E-2</v>
      </c>
      <c r="O957" s="16">
        <v>0.15581854043392501</v>
      </c>
      <c r="P957" s="16">
        <v>0.12553191489361701</v>
      </c>
      <c r="Q957" s="16">
        <v>0.16888714733542301</v>
      </c>
      <c r="R957" s="16"/>
      <c r="S957" s="16">
        <v>0.113821138211382</v>
      </c>
      <c r="T957" s="16">
        <v>0.121037463976945</v>
      </c>
      <c r="U957" s="16">
        <v>0.123486682808717</v>
      </c>
      <c r="V957" s="16">
        <v>0.14498141263940501</v>
      </c>
      <c r="W957" s="16">
        <v>0.132712456344587</v>
      </c>
      <c r="X957" s="16">
        <v>0.16774193548387101</v>
      </c>
      <c r="Y957" s="16">
        <v>0.204697986577181</v>
      </c>
      <c r="Z957" s="16"/>
      <c r="AA957" s="16">
        <v>0.15196662693683</v>
      </c>
      <c r="AB957" s="16">
        <v>0.14969632011432699</v>
      </c>
      <c r="AC957" s="16"/>
      <c r="AD957" s="16">
        <v>0.144545454545455</v>
      </c>
      <c r="AE957" s="16">
        <v>0.15250222090613</v>
      </c>
      <c r="AF957" s="16"/>
      <c r="AG957" s="16">
        <v>0.126233766233766</v>
      </c>
      <c r="AH957" s="16">
        <v>0.16888714733542301</v>
      </c>
      <c r="AI957" s="16"/>
      <c r="AJ957" s="16">
        <v>0.17315814171750399</v>
      </c>
      <c r="AK957" s="16">
        <v>0.13000852514919001</v>
      </c>
      <c r="AL957" s="16"/>
      <c r="AM957" s="16">
        <v>0.14388489208633101</v>
      </c>
      <c r="AN957" s="16">
        <v>0.130753138075314</v>
      </c>
      <c r="AO957" s="16">
        <v>0.14426523297491001</v>
      </c>
      <c r="AP957" s="16">
        <v>0.179012345679012</v>
      </c>
      <c r="AQ957" s="16"/>
      <c r="AR957" s="16">
        <v>0.14093959731543601</v>
      </c>
      <c r="AS957" s="16">
        <v>0.15533980582524301</v>
      </c>
      <c r="AT957" s="16"/>
      <c r="AU957" s="16">
        <v>0.13323124042879</v>
      </c>
      <c r="AV957" s="16">
        <v>0.153504184100418</v>
      </c>
      <c r="AW957" s="16"/>
      <c r="AX957" s="16">
        <v>0.165394402035623</v>
      </c>
      <c r="AY957" s="16">
        <v>0.14738553237605001</v>
      </c>
      <c r="AZ957" s="16"/>
      <c r="BA957" s="16">
        <v>0.14457831325301199</v>
      </c>
      <c r="BB957" s="16">
        <v>0.15102533172497001</v>
      </c>
      <c r="BC957" s="16"/>
      <c r="BD957" s="16">
        <v>0.14994096812278601</v>
      </c>
      <c r="BE957" s="16">
        <v>0.15068870523416</v>
      </c>
      <c r="BF957" s="16"/>
      <c r="BG957" s="16">
        <v>0.142307692307692</v>
      </c>
      <c r="BH957" s="16">
        <v>0.15105525254920599</v>
      </c>
      <c r="BI957" s="16"/>
      <c r="BJ957" s="16">
        <v>0.178036605657238</v>
      </c>
      <c r="BK957" s="16">
        <v>0.146284829721362</v>
      </c>
      <c r="BL957" s="16"/>
      <c r="BM957" s="16">
        <v>0.15625</v>
      </c>
      <c r="BN957" s="16">
        <v>0.15006060606060601</v>
      </c>
      <c r="BO957" s="16"/>
      <c r="BP957" s="16">
        <v>0.12251655629139099</v>
      </c>
      <c r="BQ957" s="16">
        <v>0.154918667699458</v>
      </c>
    </row>
    <row r="958" spans="2:69" x14ac:dyDescent="0.25">
      <c r="B958" t="s">
        <v>437</v>
      </c>
      <c r="C958" s="16">
        <v>3.2164395800759402E-2</v>
      </c>
      <c r="D958" s="16">
        <v>4.6130952380952397E-2</v>
      </c>
      <c r="E958" s="16">
        <v>3.7344398340249003E-2</v>
      </c>
      <c r="F958" s="16">
        <v>1.8575851393188899E-2</v>
      </c>
      <c r="G958" s="16">
        <v>1.8895348837209301E-2</v>
      </c>
      <c r="H958" s="16">
        <v>2.25806451612903E-2</v>
      </c>
      <c r="I958" s="16">
        <v>4.0114613180515797E-2</v>
      </c>
      <c r="J958" s="16">
        <v>4.0404040404040401E-2</v>
      </c>
      <c r="K958" s="16">
        <v>3.3613445378151301E-2</v>
      </c>
      <c r="L958" s="16">
        <v>6.1946902654867297E-2</v>
      </c>
      <c r="M958" s="16"/>
      <c r="N958" s="16">
        <v>2.5104602510460299E-2</v>
      </c>
      <c r="O958" s="16">
        <v>1.3806706114398401E-2</v>
      </c>
      <c r="P958" s="16">
        <v>2.1276595744680899E-2</v>
      </c>
      <c r="Q958" s="16">
        <v>4.1144200626959199E-2</v>
      </c>
      <c r="R958" s="16"/>
      <c r="S958" s="16">
        <v>3.7940379403794001E-2</v>
      </c>
      <c r="T958" s="16">
        <v>2.3054755043227699E-2</v>
      </c>
      <c r="U958" s="16">
        <v>1.93704600484262E-2</v>
      </c>
      <c r="V958" s="16">
        <v>3.2218091697645598E-2</v>
      </c>
      <c r="W958" s="16">
        <v>2.2118742724097799E-2</v>
      </c>
      <c r="X958" s="16">
        <v>2.68817204301075E-2</v>
      </c>
      <c r="Y958" s="16">
        <v>6.7114093959731502E-2</v>
      </c>
      <c r="Z958" s="16"/>
      <c r="AA958" s="16">
        <v>2.6817640047675801E-2</v>
      </c>
      <c r="AB958" s="16">
        <v>3.53697749196141E-2</v>
      </c>
      <c r="AC958" s="16"/>
      <c r="AD958" s="16">
        <v>3.2727272727272702E-2</v>
      </c>
      <c r="AE958" s="16">
        <v>3.1981048267693199E-2</v>
      </c>
      <c r="AF958" s="16"/>
      <c r="AG958" s="16">
        <v>2.02597402597403E-2</v>
      </c>
      <c r="AH958" s="16">
        <v>4.1144200626959199E-2</v>
      </c>
      <c r="AI958" s="16"/>
      <c r="AJ958" s="16">
        <v>4.4580009385265101E-2</v>
      </c>
      <c r="AK958" s="16">
        <v>2.0886615515771499E-2</v>
      </c>
      <c r="AL958" s="16"/>
      <c r="AM958" s="16">
        <v>2.8776978417266199E-2</v>
      </c>
      <c r="AN958" s="16">
        <v>3.3472803347280297E-2</v>
      </c>
      <c r="AO958" s="16">
        <v>2.5089605734767002E-2</v>
      </c>
      <c r="AP958" s="16">
        <v>4.5855379188712499E-2</v>
      </c>
      <c r="AQ958" s="16"/>
      <c r="AR958" s="16">
        <v>3.8926174496644303E-2</v>
      </c>
      <c r="AS958" s="16">
        <v>2.87914295279545E-2</v>
      </c>
      <c r="AT958" s="16"/>
      <c r="AU958" s="16">
        <v>2.90964777947933E-2</v>
      </c>
      <c r="AV958" s="16">
        <v>3.2688284518828499E-2</v>
      </c>
      <c r="AW958" s="16"/>
      <c r="AX958" s="16">
        <v>4.1984732824427502E-2</v>
      </c>
      <c r="AY958" s="16">
        <v>3.0073150907613099E-2</v>
      </c>
      <c r="AZ958" s="16"/>
      <c r="BA958" s="16">
        <v>4.2168674698795199E-2</v>
      </c>
      <c r="BB958" s="16">
        <v>3.1363088057901098E-2</v>
      </c>
      <c r="BC958" s="16"/>
      <c r="BD958" s="16">
        <v>4.2502951593860701E-2</v>
      </c>
      <c r="BE958" s="16">
        <v>2.97520661157025E-2</v>
      </c>
      <c r="BF958" s="16"/>
      <c r="BG958" s="16">
        <v>6.5384615384615402E-2</v>
      </c>
      <c r="BH958" s="16">
        <v>3.0116196348114799E-2</v>
      </c>
      <c r="BI958" s="16"/>
      <c r="BJ958" s="16">
        <v>4.6589018302828598E-2</v>
      </c>
      <c r="BK958" s="16">
        <v>2.9927760577915401E-2</v>
      </c>
      <c r="BL958" s="16"/>
      <c r="BM958" s="16">
        <v>5.39772727272727E-2</v>
      </c>
      <c r="BN958" s="16">
        <v>3.03030303030303E-2</v>
      </c>
      <c r="BO958" s="16"/>
      <c r="BP958" s="16">
        <v>1.6556291390728499E-2</v>
      </c>
      <c r="BQ958" s="16">
        <v>3.4598502452878897E-2</v>
      </c>
    </row>
    <row r="959" spans="2:69" x14ac:dyDescent="0.25">
      <c r="B959" t="s">
        <v>89</v>
      </c>
      <c r="C959" s="16">
        <v>3.8865311592584301E-2</v>
      </c>
      <c r="D959" s="16">
        <v>3.5714285714285698E-2</v>
      </c>
      <c r="E959" s="16">
        <v>2.3513139695712299E-2</v>
      </c>
      <c r="F959" s="16">
        <v>3.2507739938080503E-2</v>
      </c>
      <c r="G959" s="16">
        <v>5.2325581395348798E-2</v>
      </c>
      <c r="H959" s="16">
        <v>4.3548387096774201E-2</v>
      </c>
      <c r="I959" s="16">
        <v>2.72206303724928E-2</v>
      </c>
      <c r="J959" s="16">
        <v>9.0909090909090898E-2</v>
      </c>
      <c r="K959" s="16">
        <v>5.8823529411764698E-2</v>
      </c>
      <c r="L959" s="16">
        <v>4.4247787610619503E-2</v>
      </c>
      <c r="M959" s="16"/>
      <c r="N959" s="16">
        <v>3.55648535564854E-2</v>
      </c>
      <c r="O959" s="16">
        <v>3.7475345167652899E-2</v>
      </c>
      <c r="P959" s="16">
        <v>3.4042553191489397E-2</v>
      </c>
      <c r="Q959" s="16">
        <v>4.15360501567398E-2</v>
      </c>
      <c r="R959" s="16"/>
      <c r="S959" s="16">
        <v>2.4390243902439001E-2</v>
      </c>
      <c r="T959" s="16">
        <v>4.0345821325648401E-2</v>
      </c>
      <c r="U959" s="16">
        <v>1.4527845036319599E-2</v>
      </c>
      <c r="V959" s="16">
        <v>4.2131350681536603E-2</v>
      </c>
      <c r="W959" s="16">
        <v>3.4924330616996499E-2</v>
      </c>
      <c r="X959" s="16">
        <v>2.25806451612903E-2</v>
      </c>
      <c r="Y959" s="16">
        <v>2.85234899328859E-2</v>
      </c>
      <c r="Z959" s="16"/>
      <c r="AA959" s="16">
        <v>1.25148986889154E-2</v>
      </c>
      <c r="AB959" s="16">
        <v>5.4662379421221902E-2</v>
      </c>
      <c r="AC959" s="16"/>
      <c r="AD959" s="16">
        <v>5.8181818181818203E-2</v>
      </c>
      <c r="AE959" s="16">
        <v>3.2573289902280103E-2</v>
      </c>
      <c r="AF959" s="16"/>
      <c r="AG959" s="16">
        <v>3.53246753246753E-2</v>
      </c>
      <c r="AH959" s="16">
        <v>4.15360501567398E-2</v>
      </c>
      <c r="AI959" s="16"/>
      <c r="AJ959" s="16">
        <v>2.2055373064289101E-2</v>
      </c>
      <c r="AK959" s="16">
        <v>5.41346973572037E-2</v>
      </c>
      <c r="AL959" s="16"/>
      <c r="AM959" s="16">
        <v>0.14388489208633101</v>
      </c>
      <c r="AN959" s="16">
        <v>7.2175732217573202E-2</v>
      </c>
      <c r="AO959" s="16">
        <v>3.0913978494623701E-2</v>
      </c>
      <c r="AP959" s="16">
        <v>1.3227513227513201E-2</v>
      </c>
      <c r="AQ959" s="16"/>
      <c r="AR959" s="16">
        <v>2.88590604026846E-2</v>
      </c>
      <c r="AS959" s="16">
        <v>4.3856712420488803E-2</v>
      </c>
      <c r="AT959" s="16"/>
      <c r="AU959" s="16">
        <v>3.2159264931087297E-2</v>
      </c>
      <c r="AV959" s="16">
        <v>4.0010460251046001E-2</v>
      </c>
      <c r="AW959" s="16"/>
      <c r="AX959" s="16">
        <v>3.0534351145038201E-2</v>
      </c>
      <c r="AY959" s="16">
        <v>4.0639393118396101E-2</v>
      </c>
      <c r="AZ959" s="16"/>
      <c r="BA959" s="16">
        <v>6.3253012048192794E-2</v>
      </c>
      <c r="BB959" s="16">
        <v>3.6911942098914401E-2</v>
      </c>
      <c r="BC959" s="16"/>
      <c r="BD959" s="16">
        <v>3.4238488783943297E-2</v>
      </c>
      <c r="BE959" s="16">
        <v>3.9944903581267198E-2</v>
      </c>
      <c r="BF959" s="16"/>
      <c r="BG959" s="16">
        <v>3.0769230769230799E-2</v>
      </c>
      <c r="BH959" s="16">
        <v>3.9364477116433497E-2</v>
      </c>
      <c r="BI959" s="16"/>
      <c r="BJ959" s="16">
        <v>1.49750415973378E-2</v>
      </c>
      <c r="BK959" s="16">
        <v>4.2569659442724499E-2</v>
      </c>
      <c r="BL959" s="16"/>
      <c r="BM959" s="16">
        <v>2.27272727272727E-2</v>
      </c>
      <c r="BN959" s="16">
        <v>4.0242424242424198E-2</v>
      </c>
      <c r="BO959" s="16"/>
      <c r="BP959" s="16">
        <v>1.4900662251655599E-2</v>
      </c>
      <c r="BQ959" s="16">
        <v>4.26026336173509E-2</v>
      </c>
    </row>
    <row r="960" spans="2:69" x14ac:dyDescent="0.25">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c r="AD960" s="16"/>
      <c r="AE960" s="16"/>
      <c r="AF960" s="16"/>
      <c r="AG960" s="16"/>
      <c r="AH960" s="16"/>
      <c r="AI960" s="16"/>
      <c r="AJ960" s="16"/>
      <c r="AK960" s="16"/>
      <c r="AL960" s="16"/>
      <c r="AM960" s="16"/>
      <c r="AN960" s="16"/>
      <c r="AO960" s="16"/>
      <c r="AP960" s="16"/>
      <c r="AQ960" s="16"/>
      <c r="AR960" s="16"/>
      <c r="AS960" s="16"/>
      <c r="AT960" s="16"/>
      <c r="AU960" s="16"/>
      <c r="AV960" s="16"/>
      <c r="AW960" s="16"/>
      <c r="AX960" s="16"/>
      <c r="AY960" s="16"/>
      <c r="AZ960" s="16"/>
      <c r="BA960" s="16"/>
      <c r="BB960" s="16"/>
      <c r="BC960" s="16"/>
      <c r="BD960" s="16"/>
      <c r="BE960" s="16"/>
      <c r="BF960" s="16"/>
      <c r="BG960" s="16"/>
      <c r="BH960" s="16"/>
      <c r="BI960" s="16"/>
      <c r="BJ960" s="16"/>
      <c r="BK960" s="16"/>
      <c r="BL960" s="16"/>
      <c r="BM960" s="16"/>
      <c r="BN960" s="16"/>
      <c r="BO960" s="16"/>
      <c r="BP960" s="16"/>
      <c r="BQ960" s="16"/>
    </row>
    <row r="961" spans="2:69" x14ac:dyDescent="0.25">
      <c r="B961" s="6" t="s">
        <v>449</v>
      </c>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c r="AC961" s="16"/>
      <c r="AD961" s="16"/>
      <c r="AE961" s="16"/>
      <c r="AF961" s="16"/>
      <c r="AG961" s="16"/>
      <c r="AH961" s="16"/>
      <c r="AI961" s="16"/>
      <c r="AJ961" s="16"/>
      <c r="AK961" s="16"/>
      <c r="AL961" s="16"/>
      <c r="AM961" s="16"/>
      <c r="AN961" s="16"/>
      <c r="AO961" s="16"/>
      <c r="AP961" s="16"/>
      <c r="AQ961" s="16"/>
      <c r="AR961" s="16"/>
      <c r="AS961" s="16"/>
      <c r="AT961" s="16"/>
      <c r="AU961" s="16"/>
      <c r="AV961" s="16"/>
      <c r="AW961" s="16"/>
      <c r="AX961" s="16"/>
      <c r="AY961" s="16"/>
      <c r="AZ961" s="16"/>
      <c r="BA961" s="16"/>
      <c r="BB961" s="16"/>
      <c r="BC961" s="16"/>
      <c r="BD961" s="16"/>
      <c r="BE961" s="16"/>
      <c r="BF961" s="16"/>
      <c r="BG961" s="16"/>
      <c r="BH961" s="16"/>
      <c r="BI961" s="16"/>
      <c r="BJ961" s="16"/>
      <c r="BK961" s="16"/>
      <c r="BL961" s="16"/>
      <c r="BM961" s="16"/>
      <c r="BN961" s="16"/>
      <c r="BO961" s="16"/>
      <c r="BP961" s="16"/>
      <c r="BQ961" s="16"/>
    </row>
    <row r="962" spans="2:69" x14ac:dyDescent="0.25">
      <c r="B962" s="23" t="s">
        <v>697</v>
      </c>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c r="AC962" s="16"/>
      <c r="AD962" s="16"/>
      <c r="AE962" s="16"/>
      <c r="AF962" s="16"/>
      <c r="AG962" s="16"/>
      <c r="AH962" s="16"/>
      <c r="AI962" s="16"/>
      <c r="AJ962" s="16"/>
      <c r="AK962" s="16"/>
      <c r="AL962" s="16"/>
      <c r="AM962" s="16"/>
      <c r="AN962" s="16"/>
      <c r="AO962" s="16"/>
      <c r="AP962" s="16"/>
      <c r="AQ962" s="16"/>
      <c r="AR962" s="16"/>
      <c r="AS962" s="16"/>
      <c r="AT962" s="16"/>
      <c r="AU962" s="16"/>
      <c r="AV962" s="16"/>
      <c r="AW962" s="16"/>
      <c r="AX962" s="16"/>
      <c r="AY962" s="16"/>
      <c r="AZ962" s="16"/>
      <c r="BA962" s="16"/>
      <c r="BB962" s="16"/>
      <c r="BC962" s="16"/>
      <c r="BD962" s="16"/>
      <c r="BE962" s="16"/>
      <c r="BF962" s="16"/>
      <c r="BG962" s="16"/>
      <c r="BH962" s="16"/>
      <c r="BI962" s="16"/>
      <c r="BJ962" s="16"/>
      <c r="BK962" s="16"/>
      <c r="BL962" s="16"/>
      <c r="BM962" s="16"/>
      <c r="BN962" s="16"/>
      <c r="BO962" s="16"/>
      <c r="BP962" s="16"/>
      <c r="BQ962" s="16"/>
    </row>
    <row r="963" spans="2:69" x14ac:dyDescent="0.25">
      <c r="B963" t="s">
        <v>439</v>
      </c>
      <c r="C963" s="16">
        <v>0.46348000893455399</v>
      </c>
      <c r="D963" s="16">
        <v>0.514880952380952</v>
      </c>
      <c r="E963" s="16">
        <v>0.47026279391424602</v>
      </c>
      <c r="F963" s="16">
        <v>0.402476780185758</v>
      </c>
      <c r="G963" s="16">
        <v>0.39825581395348802</v>
      </c>
      <c r="H963" s="16">
        <v>0.41451612903225799</v>
      </c>
      <c r="I963" s="16">
        <v>0.58022922636103103</v>
      </c>
      <c r="J963" s="16">
        <v>0.46464646464646497</v>
      </c>
      <c r="K963" s="16">
        <v>0.28571428571428598</v>
      </c>
      <c r="L963" s="16">
        <v>0.59292035398230103</v>
      </c>
      <c r="M963" s="16"/>
      <c r="N963" s="16">
        <v>0.49163179916318001</v>
      </c>
      <c r="O963" s="16">
        <v>0.45364891518737699</v>
      </c>
      <c r="P963" s="16">
        <v>0.41595744680851099</v>
      </c>
      <c r="Q963" s="16">
        <v>0.47766457680250801</v>
      </c>
      <c r="R963" s="16"/>
      <c r="S963" s="16">
        <v>0.44986449864498601</v>
      </c>
      <c r="T963" s="16">
        <v>0.489913544668588</v>
      </c>
      <c r="U963" s="16">
        <v>0.40677966101694901</v>
      </c>
      <c r="V963" s="16">
        <v>0.46096654275092902</v>
      </c>
      <c r="W963" s="16">
        <v>0.47264260768335298</v>
      </c>
      <c r="X963" s="16">
        <v>0.44301075268817203</v>
      </c>
      <c r="Y963" s="16">
        <v>0.48825503355704702</v>
      </c>
      <c r="Z963" s="16"/>
      <c r="AA963" s="16">
        <v>0.44219308700834298</v>
      </c>
      <c r="AB963" s="16">
        <v>0.476241514826724</v>
      </c>
      <c r="AC963" s="16"/>
      <c r="AD963" s="16">
        <v>0.46181818181818202</v>
      </c>
      <c r="AE963" s="16">
        <v>0.464021320698845</v>
      </c>
      <c r="AF963" s="16"/>
      <c r="AG963" s="16">
        <v>0.444675324675325</v>
      </c>
      <c r="AH963" s="16">
        <v>0.47766457680250801</v>
      </c>
      <c r="AI963" s="16"/>
      <c r="AJ963" s="16">
        <v>0.46973251994368798</v>
      </c>
      <c r="AK963" s="16">
        <v>0.45780051150895101</v>
      </c>
      <c r="AL963" s="16"/>
      <c r="AM963" s="16">
        <v>0.27338129496402902</v>
      </c>
      <c r="AN963" s="16">
        <v>0.416317991631799</v>
      </c>
      <c r="AO963" s="16">
        <v>0.48252688172043001</v>
      </c>
      <c r="AP963" s="16">
        <v>0.48765432098765399</v>
      </c>
      <c r="AQ963" s="16"/>
      <c r="AR963" s="16">
        <v>0.46711409395973202</v>
      </c>
      <c r="AS963" s="16">
        <v>0.46166722464010701</v>
      </c>
      <c r="AT963" s="16"/>
      <c r="AU963" s="16">
        <v>0.42725880551301698</v>
      </c>
      <c r="AV963" s="16">
        <v>0.46966527196652702</v>
      </c>
      <c r="AW963" s="16"/>
      <c r="AX963" s="16">
        <v>0.454198473282443</v>
      </c>
      <c r="AY963" s="16">
        <v>0.46545651584936298</v>
      </c>
      <c r="AZ963" s="16"/>
      <c r="BA963" s="16">
        <v>0.46686746987951799</v>
      </c>
      <c r="BB963" s="16">
        <v>0.46320868516284702</v>
      </c>
      <c r="BC963" s="16"/>
      <c r="BD963" s="16">
        <v>0.48406139315230201</v>
      </c>
      <c r="BE963" s="16">
        <v>0.45867768595041303</v>
      </c>
      <c r="BF963" s="16"/>
      <c r="BG963" s="16">
        <v>0.44230769230769201</v>
      </c>
      <c r="BH963" s="16">
        <v>0.464785392459094</v>
      </c>
      <c r="BI963" s="16"/>
      <c r="BJ963" s="16">
        <v>0.420965058236273</v>
      </c>
      <c r="BK963" s="16">
        <v>0.47007223942208498</v>
      </c>
      <c r="BL963" s="16"/>
      <c r="BM963" s="16">
        <v>0.46590909090909099</v>
      </c>
      <c r="BN963" s="16">
        <v>0.463272727272727</v>
      </c>
      <c r="BO963" s="16"/>
      <c r="BP963" s="16">
        <v>0.41721854304635803</v>
      </c>
      <c r="BQ963" s="16">
        <v>0.47069455202685301</v>
      </c>
    </row>
    <row r="964" spans="2:69" x14ac:dyDescent="0.25">
      <c r="B964" t="s">
        <v>440</v>
      </c>
      <c r="C964" s="16">
        <v>0.45990618717891402</v>
      </c>
      <c r="D964" s="16">
        <v>0.46875</v>
      </c>
      <c r="E964" s="16">
        <v>0.45643153526970998</v>
      </c>
      <c r="F964" s="16">
        <v>0.48606811145510798</v>
      </c>
      <c r="G964" s="16">
        <v>0.37936046511627902</v>
      </c>
      <c r="H964" s="16">
        <v>0.47096774193548402</v>
      </c>
      <c r="I964" s="16">
        <v>0.53581661891117505</v>
      </c>
      <c r="J964" s="16">
        <v>0.439393939393939</v>
      </c>
      <c r="K964" s="16">
        <v>0.35294117647058798</v>
      </c>
      <c r="L964" s="16">
        <v>0.38938053097345099</v>
      </c>
      <c r="M964" s="16"/>
      <c r="N964" s="16">
        <v>0.44351464435146398</v>
      </c>
      <c r="O964" s="16">
        <v>0.42998027613412199</v>
      </c>
      <c r="P964" s="16">
        <v>0.45</v>
      </c>
      <c r="Q964" s="16">
        <v>0.47257053291536</v>
      </c>
      <c r="R964" s="16"/>
      <c r="S964" s="16">
        <v>0.44715447154471499</v>
      </c>
      <c r="T964" s="16">
        <v>0.40345821325648401</v>
      </c>
      <c r="U964" s="16">
        <v>0.40920096852300197</v>
      </c>
      <c r="V964" s="16">
        <v>0.48698884758364303</v>
      </c>
      <c r="W964" s="16">
        <v>0.48544819557625102</v>
      </c>
      <c r="X964" s="16">
        <v>0.46559139784946202</v>
      </c>
      <c r="Y964" s="16">
        <v>0.47315436241610698</v>
      </c>
      <c r="Z964" s="16"/>
      <c r="AA964" s="16">
        <v>0.46722288438617399</v>
      </c>
      <c r="AB964" s="16">
        <v>0.45551982851018202</v>
      </c>
      <c r="AC964" s="16"/>
      <c r="AD964" s="16">
        <v>0.44818181818181801</v>
      </c>
      <c r="AE964" s="16">
        <v>0.46372519988155197</v>
      </c>
      <c r="AF964" s="16"/>
      <c r="AG964" s="16">
        <v>0.44311688311688302</v>
      </c>
      <c r="AH964" s="16">
        <v>0.47257053291536</v>
      </c>
      <c r="AI964" s="16"/>
      <c r="AJ964" s="16">
        <v>0.47160957297043599</v>
      </c>
      <c r="AK964" s="16">
        <v>0.44927536231884102</v>
      </c>
      <c r="AL964" s="16"/>
      <c r="AM964" s="16">
        <v>0.30935251798561197</v>
      </c>
      <c r="AN964" s="16">
        <v>0.37029288702928898</v>
      </c>
      <c r="AO964" s="16">
        <v>0.47356630824372797</v>
      </c>
      <c r="AP964" s="16">
        <v>0.52557319223985899</v>
      </c>
      <c r="AQ964" s="16"/>
      <c r="AR964" s="16">
        <v>0.44429530201342299</v>
      </c>
      <c r="AS964" s="16">
        <v>0.46769333779712102</v>
      </c>
      <c r="AT964" s="16"/>
      <c r="AU964" s="16">
        <v>0.464012251148545</v>
      </c>
      <c r="AV964" s="16">
        <v>0.45920502092050203</v>
      </c>
      <c r="AW964" s="16"/>
      <c r="AX964" s="16">
        <v>0.522900763358779</v>
      </c>
      <c r="AY964" s="16">
        <v>0.44649146572744502</v>
      </c>
      <c r="AZ964" s="16"/>
      <c r="BA964" s="16">
        <v>0.45783132530120502</v>
      </c>
      <c r="BB964" s="16">
        <v>0.460072376357057</v>
      </c>
      <c r="BC964" s="16"/>
      <c r="BD964" s="16">
        <v>0.47107438016528902</v>
      </c>
      <c r="BE964" s="16">
        <v>0.45730027548209401</v>
      </c>
      <c r="BF964" s="16"/>
      <c r="BG964" s="16">
        <v>0.47692307692307701</v>
      </c>
      <c r="BH964" s="16">
        <v>0.458857007351198</v>
      </c>
      <c r="BI964" s="16"/>
      <c r="BJ964" s="16">
        <v>0.39600665557404302</v>
      </c>
      <c r="BK964" s="16">
        <v>0.46981424148606798</v>
      </c>
      <c r="BL964" s="16"/>
      <c r="BM964" s="16">
        <v>0.44318181818181801</v>
      </c>
      <c r="BN964" s="16">
        <v>0.46133333333333298</v>
      </c>
      <c r="BO964" s="16"/>
      <c r="BP964" s="16">
        <v>0.45364238410595997</v>
      </c>
      <c r="BQ964" s="16">
        <v>0.46088303640588701</v>
      </c>
    </row>
    <row r="965" spans="2:69" x14ac:dyDescent="0.25">
      <c r="B965" t="s">
        <v>441</v>
      </c>
      <c r="C965" s="16">
        <v>0.40317176680812999</v>
      </c>
      <c r="D965" s="16">
        <v>0.41666666666666702</v>
      </c>
      <c r="E965" s="16">
        <v>0.38035961272475799</v>
      </c>
      <c r="F965" s="16">
        <v>0.47058823529411797</v>
      </c>
      <c r="G965" s="16">
        <v>0.33575581395348802</v>
      </c>
      <c r="H965" s="16">
        <v>0.32419354838709702</v>
      </c>
      <c r="I965" s="16">
        <v>0.48567335243553</v>
      </c>
      <c r="J965" s="16">
        <v>0.37878787878787901</v>
      </c>
      <c r="K965" s="16">
        <v>0.33613445378151302</v>
      </c>
      <c r="L965" s="16">
        <v>0.53097345132743401</v>
      </c>
      <c r="M965" s="16"/>
      <c r="N965" s="16">
        <v>0.40167364016736401</v>
      </c>
      <c r="O965" s="16">
        <v>0.39447731755424098</v>
      </c>
      <c r="P965" s="16">
        <v>0.37553191489361698</v>
      </c>
      <c r="Q965" s="16">
        <v>0.41536050156739801</v>
      </c>
      <c r="R965" s="16"/>
      <c r="S965" s="16">
        <v>0.39295392953929498</v>
      </c>
      <c r="T965" s="16">
        <v>0.42363112391930802</v>
      </c>
      <c r="U965" s="16">
        <v>0.43341404358353502</v>
      </c>
      <c r="V965" s="16">
        <v>0.38661710037174701</v>
      </c>
      <c r="W965" s="16">
        <v>0.38998835855646102</v>
      </c>
      <c r="X965" s="16">
        <v>0.41505376344085998</v>
      </c>
      <c r="Y965" s="16">
        <v>0.39597315436241598</v>
      </c>
      <c r="Z965" s="16"/>
      <c r="AA965" s="16">
        <v>0.38498212157330203</v>
      </c>
      <c r="AB965" s="16">
        <v>0.41407645587709901</v>
      </c>
      <c r="AC965" s="16"/>
      <c r="AD965" s="16">
        <v>0.39090909090909098</v>
      </c>
      <c r="AE965" s="16">
        <v>0.40716612377850198</v>
      </c>
      <c r="AF965" s="16"/>
      <c r="AG965" s="16">
        <v>0.38701298701298698</v>
      </c>
      <c r="AH965" s="16">
        <v>0.41536050156739801</v>
      </c>
      <c r="AI965" s="16"/>
      <c r="AJ965" s="16">
        <v>0.40825903331769098</v>
      </c>
      <c r="AK965" s="16">
        <v>0.39855072463768099</v>
      </c>
      <c r="AL965" s="16"/>
      <c r="AM965" s="16">
        <v>0.30215827338129497</v>
      </c>
      <c r="AN965" s="16">
        <v>0.36715481171548098</v>
      </c>
      <c r="AO965" s="16">
        <v>0.407258064516129</v>
      </c>
      <c r="AP965" s="16">
        <v>0.43915343915343902</v>
      </c>
      <c r="AQ965" s="16"/>
      <c r="AR965" s="16">
        <v>0.38523489932885902</v>
      </c>
      <c r="AS965" s="16">
        <v>0.412119183126883</v>
      </c>
      <c r="AT965" s="16"/>
      <c r="AU965" s="16">
        <v>0.42572741194487002</v>
      </c>
      <c r="AV965" s="16">
        <v>0.399320083682008</v>
      </c>
      <c r="AW965" s="16"/>
      <c r="AX965" s="16">
        <v>0.42239185750636099</v>
      </c>
      <c r="AY965" s="16">
        <v>0.39907884042265002</v>
      </c>
      <c r="AZ965" s="16"/>
      <c r="BA965" s="16">
        <v>0.373493975903614</v>
      </c>
      <c r="BB965" s="16">
        <v>0.40554885404101298</v>
      </c>
      <c r="BC965" s="16"/>
      <c r="BD965" s="16">
        <v>0.43683589138134599</v>
      </c>
      <c r="BE965" s="16">
        <v>0.395316804407713</v>
      </c>
      <c r="BF965" s="16"/>
      <c r="BG965" s="16">
        <v>0.4</v>
      </c>
      <c r="BH965" s="16">
        <v>0.40336732274128501</v>
      </c>
      <c r="BI965" s="16"/>
      <c r="BJ965" s="16">
        <v>0.38269550748752101</v>
      </c>
      <c r="BK965" s="16">
        <v>0.406346749226006</v>
      </c>
      <c r="BL965" s="16"/>
      <c r="BM965" s="16">
        <v>0.42613636363636398</v>
      </c>
      <c r="BN965" s="16">
        <v>0.40121212121212102</v>
      </c>
      <c r="BO965" s="16"/>
      <c r="BP965" s="16">
        <v>0.350993377483444</v>
      </c>
      <c r="BQ965" s="16">
        <v>0.41130906274206003</v>
      </c>
    </row>
    <row r="966" spans="2:69" x14ac:dyDescent="0.25">
      <c r="B966" t="s">
        <v>442</v>
      </c>
      <c r="C966" s="16">
        <v>0.37971856153674299</v>
      </c>
      <c r="D966" s="16">
        <v>0.38839285714285698</v>
      </c>
      <c r="E966" s="16">
        <v>0.4149377593361</v>
      </c>
      <c r="F966" s="16">
        <v>0.41950464396284798</v>
      </c>
      <c r="G966" s="16">
        <v>0.33866279069767402</v>
      </c>
      <c r="H966" s="16">
        <v>0.369354838709677</v>
      </c>
      <c r="I966" s="16">
        <v>0.38681948424068802</v>
      </c>
      <c r="J966" s="16">
        <v>0.31818181818181801</v>
      </c>
      <c r="K966" s="16">
        <v>0.30252100840336099</v>
      </c>
      <c r="L966" s="16">
        <v>0.32743362831858402</v>
      </c>
      <c r="M966" s="16"/>
      <c r="N966" s="16">
        <v>0.32426778242677801</v>
      </c>
      <c r="O966" s="16">
        <v>0.34911242603550302</v>
      </c>
      <c r="P966" s="16">
        <v>0.35638297872340402</v>
      </c>
      <c r="Q966" s="16">
        <v>0.40478056426332298</v>
      </c>
      <c r="R966" s="16"/>
      <c r="S966" s="16">
        <v>0.36043360433604299</v>
      </c>
      <c r="T966" s="16">
        <v>0.36887608069164302</v>
      </c>
      <c r="U966" s="16">
        <v>0.37046004842614999</v>
      </c>
      <c r="V966" s="16">
        <v>0.35935563816604699</v>
      </c>
      <c r="W966" s="16">
        <v>0.38533178114086097</v>
      </c>
      <c r="X966" s="16">
        <v>0.40645161290322601</v>
      </c>
      <c r="Y966" s="16">
        <v>0.39597315436241598</v>
      </c>
      <c r="Z966" s="16"/>
      <c r="AA966" s="16">
        <v>0.401072705601907</v>
      </c>
      <c r="AB966" s="16">
        <v>0.36691675598427997</v>
      </c>
      <c r="AC966" s="16"/>
      <c r="AD966" s="16">
        <v>0.34272727272727299</v>
      </c>
      <c r="AE966" s="16">
        <v>0.39176784127924202</v>
      </c>
      <c r="AF966" s="16"/>
      <c r="AG966" s="16">
        <v>0.34649350649350702</v>
      </c>
      <c r="AH966" s="16">
        <v>0.40478056426332298</v>
      </c>
      <c r="AI966" s="16"/>
      <c r="AJ966" s="16">
        <v>0.41670577193805702</v>
      </c>
      <c r="AK966" s="16">
        <v>0.3461210571185</v>
      </c>
      <c r="AL966" s="16"/>
      <c r="AM966" s="16">
        <v>0.17985611510791399</v>
      </c>
      <c r="AN966" s="16">
        <v>0.28347280334727998</v>
      </c>
      <c r="AO966" s="16">
        <v>0.38933691756272398</v>
      </c>
      <c r="AP966" s="16">
        <v>0.46384479717812999</v>
      </c>
      <c r="AQ966" s="16"/>
      <c r="AR966" s="16">
        <v>0.37986577181208098</v>
      </c>
      <c r="AS966" s="16">
        <v>0.37964512889186502</v>
      </c>
      <c r="AT966" s="16"/>
      <c r="AU966" s="16">
        <v>0.40275650842266503</v>
      </c>
      <c r="AV966" s="16">
        <v>0.37578451882845199</v>
      </c>
      <c r="AW966" s="16"/>
      <c r="AX966" s="16">
        <v>0.41475826972010199</v>
      </c>
      <c r="AY966" s="16">
        <v>0.37225684096450801</v>
      </c>
      <c r="AZ966" s="16"/>
      <c r="BA966" s="16">
        <v>0.39759036144578302</v>
      </c>
      <c r="BB966" s="16">
        <v>0.378287092882992</v>
      </c>
      <c r="BC966" s="16"/>
      <c r="BD966" s="16">
        <v>0.43801652892561999</v>
      </c>
      <c r="BE966" s="16">
        <v>0.366115702479339</v>
      </c>
      <c r="BF966" s="16"/>
      <c r="BG966" s="16">
        <v>0.44230769230769201</v>
      </c>
      <c r="BH966" s="16">
        <v>0.37585961584064498</v>
      </c>
      <c r="BI966" s="16"/>
      <c r="BJ966" s="16">
        <v>0.37936772046589001</v>
      </c>
      <c r="BK966" s="16">
        <v>0.37977296181630499</v>
      </c>
      <c r="BL966" s="16"/>
      <c r="BM966" s="16">
        <v>0.42045454545454503</v>
      </c>
      <c r="BN966" s="16">
        <v>0.37624242424242399</v>
      </c>
      <c r="BO966" s="16"/>
      <c r="BP966" s="16">
        <v>0.379139072847682</v>
      </c>
      <c r="BQ966" s="16">
        <v>0.37980893364317098</v>
      </c>
    </row>
    <row r="967" spans="2:69" x14ac:dyDescent="0.25">
      <c r="B967" t="s">
        <v>443</v>
      </c>
      <c r="C967" s="16">
        <v>0.33214205941478703</v>
      </c>
      <c r="D967" s="16">
        <v>0.27678571428571402</v>
      </c>
      <c r="E967" s="16">
        <v>0.35684647302904599</v>
      </c>
      <c r="F967" s="16">
        <v>0.31424148606811098</v>
      </c>
      <c r="G967" s="16">
        <v>0.27906976744186002</v>
      </c>
      <c r="H967" s="16">
        <v>0.39354838709677398</v>
      </c>
      <c r="I967" s="16">
        <v>0.37679083094555899</v>
      </c>
      <c r="J967" s="16">
        <v>0.32828282828282801</v>
      </c>
      <c r="K967" s="16">
        <v>0.26890756302521002</v>
      </c>
      <c r="L967" s="16">
        <v>0.38938053097345099</v>
      </c>
      <c r="M967" s="16"/>
      <c r="N967" s="16">
        <v>0.27405857740585798</v>
      </c>
      <c r="O967" s="16">
        <v>0.29980276134122302</v>
      </c>
      <c r="P967" s="16">
        <v>0.35744680851063798</v>
      </c>
      <c r="Q967" s="16">
        <v>0.34012539184953</v>
      </c>
      <c r="R967" s="16"/>
      <c r="S967" s="16">
        <v>0.30623306233062297</v>
      </c>
      <c r="T967" s="16">
        <v>0.35734870317002898</v>
      </c>
      <c r="U967" s="16">
        <v>0.31961259079903098</v>
      </c>
      <c r="V967" s="16">
        <v>0.27385377942998801</v>
      </c>
      <c r="W967" s="16">
        <v>0.35389988358556501</v>
      </c>
      <c r="X967" s="16">
        <v>0.364516129032258</v>
      </c>
      <c r="Y967" s="16">
        <v>0.39765100671140902</v>
      </c>
      <c r="Z967" s="16"/>
      <c r="AA967" s="16">
        <v>0.38676996424314702</v>
      </c>
      <c r="AB967" s="16">
        <v>0.29939264022865297</v>
      </c>
      <c r="AC967" s="16"/>
      <c r="AD967" s="16">
        <v>0.32090909090909098</v>
      </c>
      <c r="AE967" s="16">
        <v>0.33580100681077901</v>
      </c>
      <c r="AF967" s="16"/>
      <c r="AG967" s="16">
        <v>0.32155844155844199</v>
      </c>
      <c r="AH967" s="16">
        <v>0.34012539184953</v>
      </c>
      <c r="AI967" s="16"/>
      <c r="AJ967" s="16">
        <v>0.38714218676677598</v>
      </c>
      <c r="AK967" s="16">
        <v>0.28218243819266797</v>
      </c>
      <c r="AL967" s="16"/>
      <c r="AM967" s="16">
        <v>0.15107913669064699</v>
      </c>
      <c r="AN967" s="16">
        <v>0.206066945606695</v>
      </c>
      <c r="AO967" s="16">
        <v>0.331989247311828</v>
      </c>
      <c r="AP967" s="16">
        <v>0.45767195767195801</v>
      </c>
      <c r="AQ967" s="16"/>
      <c r="AR967" s="16">
        <v>0.36040268456375801</v>
      </c>
      <c r="AS967" s="16">
        <v>0.31804486106461299</v>
      </c>
      <c r="AT967" s="16"/>
      <c r="AU967" s="16">
        <v>0.39356814701378301</v>
      </c>
      <c r="AV967" s="16">
        <v>0.32165271966527198</v>
      </c>
      <c r="AW967" s="16"/>
      <c r="AX967" s="16">
        <v>0.37022900763358801</v>
      </c>
      <c r="AY967" s="16">
        <v>0.32403142779734501</v>
      </c>
      <c r="AZ967" s="16"/>
      <c r="BA967" s="16">
        <v>0.328313253012048</v>
      </c>
      <c r="BB967" s="16">
        <v>0.33244873341375197</v>
      </c>
      <c r="BC967" s="16"/>
      <c r="BD967" s="16">
        <v>0.35891381345926798</v>
      </c>
      <c r="BE967" s="16">
        <v>0.32589531680440798</v>
      </c>
      <c r="BF967" s="16"/>
      <c r="BG967" s="16">
        <v>0.43461538461538501</v>
      </c>
      <c r="BH967" s="16">
        <v>0.325824045529998</v>
      </c>
      <c r="BI967" s="16"/>
      <c r="BJ967" s="16">
        <v>0.36106489184692198</v>
      </c>
      <c r="BK967" s="16">
        <v>0.32765737874097001</v>
      </c>
      <c r="BL967" s="16"/>
      <c r="BM967" s="16">
        <v>0.36363636363636398</v>
      </c>
      <c r="BN967" s="16">
        <v>0.329454545454545</v>
      </c>
      <c r="BO967" s="16"/>
      <c r="BP967" s="16">
        <v>0.399006622516556</v>
      </c>
      <c r="BQ967" s="16">
        <v>0.32171443325587401</v>
      </c>
    </row>
    <row r="968" spans="2:69" x14ac:dyDescent="0.25">
      <c r="B968" t="s">
        <v>444</v>
      </c>
      <c r="C968" s="16">
        <v>0.325441143622962</v>
      </c>
      <c r="D968" s="16">
        <v>0.36309523809523803</v>
      </c>
      <c r="E968" s="16">
        <v>0.341632088520055</v>
      </c>
      <c r="F968" s="16">
        <v>0.31578947368421101</v>
      </c>
      <c r="G968" s="16">
        <v>0.30523255813953498</v>
      </c>
      <c r="H968" s="16">
        <v>0.266129032258065</v>
      </c>
      <c r="I968" s="16">
        <v>0.36532951289398302</v>
      </c>
      <c r="J968" s="16">
        <v>0.28787878787878801</v>
      </c>
      <c r="K968" s="16">
        <v>0.218487394957983</v>
      </c>
      <c r="L968" s="16">
        <v>0.43362831858407103</v>
      </c>
      <c r="M968" s="16"/>
      <c r="N968" s="16">
        <v>0.20083682008368201</v>
      </c>
      <c r="O968" s="16">
        <v>0.27021696252465499</v>
      </c>
      <c r="P968" s="16">
        <v>0.30212765957446802</v>
      </c>
      <c r="Q968" s="16">
        <v>0.36833855799373</v>
      </c>
      <c r="R968" s="16"/>
      <c r="S968" s="16">
        <v>0.284552845528455</v>
      </c>
      <c r="T968" s="16">
        <v>0.30259365994236298</v>
      </c>
      <c r="U968" s="16">
        <v>0.305084745762712</v>
      </c>
      <c r="V968" s="16">
        <v>0.28996282527881001</v>
      </c>
      <c r="W968" s="16">
        <v>0.33178114086146698</v>
      </c>
      <c r="X968" s="16">
        <v>0.36559139784946199</v>
      </c>
      <c r="Y968" s="16">
        <v>0.36241610738254998</v>
      </c>
      <c r="Z968" s="16"/>
      <c r="AA968" s="16">
        <v>0.36769964243146602</v>
      </c>
      <c r="AB968" s="16">
        <v>0.30010718113612</v>
      </c>
      <c r="AC968" s="16"/>
      <c r="AD968" s="16">
        <v>0.31181818181818199</v>
      </c>
      <c r="AE968" s="16">
        <v>0.32987859046491003</v>
      </c>
      <c r="AF968" s="16"/>
      <c r="AG968" s="16">
        <v>0.26857142857142902</v>
      </c>
      <c r="AH968" s="16">
        <v>0.36833855799373</v>
      </c>
      <c r="AI968" s="16"/>
      <c r="AJ968" s="16">
        <v>0.37587986860628803</v>
      </c>
      <c r="AK968" s="16">
        <v>0.27962489343563501</v>
      </c>
      <c r="AL968" s="16"/>
      <c r="AM968" s="16">
        <v>0.14388489208633101</v>
      </c>
      <c r="AN968" s="16">
        <v>0.24581589958159</v>
      </c>
      <c r="AO968" s="16">
        <v>0.324372759856631</v>
      </c>
      <c r="AP968" s="16">
        <v>0.41710758377425</v>
      </c>
      <c r="AQ968" s="16"/>
      <c r="AR968" s="16">
        <v>0.355704697986577</v>
      </c>
      <c r="AS968" s="16">
        <v>0.31034482758620702</v>
      </c>
      <c r="AT968" s="16"/>
      <c r="AU968" s="16">
        <v>0.36294027565084203</v>
      </c>
      <c r="AV968" s="16">
        <v>0.31903765690376601</v>
      </c>
      <c r="AW968" s="16"/>
      <c r="AX968" s="16">
        <v>0.36768447837150098</v>
      </c>
      <c r="AY968" s="16">
        <v>0.31644540774857799</v>
      </c>
      <c r="AZ968" s="16"/>
      <c r="BA968" s="16">
        <v>0.343373493975904</v>
      </c>
      <c r="BB968" s="16">
        <v>0.32400482509047002</v>
      </c>
      <c r="BC968" s="16"/>
      <c r="BD968" s="16">
        <v>0.340023612750885</v>
      </c>
      <c r="BE968" s="16">
        <v>0.32203856749311299</v>
      </c>
      <c r="BF968" s="16"/>
      <c r="BG968" s="16">
        <v>0.35384615384615398</v>
      </c>
      <c r="BH968" s="16">
        <v>0.323689826891155</v>
      </c>
      <c r="BI968" s="16"/>
      <c r="BJ968" s="16">
        <v>0.36439267886855198</v>
      </c>
      <c r="BK968" s="16">
        <v>0.31940144478844201</v>
      </c>
      <c r="BL968" s="16"/>
      <c r="BM968" s="16">
        <v>0.34659090909090901</v>
      </c>
      <c r="BN968" s="16">
        <v>0.323636363636364</v>
      </c>
      <c r="BO968" s="16"/>
      <c r="BP968" s="16">
        <v>0.32947019867549698</v>
      </c>
      <c r="BQ968" s="16">
        <v>0.324812806609863</v>
      </c>
    </row>
    <row r="969" spans="2:69" x14ac:dyDescent="0.25">
      <c r="B969" t="s">
        <v>445</v>
      </c>
      <c r="C969" s="16">
        <v>0.27496091132454797</v>
      </c>
      <c r="D969" s="16">
        <v>0.23958333333333301</v>
      </c>
      <c r="E969" s="16">
        <v>0.255878284923928</v>
      </c>
      <c r="F969" s="16">
        <v>0.24922600619195001</v>
      </c>
      <c r="G969" s="16">
        <v>0.22093023255814001</v>
      </c>
      <c r="H969" s="16">
        <v>0.39193548387096799</v>
      </c>
      <c r="I969" s="16">
        <v>0.333810888252149</v>
      </c>
      <c r="J969" s="16">
        <v>0.15656565656565699</v>
      </c>
      <c r="K969" s="16">
        <v>0.30252100840336099</v>
      </c>
      <c r="L969" s="16">
        <v>0.25663716814159299</v>
      </c>
      <c r="M969" s="16"/>
      <c r="N969" s="16">
        <v>0.26569037656903799</v>
      </c>
      <c r="O969" s="16">
        <v>0.224852071005917</v>
      </c>
      <c r="P969" s="16">
        <v>0.296808510638298</v>
      </c>
      <c r="Q969" s="16">
        <v>0.27860501567398099</v>
      </c>
      <c r="R969" s="16"/>
      <c r="S969" s="16">
        <v>0.327913279132791</v>
      </c>
      <c r="T969" s="16">
        <v>0.33429394812680102</v>
      </c>
      <c r="U969" s="16">
        <v>0.25423728813559299</v>
      </c>
      <c r="V969" s="16">
        <v>0.23667905824039701</v>
      </c>
      <c r="W969" s="16">
        <v>0.26542491268917301</v>
      </c>
      <c r="X969" s="16">
        <v>0.30645161290322598</v>
      </c>
      <c r="Y969" s="16">
        <v>0.293624161073825</v>
      </c>
      <c r="Z969" s="16"/>
      <c r="AA969" s="16">
        <v>0.32896305125149</v>
      </c>
      <c r="AB969" s="16">
        <v>0.24258663808503</v>
      </c>
      <c r="AC969" s="16"/>
      <c r="AD969" s="16">
        <v>0.26636363636363602</v>
      </c>
      <c r="AE969" s="16">
        <v>0.27776132662126102</v>
      </c>
      <c r="AF969" s="16"/>
      <c r="AG969" s="16">
        <v>0.27012987012987</v>
      </c>
      <c r="AH969" s="16">
        <v>0.27860501567398099</v>
      </c>
      <c r="AI969" s="16"/>
      <c r="AJ969" s="16">
        <v>0.31159080244016901</v>
      </c>
      <c r="AK969" s="16">
        <v>0.24168797953964199</v>
      </c>
      <c r="AL969" s="16"/>
      <c r="AM969" s="16">
        <v>0.115107913669065</v>
      </c>
      <c r="AN969" s="16">
        <v>0.19665271966527201</v>
      </c>
      <c r="AO969" s="16">
        <v>0.27016129032258102</v>
      </c>
      <c r="AP969" s="16">
        <v>0.36860670194003498</v>
      </c>
      <c r="AQ969" s="16"/>
      <c r="AR969" s="16">
        <v>0.29932885906040302</v>
      </c>
      <c r="AS969" s="16">
        <v>0.26280549045865398</v>
      </c>
      <c r="AT969" s="16"/>
      <c r="AU969" s="16">
        <v>0.37825421133231202</v>
      </c>
      <c r="AV969" s="16">
        <v>0.25732217573221799</v>
      </c>
      <c r="AW969" s="16"/>
      <c r="AX969" s="16">
        <v>0.29898218829516499</v>
      </c>
      <c r="AY969" s="16">
        <v>0.26984557030614997</v>
      </c>
      <c r="AZ969" s="16"/>
      <c r="BA969" s="16">
        <v>0.280120481927711</v>
      </c>
      <c r="BB969" s="16">
        <v>0.27454764776839602</v>
      </c>
      <c r="BC969" s="16"/>
      <c r="BD969" s="16">
        <v>0.328217237308146</v>
      </c>
      <c r="BE969" s="16">
        <v>0.262534435261708</v>
      </c>
      <c r="BF969" s="16"/>
      <c r="BG969" s="16">
        <v>0.38461538461538503</v>
      </c>
      <c r="BH969" s="16">
        <v>0.268200142281243</v>
      </c>
      <c r="BI969" s="16"/>
      <c r="BJ969" s="16">
        <v>0.32279534109816999</v>
      </c>
      <c r="BK969" s="16">
        <v>0.26754385964912297</v>
      </c>
      <c r="BL969" s="16"/>
      <c r="BM969" s="16">
        <v>0.36363636363636398</v>
      </c>
      <c r="BN969" s="16">
        <v>0.26739393939393902</v>
      </c>
      <c r="BO969" s="16"/>
      <c r="BP969" s="16">
        <v>0.34105960264900698</v>
      </c>
      <c r="BQ969" s="16">
        <v>0.26465272398657402</v>
      </c>
    </row>
    <row r="970" spans="2:69" x14ac:dyDescent="0.25">
      <c r="B970" t="s">
        <v>446</v>
      </c>
      <c r="C970" s="16">
        <v>0.267366540093813</v>
      </c>
      <c r="D970" s="16">
        <v>0.238095238095238</v>
      </c>
      <c r="E970" s="16">
        <v>0.268326417704011</v>
      </c>
      <c r="F970" s="16">
        <v>0.27399380804953599</v>
      </c>
      <c r="G970" s="16">
        <v>0.229651162790698</v>
      </c>
      <c r="H970" s="16">
        <v>0.29838709677419401</v>
      </c>
      <c r="I970" s="16">
        <v>0.30659025787965599</v>
      </c>
      <c r="J970" s="16">
        <v>0.24242424242424199</v>
      </c>
      <c r="K970" s="16">
        <v>0.21008403361344499</v>
      </c>
      <c r="L970" s="16">
        <v>0.31858407079646001</v>
      </c>
      <c r="M970" s="16"/>
      <c r="N970" s="16">
        <v>0.167364016736402</v>
      </c>
      <c r="O970" s="16">
        <v>0.22287968441814601</v>
      </c>
      <c r="P970" s="16">
        <v>0.26063829787234</v>
      </c>
      <c r="Q970" s="16">
        <v>0.29741379310344801</v>
      </c>
      <c r="R970" s="16"/>
      <c r="S970" s="16">
        <v>0.27100271002710002</v>
      </c>
      <c r="T970" s="16">
        <v>0.207492795389049</v>
      </c>
      <c r="U970" s="16">
        <v>0.314769975786925</v>
      </c>
      <c r="V970" s="16">
        <v>0.21189591078066899</v>
      </c>
      <c r="W970" s="16">
        <v>0.27706635622817199</v>
      </c>
      <c r="X970" s="16">
        <v>0.288172043010753</v>
      </c>
      <c r="Y970" s="16">
        <v>0.32382550335570498</v>
      </c>
      <c r="Z970" s="16"/>
      <c r="AA970" s="16">
        <v>0.29678188319427901</v>
      </c>
      <c r="AB970" s="16">
        <v>0.24973204715969999</v>
      </c>
      <c r="AC970" s="16"/>
      <c r="AD970" s="16">
        <v>0.251818181818182</v>
      </c>
      <c r="AE970" s="16">
        <v>0.27243115190997902</v>
      </c>
      <c r="AF970" s="16"/>
      <c r="AG970" s="16">
        <v>0.227532467532468</v>
      </c>
      <c r="AH970" s="16">
        <v>0.29741379310344801</v>
      </c>
      <c r="AI970" s="16"/>
      <c r="AJ970" s="16">
        <v>0.30455185358986397</v>
      </c>
      <c r="AK970" s="16">
        <v>0.233589087809037</v>
      </c>
      <c r="AL970" s="16"/>
      <c r="AM970" s="16">
        <v>0.14388489208633101</v>
      </c>
      <c r="AN970" s="16">
        <v>0.170502092050209</v>
      </c>
      <c r="AO970" s="16">
        <v>0.27016129032258102</v>
      </c>
      <c r="AP970" s="16">
        <v>0.35978835978835999</v>
      </c>
      <c r="AQ970" s="16"/>
      <c r="AR970" s="16">
        <v>0.297315436241611</v>
      </c>
      <c r="AS970" s="16">
        <v>0.25242718446601897</v>
      </c>
      <c r="AT970" s="16"/>
      <c r="AU970" s="16">
        <v>0.349157733537519</v>
      </c>
      <c r="AV970" s="16">
        <v>0.25339958158995801</v>
      </c>
      <c r="AW970" s="16"/>
      <c r="AX970" s="16">
        <v>0.28753180661577599</v>
      </c>
      <c r="AY970" s="16">
        <v>0.263072338119751</v>
      </c>
      <c r="AZ970" s="16"/>
      <c r="BA970" s="16">
        <v>0.29216867469879498</v>
      </c>
      <c r="BB970" s="16">
        <v>0.26537997587454798</v>
      </c>
      <c r="BC970" s="16"/>
      <c r="BD970" s="16">
        <v>0.330578512396694</v>
      </c>
      <c r="BE970" s="16">
        <v>0.25261707988980697</v>
      </c>
      <c r="BF970" s="16"/>
      <c r="BG970" s="16">
        <v>0.37692307692307703</v>
      </c>
      <c r="BH970" s="16">
        <v>0.26061180934313499</v>
      </c>
      <c r="BI970" s="16"/>
      <c r="BJ970" s="16">
        <v>0.30282861896838598</v>
      </c>
      <c r="BK970" s="16">
        <v>0.26186790505676</v>
      </c>
      <c r="BL970" s="16"/>
      <c r="BM970" s="16">
        <v>0.31818181818181801</v>
      </c>
      <c r="BN970" s="16">
        <v>0.263030303030303</v>
      </c>
      <c r="BO970" s="16"/>
      <c r="BP970" s="16">
        <v>0.25993377483443703</v>
      </c>
      <c r="BQ970" s="16">
        <v>0.26852569067906001</v>
      </c>
    </row>
    <row r="971" spans="2:69" x14ac:dyDescent="0.25">
      <c r="B971" t="s">
        <v>447</v>
      </c>
      <c r="C971" s="16">
        <v>0.251954433772616</v>
      </c>
      <c r="D971" s="16">
        <v>0.288690476190476</v>
      </c>
      <c r="E971" s="16">
        <v>0.27800829875518701</v>
      </c>
      <c r="F971" s="16">
        <v>0.29566563467492302</v>
      </c>
      <c r="G971" s="16">
        <v>0.204941860465116</v>
      </c>
      <c r="H971" s="16">
        <v>0.18870967741935499</v>
      </c>
      <c r="I971" s="16">
        <v>0.29083094555873901</v>
      </c>
      <c r="J971" s="16">
        <v>0.17171717171717199</v>
      </c>
      <c r="K971" s="16">
        <v>0.16806722689075601</v>
      </c>
      <c r="L971" s="16">
        <v>0.238938053097345</v>
      </c>
      <c r="M971" s="16"/>
      <c r="N971" s="16">
        <v>0.17782426778242699</v>
      </c>
      <c r="O971" s="16">
        <v>0.195266272189349</v>
      </c>
      <c r="P971" s="16">
        <v>0.21702127659574499</v>
      </c>
      <c r="Q971" s="16">
        <v>0.28996865203761801</v>
      </c>
      <c r="R971" s="16"/>
      <c r="S971" s="16">
        <v>0.24390243902438999</v>
      </c>
      <c r="T971" s="16">
        <v>0.25648414985590801</v>
      </c>
      <c r="U971" s="16">
        <v>0.26634382566586001</v>
      </c>
      <c r="V971" s="16">
        <v>0.216852540272615</v>
      </c>
      <c r="W971" s="16">
        <v>0.24097788125727601</v>
      </c>
      <c r="X971" s="16">
        <v>0.27096774193548401</v>
      </c>
      <c r="Y971" s="16">
        <v>0.293624161073825</v>
      </c>
      <c r="Z971" s="16"/>
      <c r="AA971" s="16">
        <v>0.30095351609058402</v>
      </c>
      <c r="AB971" s="16">
        <v>0.222579492675956</v>
      </c>
      <c r="AC971" s="16"/>
      <c r="AD971" s="16">
        <v>0.23818181818181799</v>
      </c>
      <c r="AE971" s="16">
        <v>0.25644062777613302</v>
      </c>
      <c r="AF971" s="16"/>
      <c r="AG971" s="16">
        <v>0.20155844155844199</v>
      </c>
      <c r="AH971" s="16">
        <v>0.28996865203761801</v>
      </c>
      <c r="AI971" s="16"/>
      <c r="AJ971" s="16">
        <v>0.28625058657907099</v>
      </c>
      <c r="AK971" s="16">
        <v>0.22080136402386999</v>
      </c>
      <c r="AL971" s="16"/>
      <c r="AM971" s="16">
        <v>0.14388489208633101</v>
      </c>
      <c r="AN971" s="16">
        <v>0.172594142259414</v>
      </c>
      <c r="AO971" s="16">
        <v>0.24910394265232999</v>
      </c>
      <c r="AP971" s="16">
        <v>0.33950617283950602</v>
      </c>
      <c r="AQ971" s="16"/>
      <c r="AR971" s="16">
        <v>0.27046979865771797</v>
      </c>
      <c r="AS971" s="16">
        <v>0.242718446601942</v>
      </c>
      <c r="AT971" s="16"/>
      <c r="AU971" s="16">
        <v>0.28790199081163897</v>
      </c>
      <c r="AV971" s="16">
        <v>0.24581589958159</v>
      </c>
      <c r="AW971" s="16"/>
      <c r="AX971" s="16">
        <v>0.29007633587786302</v>
      </c>
      <c r="AY971" s="16">
        <v>0.24383635871037701</v>
      </c>
      <c r="AZ971" s="16"/>
      <c r="BA971" s="16">
        <v>0.24397590361445801</v>
      </c>
      <c r="BB971" s="16">
        <v>0.25259348612786497</v>
      </c>
      <c r="BC971" s="16"/>
      <c r="BD971" s="16">
        <v>0.27981109799291598</v>
      </c>
      <c r="BE971" s="16">
        <v>0.24545454545454501</v>
      </c>
      <c r="BF971" s="16"/>
      <c r="BG971" s="16">
        <v>0.30384615384615399</v>
      </c>
      <c r="BH971" s="16">
        <v>0.24875503912734201</v>
      </c>
      <c r="BI971" s="16"/>
      <c r="BJ971" s="16">
        <v>0.27953410981697202</v>
      </c>
      <c r="BK971" s="16">
        <v>0.24767801857585101</v>
      </c>
      <c r="BL971" s="16"/>
      <c r="BM971" s="16">
        <v>0.30397727272727298</v>
      </c>
      <c r="BN971" s="16">
        <v>0.24751515151515199</v>
      </c>
      <c r="BO971" s="16"/>
      <c r="BP971" s="16">
        <v>0.25</v>
      </c>
      <c r="BQ971" s="16">
        <v>0.252259230570617</v>
      </c>
    </row>
    <row r="972" spans="2:69" x14ac:dyDescent="0.25">
      <c r="B972" t="s">
        <v>448</v>
      </c>
      <c r="C972" s="16">
        <v>0.224480679026134</v>
      </c>
      <c r="D972" s="16">
        <v>0.25297619047619002</v>
      </c>
      <c r="E972" s="16">
        <v>0.23928077455048399</v>
      </c>
      <c r="F972" s="16">
        <v>0.20588235294117599</v>
      </c>
      <c r="G972" s="16">
        <v>0.19331395348837199</v>
      </c>
      <c r="H972" s="16">
        <v>0.190322580645161</v>
      </c>
      <c r="I972" s="16">
        <v>0.24212034383954201</v>
      </c>
      <c r="J972" s="16">
        <v>0.22727272727272699</v>
      </c>
      <c r="K972" s="16">
        <v>0.29411764705882398</v>
      </c>
      <c r="L972" s="16">
        <v>0.25663716814159299</v>
      </c>
      <c r="M972" s="16"/>
      <c r="N972" s="16">
        <v>0.202928870292887</v>
      </c>
      <c r="O972" s="16">
        <v>0.16765285996055199</v>
      </c>
      <c r="P972" s="16">
        <v>0.2</v>
      </c>
      <c r="Q972" s="16">
        <v>0.24882445141065801</v>
      </c>
      <c r="R972" s="16"/>
      <c r="S972" s="16">
        <v>0.22493224932249301</v>
      </c>
      <c r="T972" s="16">
        <v>0.210374639769452</v>
      </c>
      <c r="U972" s="16">
        <v>0.25181598062954003</v>
      </c>
      <c r="V972" s="16">
        <v>0.18215613382899601</v>
      </c>
      <c r="W972" s="16">
        <v>0.225844004656577</v>
      </c>
      <c r="X972" s="16">
        <v>0.25161290322580598</v>
      </c>
      <c r="Y972" s="16">
        <v>0.24832214765100699</v>
      </c>
      <c r="Z972" s="16"/>
      <c r="AA972" s="16">
        <v>0.268176400476758</v>
      </c>
      <c r="AB972" s="16">
        <v>0.19828510182207901</v>
      </c>
      <c r="AC972" s="16"/>
      <c r="AD972" s="16">
        <v>0.232727272727273</v>
      </c>
      <c r="AE972" s="16">
        <v>0.22179449215279801</v>
      </c>
      <c r="AF972" s="16"/>
      <c r="AG972" s="16">
        <v>0.19220779220779199</v>
      </c>
      <c r="AH972" s="16">
        <v>0.24882445141065801</v>
      </c>
      <c r="AI972" s="16"/>
      <c r="AJ972" s="16">
        <v>0.25950258094791201</v>
      </c>
      <c r="AK972" s="16">
        <v>0.192668371696505</v>
      </c>
      <c r="AL972" s="16"/>
      <c r="AM972" s="16">
        <v>0.12230215827338101</v>
      </c>
      <c r="AN972" s="16">
        <v>0.15794979079497901</v>
      </c>
      <c r="AO972" s="16">
        <v>0.207885304659498</v>
      </c>
      <c r="AP972" s="16">
        <v>0.324514991181658</v>
      </c>
      <c r="AQ972" s="16"/>
      <c r="AR972" s="16">
        <v>0.25771812080536899</v>
      </c>
      <c r="AS972" s="16">
        <v>0.20790090391697399</v>
      </c>
      <c r="AT972" s="16"/>
      <c r="AU972" s="16">
        <v>0.24042879019908101</v>
      </c>
      <c r="AV972" s="16">
        <v>0.22175732217573199</v>
      </c>
      <c r="AW972" s="16"/>
      <c r="AX972" s="16">
        <v>0.25954198473282403</v>
      </c>
      <c r="AY972" s="16">
        <v>0.217014359252235</v>
      </c>
      <c r="AZ972" s="16"/>
      <c r="BA972" s="16">
        <v>0.29216867469879498</v>
      </c>
      <c r="BB972" s="16">
        <v>0.21905910735826301</v>
      </c>
      <c r="BC972" s="16"/>
      <c r="BD972" s="16">
        <v>0.23494687131050801</v>
      </c>
      <c r="BE972" s="16">
        <v>0.22203856749311299</v>
      </c>
      <c r="BF972" s="16"/>
      <c r="BG972" s="16">
        <v>0.31538461538461499</v>
      </c>
      <c r="BH972" s="16">
        <v>0.21887597818354301</v>
      </c>
      <c r="BI972" s="16"/>
      <c r="BJ972" s="16">
        <v>0.29950083194675498</v>
      </c>
      <c r="BK972" s="16">
        <v>0.212848297213622</v>
      </c>
      <c r="BL972" s="16"/>
      <c r="BM972" s="16">
        <v>0.32670454545454503</v>
      </c>
      <c r="BN972" s="16">
        <v>0.21575757575757601</v>
      </c>
      <c r="BO972" s="16"/>
      <c r="BP972" s="16">
        <v>0.21523178807946999</v>
      </c>
      <c r="BQ972" s="16">
        <v>0.22592305706170901</v>
      </c>
    </row>
    <row r="973" spans="2:69" x14ac:dyDescent="0.25">
      <c r="B973" t="s">
        <v>90</v>
      </c>
      <c r="C973" s="16">
        <v>3.35045789591244E-3</v>
      </c>
      <c r="D973" s="16">
        <v>2.9761904761904799E-3</v>
      </c>
      <c r="E973" s="16">
        <v>1.3831258644536699E-3</v>
      </c>
      <c r="F973" s="16">
        <v>4.64396284829721E-3</v>
      </c>
      <c r="G973" s="16">
        <v>7.2674418604651196E-3</v>
      </c>
      <c r="H973" s="16">
        <v>1.6129032258064501E-3</v>
      </c>
      <c r="I973" s="16">
        <v>2.8653295128939801E-3</v>
      </c>
      <c r="J973" s="16">
        <v>5.0505050505050501E-3</v>
      </c>
      <c r="K973" s="16">
        <v>0</v>
      </c>
      <c r="L973" s="16">
        <v>0</v>
      </c>
      <c r="M973" s="16"/>
      <c r="N973" s="16">
        <v>1.2552301255230099E-2</v>
      </c>
      <c r="O973" s="16">
        <v>5.9171597633136102E-3</v>
      </c>
      <c r="P973" s="16">
        <v>0</v>
      </c>
      <c r="Q973" s="16">
        <v>2.35109717868339E-3</v>
      </c>
      <c r="R973" s="16"/>
      <c r="S973" s="16">
        <v>1.0840108401084E-2</v>
      </c>
      <c r="T973" s="16">
        <v>0</v>
      </c>
      <c r="U973" s="16">
        <v>0</v>
      </c>
      <c r="V973" s="16">
        <v>0</v>
      </c>
      <c r="W973" s="16">
        <v>0</v>
      </c>
      <c r="X973" s="16">
        <v>2.1505376344086E-3</v>
      </c>
      <c r="Y973" s="16">
        <v>1.00671140939597E-2</v>
      </c>
      <c r="Z973" s="16"/>
      <c r="AA973" s="16">
        <v>2.9797377830750901E-3</v>
      </c>
      <c r="AB973" s="16">
        <v>3.5727045373347599E-3</v>
      </c>
      <c r="AC973" s="16"/>
      <c r="AD973" s="16">
        <v>3.6363636363636398E-3</v>
      </c>
      <c r="AE973" s="16">
        <v>3.2573289902280101E-3</v>
      </c>
      <c r="AF973" s="16"/>
      <c r="AG973" s="16">
        <v>4.6753246753246797E-3</v>
      </c>
      <c r="AH973" s="16">
        <v>2.35109717868339E-3</v>
      </c>
      <c r="AI973" s="16"/>
      <c r="AJ973" s="16">
        <v>2.81557954012201E-3</v>
      </c>
      <c r="AK973" s="16">
        <v>3.8363171355498701E-3</v>
      </c>
      <c r="AL973" s="16"/>
      <c r="AM973" s="16">
        <v>0</v>
      </c>
      <c r="AN973" s="16">
        <v>5.2301255230125503E-3</v>
      </c>
      <c r="AO973" s="16">
        <v>4.4802867383512499E-3</v>
      </c>
      <c r="AP973" s="16">
        <v>0</v>
      </c>
      <c r="AQ973" s="16"/>
      <c r="AR973" s="16">
        <v>2.6845637583892599E-3</v>
      </c>
      <c r="AS973" s="16">
        <v>3.6826247070639402E-3</v>
      </c>
      <c r="AT973" s="16"/>
      <c r="AU973" s="16">
        <v>1.5313935681470099E-3</v>
      </c>
      <c r="AV973" s="16">
        <v>3.6610878661087901E-3</v>
      </c>
      <c r="AW973" s="16"/>
      <c r="AX973" s="16">
        <v>3.81679389312977E-3</v>
      </c>
      <c r="AY973" s="16">
        <v>3.2511514494716902E-3</v>
      </c>
      <c r="AZ973" s="16"/>
      <c r="BA973" s="16">
        <v>3.0120481927710802E-3</v>
      </c>
      <c r="BB973" s="16">
        <v>3.3775633293124199E-3</v>
      </c>
      <c r="BC973" s="16"/>
      <c r="BD973" s="16">
        <v>3.5419126328217199E-3</v>
      </c>
      <c r="BE973" s="16">
        <v>3.3057851239669399E-3</v>
      </c>
      <c r="BF973" s="16"/>
      <c r="BG973" s="16">
        <v>0</v>
      </c>
      <c r="BH973" s="16">
        <v>3.5570310647379702E-3</v>
      </c>
      <c r="BI973" s="16"/>
      <c r="BJ973" s="16">
        <v>1.66389351081531E-3</v>
      </c>
      <c r="BK973" s="16">
        <v>3.61197110423117E-3</v>
      </c>
      <c r="BL973" s="16"/>
      <c r="BM973" s="16">
        <v>0</v>
      </c>
      <c r="BN973" s="16">
        <v>3.6363636363636398E-3</v>
      </c>
      <c r="BO973" s="16"/>
      <c r="BP973" s="16">
        <v>1.6556291390728501E-3</v>
      </c>
      <c r="BQ973" s="16">
        <v>3.6147689129873502E-3</v>
      </c>
    </row>
    <row r="974" spans="2:69" x14ac:dyDescent="0.25">
      <c r="B974" t="s">
        <v>105</v>
      </c>
      <c r="C974" s="16">
        <v>2.05494750949296E-2</v>
      </c>
      <c r="D974" s="16">
        <v>7.4404761904761901E-3</v>
      </c>
      <c r="E974" s="16">
        <v>2.0746887966804999E-2</v>
      </c>
      <c r="F974" s="16">
        <v>1.23839009287926E-2</v>
      </c>
      <c r="G974" s="16">
        <v>3.3430232558139497E-2</v>
      </c>
      <c r="H974" s="16">
        <v>2.4193548387096801E-2</v>
      </c>
      <c r="I974" s="16">
        <v>1.28939828080229E-2</v>
      </c>
      <c r="J974" s="16">
        <v>5.0505050505050497E-2</v>
      </c>
      <c r="K974" s="16">
        <v>3.3613445378151301E-2</v>
      </c>
      <c r="L974" s="16">
        <v>2.6548672566371698E-2</v>
      </c>
      <c r="M974" s="16"/>
      <c r="N974" s="16">
        <v>4.6025104602510497E-2</v>
      </c>
      <c r="O974" s="16">
        <v>2.7613412228796801E-2</v>
      </c>
      <c r="P974" s="16">
        <v>2.02127659574468E-2</v>
      </c>
      <c r="Q974" s="16">
        <v>1.44984326018809E-2</v>
      </c>
      <c r="R974" s="16"/>
      <c r="S974" s="16">
        <v>2.9810298102981001E-2</v>
      </c>
      <c r="T974" s="16">
        <v>1.1527377521613799E-2</v>
      </c>
      <c r="U974" s="16">
        <v>1.93704600484262E-2</v>
      </c>
      <c r="V974" s="16">
        <v>2.60223048327138E-2</v>
      </c>
      <c r="W974" s="16">
        <v>1.3969732246798599E-2</v>
      </c>
      <c r="X974" s="16">
        <v>1.50537634408602E-2</v>
      </c>
      <c r="Y974" s="16">
        <v>1.51006711409396E-2</v>
      </c>
      <c r="Z974" s="16"/>
      <c r="AA974" s="16">
        <v>6.5554231227652002E-3</v>
      </c>
      <c r="AB974" s="16">
        <v>2.8938906752411599E-2</v>
      </c>
      <c r="AC974" s="16"/>
      <c r="AD974" s="16">
        <v>2.0909090909090901E-2</v>
      </c>
      <c r="AE974" s="16">
        <v>2.0432336393248401E-2</v>
      </c>
      <c r="AF974" s="16"/>
      <c r="AG974" s="16">
        <v>2.8571428571428598E-2</v>
      </c>
      <c r="AH974" s="16">
        <v>1.44984326018809E-2</v>
      </c>
      <c r="AI974" s="16"/>
      <c r="AJ974" s="16">
        <v>1.5485687470671E-2</v>
      </c>
      <c r="AK974" s="16">
        <v>2.5149190110826902E-2</v>
      </c>
      <c r="AL974" s="16"/>
      <c r="AM974" s="16">
        <v>0.15107913669064699</v>
      </c>
      <c r="AN974" s="16">
        <v>3.3472803347280297E-2</v>
      </c>
      <c r="AO974" s="16">
        <v>1.56810035842294E-2</v>
      </c>
      <c r="AP974" s="16">
        <v>3.5273368606701899E-3</v>
      </c>
      <c r="AQ974" s="16"/>
      <c r="AR974" s="16">
        <v>8.0536912751677896E-3</v>
      </c>
      <c r="AS974" s="16">
        <v>2.6782725142283199E-2</v>
      </c>
      <c r="AT974" s="16"/>
      <c r="AU974" s="16">
        <v>1.53139356814701E-2</v>
      </c>
      <c r="AV974" s="16">
        <v>2.14435146443515E-2</v>
      </c>
      <c r="AW974" s="16"/>
      <c r="AX974" s="16">
        <v>1.27226463104326E-2</v>
      </c>
      <c r="AY974" s="16">
        <v>2.2216201571389899E-2</v>
      </c>
      <c r="AZ974" s="16"/>
      <c r="BA974" s="16">
        <v>2.7108433734939801E-2</v>
      </c>
      <c r="BB974" s="16">
        <v>2.0024125452352201E-2</v>
      </c>
      <c r="BC974" s="16"/>
      <c r="BD974" s="16">
        <v>2.36127508854782E-2</v>
      </c>
      <c r="BE974" s="16">
        <v>1.9834710743801699E-2</v>
      </c>
      <c r="BF974" s="16"/>
      <c r="BG974" s="16">
        <v>7.6923076923076901E-3</v>
      </c>
      <c r="BH974" s="16">
        <v>2.1342186388427799E-2</v>
      </c>
      <c r="BI974" s="16"/>
      <c r="BJ974" s="16">
        <v>3.3277870216306201E-3</v>
      </c>
      <c r="BK974" s="16">
        <v>2.32198142414861E-2</v>
      </c>
      <c r="BL974" s="16"/>
      <c r="BM974" s="16">
        <v>1.13636363636364E-2</v>
      </c>
      <c r="BN974" s="16">
        <v>2.1333333333333301E-2</v>
      </c>
      <c r="BO974" s="16"/>
      <c r="BP974" s="16">
        <v>9.93377483443709E-3</v>
      </c>
      <c r="BQ974" s="16">
        <v>2.22050090369223E-2</v>
      </c>
    </row>
    <row r="975" spans="2:69" x14ac:dyDescent="0.25">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c r="AD975" s="16"/>
      <c r="AE975" s="16"/>
      <c r="AF975" s="16"/>
      <c r="AG975" s="16"/>
      <c r="AH975" s="16"/>
      <c r="AI975" s="16"/>
      <c r="AJ975" s="16"/>
      <c r="AK975" s="16"/>
      <c r="AL975" s="16"/>
      <c r="AM975" s="16"/>
      <c r="AN975" s="16"/>
      <c r="AO975" s="16"/>
      <c r="AP975" s="16"/>
      <c r="AQ975" s="16"/>
      <c r="AR975" s="16"/>
      <c r="AS975" s="16"/>
      <c r="AT975" s="16"/>
      <c r="AU975" s="16"/>
      <c r="AV975" s="16"/>
      <c r="AW975" s="16"/>
      <c r="AX975" s="16"/>
      <c r="AY975" s="16"/>
      <c r="AZ975" s="16"/>
      <c r="BA975" s="16"/>
      <c r="BB975" s="16"/>
      <c r="BC975" s="16"/>
      <c r="BD975" s="16"/>
      <c r="BE975" s="16"/>
      <c r="BF975" s="16"/>
      <c r="BG975" s="16"/>
      <c r="BH975" s="16"/>
      <c r="BI975" s="16"/>
      <c r="BJ975" s="16"/>
      <c r="BK975" s="16"/>
      <c r="BL975" s="16"/>
      <c r="BM975" s="16"/>
      <c r="BN975" s="16"/>
      <c r="BO975" s="16"/>
      <c r="BP975" s="16"/>
      <c r="BQ975" s="16"/>
    </row>
    <row r="976" spans="2:69" x14ac:dyDescent="0.25">
      <c r="B976" s="6" t="s">
        <v>460</v>
      </c>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c r="AC976" s="16"/>
      <c r="AD976" s="16"/>
      <c r="AE976" s="16"/>
      <c r="AF976" s="16"/>
      <c r="AG976" s="16"/>
      <c r="AH976" s="16"/>
      <c r="AI976" s="16"/>
      <c r="AJ976" s="16"/>
      <c r="AK976" s="16"/>
      <c r="AL976" s="16"/>
      <c r="AM976" s="16"/>
      <c r="AN976" s="16"/>
      <c r="AO976" s="16"/>
      <c r="AP976" s="16"/>
      <c r="AQ976" s="16"/>
      <c r="AR976" s="16"/>
      <c r="AS976" s="16"/>
      <c r="AT976" s="16"/>
      <c r="AU976" s="16"/>
      <c r="AV976" s="16"/>
      <c r="AW976" s="16"/>
      <c r="AX976" s="16"/>
      <c r="AY976" s="16"/>
      <c r="AZ976" s="16"/>
      <c r="BA976" s="16"/>
      <c r="BB976" s="16"/>
      <c r="BC976" s="16"/>
      <c r="BD976" s="16"/>
      <c r="BE976" s="16"/>
      <c r="BF976" s="16"/>
      <c r="BG976" s="16"/>
      <c r="BH976" s="16"/>
      <c r="BI976" s="16"/>
      <c r="BJ976" s="16"/>
      <c r="BK976" s="16"/>
      <c r="BL976" s="16"/>
      <c r="BM976" s="16"/>
      <c r="BN976" s="16"/>
      <c r="BO976" s="16"/>
      <c r="BP976" s="16"/>
      <c r="BQ976" s="16"/>
    </row>
    <row r="977" spans="2:69" x14ac:dyDescent="0.25">
      <c r="B977" s="23" t="s">
        <v>697</v>
      </c>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c r="AC977" s="16"/>
      <c r="AD977" s="16"/>
      <c r="AE977" s="16"/>
      <c r="AF977" s="16"/>
      <c r="AG977" s="16"/>
      <c r="AH977" s="16"/>
      <c r="AI977" s="16"/>
      <c r="AJ977" s="16"/>
      <c r="AK977" s="16"/>
      <c r="AL977" s="16"/>
      <c r="AM977" s="16"/>
      <c r="AN977" s="16"/>
      <c r="AO977" s="16"/>
      <c r="AP977" s="16"/>
      <c r="AQ977" s="16"/>
      <c r="AR977" s="16"/>
      <c r="AS977" s="16"/>
      <c r="AT977" s="16"/>
      <c r="AU977" s="16"/>
      <c r="AV977" s="16"/>
      <c r="AW977" s="16"/>
      <c r="AX977" s="16"/>
      <c r="AY977" s="16"/>
      <c r="AZ977" s="16"/>
      <c r="BA977" s="16"/>
      <c r="BB977" s="16"/>
      <c r="BC977" s="16"/>
      <c r="BD977" s="16"/>
      <c r="BE977" s="16"/>
      <c r="BF977" s="16"/>
      <c r="BG977" s="16"/>
      <c r="BH977" s="16"/>
      <c r="BI977" s="16"/>
      <c r="BJ977" s="16"/>
      <c r="BK977" s="16"/>
      <c r="BL977" s="16"/>
      <c r="BM977" s="16"/>
      <c r="BN977" s="16"/>
      <c r="BO977" s="16"/>
      <c r="BP977" s="16"/>
      <c r="BQ977" s="16"/>
    </row>
    <row r="978" spans="2:69" x14ac:dyDescent="0.25">
      <c r="B978" t="s">
        <v>454</v>
      </c>
      <c r="C978" s="16">
        <v>0.102524011614921</v>
      </c>
      <c r="D978" s="16">
        <v>0.107142857142857</v>
      </c>
      <c r="E978" s="16">
        <v>8.9903181189488202E-2</v>
      </c>
      <c r="F978" s="16">
        <v>0.16253869969040199</v>
      </c>
      <c r="G978" s="16">
        <v>0.107558139534884</v>
      </c>
      <c r="H978" s="16">
        <v>5.32258064516129E-2</v>
      </c>
      <c r="I978" s="16">
        <v>9.5988538681948399E-2</v>
      </c>
      <c r="J978" s="16">
        <v>0.10606060606060599</v>
      </c>
      <c r="K978" s="16">
        <v>0.151260504201681</v>
      </c>
      <c r="L978" s="16">
        <v>3.5398230088495602E-2</v>
      </c>
      <c r="M978" s="16"/>
      <c r="N978" s="16">
        <v>9.2050209205020897E-2</v>
      </c>
      <c r="O978" s="16">
        <v>7.2978303747534501E-2</v>
      </c>
      <c r="P978" s="16">
        <v>9.3617021276595699E-2</v>
      </c>
      <c r="Q978" s="16">
        <v>0.11363636363636399</v>
      </c>
      <c r="R978" s="16"/>
      <c r="S978" s="16">
        <v>0.13550135501355001</v>
      </c>
      <c r="T978" s="16">
        <v>8.3573487031700297E-2</v>
      </c>
      <c r="U978" s="16">
        <v>8.4745762711864403E-2</v>
      </c>
      <c r="V978" s="16">
        <v>6.5675340768277607E-2</v>
      </c>
      <c r="W978" s="16">
        <v>0.10128055878929</v>
      </c>
      <c r="X978" s="16">
        <v>0.118279569892473</v>
      </c>
      <c r="Y978" s="16">
        <v>0.14765100671140899</v>
      </c>
      <c r="Z978" s="16"/>
      <c r="AA978" s="16">
        <v>0.134088200238379</v>
      </c>
      <c r="AB978" s="16">
        <v>8.3601286173633396E-2</v>
      </c>
      <c r="AC978" s="16"/>
      <c r="AD978" s="16">
        <v>8.9090909090909096E-2</v>
      </c>
      <c r="AE978" s="16">
        <v>0.106899615042938</v>
      </c>
      <c r="AF978" s="16"/>
      <c r="AG978" s="16">
        <v>8.7792207792207796E-2</v>
      </c>
      <c r="AH978" s="16">
        <v>0.11363636363636399</v>
      </c>
      <c r="AI978" s="16"/>
      <c r="AJ978" s="16">
        <v>0.12763960581886399</v>
      </c>
      <c r="AK978" s="16">
        <v>7.9710144927536197E-2</v>
      </c>
      <c r="AL978" s="16"/>
      <c r="AM978" s="16">
        <v>8.6330935251798593E-2</v>
      </c>
      <c r="AN978" s="16">
        <v>0.110878661087866</v>
      </c>
      <c r="AO978" s="16">
        <v>8.37813620071685E-2</v>
      </c>
      <c r="AP978" s="16">
        <v>0.134920634920635</v>
      </c>
      <c r="AQ978" s="16"/>
      <c r="AR978" s="16">
        <v>0.119463087248322</v>
      </c>
      <c r="AS978" s="16">
        <v>9.4074322062269802E-2</v>
      </c>
      <c r="AT978" s="16"/>
      <c r="AU978" s="16">
        <v>0.134762633996937</v>
      </c>
      <c r="AV978" s="16">
        <v>9.7018828451882894E-2</v>
      </c>
      <c r="AW978" s="16"/>
      <c r="AX978" s="16">
        <v>0.138676844783715</v>
      </c>
      <c r="AY978" s="16">
        <v>9.4825250609590905E-2</v>
      </c>
      <c r="AZ978" s="16"/>
      <c r="BA978" s="16">
        <v>0.16265060240963899</v>
      </c>
      <c r="BB978" s="16">
        <v>9.7708082026537996E-2</v>
      </c>
      <c r="BC978" s="16"/>
      <c r="BD978" s="16">
        <v>0.106257378984652</v>
      </c>
      <c r="BE978" s="16">
        <v>0.101652892561983</v>
      </c>
      <c r="BF978" s="16"/>
      <c r="BG978" s="16">
        <v>0.2</v>
      </c>
      <c r="BH978" s="16">
        <v>9.6514109556556801E-2</v>
      </c>
      <c r="BI978" s="16"/>
      <c r="BJ978" s="16">
        <v>0.16139767054908499</v>
      </c>
      <c r="BK978" s="16">
        <v>9.3395252837977297E-2</v>
      </c>
      <c r="BL978" s="16"/>
      <c r="BM978" s="16">
        <v>0.16761363636363599</v>
      </c>
      <c r="BN978" s="16">
        <v>9.6969696969696997E-2</v>
      </c>
      <c r="BO978" s="16"/>
      <c r="BP978" s="16">
        <v>0.13245033112582799</v>
      </c>
      <c r="BQ978" s="16">
        <v>9.7856958430157501E-2</v>
      </c>
    </row>
    <row r="979" spans="2:69" x14ac:dyDescent="0.25">
      <c r="B979" t="s">
        <v>455</v>
      </c>
      <c r="C979" s="16">
        <v>0.18963591690864401</v>
      </c>
      <c r="D979" s="16">
        <v>0.23958333333333301</v>
      </c>
      <c r="E979" s="16">
        <v>0.16874135546334701</v>
      </c>
      <c r="F979" s="16">
        <v>0.27554179566563503</v>
      </c>
      <c r="G979" s="16">
        <v>0.207848837209302</v>
      </c>
      <c r="H979" s="16">
        <v>0.158064516129032</v>
      </c>
      <c r="I979" s="16">
        <v>0.123209169054441</v>
      </c>
      <c r="J979" s="16">
        <v>0.12626262626262599</v>
      </c>
      <c r="K979" s="16">
        <v>0.16806722689075601</v>
      </c>
      <c r="L979" s="16">
        <v>0.14159292035398199</v>
      </c>
      <c r="M979" s="16"/>
      <c r="N979" s="16">
        <v>0.13807531380753099</v>
      </c>
      <c r="O979" s="16">
        <v>0.201183431952663</v>
      </c>
      <c r="P979" s="16">
        <v>0.195744680851064</v>
      </c>
      <c r="Q979" s="16">
        <v>0.19474921630094</v>
      </c>
      <c r="R979" s="16"/>
      <c r="S979" s="16">
        <v>0.19512195121951201</v>
      </c>
      <c r="T979" s="16">
        <v>0.198847262247839</v>
      </c>
      <c r="U979" s="16">
        <v>0.20581113801452799</v>
      </c>
      <c r="V979" s="16">
        <v>0.17100371747211901</v>
      </c>
      <c r="W979" s="16">
        <v>0.20372526193248</v>
      </c>
      <c r="X979" s="16">
        <v>0.2</v>
      </c>
      <c r="Y979" s="16">
        <v>0.17617449664429499</v>
      </c>
      <c r="Z979" s="16"/>
      <c r="AA979" s="16">
        <v>0.20381406436233601</v>
      </c>
      <c r="AB979" s="16">
        <v>0.181136120042872</v>
      </c>
      <c r="AC979" s="16"/>
      <c r="AD979" s="16">
        <v>0.18181818181818199</v>
      </c>
      <c r="AE979" s="16">
        <v>0.19218241042345299</v>
      </c>
      <c r="AF979" s="16"/>
      <c r="AG979" s="16">
        <v>0.182857142857143</v>
      </c>
      <c r="AH979" s="16">
        <v>0.19474921630094</v>
      </c>
      <c r="AI979" s="16"/>
      <c r="AJ979" s="16">
        <v>0.18723603941811401</v>
      </c>
      <c r="AK979" s="16">
        <v>0.19181585677749399</v>
      </c>
      <c r="AL979" s="16"/>
      <c r="AM979" s="16">
        <v>0.24460431654676301</v>
      </c>
      <c r="AN979" s="16">
        <v>0.19769874476987401</v>
      </c>
      <c r="AO979" s="16">
        <v>0.185931899641577</v>
      </c>
      <c r="AP979" s="16">
        <v>0.18430335097001799</v>
      </c>
      <c r="AQ979" s="16"/>
      <c r="AR979" s="16">
        <v>0.211409395973154</v>
      </c>
      <c r="AS979" s="16">
        <v>0.178774690324741</v>
      </c>
      <c r="AT979" s="16"/>
      <c r="AU979" s="16">
        <v>0.188361408882083</v>
      </c>
      <c r="AV979" s="16">
        <v>0.18985355648535601</v>
      </c>
      <c r="AW979" s="16"/>
      <c r="AX979" s="16">
        <v>0.213740458015267</v>
      </c>
      <c r="AY979" s="16">
        <v>0.18450284475751799</v>
      </c>
      <c r="AZ979" s="16"/>
      <c r="BA979" s="16">
        <v>0.19277108433734899</v>
      </c>
      <c r="BB979" s="16">
        <v>0.189384800965018</v>
      </c>
      <c r="BC979" s="16"/>
      <c r="BD979" s="16">
        <v>0.18417945690672999</v>
      </c>
      <c r="BE979" s="16">
        <v>0.190909090909091</v>
      </c>
      <c r="BF979" s="16"/>
      <c r="BG979" s="16">
        <v>0.18846153846153799</v>
      </c>
      <c r="BH979" s="16">
        <v>0.18970832345269101</v>
      </c>
      <c r="BI979" s="16"/>
      <c r="BJ979" s="16">
        <v>0.22462562396006699</v>
      </c>
      <c r="BK979" s="16">
        <v>0.18421052631578899</v>
      </c>
      <c r="BL979" s="16"/>
      <c r="BM979" s="16">
        <v>0.204545454545455</v>
      </c>
      <c r="BN979" s="16">
        <v>0.18836363636363601</v>
      </c>
      <c r="BO979" s="16"/>
      <c r="BP979" s="16">
        <v>0.18211920529801301</v>
      </c>
      <c r="BQ979" s="16">
        <v>0.190808159049832</v>
      </c>
    </row>
    <row r="980" spans="2:69" x14ac:dyDescent="0.25">
      <c r="B980" t="s">
        <v>456</v>
      </c>
      <c r="C980" s="16">
        <v>0.24413669868215301</v>
      </c>
      <c r="D980" s="16">
        <v>0.19642857142857101</v>
      </c>
      <c r="E980" s="16">
        <v>0.32365145228215803</v>
      </c>
      <c r="F980" s="16">
        <v>0.24458204334365299</v>
      </c>
      <c r="G980" s="16">
        <v>0.228197674418605</v>
      </c>
      <c r="H980" s="16">
        <v>0.261290322580645</v>
      </c>
      <c r="I980" s="16">
        <v>0.20487106017192</v>
      </c>
      <c r="J980" s="16">
        <v>0.24242424242424199</v>
      </c>
      <c r="K980" s="16">
        <v>0.26050420168067201</v>
      </c>
      <c r="L980" s="16">
        <v>0.247787610619469</v>
      </c>
      <c r="M980" s="16"/>
      <c r="N980" s="16">
        <v>0.27824267782426798</v>
      </c>
      <c r="O980" s="16">
        <v>0.27613412228796802</v>
      </c>
      <c r="P980" s="16">
        <v>0.25319148936170199</v>
      </c>
      <c r="Q980" s="16">
        <v>0.22805642633228801</v>
      </c>
      <c r="R980" s="16"/>
      <c r="S980" s="16">
        <v>0.23035230352303501</v>
      </c>
      <c r="T980" s="16">
        <v>0.273775216138329</v>
      </c>
      <c r="U980" s="16">
        <v>0.28813559322033899</v>
      </c>
      <c r="V980" s="16">
        <v>0.29368029739777002</v>
      </c>
      <c r="W980" s="16">
        <v>0.23515715948777599</v>
      </c>
      <c r="X980" s="16">
        <v>0.206451612903226</v>
      </c>
      <c r="Y980" s="16">
        <v>0.199664429530201</v>
      </c>
      <c r="Z980" s="16"/>
      <c r="AA980" s="16">
        <v>0.220500595947557</v>
      </c>
      <c r="AB980" s="16">
        <v>0.25830653804930298</v>
      </c>
      <c r="AC980" s="16"/>
      <c r="AD980" s="16">
        <v>0.236363636363636</v>
      </c>
      <c r="AE980" s="16">
        <v>0.24666864080544901</v>
      </c>
      <c r="AF980" s="16"/>
      <c r="AG980" s="16">
        <v>0.265454545454545</v>
      </c>
      <c r="AH980" s="16">
        <v>0.22805642633228801</v>
      </c>
      <c r="AI980" s="16"/>
      <c r="AJ980" s="16">
        <v>0.20929141248240299</v>
      </c>
      <c r="AK980" s="16">
        <v>0.27578857630008502</v>
      </c>
      <c r="AL980" s="16"/>
      <c r="AM980" s="16">
        <v>0.25179856115107901</v>
      </c>
      <c r="AN980" s="16">
        <v>0.30230125523012602</v>
      </c>
      <c r="AO980" s="16">
        <v>0.25179211469534102</v>
      </c>
      <c r="AP980" s="16">
        <v>0.18077601410934699</v>
      </c>
      <c r="AQ980" s="16"/>
      <c r="AR980" s="16">
        <v>0.236912751677852</v>
      </c>
      <c r="AS980" s="16">
        <v>0.24774020756612</v>
      </c>
      <c r="AT980" s="16"/>
      <c r="AU980" s="16">
        <v>0.18989280245022999</v>
      </c>
      <c r="AV980" s="16">
        <v>0.25339958158995801</v>
      </c>
      <c r="AW980" s="16"/>
      <c r="AX980" s="16">
        <v>0.199745547073791</v>
      </c>
      <c r="AY980" s="16">
        <v>0.25358981305879202</v>
      </c>
      <c r="AZ980" s="16"/>
      <c r="BA980" s="16">
        <v>0.210843373493976</v>
      </c>
      <c r="BB980" s="16">
        <v>0.24680337756332901</v>
      </c>
      <c r="BC980" s="16"/>
      <c r="BD980" s="16">
        <v>0.250295159386068</v>
      </c>
      <c r="BE980" s="16">
        <v>0.242699724517906</v>
      </c>
      <c r="BF980" s="16"/>
      <c r="BG980" s="16">
        <v>0.17692307692307699</v>
      </c>
      <c r="BH980" s="16">
        <v>0.24828076831870999</v>
      </c>
      <c r="BI980" s="16"/>
      <c r="BJ980" s="16">
        <v>0.20798668885191299</v>
      </c>
      <c r="BK980" s="16">
        <v>0.249742002063983</v>
      </c>
      <c r="BL980" s="16"/>
      <c r="BM980" s="16">
        <v>0.25</v>
      </c>
      <c r="BN980" s="16">
        <v>0.24363636363636401</v>
      </c>
      <c r="BO980" s="16"/>
      <c r="BP980" s="16">
        <v>0.26158940397350999</v>
      </c>
      <c r="BQ980" s="16">
        <v>0.241414923831655</v>
      </c>
    </row>
    <row r="981" spans="2:69" x14ac:dyDescent="0.25">
      <c r="B981" t="s">
        <v>457</v>
      </c>
      <c r="C981" s="16">
        <v>0.284788921152557</v>
      </c>
      <c r="D981" s="16">
        <v>0.28422619047619002</v>
      </c>
      <c r="E981" s="16">
        <v>0.30152143845089902</v>
      </c>
      <c r="F981" s="16">
        <v>0.18421052631578899</v>
      </c>
      <c r="G981" s="16">
        <v>0.26308139534883701</v>
      </c>
      <c r="H981" s="16">
        <v>0.34354838709677399</v>
      </c>
      <c r="I981" s="16">
        <v>0.32521489971346701</v>
      </c>
      <c r="J981" s="16">
        <v>0.24747474747474699</v>
      </c>
      <c r="K981" s="16">
        <v>0.24369747899159699</v>
      </c>
      <c r="L981" s="16">
        <v>0.42477876106194701</v>
      </c>
      <c r="M981" s="16"/>
      <c r="N981" s="16">
        <v>0.23430962343096201</v>
      </c>
      <c r="O981" s="16">
        <v>0.25049309664694303</v>
      </c>
      <c r="P981" s="16">
        <v>0.293617021276596</v>
      </c>
      <c r="Q981" s="16">
        <v>0.29780564263322901</v>
      </c>
      <c r="R981" s="16"/>
      <c r="S981" s="16">
        <v>0.25745257452574499</v>
      </c>
      <c r="T981" s="16">
        <v>0.30547550432276699</v>
      </c>
      <c r="U981" s="16">
        <v>0.28813559322033899</v>
      </c>
      <c r="V981" s="16">
        <v>0.28376703841387901</v>
      </c>
      <c r="W981" s="16">
        <v>0.29336437718277097</v>
      </c>
      <c r="X981" s="16">
        <v>0.30752688172043002</v>
      </c>
      <c r="Y981" s="16">
        <v>0.25167785234899298</v>
      </c>
      <c r="Z981" s="16"/>
      <c r="AA981" s="16">
        <v>0.28069129916567298</v>
      </c>
      <c r="AB981" s="16">
        <v>0.28724544480171499</v>
      </c>
      <c r="AC981" s="16"/>
      <c r="AD981" s="16">
        <v>0.28909090909090901</v>
      </c>
      <c r="AE981" s="16">
        <v>0.28338762214983698</v>
      </c>
      <c r="AF981" s="16"/>
      <c r="AG981" s="16">
        <v>0.26753246753246801</v>
      </c>
      <c r="AH981" s="16">
        <v>0.29780564263322901</v>
      </c>
      <c r="AI981" s="16"/>
      <c r="AJ981" s="16">
        <v>0.28249648052557502</v>
      </c>
      <c r="AK981" s="16">
        <v>0.28687127024722903</v>
      </c>
      <c r="AL981" s="16"/>
      <c r="AM981" s="16">
        <v>0.17985611510791399</v>
      </c>
      <c r="AN981" s="16">
        <v>0.215481171548117</v>
      </c>
      <c r="AO981" s="16">
        <v>0.30645161290322598</v>
      </c>
      <c r="AP981" s="16">
        <v>0.31216931216931199</v>
      </c>
      <c r="AQ981" s="16"/>
      <c r="AR981" s="16">
        <v>0.26308724832214803</v>
      </c>
      <c r="AS981" s="16">
        <v>0.29561432875795102</v>
      </c>
      <c r="AT981" s="16"/>
      <c r="AU981" s="16">
        <v>0.30781010719754998</v>
      </c>
      <c r="AV981" s="16">
        <v>0.28085774058577401</v>
      </c>
      <c r="AW981" s="16"/>
      <c r="AX981" s="16">
        <v>0.25063613231552201</v>
      </c>
      <c r="AY981" s="16">
        <v>0.29206177187754001</v>
      </c>
      <c r="AZ981" s="16"/>
      <c r="BA981" s="16">
        <v>0.280120481927711</v>
      </c>
      <c r="BB981" s="16">
        <v>0.285162846803378</v>
      </c>
      <c r="BC981" s="16"/>
      <c r="BD981" s="16">
        <v>0.29515938606847703</v>
      </c>
      <c r="BE981" s="16">
        <v>0.28236914600551</v>
      </c>
      <c r="BF981" s="16"/>
      <c r="BG981" s="16">
        <v>0.28846153846153799</v>
      </c>
      <c r="BH981" s="16">
        <v>0.28456248517903698</v>
      </c>
      <c r="BI981" s="16"/>
      <c r="BJ981" s="16">
        <v>0.25291181364392701</v>
      </c>
      <c r="BK981" s="16">
        <v>0.28973168214654299</v>
      </c>
      <c r="BL981" s="16"/>
      <c r="BM981" s="16">
        <v>0.21022727272727301</v>
      </c>
      <c r="BN981" s="16">
        <v>0.29115151515151499</v>
      </c>
      <c r="BO981" s="16"/>
      <c r="BP981" s="16">
        <v>0.258278145695364</v>
      </c>
      <c r="BQ981" s="16">
        <v>0.288923315259489</v>
      </c>
    </row>
    <row r="982" spans="2:69" x14ac:dyDescent="0.25">
      <c r="B982" t="s">
        <v>458</v>
      </c>
      <c r="C982" s="16">
        <v>0.145856600402055</v>
      </c>
      <c r="D982" s="16">
        <v>0.14732142857142899</v>
      </c>
      <c r="E982" s="16">
        <v>0.10235131396957101</v>
      </c>
      <c r="F982" s="16">
        <v>0.105263157894737</v>
      </c>
      <c r="G982" s="16">
        <v>0.15116279069767399</v>
      </c>
      <c r="H982" s="16">
        <v>0.14516129032258099</v>
      </c>
      <c r="I982" s="16">
        <v>0.22492836676217801</v>
      </c>
      <c r="J982" s="16">
        <v>0.15151515151515199</v>
      </c>
      <c r="K982" s="16">
        <v>0.14285714285714299</v>
      </c>
      <c r="L982" s="16">
        <v>0.123893805309735</v>
      </c>
      <c r="M982" s="16"/>
      <c r="N982" s="16">
        <v>0.18828451882845201</v>
      </c>
      <c r="O982" s="16">
        <v>0.14792899408283999</v>
      </c>
      <c r="P982" s="16">
        <v>0.126595744680851</v>
      </c>
      <c r="Q982" s="16">
        <v>0.14459247648902801</v>
      </c>
      <c r="R982" s="16"/>
      <c r="S982" s="16">
        <v>0.13279132791327899</v>
      </c>
      <c r="T982" s="16">
        <v>0.112391930835735</v>
      </c>
      <c r="U982" s="16">
        <v>0.113801452784504</v>
      </c>
      <c r="V982" s="16">
        <v>0.14745972738537799</v>
      </c>
      <c r="W982" s="16">
        <v>0.14318975552968599</v>
      </c>
      <c r="X982" s="16">
        <v>0.15376344086021501</v>
      </c>
      <c r="Y982" s="16">
        <v>0.182885906040268</v>
      </c>
      <c r="Z982" s="16"/>
      <c r="AA982" s="16">
        <v>0.15315852205006</v>
      </c>
      <c r="AB982" s="16">
        <v>0.14147909967845701</v>
      </c>
      <c r="AC982" s="16"/>
      <c r="AD982" s="16">
        <v>0.161818181818182</v>
      </c>
      <c r="AE982" s="16">
        <v>0.140657388214391</v>
      </c>
      <c r="AF982" s="16"/>
      <c r="AG982" s="16">
        <v>0.14753246753246799</v>
      </c>
      <c r="AH982" s="16">
        <v>0.14459247648902801</v>
      </c>
      <c r="AI982" s="16"/>
      <c r="AJ982" s="16">
        <v>0.17221961520413001</v>
      </c>
      <c r="AK982" s="16">
        <v>0.121909633418585</v>
      </c>
      <c r="AL982" s="16"/>
      <c r="AM982" s="16">
        <v>8.6330935251798593E-2</v>
      </c>
      <c r="AN982" s="16">
        <v>0.105648535564854</v>
      </c>
      <c r="AO982" s="16">
        <v>0.14740143369175601</v>
      </c>
      <c r="AP982" s="16">
        <v>0.182539682539683</v>
      </c>
      <c r="AQ982" s="16"/>
      <c r="AR982" s="16">
        <v>0.151677852348993</v>
      </c>
      <c r="AS982" s="16">
        <v>0.14295279544693701</v>
      </c>
      <c r="AT982" s="16"/>
      <c r="AU982" s="16">
        <v>0.154670750382848</v>
      </c>
      <c r="AV982" s="16">
        <v>0.14435146443514599</v>
      </c>
      <c r="AW982" s="16"/>
      <c r="AX982" s="16">
        <v>0.169211195928753</v>
      </c>
      <c r="AY982" s="16">
        <v>0.14088322947710599</v>
      </c>
      <c r="AZ982" s="16"/>
      <c r="BA982" s="16">
        <v>0.120481927710843</v>
      </c>
      <c r="BB982" s="16">
        <v>0.14788902291917999</v>
      </c>
      <c r="BC982" s="16"/>
      <c r="BD982" s="16">
        <v>0.13459268004722499</v>
      </c>
      <c r="BE982" s="16">
        <v>0.148484848484848</v>
      </c>
      <c r="BF982" s="16"/>
      <c r="BG982" s="16">
        <v>0.119230769230769</v>
      </c>
      <c r="BH982" s="16">
        <v>0.14749822148446801</v>
      </c>
      <c r="BI982" s="16"/>
      <c r="BJ982" s="16">
        <v>0.14808652246256199</v>
      </c>
      <c r="BK982" s="16">
        <v>0.14551083591331301</v>
      </c>
      <c r="BL982" s="16"/>
      <c r="BM982" s="16">
        <v>0.15625</v>
      </c>
      <c r="BN982" s="16">
        <v>0.144969696969697</v>
      </c>
      <c r="BO982" s="16"/>
      <c r="BP982" s="16">
        <v>0.15397350993377501</v>
      </c>
      <c r="BQ982" s="16">
        <v>0.14459075651949399</v>
      </c>
    </row>
    <row r="983" spans="2:69" x14ac:dyDescent="0.25">
      <c r="B983" t="s">
        <v>89</v>
      </c>
      <c r="C983" s="16">
        <v>3.3057851239669402E-2</v>
      </c>
      <c r="D983" s="16">
        <v>2.5297619047618999E-2</v>
      </c>
      <c r="E983" s="16">
        <v>1.3831258644536701E-2</v>
      </c>
      <c r="F983" s="16">
        <v>2.7863777089783302E-2</v>
      </c>
      <c r="G983" s="16">
        <v>4.2151162790697701E-2</v>
      </c>
      <c r="H983" s="16">
        <v>3.8709677419354799E-2</v>
      </c>
      <c r="I983" s="16">
        <v>2.5787965616045801E-2</v>
      </c>
      <c r="J983" s="16">
        <v>0.12626262626262599</v>
      </c>
      <c r="K983" s="16">
        <v>3.3613445378151301E-2</v>
      </c>
      <c r="L983" s="16">
        <v>2.6548672566371698E-2</v>
      </c>
      <c r="M983" s="16"/>
      <c r="N983" s="16">
        <v>6.9037656903765704E-2</v>
      </c>
      <c r="O983" s="16">
        <v>5.1282051282051301E-2</v>
      </c>
      <c r="P983" s="16">
        <v>3.7234042553191501E-2</v>
      </c>
      <c r="Q983" s="16">
        <v>2.1159874608150501E-2</v>
      </c>
      <c r="R983" s="16"/>
      <c r="S983" s="16">
        <v>4.8780487804878099E-2</v>
      </c>
      <c r="T983" s="16">
        <v>2.59365994236311E-2</v>
      </c>
      <c r="U983" s="16">
        <v>1.93704600484262E-2</v>
      </c>
      <c r="V983" s="16">
        <v>3.84138785625774E-2</v>
      </c>
      <c r="W983" s="16">
        <v>2.3282887077997701E-2</v>
      </c>
      <c r="X983" s="16">
        <v>1.3978494623655901E-2</v>
      </c>
      <c r="Y983" s="16">
        <v>4.1946308724832203E-2</v>
      </c>
      <c r="Z983" s="16"/>
      <c r="AA983" s="16">
        <v>7.7473182359952299E-3</v>
      </c>
      <c r="AB983" s="16">
        <v>4.8231511254019303E-2</v>
      </c>
      <c r="AC983" s="16"/>
      <c r="AD983" s="16">
        <v>4.1818181818181803E-2</v>
      </c>
      <c r="AE983" s="16">
        <v>3.02043233639325E-2</v>
      </c>
      <c r="AF983" s="16"/>
      <c r="AG983" s="16">
        <v>4.8831168831168802E-2</v>
      </c>
      <c r="AH983" s="16">
        <v>2.1159874608150501E-2</v>
      </c>
      <c r="AI983" s="16"/>
      <c r="AJ983" s="16">
        <v>2.11168465509151E-2</v>
      </c>
      <c r="AK983" s="16">
        <v>4.3904518329070802E-2</v>
      </c>
      <c r="AL983" s="16"/>
      <c r="AM983" s="16">
        <v>0.15107913669064699</v>
      </c>
      <c r="AN983" s="16">
        <v>6.7991631799163205E-2</v>
      </c>
      <c r="AO983" s="16">
        <v>2.46415770609319E-2</v>
      </c>
      <c r="AP983" s="16">
        <v>5.2910052910052898E-3</v>
      </c>
      <c r="AQ983" s="16"/>
      <c r="AR983" s="16">
        <v>1.74496644295302E-2</v>
      </c>
      <c r="AS983" s="16">
        <v>4.08436558419819E-2</v>
      </c>
      <c r="AT983" s="16"/>
      <c r="AU983" s="16">
        <v>2.4502297090352201E-2</v>
      </c>
      <c r="AV983" s="16">
        <v>3.4518828451882803E-2</v>
      </c>
      <c r="AW983" s="16"/>
      <c r="AX983" s="16">
        <v>2.7989821882951699E-2</v>
      </c>
      <c r="AY983" s="16">
        <v>3.4137090219452701E-2</v>
      </c>
      <c r="AZ983" s="16"/>
      <c r="BA983" s="16">
        <v>3.3132530120481903E-2</v>
      </c>
      <c r="BB983" s="16">
        <v>3.3051869722557303E-2</v>
      </c>
      <c r="BC983" s="16"/>
      <c r="BD983" s="16">
        <v>2.9515938606847699E-2</v>
      </c>
      <c r="BE983" s="16">
        <v>3.3884297520661202E-2</v>
      </c>
      <c r="BF983" s="16"/>
      <c r="BG983" s="16">
        <v>2.69230769230769E-2</v>
      </c>
      <c r="BH983" s="16">
        <v>3.3436092008536901E-2</v>
      </c>
      <c r="BI983" s="16"/>
      <c r="BJ983" s="16">
        <v>4.9916805324459199E-3</v>
      </c>
      <c r="BK983" s="16">
        <v>3.7409700722394197E-2</v>
      </c>
      <c r="BL983" s="16"/>
      <c r="BM983" s="16">
        <v>1.13636363636364E-2</v>
      </c>
      <c r="BN983" s="16">
        <v>3.4909090909090897E-2</v>
      </c>
      <c r="BO983" s="16"/>
      <c r="BP983" s="16">
        <v>1.1589403973509899E-2</v>
      </c>
      <c r="BQ983" s="16">
        <v>3.6405886909372603E-2</v>
      </c>
    </row>
    <row r="984" spans="2:69" x14ac:dyDescent="0.25">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c r="AC984" s="16"/>
      <c r="AD984" s="16"/>
      <c r="AE984" s="16"/>
      <c r="AF984" s="16"/>
      <c r="AG984" s="16"/>
      <c r="AH984" s="16"/>
      <c r="AI984" s="16"/>
      <c r="AJ984" s="16"/>
      <c r="AK984" s="16"/>
      <c r="AL984" s="16"/>
      <c r="AM984" s="16"/>
      <c r="AN984" s="16"/>
      <c r="AO984" s="16"/>
      <c r="AP984" s="16"/>
      <c r="AQ984" s="16"/>
      <c r="AR984" s="16"/>
      <c r="AS984" s="16"/>
      <c r="AT984" s="16"/>
      <c r="AU984" s="16"/>
      <c r="AV984" s="16"/>
      <c r="AW984" s="16"/>
      <c r="AX984" s="16"/>
      <c r="AY984" s="16"/>
      <c r="AZ984" s="16"/>
      <c r="BA984" s="16"/>
      <c r="BB984" s="16"/>
      <c r="BC984" s="16"/>
      <c r="BD984" s="16"/>
      <c r="BE984" s="16"/>
      <c r="BF984" s="16"/>
      <c r="BG984" s="16"/>
      <c r="BH984" s="16"/>
      <c r="BI984" s="16"/>
      <c r="BJ984" s="16"/>
      <c r="BK984" s="16"/>
      <c r="BL984" s="16"/>
      <c r="BM984" s="16"/>
      <c r="BN984" s="16"/>
      <c r="BO984" s="16"/>
      <c r="BP984" s="16"/>
      <c r="BQ984" s="16"/>
    </row>
    <row r="985" spans="2:69" x14ac:dyDescent="0.25">
      <c r="B985" s="6" t="s">
        <v>461</v>
      </c>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c r="AC985" s="16"/>
      <c r="AD985" s="16"/>
      <c r="AE985" s="16"/>
      <c r="AF985" s="16"/>
      <c r="AG985" s="16"/>
      <c r="AH985" s="16"/>
      <c r="AI985" s="16"/>
      <c r="AJ985" s="16"/>
      <c r="AK985" s="16"/>
      <c r="AL985" s="16"/>
      <c r="AM985" s="16"/>
      <c r="AN985" s="16"/>
      <c r="AO985" s="16"/>
      <c r="AP985" s="16"/>
      <c r="AQ985" s="16"/>
      <c r="AR985" s="16"/>
      <c r="AS985" s="16"/>
      <c r="AT985" s="16"/>
      <c r="AU985" s="16"/>
      <c r="AV985" s="16"/>
      <c r="AW985" s="16"/>
      <c r="AX985" s="16"/>
      <c r="AY985" s="16"/>
      <c r="AZ985" s="16"/>
      <c r="BA985" s="16"/>
      <c r="BB985" s="16"/>
      <c r="BC985" s="16"/>
      <c r="BD985" s="16"/>
      <c r="BE985" s="16"/>
      <c r="BF985" s="16"/>
      <c r="BG985" s="16"/>
      <c r="BH985" s="16"/>
      <c r="BI985" s="16"/>
      <c r="BJ985" s="16"/>
      <c r="BK985" s="16"/>
      <c r="BL985" s="16"/>
      <c r="BM985" s="16"/>
      <c r="BN985" s="16"/>
      <c r="BO985" s="16"/>
      <c r="BP985" s="16"/>
      <c r="BQ985" s="16"/>
    </row>
    <row r="986" spans="2:69" x14ac:dyDescent="0.25">
      <c r="B986" s="23" t="s">
        <v>697</v>
      </c>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c r="AC986" s="16"/>
      <c r="AD986" s="16"/>
      <c r="AE986" s="16"/>
      <c r="AF986" s="16"/>
      <c r="AG986" s="16"/>
      <c r="AH986" s="16"/>
      <c r="AI986" s="16"/>
      <c r="AJ986" s="16"/>
      <c r="AK986" s="16"/>
      <c r="AL986" s="16"/>
      <c r="AM986" s="16"/>
      <c r="AN986" s="16"/>
      <c r="AO986" s="16"/>
      <c r="AP986" s="16"/>
      <c r="AQ986" s="16"/>
      <c r="AR986" s="16"/>
      <c r="AS986" s="16"/>
      <c r="AT986" s="16"/>
      <c r="AU986" s="16"/>
      <c r="AV986" s="16"/>
      <c r="AW986" s="16"/>
      <c r="AX986" s="16"/>
      <c r="AY986" s="16"/>
      <c r="AZ986" s="16"/>
      <c r="BA986" s="16"/>
      <c r="BB986" s="16"/>
      <c r="BC986" s="16"/>
      <c r="BD986" s="16"/>
      <c r="BE986" s="16"/>
      <c r="BF986" s="16"/>
      <c r="BG986" s="16"/>
      <c r="BH986" s="16"/>
      <c r="BI986" s="16"/>
      <c r="BJ986" s="16"/>
      <c r="BK986" s="16"/>
      <c r="BL986" s="16"/>
      <c r="BM986" s="16"/>
      <c r="BN986" s="16"/>
      <c r="BO986" s="16"/>
      <c r="BP986" s="16"/>
      <c r="BQ986" s="16"/>
    </row>
    <row r="987" spans="2:69" x14ac:dyDescent="0.25">
      <c r="B987" t="s">
        <v>454</v>
      </c>
      <c r="C987" s="16">
        <v>0.107884744248381</v>
      </c>
      <c r="D987" s="16">
        <v>0.132440476190476</v>
      </c>
      <c r="E987" s="16">
        <v>8.4370677731673602E-2</v>
      </c>
      <c r="F987" s="16">
        <v>0.18266253869969001</v>
      </c>
      <c r="G987" s="16">
        <v>0.111918604651163</v>
      </c>
      <c r="H987" s="16">
        <v>5.32258064516129E-2</v>
      </c>
      <c r="I987" s="16">
        <v>9.1690544412607405E-2</v>
      </c>
      <c r="J987" s="16">
        <v>6.5656565656565705E-2</v>
      </c>
      <c r="K987" s="16">
        <v>0.184873949579832</v>
      </c>
      <c r="L987" s="16">
        <v>5.3097345132743397E-2</v>
      </c>
      <c r="M987" s="16"/>
      <c r="N987" s="16">
        <v>8.5774058577405901E-2</v>
      </c>
      <c r="O987" s="16">
        <v>8.8757396449704096E-2</v>
      </c>
      <c r="P987" s="16">
        <v>9.5744680851063801E-2</v>
      </c>
      <c r="Q987" s="16">
        <v>0.120297805642633</v>
      </c>
      <c r="R987" s="16"/>
      <c r="S987" s="16">
        <v>0.138211382113821</v>
      </c>
      <c r="T987" s="16">
        <v>9.2219020172910698E-2</v>
      </c>
      <c r="U987" s="16">
        <v>9.4430992736077496E-2</v>
      </c>
      <c r="V987" s="16">
        <v>6.8153655514250303E-2</v>
      </c>
      <c r="W987" s="16">
        <v>0.110593713620489</v>
      </c>
      <c r="X987" s="16">
        <v>0.11075268817204301</v>
      </c>
      <c r="Y987" s="16">
        <v>0.16778523489932901</v>
      </c>
      <c r="Z987" s="16"/>
      <c r="AA987" s="16">
        <v>0.14004767580452901</v>
      </c>
      <c r="AB987" s="16">
        <v>8.8603072525902105E-2</v>
      </c>
      <c r="AC987" s="16"/>
      <c r="AD987" s="16">
        <v>9.1818181818181799E-2</v>
      </c>
      <c r="AE987" s="16">
        <v>0.1131181522061</v>
      </c>
      <c r="AF987" s="16"/>
      <c r="AG987" s="16">
        <v>9.1428571428571401E-2</v>
      </c>
      <c r="AH987" s="16">
        <v>0.120297805642633</v>
      </c>
      <c r="AI987" s="16"/>
      <c r="AJ987" s="16">
        <v>0.12763960581886399</v>
      </c>
      <c r="AK987" s="16">
        <v>8.9940323955669199E-2</v>
      </c>
      <c r="AL987" s="16"/>
      <c r="AM987" s="16">
        <v>0.107913669064748</v>
      </c>
      <c r="AN987" s="16">
        <v>0.11192468619246899</v>
      </c>
      <c r="AO987" s="16">
        <v>9.1397849462365593E-2</v>
      </c>
      <c r="AP987" s="16">
        <v>0.137566137566138</v>
      </c>
      <c r="AQ987" s="16"/>
      <c r="AR987" s="16">
        <v>0.13489932885906</v>
      </c>
      <c r="AS987" s="16">
        <v>9.4409106126548403E-2</v>
      </c>
      <c r="AT987" s="16"/>
      <c r="AU987" s="16">
        <v>0.15160796324655401</v>
      </c>
      <c r="AV987" s="16">
        <v>0.100418410041841</v>
      </c>
      <c r="AW987" s="16"/>
      <c r="AX987" s="16">
        <v>0.14885496183206101</v>
      </c>
      <c r="AY987" s="16">
        <v>9.9160119208886496E-2</v>
      </c>
      <c r="AZ987" s="16"/>
      <c r="BA987" s="16">
        <v>0.15060240963855401</v>
      </c>
      <c r="BB987" s="16">
        <v>0.104463208685163</v>
      </c>
      <c r="BC987" s="16"/>
      <c r="BD987" s="16">
        <v>0.10271546635183</v>
      </c>
      <c r="BE987" s="16">
        <v>0.109090909090909</v>
      </c>
      <c r="BF987" s="16"/>
      <c r="BG987" s="16">
        <v>0.18846153846153799</v>
      </c>
      <c r="BH987" s="16">
        <v>0.102916765473085</v>
      </c>
      <c r="BI987" s="16"/>
      <c r="BJ987" s="16">
        <v>0.169717138103161</v>
      </c>
      <c r="BK987" s="16">
        <v>9.8297213622291005E-2</v>
      </c>
      <c r="BL987" s="16"/>
      <c r="BM987" s="16">
        <v>0.21022727272727301</v>
      </c>
      <c r="BN987" s="16">
        <v>9.9151515151515199E-2</v>
      </c>
      <c r="BO987" s="16"/>
      <c r="BP987" s="16">
        <v>0.114238410596026</v>
      </c>
      <c r="BQ987" s="16">
        <v>0.106893880712626</v>
      </c>
    </row>
    <row r="988" spans="2:69" x14ac:dyDescent="0.25">
      <c r="B988" t="s">
        <v>455</v>
      </c>
      <c r="C988" s="16">
        <v>0.18650882287245901</v>
      </c>
      <c r="D988" s="16">
        <v>0.203869047619048</v>
      </c>
      <c r="E988" s="16">
        <v>0.157676348547718</v>
      </c>
      <c r="F988" s="16">
        <v>0.30340557275541802</v>
      </c>
      <c r="G988" s="16">
        <v>0.188953488372093</v>
      </c>
      <c r="H988" s="16">
        <v>0.14516129032258099</v>
      </c>
      <c r="I988" s="16">
        <v>0.141833810888252</v>
      </c>
      <c r="J988" s="16">
        <v>0.15151515151515199</v>
      </c>
      <c r="K988" s="16">
        <v>0.16806722689075601</v>
      </c>
      <c r="L988" s="16">
        <v>0.16814159292035399</v>
      </c>
      <c r="M988" s="16"/>
      <c r="N988" s="16">
        <v>0.15062761506276201</v>
      </c>
      <c r="O988" s="16">
        <v>0.18737672583826401</v>
      </c>
      <c r="P988" s="16">
        <v>0.190425531914894</v>
      </c>
      <c r="Q988" s="16">
        <v>0.19161442006269599</v>
      </c>
      <c r="R988" s="16"/>
      <c r="S988" s="16">
        <v>0.18699186991869901</v>
      </c>
      <c r="T988" s="16">
        <v>0.172910662824208</v>
      </c>
      <c r="U988" s="16">
        <v>0.18886198547215499</v>
      </c>
      <c r="V988" s="16">
        <v>0.16976456009913299</v>
      </c>
      <c r="W988" s="16">
        <v>0.18975552968568099</v>
      </c>
      <c r="X988" s="16">
        <v>0.211827956989247</v>
      </c>
      <c r="Y988" s="16">
        <v>0.17617449664429499</v>
      </c>
      <c r="Z988" s="16"/>
      <c r="AA988" s="16">
        <v>0.21036948748510101</v>
      </c>
      <c r="AB988" s="16">
        <v>0.17220435869953599</v>
      </c>
      <c r="AC988" s="16"/>
      <c r="AD988" s="16">
        <v>0.19545454545454499</v>
      </c>
      <c r="AE988" s="16">
        <v>0.18359490672194301</v>
      </c>
      <c r="AF988" s="16"/>
      <c r="AG988" s="16">
        <v>0.17974025974026001</v>
      </c>
      <c r="AH988" s="16">
        <v>0.19161442006269599</v>
      </c>
      <c r="AI988" s="16"/>
      <c r="AJ988" s="16">
        <v>0.174565931487565</v>
      </c>
      <c r="AK988" s="16">
        <v>0.197357203751066</v>
      </c>
      <c r="AL988" s="16"/>
      <c r="AM988" s="16">
        <v>0.201438848920863</v>
      </c>
      <c r="AN988" s="16">
        <v>0.2081589958159</v>
      </c>
      <c r="AO988" s="16">
        <v>0.175627240143369</v>
      </c>
      <c r="AP988" s="16">
        <v>0.18783068783068799</v>
      </c>
      <c r="AQ988" s="16"/>
      <c r="AR988" s="16">
        <v>0.20134228187919501</v>
      </c>
      <c r="AS988" s="16">
        <v>0.179109474389019</v>
      </c>
      <c r="AT988" s="16"/>
      <c r="AU988" s="16">
        <v>0.194486983154671</v>
      </c>
      <c r="AV988" s="16">
        <v>0.18514644351464399</v>
      </c>
      <c r="AW988" s="16"/>
      <c r="AX988" s="16">
        <v>0.188295165394402</v>
      </c>
      <c r="AY988" s="16">
        <v>0.186128420482254</v>
      </c>
      <c r="AZ988" s="16"/>
      <c r="BA988" s="16">
        <v>0.19879518072289201</v>
      </c>
      <c r="BB988" s="16">
        <v>0.18552472858866101</v>
      </c>
      <c r="BC988" s="16"/>
      <c r="BD988" s="16">
        <v>0.18890200708382501</v>
      </c>
      <c r="BE988" s="16">
        <v>0.18595041322313999</v>
      </c>
      <c r="BF988" s="16"/>
      <c r="BG988" s="16">
        <v>0.20384615384615401</v>
      </c>
      <c r="BH988" s="16">
        <v>0.18543988617500601</v>
      </c>
      <c r="BI988" s="16"/>
      <c r="BJ988" s="16">
        <v>0.21464226289517499</v>
      </c>
      <c r="BK988" s="16">
        <v>0.18214654282765699</v>
      </c>
      <c r="BL988" s="16"/>
      <c r="BM988" s="16">
        <v>0.21590909090909099</v>
      </c>
      <c r="BN988" s="16">
        <v>0.184</v>
      </c>
      <c r="BO988" s="16"/>
      <c r="BP988" s="16">
        <v>0.21523178807946999</v>
      </c>
      <c r="BQ988" s="16">
        <v>0.18202943454686299</v>
      </c>
    </row>
    <row r="989" spans="2:69" x14ac:dyDescent="0.25">
      <c r="B989" t="s">
        <v>456</v>
      </c>
      <c r="C989" s="16">
        <v>0.20326111235202099</v>
      </c>
      <c r="D989" s="16">
        <v>0.168154761904762</v>
      </c>
      <c r="E989" s="16">
        <v>0.25449515905947401</v>
      </c>
      <c r="F989" s="16">
        <v>0.185758513931889</v>
      </c>
      <c r="G989" s="16">
        <v>0.21511627906976699</v>
      </c>
      <c r="H989" s="16">
        <v>0.206451612903226</v>
      </c>
      <c r="I989" s="16">
        <v>0.16905444126074501</v>
      </c>
      <c r="J989" s="16">
        <v>0.22727272727272699</v>
      </c>
      <c r="K989" s="16">
        <v>0.22689075630252101</v>
      </c>
      <c r="L989" s="16">
        <v>0.238938053097345</v>
      </c>
      <c r="M989" s="16"/>
      <c r="N989" s="16">
        <v>0.23640167364016701</v>
      </c>
      <c r="O989" s="16">
        <v>0.21499013806706099</v>
      </c>
      <c r="P989" s="16">
        <v>0.221276595744681</v>
      </c>
      <c r="Q989" s="16">
        <v>0.188087774294671</v>
      </c>
      <c r="R989" s="16"/>
      <c r="S989" s="16">
        <v>0.21680216802168001</v>
      </c>
      <c r="T989" s="16">
        <v>0.21325648414985601</v>
      </c>
      <c r="U989" s="16">
        <v>0.193704600484261</v>
      </c>
      <c r="V989" s="16">
        <v>0.27509293680297398</v>
      </c>
      <c r="W989" s="16">
        <v>0.21769499417927801</v>
      </c>
      <c r="X989" s="16">
        <v>0.154838709677419</v>
      </c>
      <c r="Y989" s="16">
        <v>0.149328859060403</v>
      </c>
      <c r="Z989" s="16"/>
      <c r="AA989" s="16">
        <v>0.17342073897497001</v>
      </c>
      <c r="AB989" s="16">
        <v>0.221150410861022</v>
      </c>
      <c r="AC989" s="16"/>
      <c r="AD989" s="16">
        <v>0.19818181818181799</v>
      </c>
      <c r="AE989" s="16">
        <v>0.204915605567071</v>
      </c>
      <c r="AF989" s="16"/>
      <c r="AG989" s="16">
        <v>0.22337662337662301</v>
      </c>
      <c r="AH989" s="16">
        <v>0.188087774294671</v>
      </c>
      <c r="AI989" s="16"/>
      <c r="AJ989" s="16">
        <v>0.17221961520413001</v>
      </c>
      <c r="AK989" s="16">
        <v>0.23145780051150899</v>
      </c>
      <c r="AL989" s="16"/>
      <c r="AM989" s="16">
        <v>0.29496402877697803</v>
      </c>
      <c r="AN989" s="16">
        <v>0.253138075313808</v>
      </c>
      <c r="AO989" s="16">
        <v>0.20564516129032301</v>
      </c>
      <c r="AP989" s="16">
        <v>0.14638447971781299</v>
      </c>
      <c r="AQ989" s="16"/>
      <c r="AR989" s="16">
        <v>0.18187919463087199</v>
      </c>
      <c r="AS989" s="16">
        <v>0.21392701707398701</v>
      </c>
      <c r="AT989" s="16"/>
      <c r="AU989" s="16">
        <v>0.168453292496172</v>
      </c>
      <c r="AV989" s="16">
        <v>0.209205020920502</v>
      </c>
      <c r="AW989" s="16"/>
      <c r="AX989" s="16">
        <v>0.184478371501272</v>
      </c>
      <c r="AY989" s="16">
        <v>0.20726090490381999</v>
      </c>
      <c r="AZ989" s="16"/>
      <c r="BA989" s="16">
        <v>0.186746987951807</v>
      </c>
      <c r="BB989" s="16">
        <v>0.204583835946924</v>
      </c>
      <c r="BC989" s="16"/>
      <c r="BD989" s="16">
        <v>0.22550177095631599</v>
      </c>
      <c r="BE989" s="16">
        <v>0.19807162534435299</v>
      </c>
      <c r="BF989" s="16"/>
      <c r="BG989" s="16">
        <v>0.15769230769230799</v>
      </c>
      <c r="BH989" s="16">
        <v>0.20607066635048599</v>
      </c>
      <c r="BI989" s="16"/>
      <c r="BJ989" s="16">
        <v>0.15474209650582399</v>
      </c>
      <c r="BK989" s="16">
        <v>0.21078431372549</v>
      </c>
      <c r="BL989" s="16"/>
      <c r="BM989" s="16">
        <v>0.17613636363636401</v>
      </c>
      <c r="BN989" s="16">
        <v>0.20557575757575799</v>
      </c>
      <c r="BO989" s="16"/>
      <c r="BP989" s="16">
        <v>0.20198675496688701</v>
      </c>
      <c r="BQ989" s="16">
        <v>0.20345985024528801</v>
      </c>
    </row>
    <row r="990" spans="2:69" x14ac:dyDescent="0.25">
      <c r="B990" t="s">
        <v>457</v>
      </c>
      <c r="C990" s="16">
        <v>0.30154121063212003</v>
      </c>
      <c r="D990" s="16">
        <v>0.26785714285714302</v>
      </c>
      <c r="E990" s="16">
        <v>0.34301521438450899</v>
      </c>
      <c r="F990" s="16">
        <v>0.19814241486068099</v>
      </c>
      <c r="G990" s="16">
        <v>0.30377906976744201</v>
      </c>
      <c r="H990" s="16">
        <v>0.37580645161290299</v>
      </c>
      <c r="I990" s="16">
        <v>0.32091690544412599</v>
      </c>
      <c r="J990" s="16">
        <v>0.29292929292929298</v>
      </c>
      <c r="K990" s="16">
        <v>0.26890756302521002</v>
      </c>
      <c r="L990" s="16">
        <v>0.33628318584070799</v>
      </c>
      <c r="M990" s="16"/>
      <c r="N990" s="16">
        <v>0.27615062761506298</v>
      </c>
      <c r="O990" s="16">
        <v>0.280078895463511</v>
      </c>
      <c r="P990" s="16">
        <v>0.30744680851063799</v>
      </c>
      <c r="Q990" s="16">
        <v>0.30838557993730398</v>
      </c>
      <c r="R990" s="16"/>
      <c r="S990" s="16">
        <v>0.26016260162601601</v>
      </c>
      <c r="T990" s="16">
        <v>0.31412103746397702</v>
      </c>
      <c r="U990" s="16">
        <v>0.36319612590799</v>
      </c>
      <c r="V990" s="16">
        <v>0.29615861214374201</v>
      </c>
      <c r="W990" s="16">
        <v>0.29569266589056997</v>
      </c>
      <c r="X990" s="16">
        <v>0.331182795698925</v>
      </c>
      <c r="Y990" s="16">
        <v>0.25</v>
      </c>
      <c r="Z990" s="16"/>
      <c r="AA990" s="16">
        <v>0.28367103694874901</v>
      </c>
      <c r="AB990" s="16">
        <v>0.31225437656305799</v>
      </c>
      <c r="AC990" s="16"/>
      <c r="AD990" s="16">
        <v>0.29363636363636397</v>
      </c>
      <c r="AE990" s="16">
        <v>0.30411607936037899</v>
      </c>
      <c r="AF990" s="16"/>
      <c r="AG990" s="16">
        <v>0.29246753246753199</v>
      </c>
      <c r="AH990" s="16">
        <v>0.30838557993730398</v>
      </c>
      <c r="AI990" s="16"/>
      <c r="AJ990" s="16">
        <v>0.29892069450962</v>
      </c>
      <c r="AK990" s="16">
        <v>0.30392156862745101</v>
      </c>
      <c r="AL990" s="16"/>
      <c r="AM990" s="16">
        <v>0.16546762589928099</v>
      </c>
      <c r="AN990" s="16">
        <v>0.23849372384937201</v>
      </c>
      <c r="AO990" s="16">
        <v>0.33557347670250898</v>
      </c>
      <c r="AP990" s="16">
        <v>0.303350970017637</v>
      </c>
      <c r="AQ990" s="16"/>
      <c r="AR990" s="16">
        <v>0.28926174496644302</v>
      </c>
      <c r="AS990" s="16">
        <v>0.30766655507197899</v>
      </c>
      <c r="AT990" s="16"/>
      <c r="AU990" s="16">
        <v>0.274119448698315</v>
      </c>
      <c r="AV990" s="16">
        <v>0.306223849372385</v>
      </c>
      <c r="AW990" s="16"/>
      <c r="AX990" s="16">
        <v>0.26972010178117101</v>
      </c>
      <c r="AY990" s="16">
        <v>0.30831752912489802</v>
      </c>
      <c r="AZ990" s="16"/>
      <c r="BA990" s="16">
        <v>0.26807228915662701</v>
      </c>
      <c r="BB990" s="16">
        <v>0.304221954161641</v>
      </c>
      <c r="BC990" s="16"/>
      <c r="BD990" s="16">
        <v>0.28807556080283397</v>
      </c>
      <c r="BE990" s="16">
        <v>0.30468319559228701</v>
      </c>
      <c r="BF990" s="16"/>
      <c r="BG990" s="16">
        <v>0.27692307692307699</v>
      </c>
      <c r="BH990" s="16">
        <v>0.30305904671567502</v>
      </c>
      <c r="BI990" s="16"/>
      <c r="BJ990" s="16">
        <v>0.284525790349418</v>
      </c>
      <c r="BK990" s="16">
        <v>0.30417956656346801</v>
      </c>
      <c r="BL990" s="16"/>
      <c r="BM990" s="16">
        <v>0.21590909090909099</v>
      </c>
      <c r="BN990" s="16">
        <v>0.30884848484848498</v>
      </c>
      <c r="BO990" s="16"/>
      <c r="BP990" s="16">
        <v>0.269867549668874</v>
      </c>
      <c r="BQ990" s="16">
        <v>0.30648076426542697</v>
      </c>
    </row>
    <row r="991" spans="2:69" x14ac:dyDescent="0.25">
      <c r="B991" t="s">
        <v>458</v>
      </c>
      <c r="C991" s="16">
        <v>0.17467053830690199</v>
      </c>
      <c r="D991" s="16">
        <v>0.20833333333333301</v>
      </c>
      <c r="E991" s="16">
        <v>0.14246196403872799</v>
      </c>
      <c r="F991" s="16">
        <v>0.11609907120743</v>
      </c>
      <c r="G991" s="16">
        <v>0.15406976744185999</v>
      </c>
      <c r="H991" s="16">
        <v>0.17580645161290301</v>
      </c>
      <c r="I991" s="16">
        <v>0.26217765042979901</v>
      </c>
      <c r="J991" s="16">
        <v>0.15656565656565699</v>
      </c>
      <c r="K991" s="16">
        <v>0.11764705882352899</v>
      </c>
      <c r="L991" s="16">
        <v>0.185840707964602</v>
      </c>
      <c r="M991" s="16"/>
      <c r="N991" s="16">
        <v>0.202928870292887</v>
      </c>
      <c r="O991" s="16">
        <v>0.19329388560157801</v>
      </c>
      <c r="P991" s="16">
        <v>0.152127659574468</v>
      </c>
      <c r="Q991" s="16">
        <v>0.173981191222571</v>
      </c>
      <c r="R991" s="16"/>
      <c r="S991" s="16">
        <v>0.15176151761517601</v>
      </c>
      <c r="T991" s="16">
        <v>0.18443804034582101</v>
      </c>
      <c r="U991" s="16">
        <v>0.13801452784503601</v>
      </c>
      <c r="V991" s="16">
        <v>0.16728624535316</v>
      </c>
      <c r="W991" s="16">
        <v>0.16763678696158299</v>
      </c>
      <c r="X991" s="16">
        <v>0.17741935483870999</v>
      </c>
      <c r="Y991" s="16">
        <v>0.23154362416107399</v>
      </c>
      <c r="Z991" s="16"/>
      <c r="AA991" s="16">
        <v>0.18176400476758001</v>
      </c>
      <c r="AB991" s="16">
        <v>0.17041800643086799</v>
      </c>
      <c r="AC991" s="16"/>
      <c r="AD991" s="16">
        <v>0.177272727272727</v>
      </c>
      <c r="AE991" s="16">
        <v>0.17382291975125899</v>
      </c>
      <c r="AF991" s="16"/>
      <c r="AG991" s="16">
        <v>0.17558441558441601</v>
      </c>
      <c r="AH991" s="16">
        <v>0.173981191222571</v>
      </c>
      <c r="AI991" s="16"/>
      <c r="AJ991" s="16">
        <v>0.20788362271234201</v>
      </c>
      <c r="AK991" s="16">
        <v>0.144501278772379</v>
      </c>
      <c r="AL991" s="16"/>
      <c r="AM991" s="16">
        <v>0.100719424460432</v>
      </c>
      <c r="AN991" s="16">
        <v>0.13807531380753099</v>
      </c>
      <c r="AO991" s="16">
        <v>0.17204301075268799</v>
      </c>
      <c r="AP991" s="16">
        <v>0.21957671957672001</v>
      </c>
      <c r="AQ991" s="16"/>
      <c r="AR991" s="16">
        <v>0.177181208053691</v>
      </c>
      <c r="AS991" s="16">
        <v>0.17341814529628399</v>
      </c>
      <c r="AT991" s="16"/>
      <c r="AU991" s="16">
        <v>0.18529862174578901</v>
      </c>
      <c r="AV991" s="16">
        <v>0.17285564853556501</v>
      </c>
      <c r="AW991" s="16"/>
      <c r="AX991" s="16">
        <v>0.18956743002544499</v>
      </c>
      <c r="AY991" s="16">
        <v>0.17149823895963201</v>
      </c>
      <c r="AZ991" s="16"/>
      <c r="BA991" s="16">
        <v>0.16566265060241001</v>
      </c>
      <c r="BB991" s="16">
        <v>0.175392038600724</v>
      </c>
      <c r="BC991" s="16"/>
      <c r="BD991" s="16">
        <v>0.173553719008264</v>
      </c>
      <c r="BE991" s="16">
        <v>0.17493112947658401</v>
      </c>
      <c r="BF991" s="16"/>
      <c r="BG991" s="16">
        <v>0.15769230769230799</v>
      </c>
      <c r="BH991" s="16">
        <v>0.175717334598055</v>
      </c>
      <c r="BI991" s="16"/>
      <c r="BJ991" s="16">
        <v>0.168053244592346</v>
      </c>
      <c r="BK991" s="16">
        <v>0.175696594427245</v>
      </c>
      <c r="BL991" s="16"/>
      <c r="BM991" s="16">
        <v>0.170454545454545</v>
      </c>
      <c r="BN991" s="16">
        <v>0.17503030303030301</v>
      </c>
      <c r="BO991" s="16"/>
      <c r="BP991" s="16">
        <v>0.18708609271523199</v>
      </c>
      <c r="BQ991" s="16">
        <v>0.17273431448489501</v>
      </c>
    </row>
    <row r="992" spans="2:69" x14ac:dyDescent="0.25">
      <c r="B992" t="s">
        <v>89</v>
      </c>
      <c r="C992" s="16">
        <v>2.6133571588117001E-2</v>
      </c>
      <c r="D992" s="16">
        <v>1.9345238095238099E-2</v>
      </c>
      <c r="E992" s="16">
        <v>1.7980636237897599E-2</v>
      </c>
      <c r="F992" s="16">
        <v>1.3931888544891601E-2</v>
      </c>
      <c r="G992" s="16">
        <v>2.6162790697674399E-2</v>
      </c>
      <c r="H992" s="16">
        <v>4.3548387096774201E-2</v>
      </c>
      <c r="I992" s="16">
        <v>1.4326647564469899E-2</v>
      </c>
      <c r="J992" s="16">
        <v>0.10606060606060599</v>
      </c>
      <c r="K992" s="16">
        <v>3.3613445378151301E-2</v>
      </c>
      <c r="L992" s="16">
        <v>1.7699115044247801E-2</v>
      </c>
      <c r="M992" s="16"/>
      <c r="N992" s="16">
        <v>4.8117154811715503E-2</v>
      </c>
      <c r="O992" s="16">
        <v>3.5502958579881699E-2</v>
      </c>
      <c r="P992" s="16">
        <v>3.2978723404255297E-2</v>
      </c>
      <c r="Q992" s="16">
        <v>1.7633228840125401E-2</v>
      </c>
      <c r="R992" s="16"/>
      <c r="S992" s="16">
        <v>4.6070460704606998E-2</v>
      </c>
      <c r="T992" s="16">
        <v>2.3054755043227699E-2</v>
      </c>
      <c r="U992" s="16">
        <v>2.17917675544794E-2</v>
      </c>
      <c r="V992" s="16">
        <v>2.3543990086741001E-2</v>
      </c>
      <c r="W992" s="16">
        <v>1.8626309662398099E-2</v>
      </c>
      <c r="X992" s="16">
        <v>1.3978494623655901E-2</v>
      </c>
      <c r="Y992" s="16">
        <v>2.5167785234899299E-2</v>
      </c>
      <c r="Z992" s="16"/>
      <c r="AA992" s="16">
        <v>1.07270560190703E-2</v>
      </c>
      <c r="AB992" s="16">
        <v>3.53697749196141E-2</v>
      </c>
      <c r="AC992" s="16"/>
      <c r="AD992" s="16">
        <v>4.3636363636363598E-2</v>
      </c>
      <c r="AE992" s="16">
        <v>2.0432336393248401E-2</v>
      </c>
      <c r="AF992" s="16"/>
      <c r="AG992" s="16">
        <v>3.7402597402597403E-2</v>
      </c>
      <c r="AH992" s="16">
        <v>1.7633228840125401E-2</v>
      </c>
      <c r="AI992" s="16"/>
      <c r="AJ992" s="16">
        <v>1.8770530267480101E-2</v>
      </c>
      <c r="AK992" s="16">
        <v>3.2821824381926698E-2</v>
      </c>
      <c r="AL992" s="16"/>
      <c r="AM992" s="16">
        <v>0.12949640287769801</v>
      </c>
      <c r="AN992" s="16">
        <v>5.0209205020920501E-2</v>
      </c>
      <c r="AO992" s="16">
        <v>1.9713261648745501E-2</v>
      </c>
      <c r="AP992" s="16">
        <v>5.2910052910052898E-3</v>
      </c>
      <c r="AQ992" s="16"/>
      <c r="AR992" s="16">
        <v>1.54362416107383E-2</v>
      </c>
      <c r="AS992" s="16">
        <v>3.1469702042182801E-2</v>
      </c>
      <c r="AT992" s="16"/>
      <c r="AU992" s="16">
        <v>2.6033690658499201E-2</v>
      </c>
      <c r="AV992" s="16">
        <v>2.6150627615062799E-2</v>
      </c>
      <c r="AW992" s="16"/>
      <c r="AX992" s="16">
        <v>1.9083969465648901E-2</v>
      </c>
      <c r="AY992" s="16">
        <v>2.7634787320509301E-2</v>
      </c>
      <c r="AZ992" s="16"/>
      <c r="BA992" s="16">
        <v>3.0120481927710802E-2</v>
      </c>
      <c r="BB992" s="16">
        <v>2.5814234016887799E-2</v>
      </c>
      <c r="BC992" s="16"/>
      <c r="BD992" s="16">
        <v>2.1251475796930298E-2</v>
      </c>
      <c r="BE992" s="16">
        <v>2.7272727272727299E-2</v>
      </c>
      <c r="BF992" s="16"/>
      <c r="BG992" s="16">
        <v>1.5384615384615399E-2</v>
      </c>
      <c r="BH992" s="16">
        <v>2.67963006876927E-2</v>
      </c>
      <c r="BI992" s="16"/>
      <c r="BJ992" s="16">
        <v>8.3194675540765404E-3</v>
      </c>
      <c r="BK992" s="16">
        <v>2.8895768833849301E-2</v>
      </c>
      <c r="BL992" s="16"/>
      <c r="BM992" s="16">
        <v>1.13636363636364E-2</v>
      </c>
      <c r="BN992" s="16">
        <v>2.7393939393939401E-2</v>
      </c>
      <c r="BO992" s="16"/>
      <c r="BP992" s="16">
        <v>1.1589403973509899E-2</v>
      </c>
      <c r="BQ992" s="16">
        <v>2.84017557449006E-2</v>
      </c>
    </row>
    <row r="993" spans="2:69" x14ac:dyDescent="0.25">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c r="AD993" s="16"/>
      <c r="AE993" s="16"/>
      <c r="AF993" s="16"/>
      <c r="AG993" s="16"/>
      <c r="AH993" s="16"/>
      <c r="AI993" s="16"/>
      <c r="AJ993" s="16"/>
      <c r="AK993" s="16"/>
      <c r="AL993" s="16"/>
      <c r="AM993" s="16"/>
      <c r="AN993" s="16"/>
      <c r="AO993" s="16"/>
      <c r="AP993" s="16"/>
      <c r="AQ993" s="16"/>
      <c r="AR993" s="16"/>
      <c r="AS993" s="16"/>
      <c r="AT993" s="16"/>
      <c r="AU993" s="16"/>
      <c r="AV993" s="16"/>
      <c r="AW993" s="16"/>
      <c r="AX993" s="16"/>
      <c r="AY993" s="16"/>
      <c r="AZ993" s="16"/>
      <c r="BA993" s="16"/>
      <c r="BB993" s="16"/>
      <c r="BC993" s="16"/>
      <c r="BD993" s="16"/>
      <c r="BE993" s="16"/>
      <c r="BF993" s="16"/>
      <c r="BG993" s="16"/>
      <c r="BH993" s="16"/>
      <c r="BI993" s="16"/>
      <c r="BJ993" s="16"/>
      <c r="BK993" s="16"/>
      <c r="BL993" s="16"/>
      <c r="BM993" s="16"/>
      <c r="BN993" s="16"/>
      <c r="BO993" s="16"/>
      <c r="BP993" s="16"/>
      <c r="BQ993" s="16"/>
    </row>
    <row r="994" spans="2:69" x14ac:dyDescent="0.25">
      <c r="B994" s="6" t="s">
        <v>462</v>
      </c>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c r="BI994" s="16"/>
      <c r="BJ994" s="16"/>
      <c r="BK994" s="16"/>
      <c r="BL994" s="16"/>
      <c r="BM994" s="16"/>
      <c r="BN994" s="16"/>
      <c r="BO994" s="16"/>
      <c r="BP994" s="16"/>
      <c r="BQ994" s="16"/>
    </row>
    <row r="995" spans="2:69" x14ac:dyDescent="0.25">
      <c r="B995" s="23" t="s">
        <v>697</v>
      </c>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c r="AC995" s="16"/>
      <c r="AD995" s="16"/>
      <c r="AE995" s="16"/>
      <c r="AF995" s="16"/>
      <c r="AG995" s="16"/>
      <c r="AH995" s="16"/>
      <c r="AI995" s="16"/>
      <c r="AJ995" s="16"/>
      <c r="AK995" s="16"/>
      <c r="AL995" s="16"/>
      <c r="AM995" s="16"/>
      <c r="AN995" s="16"/>
      <c r="AO995" s="16"/>
      <c r="AP995" s="16"/>
      <c r="AQ995" s="16"/>
      <c r="AR995" s="16"/>
      <c r="AS995" s="16"/>
      <c r="AT995" s="16"/>
      <c r="AU995" s="16"/>
      <c r="AV995" s="16"/>
      <c r="AW995" s="16"/>
      <c r="AX995" s="16"/>
      <c r="AY995" s="16"/>
      <c r="AZ995" s="16"/>
      <c r="BA995" s="16"/>
      <c r="BB995" s="16"/>
      <c r="BC995" s="16"/>
      <c r="BD995" s="16"/>
      <c r="BE995" s="16"/>
      <c r="BF995" s="16"/>
      <c r="BG995" s="16"/>
      <c r="BH995" s="16"/>
      <c r="BI995" s="16"/>
      <c r="BJ995" s="16"/>
      <c r="BK995" s="16"/>
      <c r="BL995" s="16"/>
      <c r="BM995" s="16"/>
      <c r="BN995" s="16"/>
      <c r="BO995" s="16"/>
      <c r="BP995" s="16"/>
      <c r="BQ995" s="16"/>
    </row>
    <row r="996" spans="2:69" x14ac:dyDescent="0.25">
      <c r="B996" t="s">
        <v>454</v>
      </c>
      <c r="C996" s="16">
        <v>0.13223140495867799</v>
      </c>
      <c r="D996" s="16">
        <v>0.15327380952381001</v>
      </c>
      <c r="E996" s="16">
        <v>9.4052558782849197E-2</v>
      </c>
      <c r="F996" s="16">
        <v>0.230650154798762</v>
      </c>
      <c r="G996" s="16">
        <v>0.145348837209302</v>
      </c>
      <c r="H996" s="16">
        <v>7.7419354838709695E-2</v>
      </c>
      <c r="I996" s="16">
        <v>0.111747851002865</v>
      </c>
      <c r="J996" s="16">
        <v>0.10101010101010099</v>
      </c>
      <c r="K996" s="16">
        <v>0.16806722689075601</v>
      </c>
      <c r="L996" s="16">
        <v>5.3097345132743397E-2</v>
      </c>
      <c r="M996" s="16"/>
      <c r="N996" s="16">
        <v>0.15062761506276201</v>
      </c>
      <c r="O996" s="16">
        <v>0.13806706114398401</v>
      </c>
      <c r="P996" s="16">
        <v>0.108510638297872</v>
      </c>
      <c r="Q996" s="16">
        <v>0.13636363636363599</v>
      </c>
      <c r="R996" s="16"/>
      <c r="S996" s="16">
        <v>0.19241192411924099</v>
      </c>
      <c r="T996" s="16">
        <v>9.7982708933717605E-2</v>
      </c>
      <c r="U996" s="16">
        <v>9.6852300242130707E-2</v>
      </c>
      <c r="V996" s="16">
        <v>9.5415117719950399E-2</v>
      </c>
      <c r="W996" s="16">
        <v>0.12689173457508701</v>
      </c>
      <c r="X996" s="16">
        <v>0.144086021505376</v>
      </c>
      <c r="Y996" s="16">
        <v>0.182885906040268</v>
      </c>
      <c r="Z996" s="16"/>
      <c r="AA996" s="16">
        <v>0.137663885578069</v>
      </c>
      <c r="AB996" s="16">
        <v>0.12897463379778501</v>
      </c>
      <c r="AC996" s="16"/>
      <c r="AD996" s="16">
        <v>0.109090909090909</v>
      </c>
      <c r="AE996" s="16">
        <v>0.13976902576251099</v>
      </c>
      <c r="AF996" s="16"/>
      <c r="AG996" s="16">
        <v>0.12675324675324701</v>
      </c>
      <c r="AH996" s="16">
        <v>0.13636363636363599</v>
      </c>
      <c r="AI996" s="16"/>
      <c r="AJ996" s="16">
        <v>0.14218676677616099</v>
      </c>
      <c r="AK996" s="16">
        <v>0.123188405797101</v>
      </c>
      <c r="AL996" s="16"/>
      <c r="AM996" s="16">
        <v>0.15827338129496399</v>
      </c>
      <c r="AN996" s="16">
        <v>0.15794979079497901</v>
      </c>
      <c r="AO996" s="16">
        <v>0.11783154121863799</v>
      </c>
      <c r="AP996" s="16">
        <v>0.13668430335097001</v>
      </c>
      <c r="AQ996" s="16"/>
      <c r="AR996" s="16">
        <v>0.14093959731543601</v>
      </c>
      <c r="AS996" s="16">
        <v>0.12788751255440201</v>
      </c>
      <c r="AT996" s="16"/>
      <c r="AU996" s="16">
        <v>0.16539050535987701</v>
      </c>
      <c r="AV996" s="16">
        <v>0.126569037656904</v>
      </c>
      <c r="AW996" s="16"/>
      <c r="AX996" s="16">
        <v>0.165394402035623</v>
      </c>
      <c r="AY996" s="16">
        <v>0.12516933080466</v>
      </c>
      <c r="AZ996" s="16"/>
      <c r="BA996" s="16">
        <v>0.19277108433734899</v>
      </c>
      <c r="BB996" s="16">
        <v>0.127382388419783</v>
      </c>
      <c r="BC996" s="16"/>
      <c r="BD996" s="16">
        <v>0.13223140495867799</v>
      </c>
      <c r="BE996" s="16">
        <v>0.13223140495867799</v>
      </c>
      <c r="BF996" s="16"/>
      <c r="BG996" s="16">
        <v>0.18846153846153799</v>
      </c>
      <c r="BH996" s="16">
        <v>0.128764524543514</v>
      </c>
      <c r="BI996" s="16"/>
      <c r="BJ996" s="16">
        <v>0.183028286189684</v>
      </c>
      <c r="BK996" s="16">
        <v>0.124355005159959</v>
      </c>
      <c r="BL996" s="16"/>
      <c r="BM996" s="16">
        <v>0.19602272727272699</v>
      </c>
      <c r="BN996" s="16">
        <v>0.126787878787879</v>
      </c>
      <c r="BO996" s="16"/>
      <c r="BP996" s="16">
        <v>0.139072847682119</v>
      </c>
      <c r="BQ996" s="16">
        <v>0.13116447198554099</v>
      </c>
    </row>
    <row r="997" spans="2:69" x14ac:dyDescent="0.25">
      <c r="B997" t="s">
        <v>455</v>
      </c>
      <c r="C997" s="16">
        <v>0.21867321867321901</v>
      </c>
      <c r="D997" s="16">
        <v>0.25892857142857101</v>
      </c>
      <c r="E997" s="16">
        <v>0.19640387275241999</v>
      </c>
      <c r="F997" s="16">
        <v>0.29876160990712097</v>
      </c>
      <c r="G997" s="16">
        <v>0.23837209302325599</v>
      </c>
      <c r="H997" s="16">
        <v>0.174193548387097</v>
      </c>
      <c r="I997" s="16">
        <v>0.16475644699140399</v>
      </c>
      <c r="J997" s="16">
        <v>0.17676767676767699</v>
      </c>
      <c r="K997" s="16">
        <v>0.252100840336134</v>
      </c>
      <c r="L997" s="16">
        <v>0.15929203539823</v>
      </c>
      <c r="M997" s="16"/>
      <c r="N997" s="16">
        <v>0.18410041841004199</v>
      </c>
      <c r="O997" s="16">
        <v>0.22287968441814601</v>
      </c>
      <c r="P997" s="16">
        <v>0.231914893617021</v>
      </c>
      <c r="Q997" s="16">
        <v>0.21943573667711599</v>
      </c>
      <c r="R997" s="16"/>
      <c r="S997" s="16">
        <v>0.22764227642276399</v>
      </c>
      <c r="T997" s="16">
        <v>0.21613832853025899</v>
      </c>
      <c r="U997" s="16">
        <v>0.25181598062954003</v>
      </c>
      <c r="V997" s="16">
        <v>0.21437422552664201</v>
      </c>
      <c r="W997" s="16">
        <v>0.223515715948778</v>
      </c>
      <c r="X997" s="16">
        <v>0.20860215053763401</v>
      </c>
      <c r="Y997" s="16">
        <v>0.21812080536912801</v>
      </c>
      <c r="Z997" s="16"/>
      <c r="AA997" s="16">
        <v>0.23897497020262201</v>
      </c>
      <c r="AB997" s="16">
        <v>0.20650232225794901</v>
      </c>
      <c r="AC997" s="16"/>
      <c r="AD997" s="16">
        <v>0.219090909090909</v>
      </c>
      <c r="AE997" s="16">
        <v>0.21853716316256999</v>
      </c>
      <c r="AF997" s="16"/>
      <c r="AG997" s="16">
        <v>0.217662337662338</v>
      </c>
      <c r="AH997" s="16">
        <v>0.21943573667711599</v>
      </c>
      <c r="AI997" s="16"/>
      <c r="AJ997" s="16">
        <v>0.206006569685594</v>
      </c>
      <c r="AK997" s="16">
        <v>0.23017902813299199</v>
      </c>
      <c r="AL997" s="16"/>
      <c r="AM997" s="16">
        <v>0.25899280575539602</v>
      </c>
      <c r="AN997" s="16">
        <v>0.244769874476987</v>
      </c>
      <c r="AO997" s="16">
        <v>0.209677419354839</v>
      </c>
      <c r="AP997" s="16">
        <v>0.20899470899470901</v>
      </c>
      <c r="AQ997" s="16"/>
      <c r="AR997" s="16">
        <v>0.24765100671140899</v>
      </c>
      <c r="AS997" s="16">
        <v>0.20421827920991001</v>
      </c>
      <c r="AT997" s="16"/>
      <c r="AU997" s="16">
        <v>0.214395099540582</v>
      </c>
      <c r="AV997" s="16">
        <v>0.21940376569037701</v>
      </c>
      <c r="AW997" s="16"/>
      <c r="AX997" s="16">
        <v>0.217557251908397</v>
      </c>
      <c r="AY997" s="16">
        <v>0.21891086426442699</v>
      </c>
      <c r="AZ997" s="16"/>
      <c r="BA997" s="16">
        <v>0.18975903614457801</v>
      </c>
      <c r="BB997" s="16">
        <v>0.220989143546442</v>
      </c>
      <c r="BC997" s="16"/>
      <c r="BD997" s="16">
        <v>0.208972845336482</v>
      </c>
      <c r="BE997" s="16">
        <v>0.22093663911845701</v>
      </c>
      <c r="BF997" s="16"/>
      <c r="BG997" s="16">
        <v>0.238461538461538</v>
      </c>
      <c r="BH997" s="16">
        <v>0.217453165757648</v>
      </c>
      <c r="BI997" s="16"/>
      <c r="BJ997" s="16">
        <v>0.231281198003328</v>
      </c>
      <c r="BK997" s="16">
        <v>0.21671826625387</v>
      </c>
      <c r="BL997" s="16"/>
      <c r="BM997" s="16">
        <v>0.22159090909090901</v>
      </c>
      <c r="BN997" s="16">
        <v>0.21842424242424199</v>
      </c>
      <c r="BO997" s="16"/>
      <c r="BP997" s="16">
        <v>0.223509933774834</v>
      </c>
      <c r="BQ997" s="16">
        <v>0.21791892589723699</v>
      </c>
    </row>
    <row r="998" spans="2:69" x14ac:dyDescent="0.25">
      <c r="B998" t="s">
        <v>456</v>
      </c>
      <c r="C998" s="16">
        <v>0.20013401831583599</v>
      </c>
      <c r="D998" s="16">
        <v>0.16220238095238099</v>
      </c>
      <c r="E998" s="16">
        <v>0.25726141078838199</v>
      </c>
      <c r="F998" s="16">
        <v>0.215170278637771</v>
      </c>
      <c r="G998" s="16">
        <v>0.188953488372093</v>
      </c>
      <c r="H998" s="16">
        <v>0.190322580645161</v>
      </c>
      <c r="I998" s="16">
        <v>0.18481375358166199</v>
      </c>
      <c r="J998" s="16">
        <v>0.16666666666666699</v>
      </c>
      <c r="K998" s="16">
        <v>0.21008403361344499</v>
      </c>
      <c r="L998" s="16">
        <v>0.238938053097345</v>
      </c>
      <c r="M998" s="16"/>
      <c r="N998" s="16">
        <v>0.246861924686192</v>
      </c>
      <c r="O998" s="16">
        <v>0.20315581854043399</v>
      </c>
      <c r="P998" s="16">
        <v>0.21595744680851101</v>
      </c>
      <c r="Q998" s="16">
        <v>0.18495297805642599</v>
      </c>
      <c r="R998" s="16"/>
      <c r="S998" s="16">
        <v>0.176151761517615</v>
      </c>
      <c r="T998" s="16">
        <v>0.21325648414985601</v>
      </c>
      <c r="U998" s="16">
        <v>0.20338983050847501</v>
      </c>
      <c r="V998" s="16">
        <v>0.25278810408921898</v>
      </c>
      <c r="W998" s="16">
        <v>0.20256111757858</v>
      </c>
      <c r="X998" s="16">
        <v>0.17741935483870999</v>
      </c>
      <c r="Y998" s="16">
        <v>0.166107382550336</v>
      </c>
      <c r="Z998" s="16"/>
      <c r="AA998" s="16">
        <v>0.18951132300357601</v>
      </c>
      <c r="AB998" s="16">
        <v>0.20650232225794901</v>
      </c>
      <c r="AC998" s="16"/>
      <c r="AD998" s="16">
        <v>0.189090909090909</v>
      </c>
      <c r="AE998" s="16">
        <v>0.203731122297898</v>
      </c>
      <c r="AF998" s="16"/>
      <c r="AG998" s="16">
        <v>0.22025974025973999</v>
      </c>
      <c r="AH998" s="16">
        <v>0.18495297805642599</v>
      </c>
      <c r="AI998" s="16"/>
      <c r="AJ998" s="16">
        <v>0.16893477240731999</v>
      </c>
      <c r="AK998" s="16">
        <v>0.22847399829497</v>
      </c>
      <c r="AL998" s="16"/>
      <c r="AM998" s="16">
        <v>0.24460431654676301</v>
      </c>
      <c r="AN998" s="16">
        <v>0.23430962343096201</v>
      </c>
      <c r="AO998" s="16">
        <v>0.20833333333333301</v>
      </c>
      <c r="AP998" s="16">
        <v>0.14991181657848299</v>
      </c>
      <c r="AQ998" s="16"/>
      <c r="AR998" s="16">
        <v>0.17382550335570501</v>
      </c>
      <c r="AS998" s="16">
        <v>0.21325744894543</v>
      </c>
      <c r="AT998" s="16"/>
      <c r="AU998" s="16">
        <v>0.180704441041348</v>
      </c>
      <c r="AV998" s="16">
        <v>0.203451882845188</v>
      </c>
      <c r="AW998" s="16"/>
      <c r="AX998" s="16">
        <v>0.18193384223918599</v>
      </c>
      <c r="AY998" s="16">
        <v>0.20400975345434799</v>
      </c>
      <c r="AZ998" s="16"/>
      <c r="BA998" s="16">
        <v>0.17771084337349399</v>
      </c>
      <c r="BB998" s="16">
        <v>0.20193003618817901</v>
      </c>
      <c r="BC998" s="16"/>
      <c r="BD998" s="16">
        <v>0.22195985832349499</v>
      </c>
      <c r="BE998" s="16">
        <v>0.19504132231405</v>
      </c>
      <c r="BF998" s="16"/>
      <c r="BG998" s="16">
        <v>0.16923076923076899</v>
      </c>
      <c r="BH998" s="16">
        <v>0.20203936447711601</v>
      </c>
      <c r="BI998" s="16"/>
      <c r="BJ998" s="16">
        <v>0.15474209650582399</v>
      </c>
      <c r="BK998" s="16">
        <v>0.207172342621259</v>
      </c>
      <c r="BL998" s="16"/>
      <c r="BM998" s="16">
        <v>0.16477272727272699</v>
      </c>
      <c r="BN998" s="16">
        <v>0.203151515151515</v>
      </c>
      <c r="BO998" s="16"/>
      <c r="BP998" s="16">
        <v>0.223509933774834</v>
      </c>
      <c r="BQ998" s="16">
        <v>0.196488510198812</v>
      </c>
    </row>
    <row r="999" spans="2:69" x14ac:dyDescent="0.25">
      <c r="B999" t="s">
        <v>457</v>
      </c>
      <c r="C999" s="16">
        <v>0.27987491623855298</v>
      </c>
      <c r="D999" s="16">
        <v>0.26785714285714302</v>
      </c>
      <c r="E999" s="16">
        <v>0.29045643153527001</v>
      </c>
      <c r="F999" s="16">
        <v>0.15479876160990699</v>
      </c>
      <c r="G999" s="16">
        <v>0.27034883720930197</v>
      </c>
      <c r="H999" s="16">
        <v>0.33064516129032301</v>
      </c>
      <c r="I999" s="16">
        <v>0.33524355300859598</v>
      </c>
      <c r="J999" s="16">
        <v>0.35353535353535398</v>
      </c>
      <c r="K999" s="16">
        <v>0.22689075630252101</v>
      </c>
      <c r="L999" s="16">
        <v>0.36283185840707999</v>
      </c>
      <c r="M999" s="16"/>
      <c r="N999" s="16">
        <v>0.253138075313808</v>
      </c>
      <c r="O999" s="16">
        <v>0.268244575936884</v>
      </c>
      <c r="P999" s="16">
        <v>0.27021276595744698</v>
      </c>
      <c r="Q999" s="16">
        <v>0.29075235109717901</v>
      </c>
      <c r="R999" s="16"/>
      <c r="S999" s="16">
        <v>0.27100271002710002</v>
      </c>
      <c r="T999" s="16">
        <v>0.273775216138329</v>
      </c>
      <c r="U999" s="16">
        <v>0.29055690072639201</v>
      </c>
      <c r="V999" s="16">
        <v>0.27509293680297398</v>
      </c>
      <c r="W999" s="16">
        <v>0.28055878928987199</v>
      </c>
      <c r="X999" s="16">
        <v>0.31505376344086</v>
      </c>
      <c r="Y999" s="16">
        <v>0.22483221476510101</v>
      </c>
      <c r="Z999" s="16"/>
      <c r="AA999" s="16">
        <v>0.26102502979737802</v>
      </c>
      <c r="AB999" s="16">
        <v>0.291175419792783</v>
      </c>
      <c r="AC999" s="16"/>
      <c r="AD999" s="16">
        <v>0.3</v>
      </c>
      <c r="AE999" s="16">
        <v>0.27331951436186003</v>
      </c>
      <c r="AF999" s="16"/>
      <c r="AG999" s="16">
        <v>0.265454545454545</v>
      </c>
      <c r="AH999" s="16">
        <v>0.29075235109717901</v>
      </c>
      <c r="AI999" s="16"/>
      <c r="AJ999" s="16">
        <v>0.28296574378226202</v>
      </c>
      <c r="AK999" s="16">
        <v>0.277067348678602</v>
      </c>
      <c r="AL999" s="16"/>
      <c r="AM999" s="16">
        <v>0.17266187050359699</v>
      </c>
      <c r="AN999" s="16">
        <v>0.23221757322175701</v>
      </c>
      <c r="AO999" s="16">
        <v>0.30107526881720398</v>
      </c>
      <c r="AP999" s="16">
        <v>0.29276895943562598</v>
      </c>
      <c r="AQ999" s="16"/>
      <c r="AR999" s="16">
        <v>0.26577181208053702</v>
      </c>
      <c r="AS999" s="16">
        <v>0.28690994308670897</v>
      </c>
      <c r="AT999" s="16"/>
      <c r="AU999" s="16">
        <v>0.26033690658499198</v>
      </c>
      <c r="AV999" s="16">
        <v>0.28321129707113002</v>
      </c>
      <c r="AW999" s="16"/>
      <c r="AX999" s="16">
        <v>0.25445292620865101</v>
      </c>
      <c r="AY999" s="16">
        <v>0.28528853969114099</v>
      </c>
      <c r="AZ999" s="16"/>
      <c r="BA999" s="16">
        <v>0.28313253012048201</v>
      </c>
      <c r="BB999" s="16">
        <v>0.27961399276236398</v>
      </c>
      <c r="BC999" s="16"/>
      <c r="BD999" s="16">
        <v>0.27508854781582098</v>
      </c>
      <c r="BE999" s="16">
        <v>0.28099173553718998</v>
      </c>
      <c r="BF999" s="16"/>
      <c r="BG999" s="16">
        <v>0.269230769230769</v>
      </c>
      <c r="BH999" s="16">
        <v>0.28053118330566801</v>
      </c>
      <c r="BI999" s="16"/>
      <c r="BJ999" s="16">
        <v>0.26455906821963399</v>
      </c>
      <c r="BK999" s="16">
        <v>0.28224974200206399</v>
      </c>
      <c r="BL999" s="16"/>
      <c r="BM999" s="16">
        <v>0.22727272727272699</v>
      </c>
      <c r="BN999" s="16">
        <v>0.28436363636363599</v>
      </c>
      <c r="BO999" s="16"/>
      <c r="BP999" s="16">
        <v>0.25165562913907302</v>
      </c>
      <c r="BQ999" s="16">
        <v>0.28427575522850501</v>
      </c>
    </row>
    <row r="1000" spans="2:69" x14ac:dyDescent="0.25">
      <c r="B1000" t="s">
        <v>458</v>
      </c>
      <c r="C1000" s="16">
        <v>0.159258431985705</v>
      </c>
      <c r="D1000" s="16">
        <v>0.148809523809524</v>
      </c>
      <c r="E1000" s="16">
        <v>0.15491009681881099</v>
      </c>
      <c r="F1000" s="16">
        <v>9.7523219814241502E-2</v>
      </c>
      <c r="G1000" s="16">
        <v>0.145348837209302</v>
      </c>
      <c r="H1000" s="16">
        <v>0.21290322580645199</v>
      </c>
      <c r="I1000" s="16">
        <v>0.197707736389685</v>
      </c>
      <c r="J1000" s="16">
        <v>0.16161616161616199</v>
      </c>
      <c r="K1000" s="16">
        <v>0.13445378151260501</v>
      </c>
      <c r="L1000" s="16">
        <v>0.17699115044247801</v>
      </c>
      <c r="M1000" s="16"/>
      <c r="N1000" s="16">
        <v>0.15481171548117201</v>
      </c>
      <c r="O1000" s="16">
        <v>0.15976331360946699</v>
      </c>
      <c r="P1000" s="16">
        <v>0.157446808510638</v>
      </c>
      <c r="Q1000" s="16">
        <v>0.16065830721003099</v>
      </c>
      <c r="R1000" s="16"/>
      <c r="S1000" s="16">
        <v>0.119241192411924</v>
      </c>
      <c r="T1000" s="16">
        <v>0.18731988472622499</v>
      </c>
      <c r="U1000" s="16">
        <v>0.14769975786924899</v>
      </c>
      <c r="V1000" s="16">
        <v>0.14993804213135101</v>
      </c>
      <c r="W1000" s="16">
        <v>0.161816065192084</v>
      </c>
      <c r="X1000" s="16">
        <v>0.15268817204301099</v>
      </c>
      <c r="Y1000" s="16">
        <v>0.20134228187919501</v>
      </c>
      <c r="Z1000" s="16"/>
      <c r="AA1000" s="16">
        <v>0.16865315852205001</v>
      </c>
      <c r="AB1000" s="16">
        <v>0.15362629510539499</v>
      </c>
      <c r="AC1000" s="16"/>
      <c r="AD1000" s="16">
        <v>0.16727272727272699</v>
      </c>
      <c r="AE1000" s="16">
        <v>0.15664791234823799</v>
      </c>
      <c r="AF1000" s="16"/>
      <c r="AG1000" s="16">
        <v>0.15740259740259699</v>
      </c>
      <c r="AH1000" s="16">
        <v>0.16065830721003099</v>
      </c>
      <c r="AI1000" s="16"/>
      <c r="AJ1000" s="16">
        <v>0.19380572501173199</v>
      </c>
      <c r="AK1000" s="16">
        <v>0.127877237851662</v>
      </c>
      <c r="AL1000" s="16"/>
      <c r="AM1000" s="16">
        <v>7.9136690647481994E-2</v>
      </c>
      <c r="AN1000" s="16">
        <v>0.118200836820084</v>
      </c>
      <c r="AO1000" s="16">
        <v>0.15501792114695301</v>
      </c>
      <c r="AP1000" s="16">
        <v>0.209876543209877</v>
      </c>
      <c r="AQ1000" s="16"/>
      <c r="AR1000" s="16">
        <v>0.16510067114093999</v>
      </c>
      <c r="AS1000" s="16">
        <v>0.15634415801807799</v>
      </c>
      <c r="AT1000" s="16"/>
      <c r="AU1000" s="16">
        <v>0.166921898928025</v>
      </c>
      <c r="AV1000" s="16">
        <v>0.15794979079497901</v>
      </c>
      <c r="AW1000" s="16"/>
      <c r="AX1000" s="16">
        <v>0.16666666666666699</v>
      </c>
      <c r="AY1000" s="16">
        <v>0.15768084529937701</v>
      </c>
      <c r="AZ1000" s="16"/>
      <c r="BA1000" s="16">
        <v>0.147590361445783</v>
      </c>
      <c r="BB1000" s="16">
        <v>0.160193003618818</v>
      </c>
      <c r="BC1000" s="16"/>
      <c r="BD1000" s="16">
        <v>0.15584415584415601</v>
      </c>
      <c r="BE1000" s="16">
        <v>0.160055096418733</v>
      </c>
      <c r="BF1000" s="16"/>
      <c r="BG1000" s="16">
        <v>0.126923076923077</v>
      </c>
      <c r="BH1000" s="16">
        <v>0.16125207493478799</v>
      </c>
      <c r="BI1000" s="16"/>
      <c r="BJ1000" s="16">
        <v>0.16472545757071499</v>
      </c>
      <c r="BK1000" s="16">
        <v>0.158410732714138</v>
      </c>
      <c r="BL1000" s="16"/>
      <c r="BM1000" s="16">
        <v>0.18465909090909099</v>
      </c>
      <c r="BN1000" s="16">
        <v>0.157090909090909</v>
      </c>
      <c r="BO1000" s="16"/>
      <c r="BP1000" s="16">
        <v>0.158940397350993</v>
      </c>
      <c r="BQ1000" s="16">
        <v>0.15930802995094201</v>
      </c>
    </row>
    <row r="1001" spans="2:69" x14ac:dyDescent="0.25">
      <c r="B1001" t="s">
        <v>89</v>
      </c>
      <c r="C1001" s="16">
        <v>9.8280098280098295E-3</v>
      </c>
      <c r="D1001" s="16">
        <v>8.9285714285714298E-3</v>
      </c>
      <c r="E1001" s="16">
        <v>6.9156293222683296E-3</v>
      </c>
      <c r="F1001" s="16">
        <v>3.09597523219814E-3</v>
      </c>
      <c r="G1001" s="16">
        <v>1.16279069767442E-2</v>
      </c>
      <c r="H1001" s="16">
        <v>1.45161290322581E-2</v>
      </c>
      <c r="I1001" s="16">
        <v>5.7306590257879698E-3</v>
      </c>
      <c r="J1001" s="16">
        <v>4.0404040404040401E-2</v>
      </c>
      <c r="K1001" s="16">
        <v>8.4033613445378096E-3</v>
      </c>
      <c r="L1001" s="16">
        <v>8.8495575221238902E-3</v>
      </c>
      <c r="M1001" s="16"/>
      <c r="N1001" s="16">
        <v>1.0460251046025101E-2</v>
      </c>
      <c r="O1001" s="16">
        <v>7.8895463510848095E-3</v>
      </c>
      <c r="P1001" s="16">
        <v>1.5957446808510599E-2</v>
      </c>
      <c r="Q1001" s="16">
        <v>7.8369905956112793E-3</v>
      </c>
      <c r="R1001" s="16"/>
      <c r="S1001" s="16">
        <v>1.3550135501355001E-2</v>
      </c>
      <c r="T1001" s="16">
        <v>1.1527377521613799E-2</v>
      </c>
      <c r="U1001" s="16">
        <v>9.6852300242130807E-3</v>
      </c>
      <c r="V1001" s="16">
        <v>1.23915737298637E-2</v>
      </c>
      <c r="W1001" s="16">
        <v>4.6565774155995299E-3</v>
      </c>
      <c r="X1001" s="16">
        <v>2.1505376344086E-3</v>
      </c>
      <c r="Y1001" s="16">
        <v>6.7114093959731499E-3</v>
      </c>
      <c r="Z1001" s="16"/>
      <c r="AA1001" s="16">
        <v>4.1716328963051297E-3</v>
      </c>
      <c r="AB1001" s="16">
        <v>1.32190067881386E-2</v>
      </c>
      <c r="AC1001" s="16"/>
      <c r="AD1001" s="16">
        <v>1.54545454545455E-2</v>
      </c>
      <c r="AE1001" s="16">
        <v>7.9952620669232997E-3</v>
      </c>
      <c r="AF1001" s="16"/>
      <c r="AG1001" s="16">
        <v>1.24675324675325E-2</v>
      </c>
      <c r="AH1001" s="16">
        <v>7.8369905956112793E-3</v>
      </c>
      <c r="AI1001" s="16"/>
      <c r="AJ1001" s="16">
        <v>6.1004223369310199E-3</v>
      </c>
      <c r="AK1001" s="16">
        <v>1.32139812446718E-2</v>
      </c>
      <c r="AL1001" s="16"/>
      <c r="AM1001" s="16">
        <v>8.6330935251798593E-2</v>
      </c>
      <c r="AN1001" s="16">
        <v>1.2552301255230099E-2</v>
      </c>
      <c r="AO1001" s="16">
        <v>8.0645161290322596E-3</v>
      </c>
      <c r="AP1001" s="16">
        <v>1.7636684303350999E-3</v>
      </c>
      <c r="AQ1001" s="16"/>
      <c r="AR1001" s="16">
        <v>6.7114093959731499E-3</v>
      </c>
      <c r="AS1001" s="16">
        <v>1.13826581854704E-2</v>
      </c>
      <c r="AT1001" s="16"/>
      <c r="AU1001" s="16">
        <v>1.22511485451761E-2</v>
      </c>
      <c r="AV1001" s="16">
        <v>9.4142259414225892E-3</v>
      </c>
      <c r="AW1001" s="16"/>
      <c r="AX1001" s="16">
        <v>1.3994910941475799E-2</v>
      </c>
      <c r="AY1001" s="16">
        <v>8.9406664860471399E-3</v>
      </c>
      <c r="AZ1001" s="16"/>
      <c r="BA1001" s="16">
        <v>9.0361445783132491E-3</v>
      </c>
      <c r="BB1001" s="16">
        <v>9.8914354644149601E-3</v>
      </c>
      <c r="BC1001" s="16"/>
      <c r="BD1001" s="16">
        <v>5.9031877213695403E-3</v>
      </c>
      <c r="BE1001" s="16">
        <v>1.07438016528926E-2</v>
      </c>
      <c r="BF1001" s="16"/>
      <c r="BG1001" s="16">
        <v>7.6923076923076901E-3</v>
      </c>
      <c r="BH1001" s="16">
        <v>9.9596869812662997E-3</v>
      </c>
      <c r="BI1001" s="16"/>
      <c r="BJ1001" s="16">
        <v>1.66389351081531E-3</v>
      </c>
      <c r="BK1001" s="16">
        <v>1.109391124871E-2</v>
      </c>
      <c r="BL1001" s="16"/>
      <c r="BM1001" s="16">
        <v>5.6818181818181802E-3</v>
      </c>
      <c r="BN1001" s="16">
        <v>1.01818181818182E-2</v>
      </c>
      <c r="BO1001" s="16"/>
      <c r="BP1001" s="16">
        <v>3.3112582781457001E-3</v>
      </c>
      <c r="BQ1001" s="16">
        <v>1.0844306738962001E-2</v>
      </c>
    </row>
    <row r="1002" spans="2:69" x14ac:dyDescent="0.25">
      <c r="C1002" s="16"/>
      <c r="D1002" s="16"/>
      <c r="E1002" s="16"/>
      <c r="F1002" s="16"/>
      <c r="G1002" s="16"/>
      <c r="H1002" s="16"/>
      <c r="I1002" s="16"/>
      <c r="J1002" s="16"/>
      <c r="K1002" s="16"/>
      <c r="L1002" s="16"/>
      <c r="M1002" s="16"/>
      <c r="N1002" s="16"/>
      <c r="O1002" s="16"/>
      <c r="P1002" s="16"/>
      <c r="Q1002" s="16"/>
      <c r="R1002" s="16"/>
      <c r="S1002" s="16"/>
      <c r="T1002" s="16"/>
      <c r="U1002" s="16"/>
      <c r="V1002" s="16"/>
      <c r="W1002" s="16"/>
      <c r="X1002" s="16"/>
      <c r="Y1002" s="16"/>
      <c r="Z1002" s="16"/>
      <c r="AA1002" s="16"/>
      <c r="AB1002" s="16"/>
      <c r="AC1002" s="16"/>
      <c r="AD1002" s="16"/>
      <c r="AE1002" s="16"/>
      <c r="AF1002" s="16"/>
      <c r="AG1002" s="16"/>
      <c r="AH1002" s="16"/>
      <c r="AI1002" s="16"/>
      <c r="AJ1002" s="16"/>
      <c r="AK1002" s="16"/>
      <c r="AL1002" s="16"/>
      <c r="AM1002" s="16"/>
      <c r="AN1002" s="16"/>
      <c r="AO1002" s="16"/>
      <c r="AP1002" s="16"/>
      <c r="AQ1002" s="16"/>
      <c r="AR1002" s="16"/>
      <c r="AS1002" s="16"/>
      <c r="AT1002" s="16"/>
      <c r="AU1002" s="16"/>
      <c r="AV1002" s="16"/>
      <c r="AW1002" s="16"/>
      <c r="AX1002" s="16"/>
      <c r="AY1002" s="16"/>
      <c r="AZ1002" s="16"/>
      <c r="BA1002" s="16"/>
      <c r="BB1002" s="16"/>
      <c r="BC1002" s="16"/>
      <c r="BD1002" s="16"/>
      <c r="BE1002" s="16"/>
      <c r="BF1002" s="16"/>
      <c r="BG1002" s="16"/>
      <c r="BH1002" s="16"/>
      <c r="BI1002" s="16"/>
      <c r="BJ1002" s="16"/>
      <c r="BK1002" s="16"/>
      <c r="BL1002" s="16"/>
      <c r="BM1002" s="16"/>
      <c r="BN1002" s="16"/>
      <c r="BO1002" s="16"/>
      <c r="BP1002" s="16"/>
      <c r="BQ1002" s="16"/>
    </row>
    <row r="1003" spans="2:69" x14ac:dyDescent="0.25">
      <c r="B1003" s="6" t="s">
        <v>463</v>
      </c>
      <c r="C1003" s="16"/>
      <c r="D1003" s="16"/>
      <c r="E1003" s="16"/>
      <c r="F1003" s="16"/>
      <c r="G1003" s="16"/>
      <c r="H1003" s="16"/>
      <c r="I1003" s="16"/>
      <c r="J1003" s="16"/>
      <c r="K1003" s="16"/>
      <c r="L1003" s="16"/>
      <c r="M1003" s="16"/>
      <c r="N1003" s="16"/>
      <c r="O1003" s="16"/>
      <c r="P1003" s="16"/>
      <c r="Q1003" s="16"/>
      <c r="R1003" s="16"/>
      <c r="S1003" s="16"/>
      <c r="T1003" s="16"/>
      <c r="U1003" s="16"/>
      <c r="V1003" s="16"/>
      <c r="W1003" s="16"/>
      <c r="X1003" s="16"/>
      <c r="Y1003" s="16"/>
      <c r="Z1003" s="16"/>
      <c r="AA1003" s="16"/>
      <c r="AB1003" s="16"/>
      <c r="AC1003" s="16"/>
      <c r="AD1003" s="16"/>
      <c r="AE1003" s="16"/>
      <c r="AF1003" s="16"/>
      <c r="AG1003" s="16"/>
      <c r="AH1003" s="16"/>
      <c r="AI1003" s="16"/>
      <c r="AJ1003" s="16"/>
      <c r="AK1003" s="16"/>
      <c r="AL1003" s="16"/>
      <c r="AM1003" s="16"/>
      <c r="AN1003" s="16"/>
      <c r="AO1003" s="16"/>
      <c r="AP1003" s="16"/>
      <c r="AQ1003" s="16"/>
      <c r="AR1003" s="16"/>
      <c r="AS1003" s="16"/>
      <c r="AT1003" s="16"/>
      <c r="AU1003" s="16"/>
      <c r="AV1003" s="16"/>
      <c r="AW1003" s="16"/>
      <c r="AX1003" s="16"/>
      <c r="AY1003" s="16"/>
      <c r="AZ1003" s="16"/>
      <c r="BA1003" s="16"/>
      <c r="BB1003" s="16"/>
      <c r="BC1003" s="16"/>
      <c r="BD1003" s="16"/>
      <c r="BE1003" s="16"/>
      <c r="BF1003" s="16"/>
      <c r="BG1003" s="16"/>
      <c r="BH1003" s="16"/>
      <c r="BI1003" s="16"/>
      <c r="BJ1003" s="16"/>
      <c r="BK1003" s="16"/>
      <c r="BL1003" s="16"/>
      <c r="BM1003" s="16"/>
      <c r="BN1003" s="16"/>
      <c r="BO1003" s="16"/>
      <c r="BP1003" s="16"/>
      <c r="BQ1003" s="16"/>
    </row>
    <row r="1004" spans="2:69" x14ac:dyDescent="0.25">
      <c r="B1004" s="23" t="s">
        <v>697</v>
      </c>
      <c r="C1004" s="16"/>
      <c r="D1004" s="16"/>
      <c r="E1004" s="16"/>
      <c r="F1004" s="16"/>
      <c r="G1004" s="16"/>
      <c r="H1004" s="16"/>
      <c r="I1004" s="16"/>
      <c r="J1004" s="16"/>
      <c r="K1004" s="16"/>
      <c r="L1004" s="16"/>
      <c r="M1004" s="16"/>
      <c r="N1004" s="16"/>
      <c r="O1004" s="16"/>
      <c r="P1004" s="16"/>
      <c r="Q1004" s="16"/>
      <c r="R1004" s="16"/>
      <c r="S1004" s="16"/>
      <c r="T1004" s="16"/>
      <c r="U1004" s="16"/>
      <c r="V1004" s="16"/>
      <c r="W1004" s="16"/>
      <c r="X1004" s="16"/>
      <c r="Y1004" s="16"/>
      <c r="Z1004" s="16"/>
      <c r="AA1004" s="16"/>
      <c r="AB1004" s="16"/>
      <c r="AC1004" s="16"/>
      <c r="AD1004" s="16"/>
      <c r="AE1004" s="16"/>
      <c r="AF1004" s="16"/>
      <c r="AG1004" s="16"/>
      <c r="AH1004" s="16"/>
      <c r="AI1004" s="16"/>
      <c r="AJ1004" s="16"/>
      <c r="AK1004" s="16"/>
      <c r="AL1004" s="16"/>
      <c r="AM1004" s="16"/>
      <c r="AN1004" s="16"/>
      <c r="AO1004" s="16"/>
      <c r="AP1004" s="16"/>
      <c r="AQ1004" s="16"/>
      <c r="AR1004" s="16"/>
      <c r="AS1004" s="16"/>
      <c r="AT1004" s="16"/>
      <c r="AU1004" s="16"/>
      <c r="AV1004" s="16"/>
      <c r="AW1004" s="16"/>
      <c r="AX1004" s="16"/>
      <c r="AY1004" s="16"/>
      <c r="AZ1004" s="16"/>
      <c r="BA1004" s="16"/>
      <c r="BB1004" s="16"/>
      <c r="BC1004" s="16"/>
      <c r="BD1004" s="16"/>
      <c r="BE1004" s="16"/>
      <c r="BF1004" s="16"/>
      <c r="BG1004" s="16"/>
      <c r="BH1004" s="16"/>
      <c r="BI1004" s="16"/>
      <c r="BJ1004" s="16"/>
      <c r="BK1004" s="16"/>
      <c r="BL1004" s="16"/>
      <c r="BM1004" s="16"/>
      <c r="BN1004" s="16"/>
      <c r="BO1004" s="16"/>
      <c r="BP1004" s="16"/>
      <c r="BQ1004" s="16"/>
    </row>
    <row r="1005" spans="2:69" x14ac:dyDescent="0.25">
      <c r="B1005" t="s">
        <v>454</v>
      </c>
      <c r="C1005" s="16">
        <v>0.120169756533393</v>
      </c>
      <c r="D1005" s="16">
        <v>0.14285714285714299</v>
      </c>
      <c r="E1005" s="16">
        <v>0.103734439834025</v>
      </c>
      <c r="F1005" s="16">
        <v>0.19969040247677999</v>
      </c>
      <c r="G1005" s="16">
        <v>0.13953488372093001</v>
      </c>
      <c r="H1005" s="16">
        <v>6.12903225806452E-2</v>
      </c>
      <c r="I1005" s="16">
        <v>8.5959885386819507E-2</v>
      </c>
      <c r="J1005" s="16">
        <v>9.5959595959595995E-2</v>
      </c>
      <c r="K1005" s="16">
        <v>0.151260504201681</v>
      </c>
      <c r="L1005" s="16">
        <v>6.1946902654867297E-2</v>
      </c>
      <c r="M1005" s="16"/>
      <c r="N1005" s="16">
        <v>0.129707112970711</v>
      </c>
      <c r="O1005" s="16">
        <v>0.10848126232741601</v>
      </c>
      <c r="P1005" s="16">
        <v>0.1</v>
      </c>
      <c r="Q1005" s="16">
        <v>0.128134796238245</v>
      </c>
      <c r="R1005" s="16"/>
      <c r="S1005" s="16">
        <v>0.17886178861788599</v>
      </c>
      <c r="T1005" s="16">
        <v>0.10662824207492801</v>
      </c>
      <c r="U1005" s="16">
        <v>9.9273607748184001E-2</v>
      </c>
      <c r="V1005" s="16">
        <v>8.9219330855018597E-2</v>
      </c>
      <c r="W1005" s="16">
        <v>0.10128055878929</v>
      </c>
      <c r="X1005" s="16">
        <v>0.124731182795699</v>
      </c>
      <c r="Y1005" s="16">
        <v>0.16946308724832199</v>
      </c>
      <c r="Z1005" s="16"/>
      <c r="AA1005" s="16">
        <v>0.13528009535160901</v>
      </c>
      <c r="AB1005" s="16">
        <v>0.11111111111111099</v>
      </c>
      <c r="AC1005" s="16"/>
      <c r="AD1005" s="16">
        <v>0.102727272727273</v>
      </c>
      <c r="AE1005" s="16">
        <v>0.12585134734971901</v>
      </c>
      <c r="AF1005" s="16"/>
      <c r="AG1005" s="16">
        <v>0.10961038961039</v>
      </c>
      <c r="AH1005" s="16">
        <v>0.128134796238245</v>
      </c>
      <c r="AI1005" s="16"/>
      <c r="AJ1005" s="16">
        <v>0.144533083059596</v>
      </c>
      <c r="AK1005" s="16">
        <v>9.8039215686274495E-2</v>
      </c>
      <c r="AL1005" s="16"/>
      <c r="AM1005" s="16">
        <v>0.15827338129496399</v>
      </c>
      <c r="AN1005" s="16">
        <v>0.129707112970711</v>
      </c>
      <c r="AO1005" s="16">
        <v>0.103494623655914</v>
      </c>
      <c r="AP1005" s="16">
        <v>0.141093474426808</v>
      </c>
      <c r="AQ1005" s="16"/>
      <c r="AR1005" s="16">
        <v>0.13020134228187899</v>
      </c>
      <c r="AS1005" s="16">
        <v>0.115165718111818</v>
      </c>
      <c r="AT1005" s="16"/>
      <c r="AU1005" s="16">
        <v>0.154670750382848</v>
      </c>
      <c r="AV1005" s="16">
        <v>0.11427824267782399</v>
      </c>
      <c r="AW1005" s="16"/>
      <c r="AX1005" s="16">
        <v>0.14122137404580201</v>
      </c>
      <c r="AY1005" s="16">
        <v>0.11568680574370099</v>
      </c>
      <c r="AZ1005" s="16"/>
      <c r="BA1005" s="16">
        <v>0.16566265060241001</v>
      </c>
      <c r="BB1005" s="16">
        <v>0.116525934861279</v>
      </c>
      <c r="BC1005" s="16"/>
      <c r="BD1005" s="16">
        <v>0.127508854781582</v>
      </c>
      <c r="BE1005" s="16">
        <v>0.118457300275482</v>
      </c>
      <c r="BF1005" s="16"/>
      <c r="BG1005" s="16">
        <v>0.2</v>
      </c>
      <c r="BH1005" s="16">
        <v>0.11524780649751</v>
      </c>
      <c r="BI1005" s="16"/>
      <c r="BJ1005" s="16">
        <v>0.179700499168053</v>
      </c>
      <c r="BK1005" s="16">
        <v>0.11093911248710001</v>
      </c>
      <c r="BL1005" s="16"/>
      <c r="BM1005" s="16">
        <v>0.21306818181818199</v>
      </c>
      <c r="BN1005" s="16">
        <v>0.112242424242424</v>
      </c>
      <c r="BO1005" s="16"/>
      <c r="BP1005" s="16">
        <v>0.12251655629139099</v>
      </c>
      <c r="BQ1005" s="16">
        <v>0.119803769687581</v>
      </c>
    </row>
    <row r="1006" spans="2:69" x14ac:dyDescent="0.25">
      <c r="B1006" t="s">
        <v>455</v>
      </c>
      <c r="C1006" s="16">
        <v>0.22023676569131101</v>
      </c>
      <c r="D1006" s="16">
        <v>0.22916666666666699</v>
      </c>
      <c r="E1006" s="16">
        <v>0.18672199170124501</v>
      </c>
      <c r="F1006" s="16">
        <v>0.32972136222910198</v>
      </c>
      <c r="G1006" s="16">
        <v>0.212209302325581</v>
      </c>
      <c r="H1006" s="16">
        <v>0.18548387096774199</v>
      </c>
      <c r="I1006" s="16">
        <v>0.18338108882521501</v>
      </c>
      <c r="J1006" s="16">
        <v>0.22222222222222199</v>
      </c>
      <c r="K1006" s="16">
        <v>0.26050420168067201</v>
      </c>
      <c r="L1006" s="16">
        <v>0.17699115044247801</v>
      </c>
      <c r="M1006" s="16"/>
      <c r="N1006" s="16">
        <v>0.18828451882845201</v>
      </c>
      <c r="O1006" s="16">
        <v>0.23668639053254401</v>
      </c>
      <c r="P1006" s="16">
        <v>0.237234042553191</v>
      </c>
      <c r="Q1006" s="16">
        <v>0.21669278996865199</v>
      </c>
      <c r="R1006" s="16"/>
      <c r="S1006" s="16">
        <v>0.20054200542005399</v>
      </c>
      <c r="T1006" s="16">
        <v>0.210374639769452</v>
      </c>
      <c r="U1006" s="16">
        <v>0.23002421307506099</v>
      </c>
      <c r="V1006" s="16">
        <v>0.21933085501858701</v>
      </c>
      <c r="W1006" s="16">
        <v>0.23282887077997699</v>
      </c>
      <c r="X1006" s="16">
        <v>0.22688172043010801</v>
      </c>
      <c r="Y1006" s="16">
        <v>0.20805369127516801</v>
      </c>
      <c r="Z1006" s="16"/>
      <c r="AA1006" s="16">
        <v>0.23718712753277699</v>
      </c>
      <c r="AB1006" s="16">
        <v>0.210075026795284</v>
      </c>
      <c r="AC1006" s="16"/>
      <c r="AD1006" s="16">
        <v>0.2</v>
      </c>
      <c r="AE1006" s="16">
        <v>0.22682854604678701</v>
      </c>
      <c r="AF1006" s="16"/>
      <c r="AG1006" s="16">
        <v>0.22493506493506499</v>
      </c>
      <c r="AH1006" s="16">
        <v>0.21669278996865199</v>
      </c>
      <c r="AI1006" s="16"/>
      <c r="AJ1006" s="16">
        <v>0.196621304551854</v>
      </c>
      <c r="AK1006" s="16">
        <v>0.24168797953964199</v>
      </c>
      <c r="AL1006" s="16"/>
      <c r="AM1006" s="16">
        <v>0.24460431654676301</v>
      </c>
      <c r="AN1006" s="16">
        <v>0.26255230125522999</v>
      </c>
      <c r="AO1006" s="16">
        <v>0.210125448028674</v>
      </c>
      <c r="AP1006" s="16">
        <v>0.203703703703704</v>
      </c>
      <c r="AQ1006" s="16"/>
      <c r="AR1006" s="16">
        <v>0.25100671140939601</v>
      </c>
      <c r="AS1006" s="16">
        <v>0.20488784733846699</v>
      </c>
      <c r="AT1006" s="16"/>
      <c r="AU1006" s="16">
        <v>0.21898928024502301</v>
      </c>
      <c r="AV1006" s="16">
        <v>0.22044979079497901</v>
      </c>
      <c r="AW1006" s="16"/>
      <c r="AX1006" s="16">
        <v>0.23027989821882999</v>
      </c>
      <c r="AY1006" s="16">
        <v>0.218098076402059</v>
      </c>
      <c r="AZ1006" s="16"/>
      <c r="BA1006" s="16">
        <v>0.22289156626505999</v>
      </c>
      <c r="BB1006" s="16">
        <v>0.220024125452352</v>
      </c>
      <c r="BC1006" s="16"/>
      <c r="BD1006" s="16">
        <v>0.22432113341204199</v>
      </c>
      <c r="BE1006" s="16">
        <v>0.21928374655647401</v>
      </c>
      <c r="BF1006" s="16"/>
      <c r="BG1006" s="16">
        <v>0.234615384615385</v>
      </c>
      <c r="BH1006" s="16">
        <v>0.21935024899217501</v>
      </c>
      <c r="BI1006" s="16"/>
      <c r="BJ1006" s="16">
        <v>0.25291181364392701</v>
      </c>
      <c r="BK1006" s="16">
        <v>0.215170278637771</v>
      </c>
      <c r="BL1006" s="16"/>
      <c r="BM1006" s="16">
        <v>0.24147727272727301</v>
      </c>
      <c r="BN1006" s="16">
        <v>0.21842424242424199</v>
      </c>
      <c r="BO1006" s="16"/>
      <c r="BP1006" s="16">
        <v>0.22516556291390699</v>
      </c>
      <c r="BQ1006" s="16">
        <v>0.21946811257423199</v>
      </c>
    </row>
    <row r="1007" spans="2:69" x14ac:dyDescent="0.25">
      <c r="B1007" t="s">
        <v>456</v>
      </c>
      <c r="C1007" s="16">
        <v>0.20728166182711599</v>
      </c>
      <c r="D1007" s="16">
        <v>0.171130952380952</v>
      </c>
      <c r="E1007" s="16">
        <v>0.27385892116182597</v>
      </c>
      <c r="F1007" s="16">
        <v>0.193498452012384</v>
      </c>
      <c r="G1007" s="16">
        <v>0.210755813953488</v>
      </c>
      <c r="H1007" s="16">
        <v>0.19354838709677399</v>
      </c>
      <c r="I1007" s="16">
        <v>0.19340974212034401</v>
      </c>
      <c r="J1007" s="16">
        <v>0.21717171717171699</v>
      </c>
      <c r="K1007" s="16">
        <v>0.17647058823529399</v>
      </c>
      <c r="L1007" s="16">
        <v>0.23008849557522101</v>
      </c>
      <c r="M1007" s="16"/>
      <c r="N1007" s="16">
        <v>0.253138075313808</v>
      </c>
      <c r="O1007" s="16">
        <v>0.19921104536489201</v>
      </c>
      <c r="P1007" s="16">
        <v>0.21276595744680901</v>
      </c>
      <c r="Q1007" s="16">
        <v>0.198275862068966</v>
      </c>
      <c r="R1007" s="16"/>
      <c r="S1007" s="16">
        <v>0.17344173441734401</v>
      </c>
      <c r="T1007" s="16">
        <v>0.21613832853025899</v>
      </c>
      <c r="U1007" s="16">
        <v>0.234866828087167</v>
      </c>
      <c r="V1007" s="16">
        <v>0.25154894671623301</v>
      </c>
      <c r="W1007" s="16">
        <v>0.21187427240977899</v>
      </c>
      <c r="X1007" s="16">
        <v>0.17204301075268799</v>
      </c>
      <c r="Y1007" s="16">
        <v>0.18624161073825499</v>
      </c>
      <c r="Z1007" s="16"/>
      <c r="AA1007" s="16">
        <v>0.190107270560191</v>
      </c>
      <c r="AB1007" s="16">
        <v>0.217577706323687</v>
      </c>
      <c r="AC1007" s="16"/>
      <c r="AD1007" s="16">
        <v>0.20181818181818201</v>
      </c>
      <c r="AE1007" s="16">
        <v>0.20906129700918</v>
      </c>
      <c r="AF1007" s="16"/>
      <c r="AG1007" s="16">
        <v>0.21922077922077901</v>
      </c>
      <c r="AH1007" s="16">
        <v>0.198275862068966</v>
      </c>
      <c r="AI1007" s="16"/>
      <c r="AJ1007" s="16">
        <v>0.17221961520413001</v>
      </c>
      <c r="AK1007" s="16">
        <v>0.23913043478260901</v>
      </c>
      <c r="AL1007" s="16"/>
      <c r="AM1007" s="16">
        <v>0.18705035971223</v>
      </c>
      <c r="AN1007" s="16">
        <v>0.23953974895397501</v>
      </c>
      <c r="AO1007" s="16">
        <v>0.228494623655914</v>
      </c>
      <c r="AP1007" s="16">
        <v>0.13932980599647299</v>
      </c>
      <c r="AQ1007" s="16"/>
      <c r="AR1007" s="16">
        <v>0.19731543624161099</v>
      </c>
      <c r="AS1007" s="16">
        <v>0.21225309675259499</v>
      </c>
      <c r="AT1007" s="16"/>
      <c r="AU1007" s="16">
        <v>0.19142419601837701</v>
      </c>
      <c r="AV1007" s="16">
        <v>0.20998953974895401</v>
      </c>
      <c r="AW1007" s="16"/>
      <c r="AX1007" s="16">
        <v>0.206106870229008</v>
      </c>
      <c r="AY1007" s="16">
        <v>0.20753183419127599</v>
      </c>
      <c r="AZ1007" s="16"/>
      <c r="BA1007" s="16">
        <v>0.15963855421686701</v>
      </c>
      <c r="BB1007" s="16">
        <v>0.21109770808202699</v>
      </c>
      <c r="BC1007" s="16"/>
      <c r="BD1007" s="16">
        <v>0.208972845336482</v>
      </c>
      <c r="BE1007" s="16">
        <v>0.20688705234159799</v>
      </c>
      <c r="BF1007" s="16"/>
      <c r="BG1007" s="16">
        <v>0.17307692307692299</v>
      </c>
      <c r="BH1007" s="16">
        <v>0.209390562010908</v>
      </c>
      <c r="BI1007" s="16"/>
      <c r="BJ1007" s="16">
        <v>0.176372712146423</v>
      </c>
      <c r="BK1007" s="16">
        <v>0.21207430340557301</v>
      </c>
      <c r="BL1007" s="16"/>
      <c r="BM1007" s="16">
        <v>0.15909090909090901</v>
      </c>
      <c r="BN1007" s="16">
        <v>0.211393939393939</v>
      </c>
      <c r="BO1007" s="16"/>
      <c r="BP1007" s="16">
        <v>0.20695364238410599</v>
      </c>
      <c r="BQ1007" s="16">
        <v>0.207332816937774</v>
      </c>
    </row>
    <row r="1008" spans="2:69" x14ac:dyDescent="0.25">
      <c r="B1008" t="s">
        <v>457</v>
      </c>
      <c r="C1008" s="16">
        <v>0.27741791378155001</v>
      </c>
      <c r="D1008" s="16">
        <v>0.26190476190476197</v>
      </c>
      <c r="E1008" s="16">
        <v>0.30013831258644502</v>
      </c>
      <c r="F1008" s="16">
        <v>0.171826625386997</v>
      </c>
      <c r="G1008" s="16">
        <v>0.28197674418604701</v>
      </c>
      <c r="H1008" s="16">
        <v>0.33548387096774201</v>
      </c>
      <c r="I1008" s="16">
        <v>0.31088825214899701</v>
      </c>
      <c r="J1008" s="16">
        <v>0.28787878787878801</v>
      </c>
      <c r="K1008" s="16">
        <v>0.218487394957983</v>
      </c>
      <c r="L1008" s="16">
        <v>0.31858407079646001</v>
      </c>
      <c r="M1008" s="16"/>
      <c r="N1008" s="16">
        <v>0.26150627615062799</v>
      </c>
      <c r="O1008" s="16">
        <v>0.27218934911242598</v>
      </c>
      <c r="P1008" s="16">
        <v>0.28723404255319201</v>
      </c>
      <c r="Q1008" s="16">
        <v>0.27782131661442</v>
      </c>
      <c r="R1008" s="16"/>
      <c r="S1008" s="16">
        <v>0.31165311653116501</v>
      </c>
      <c r="T1008" s="16">
        <v>0.28530259365994198</v>
      </c>
      <c r="U1008" s="16">
        <v>0.28571428571428598</v>
      </c>
      <c r="V1008" s="16">
        <v>0.260223048327138</v>
      </c>
      <c r="W1008" s="16">
        <v>0.28288707799767199</v>
      </c>
      <c r="X1008" s="16">
        <v>0.31935483870967701</v>
      </c>
      <c r="Y1008" s="16">
        <v>0.20805369127516801</v>
      </c>
      <c r="Z1008" s="16"/>
      <c r="AA1008" s="16">
        <v>0.26162097735399298</v>
      </c>
      <c r="AB1008" s="16">
        <v>0.28688817434798097</v>
      </c>
      <c r="AC1008" s="16"/>
      <c r="AD1008" s="16">
        <v>0.29909090909090902</v>
      </c>
      <c r="AE1008" s="16">
        <v>0.27035830618892498</v>
      </c>
      <c r="AF1008" s="16"/>
      <c r="AG1008" s="16">
        <v>0.27688311688311701</v>
      </c>
      <c r="AH1008" s="16">
        <v>0.27782131661442</v>
      </c>
      <c r="AI1008" s="16"/>
      <c r="AJ1008" s="16">
        <v>0.28061942749882701</v>
      </c>
      <c r="AK1008" s="16">
        <v>0.27450980392156898</v>
      </c>
      <c r="AL1008" s="16"/>
      <c r="AM1008" s="16">
        <v>0.22302158273381301</v>
      </c>
      <c r="AN1008" s="16">
        <v>0.23430962343096201</v>
      </c>
      <c r="AO1008" s="16">
        <v>0.28405017921147002</v>
      </c>
      <c r="AP1008" s="16">
        <v>0.30599647266313901</v>
      </c>
      <c r="AQ1008" s="16"/>
      <c r="AR1008" s="16">
        <v>0.253691275167785</v>
      </c>
      <c r="AS1008" s="16">
        <v>0.289253431536659</v>
      </c>
      <c r="AT1008" s="16"/>
      <c r="AU1008" s="16">
        <v>0.26493108728943299</v>
      </c>
      <c r="AV1008" s="16">
        <v>0.27955020920502099</v>
      </c>
      <c r="AW1008" s="16"/>
      <c r="AX1008" s="16">
        <v>0.23155216284987301</v>
      </c>
      <c r="AY1008" s="16">
        <v>0.287185044703332</v>
      </c>
      <c r="AZ1008" s="16"/>
      <c r="BA1008" s="16">
        <v>0.26807228915662701</v>
      </c>
      <c r="BB1008" s="16">
        <v>0.27816646562122999</v>
      </c>
      <c r="BC1008" s="16"/>
      <c r="BD1008" s="16">
        <v>0.27508854781582098</v>
      </c>
      <c r="BE1008" s="16">
        <v>0.27796143250688699</v>
      </c>
      <c r="BF1008" s="16"/>
      <c r="BG1008" s="16">
        <v>0.230769230769231</v>
      </c>
      <c r="BH1008" s="16">
        <v>0.28029404790135198</v>
      </c>
      <c r="BI1008" s="16"/>
      <c r="BJ1008" s="16">
        <v>0.22296173044925099</v>
      </c>
      <c r="BK1008" s="16">
        <v>0.28586171310629499</v>
      </c>
      <c r="BL1008" s="16"/>
      <c r="BM1008" s="16">
        <v>0.21306818181818199</v>
      </c>
      <c r="BN1008" s="16">
        <v>0.282909090909091</v>
      </c>
      <c r="BO1008" s="16"/>
      <c r="BP1008" s="16">
        <v>0.27152317880794702</v>
      </c>
      <c r="BQ1008" s="16">
        <v>0.27833720630002601</v>
      </c>
    </row>
    <row r="1009" spans="2:69" x14ac:dyDescent="0.25">
      <c r="B1009" t="s">
        <v>458</v>
      </c>
      <c r="C1009" s="16">
        <v>0.16439580075943699</v>
      </c>
      <c r="D1009" s="16">
        <v>0.18154761904761901</v>
      </c>
      <c r="E1009" s="16">
        <v>0.13139695712309801</v>
      </c>
      <c r="F1009" s="16">
        <v>0.10216718266253901</v>
      </c>
      <c r="G1009" s="16">
        <v>0.14098837209302301</v>
      </c>
      <c r="H1009" s="16">
        <v>0.21290322580645199</v>
      </c>
      <c r="I1009" s="16">
        <v>0.21919770773639</v>
      </c>
      <c r="J1009" s="16">
        <v>0.13131313131313099</v>
      </c>
      <c r="K1009" s="16">
        <v>0.184873949579832</v>
      </c>
      <c r="L1009" s="16">
        <v>0.20353982300885001</v>
      </c>
      <c r="M1009" s="16"/>
      <c r="N1009" s="16">
        <v>0.15690376569037701</v>
      </c>
      <c r="O1009" s="16">
        <v>0.16962524654832301</v>
      </c>
      <c r="P1009" s="16">
        <v>0.14787234042553199</v>
      </c>
      <c r="Q1009" s="16">
        <v>0.17084639498432599</v>
      </c>
      <c r="R1009" s="16"/>
      <c r="S1009" s="16">
        <v>0.12195121951219499</v>
      </c>
      <c r="T1009" s="16">
        <v>0.172910662824208</v>
      </c>
      <c r="U1009" s="16">
        <v>0.145278450363196</v>
      </c>
      <c r="V1009" s="16">
        <v>0.16604708798017301</v>
      </c>
      <c r="W1009" s="16">
        <v>0.16530849825378299</v>
      </c>
      <c r="X1009" s="16">
        <v>0.15376344086021501</v>
      </c>
      <c r="Y1009" s="16">
        <v>0.21812080536912801</v>
      </c>
      <c r="Z1009" s="16"/>
      <c r="AA1009" s="16">
        <v>0.17222884386174001</v>
      </c>
      <c r="AB1009" s="16">
        <v>0.15969989281886399</v>
      </c>
      <c r="AC1009" s="16"/>
      <c r="AD1009" s="16">
        <v>0.179090909090909</v>
      </c>
      <c r="AE1009" s="16">
        <v>0.15960912052117299</v>
      </c>
      <c r="AF1009" s="16"/>
      <c r="AG1009" s="16">
        <v>0.15584415584415601</v>
      </c>
      <c r="AH1009" s="16">
        <v>0.17084639498432599</v>
      </c>
      <c r="AI1009" s="16"/>
      <c r="AJ1009" s="16">
        <v>0.19802909432191501</v>
      </c>
      <c r="AK1009" s="16">
        <v>0.13384484228474</v>
      </c>
      <c r="AL1009" s="16"/>
      <c r="AM1009" s="16">
        <v>0.100719424460432</v>
      </c>
      <c r="AN1009" s="16">
        <v>0.119246861924686</v>
      </c>
      <c r="AO1009" s="16">
        <v>0.16577060931899601</v>
      </c>
      <c r="AP1009" s="16">
        <v>0.207231040564374</v>
      </c>
      <c r="AQ1009" s="16"/>
      <c r="AR1009" s="16">
        <v>0.159731543624161</v>
      </c>
      <c r="AS1009" s="16">
        <v>0.166722464010713</v>
      </c>
      <c r="AT1009" s="16"/>
      <c r="AU1009" s="16">
        <v>0.15620214395099499</v>
      </c>
      <c r="AV1009" s="16">
        <v>0.165794979079498</v>
      </c>
      <c r="AW1009" s="16"/>
      <c r="AX1009" s="16">
        <v>0.17938931297709901</v>
      </c>
      <c r="AY1009" s="16">
        <v>0.16120292603630501</v>
      </c>
      <c r="AZ1009" s="16"/>
      <c r="BA1009" s="16">
        <v>0.17469879518072301</v>
      </c>
      <c r="BB1009" s="16">
        <v>0.16357056694812999</v>
      </c>
      <c r="BC1009" s="16"/>
      <c r="BD1009" s="16">
        <v>0.15584415584415601</v>
      </c>
      <c r="BE1009" s="16">
        <v>0.166391184573003</v>
      </c>
      <c r="BF1009" s="16"/>
      <c r="BG1009" s="16">
        <v>0.15384615384615399</v>
      </c>
      <c r="BH1009" s="16">
        <v>0.165046241403842</v>
      </c>
      <c r="BI1009" s="16"/>
      <c r="BJ1009" s="16">
        <v>0.168053244592346</v>
      </c>
      <c r="BK1009" s="16">
        <v>0.163828689370485</v>
      </c>
      <c r="BL1009" s="16"/>
      <c r="BM1009" s="16">
        <v>0.170454545454545</v>
      </c>
      <c r="BN1009" s="16">
        <v>0.16387878787878801</v>
      </c>
      <c r="BO1009" s="16"/>
      <c r="BP1009" s="16">
        <v>0.17218543046357601</v>
      </c>
      <c r="BQ1009" s="16">
        <v>0.163180996643429</v>
      </c>
    </row>
    <row r="1010" spans="2:69" x14ac:dyDescent="0.25">
      <c r="B1010" t="s">
        <v>89</v>
      </c>
      <c r="C1010" s="16">
        <v>1.04981014071923E-2</v>
      </c>
      <c r="D1010" s="16">
        <v>1.33928571428571E-2</v>
      </c>
      <c r="E1010" s="16">
        <v>4.1493775933610002E-3</v>
      </c>
      <c r="F1010" s="16">
        <v>3.09597523219814E-3</v>
      </c>
      <c r="G1010" s="16">
        <v>1.4534883720930199E-2</v>
      </c>
      <c r="H1010" s="16">
        <v>1.1290322580645201E-2</v>
      </c>
      <c r="I1010" s="16">
        <v>7.1633237822349601E-3</v>
      </c>
      <c r="J1010" s="16">
        <v>4.5454545454545497E-2</v>
      </c>
      <c r="K1010" s="16">
        <v>8.4033613445378096E-3</v>
      </c>
      <c r="L1010" s="16">
        <v>8.8495575221238902E-3</v>
      </c>
      <c r="M1010" s="16"/>
      <c r="N1010" s="16">
        <v>1.0460251046025101E-2</v>
      </c>
      <c r="O1010" s="16">
        <v>1.3806706114398401E-2</v>
      </c>
      <c r="P1010" s="16">
        <v>1.48936170212766E-2</v>
      </c>
      <c r="Q1010" s="16">
        <v>8.2288401253918508E-3</v>
      </c>
      <c r="R1010" s="16"/>
      <c r="S1010" s="16">
        <v>1.3550135501355001E-2</v>
      </c>
      <c r="T1010" s="16">
        <v>8.6455331412103806E-3</v>
      </c>
      <c r="U1010" s="16">
        <v>4.8426150121065404E-3</v>
      </c>
      <c r="V1010" s="16">
        <v>1.36307311028501E-2</v>
      </c>
      <c r="W1010" s="16">
        <v>5.82072176949942E-3</v>
      </c>
      <c r="X1010" s="16">
        <v>3.2258064516129002E-3</v>
      </c>
      <c r="Y1010" s="16">
        <v>1.00671140939597E-2</v>
      </c>
      <c r="Z1010" s="16"/>
      <c r="AA1010" s="16">
        <v>3.5756853396901101E-3</v>
      </c>
      <c r="AB1010" s="16">
        <v>1.46480886030725E-2</v>
      </c>
      <c r="AC1010" s="16"/>
      <c r="AD1010" s="16">
        <v>1.7272727272727301E-2</v>
      </c>
      <c r="AE1010" s="16">
        <v>8.2913828842167605E-3</v>
      </c>
      <c r="AF1010" s="16"/>
      <c r="AG1010" s="16">
        <v>1.35064935064935E-2</v>
      </c>
      <c r="AH1010" s="16">
        <v>8.2288401253918508E-3</v>
      </c>
      <c r="AI1010" s="16"/>
      <c r="AJ1010" s="16">
        <v>7.9774753636790204E-3</v>
      </c>
      <c r="AK1010" s="16">
        <v>1.27877237851662E-2</v>
      </c>
      <c r="AL1010" s="16"/>
      <c r="AM1010" s="16">
        <v>8.6330935251798593E-2</v>
      </c>
      <c r="AN1010" s="16">
        <v>1.46443514644351E-2</v>
      </c>
      <c r="AO1010" s="16">
        <v>8.0645161290322596E-3</v>
      </c>
      <c r="AP1010" s="16">
        <v>2.6455026455026501E-3</v>
      </c>
      <c r="AQ1010" s="16"/>
      <c r="AR1010" s="16">
        <v>8.0536912751677896E-3</v>
      </c>
      <c r="AS1010" s="16">
        <v>1.17174422497489E-2</v>
      </c>
      <c r="AT1010" s="16"/>
      <c r="AU1010" s="16">
        <v>1.3782542113323099E-2</v>
      </c>
      <c r="AV1010" s="16">
        <v>9.9372384937238493E-3</v>
      </c>
      <c r="AW1010" s="16"/>
      <c r="AX1010" s="16">
        <v>1.1450381679389301E-2</v>
      </c>
      <c r="AY1010" s="16">
        <v>1.0295312923327001E-2</v>
      </c>
      <c r="AZ1010" s="16"/>
      <c r="BA1010" s="16">
        <v>9.0361445783132491E-3</v>
      </c>
      <c r="BB1010" s="16">
        <v>1.06151990349819E-2</v>
      </c>
      <c r="BC1010" s="16"/>
      <c r="BD1010" s="16">
        <v>8.2644628099173608E-3</v>
      </c>
      <c r="BE1010" s="16">
        <v>1.10192837465565E-2</v>
      </c>
      <c r="BF1010" s="16"/>
      <c r="BG1010" s="16">
        <v>7.6923076923076901E-3</v>
      </c>
      <c r="BH1010" s="16">
        <v>1.06710931942139E-2</v>
      </c>
      <c r="BI1010" s="16"/>
      <c r="BJ1010" s="16">
        <v>0</v>
      </c>
      <c r="BK1010" s="16">
        <v>1.21259029927761E-2</v>
      </c>
      <c r="BL1010" s="16"/>
      <c r="BM1010" s="16">
        <v>2.8409090909090901E-3</v>
      </c>
      <c r="BN1010" s="16">
        <v>1.11515151515152E-2</v>
      </c>
      <c r="BO1010" s="16"/>
      <c r="BP1010" s="16">
        <v>1.6556291390728501E-3</v>
      </c>
      <c r="BQ1010" s="16">
        <v>1.18770978569584E-2</v>
      </c>
    </row>
    <row r="1011" spans="2:69" x14ac:dyDescent="0.25">
      <c r="C1011" s="16"/>
      <c r="D1011" s="16"/>
      <c r="E1011" s="16"/>
      <c r="F1011" s="16"/>
      <c r="G1011" s="16"/>
      <c r="H1011" s="16"/>
      <c r="I1011" s="16"/>
      <c r="J1011" s="16"/>
      <c r="K1011" s="16"/>
      <c r="L1011" s="16"/>
      <c r="M1011" s="16"/>
      <c r="N1011" s="16"/>
      <c r="O1011" s="16"/>
      <c r="P1011" s="16"/>
      <c r="Q1011" s="16"/>
      <c r="R1011" s="16"/>
      <c r="S1011" s="16"/>
      <c r="T1011" s="16"/>
      <c r="U1011" s="16"/>
      <c r="V1011" s="16"/>
      <c r="W1011" s="16"/>
      <c r="X1011" s="16"/>
      <c r="Y1011" s="16"/>
      <c r="Z1011" s="16"/>
      <c r="AA1011" s="16"/>
      <c r="AB1011" s="16"/>
      <c r="AC1011" s="16"/>
      <c r="AD1011" s="16"/>
      <c r="AE1011" s="16"/>
      <c r="AF1011" s="16"/>
      <c r="AG1011" s="16"/>
      <c r="AH1011" s="16"/>
      <c r="AI1011" s="16"/>
      <c r="AJ1011" s="16"/>
      <c r="AK1011" s="16"/>
      <c r="AL1011" s="16"/>
      <c r="AM1011" s="16"/>
      <c r="AN1011" s="16"/>
      <c r="AO1011" s="16"/>
      <c r="AP1011" s="16"/>
      <c r="AQ1011" s="16"/>
      <c r="AR1011" s="16"/>
      <c r="AS1011" s="16"/>
      <c r="AT1011" s="16"/>
      <c r="AU1011" s="16"/>
      <c r="AV1011" s="16"/>
      <c r="AW1011" s="16"/>
      <c r="AX1011" s="16"/>
      <c r="AY1011" s="16"/>
      <c r="AZ1011" s="16"/>
      <c r="BA1011" s="16"/>
      <c r="BB1011" s="16"/>
      <c r="BC1011" s="16"/>
      <c r="BD1011" s="16"/>
      <c r="BE1011" s="16"/>
      <c r="BF1011" s="16"/>
      <c r="BG1011" s="16"/>
      <c r="BH1011" s="16"/>
      <c r="BI1011" s="16"/>
      <c r="BJ1011" s="16"/>
      <c r="BK1011" s="16"/>
      <c r="BL1011" s="16"/>
      <c r="BM1011" s="16"/>
      <c r="BN1011" s="16"/>
      <c r="BO1011" s="16"/>
      <c r="BP1011" s="16"/>
      <c r="BQ1011" s="16"/>
    </row>
    <row r="1012" spans="2:69" x14ac:dyDescent="0.25">
      <c r="B1012" s="6" t="s">
        <v>469</v>
      </c>
      <c r="C1012" s="16"/>
      <c r="D1012" s="16"/>
      <c r="E1012" s="16"/>
      <c r="F1012" s="16"/>
      <c r="G1012" s="16"/>
      <c r="H1012" s="16"/>
      <c r="I1012" s="16"/>
      <c r="J1012" s="16"/>
      <c r="K1012" s="16"/>
      <c r="L1012" s="16"/>
      <c r="M1012" s="16"/>
      <c r="N1012" s="16"/>
      <c r="O1012" s="16"/>
      <c r="P1012" s="16"/>
      <c r="Q1012" s="16"/>
      <c r="R1012" s="16"/>
      <c r="S1012" s="16"/>
      <c r="T1012" s="16"/>
      <c r="U1012" s="16"/>
      <c r="V1012" s="16"/>
      <c r="W1012" s="16"/>
      <c r="X1012" s="16"/>
      <c r="Y1012" s="16"/>
      <c r="Z1012" s="16"/>
      <c r="AA1012" s="16"/>
      <c r="AB1012" s="16"/>
      <c r="AC1012" s="16"/>
      <c r="AD1012" s="16"/>
      <c r="AE1012" s="16"/>
      <c r="AF1012" s="16"/>
      <c r="AG1012" s="16"/>
      <c r="AH1012" s="16"/>
      <c r="AI1012" s="16"/>
      <c r="AJ1012" s="16"/>
      <c r="AK1012" s="16"/>
      <c r="AL1012" s="16"/>
      <c r="AM1012" s="16"/>
      <c r="AN1012" s="16"/>
      <c r="AO1012" s="16"/>
      <c r="AP1012" s="16"/>
      <c r="AQ1012" s="16"/>
      <c r="AR1012" s="16"/>
      <c r="AS1012" s="16"/>
      <c r="AT1012" s="16"/>
      <c r="AU1012" s="16"/>
      <c r="AV1012" s="16"/>
      <c r="AW1012" s="16"/>
      <c r="AX1012" s="16"/>
      <c r="AY1012" s="16"/>
      <c r="AZ1012" s="16"/>
      <c r="BA1012" s="16"/>
      <c r="BB1012" s="16"/>
      <c r="BC1012" s="16"/>
      <c r="BD1012" s="16"/>
      <c r="BE1012" s="16"/>
      <c r="BF1012" s="16"/>
      <c r="BG1012" s="16"/>
      <c r="BH1012" s="16"/>
      <c r="BI1012" s="16"/>
      <c r="BJ1012" s="16"/>
      <c r="BK1012" s="16"/>
      <c r="BL1012" s="16"/>
      <c r="BM1012" s="16"/>
      <c r="BN1012" s="16"/>
      <c r="BO1012" s="16"/>
      <c r="BP1012" s="16"/>
      <c r="BQ1012" s="16"/>
    </row>
    <row r="1013" spans="2:69" x14ac:dyDescent="0.25">
      <c r="B1013" s="23" t="s">
        <v>697</v>
      </c>
      <c r="C1013" s="16"/>
      <c r="D1013" s="16"/>
      <c r="E1013" s="16"/>
      <c r="F1013" s="16"/>
      <c r="G1013" s="16"/>
      <c r="H1013" s="16"/>
      <c r="I1013" s="16"/>
      <c r="J1013" s="16"/>
      <c r="K1013" s="16"/>
      <c r="L1013" s="16"/>
      <c r="M1013" s="16"/>
      <c r="N1013" s="16"/>
      <c r="O1013" s="16"/>
      <c r="P1013" s="16"/>
      <c r="Q1013" s="16"/>
      <c r="R1013" s="16"/>
      <c r="S1013" s="16"/>
      <c r="T1013" s="16"/>
      <c r="U1013" s="16"/>
      <c r="V1013" s="16"/>
      <c r="W1013" s="16"/>
      <c r="X1013" s="16"/>
      <c r="Y1013" s="16"/>
      <c r="Z1013" s="16"/>
      <c r="AA1013" s="16"/>
      <c r="AB1013" s="16"/>
      <c r="AC1013" s="16"/>
      <c r="AD1013" s="16"/>
      <c r="AE1013" s="16"/>
      <c r="AF1013" s="16"/>
      <c r="AG1013" s="16"/>
      <c r="AH1013" s="16"/>
      <c r="AI1013" s="16"/>
      <c r="AJ1013" s="16"/>
      <c r="AK1013" s="16"/>
      <c r="AL1013" s="16"/>
      <c r="AM1013" s="16"/>
      <c r="AN1013" s="16"/>
      <c r="AO1013" s="16"/>
      <c r="AP1013" s="16"/>
      <c r="AQ1013" s="16"/>
      <c r="AR1013" s="16"/>
      <c r="AS1013" s="16"/>
      <c r="AT1013" s="16"/>
      <c r="AU1013" s="16"/>
      <c r="AV1013" s="16"/>
      <c r="AW1013" s="16"/>
      <c r="AX1013" s="16"/>
      <c r="AY1013" s="16"/>
      <c r="AZ1013" s="16"/>
      <c r="BA1013" s="16"/>
      <c r="BB1013" s="16"/>
      <c r="BC1013" s="16"/>
      <c r="BD1013" s="16"/>
      <c r="BE1013" s="16"/>
      <c r="BF1013" s="16"/>
      <c r="BG1013" s="16"/>
      <c r="BH1013" s="16"/>
      <c r="BI1013" s="16"/>
      <c r="BJ1013" s="16"/>
      <c r="BK1013" s="16"/>
      <c r="BL1013" s="16"/>
      <c r="BM1013" s="16"/>
      <c r="BN1013" s="16"/>
      <c r="BO1013" s="16"/>
      <c r="BP1013" s="16"/>
      <c r="BQ1013" s="16"/>
    </row>
    <row r="1014" spans="2:69" x14ac:dyDescent="0.25">
      <c r="B1014" t="s">
        <v>464</v>
      </c>
      <c r="C1014" s="16">
        <v>8.1751172660263605E-2</v>
      </c>
      <c r="D1014" s="16">
        <v>6.5476190476190493E-2</v>
      </c>
      <c r="E1014" s="16">
        <v>6.2240663900414897E-2</v>
      </c>
      <c r="F1014" s="16">
        <v>7.8947368421052599E-2</v>
      </c>
      <c r="G1014" s="16">
        <v>0.13081395348837199</v>
      </c>
      <c r="H1014" s="16">
        <v>8.5483870967741904E-2</v>
      </c>
      <c r="I1014" s="16">
        <v>6.1604584527220597E-2</v>
      </c>
      <c r="J1014" s="16">
        <v>9.5959595959595995E-2</v>
      </c>
      <c r="K1014" s="16">
        <v>9.2436974789915999E-2</v>
      </c>
      <c r="L1014" s="16">
        <v>8.8495575221238895E-2</v>
      </c>
      <c r="M1014" s="16"/>
      <c r="N1014" s="16">
        <v>9.6234309623431005E-2</v>
      </c>
      <c r="O1014" s="16">
        <v>6.9033530571992102E-2</v>
      </c>
      <c r="P1014" s="16">
        <v>5.5319148936170202E-2</v>
      </c>
      <c r="Q1014" s="16">
        <v>9.1300940438871506E-2</v>
      </c>
      <c r="R1014" s="16"/>
      <c r="S1014" s="16">
        <v>0.102981029810298</v>
      </c>
      <c r="T1014" s="16">
        <v>5.18731988472622E-2</v>
      </c>
      <c r="U1014" s="16">
        <v>8.9588377723970894E-2</v>
      </c>
      <c r="V1014" s="16">
        <v>5.5762081784386602E-2</v>
      </c>
      <c r="W1014" s="16">
        <v>6.5192083818393504E-2</v>
      </c>
      <c r="X1014" s="16">
        <v>7.9569892473118298E-2</v>
      </c>
      <c r="Y1014" s="16">
        <v>0.14093959731543601</v>
      </c>
      <c r="Z1014" s="16"/>
      <c r="AA1014" s="16">
        <v>8.1048867699642396E-2</v>
      </c>
      <c r="AB1014" s="16">
        <v>8.2172204358699499E-2</v>
      </c>
      <c r="AC1014" s="16"/>
      <c r="AD1014" s="16">
        <v>7.2727272727272696E-2</v>
      </c>
      <c r="AE1014" s="16">
        <v>8.4690553745928293E-2</v>
      </c>
      <c r="AF1014" s="16"/>
      <c r="AG1014" s="16">
        <v>6.9090909090909106E-2</v>
      </c>
      <c r="AH1014" s="16">
        <v>9.1300940438871506E-2</v>
      </c>
      <c r="AI1014" s="16"/>
      <c r="AJ1014" s="16">
        <v>9.6668230877522299E-2</v>
      </c>
      <c r="AK1014" s="16">
        <v>6.8201193520886605E-2</v>
      </c>
      <c r="AL1014" s="16"/>
      <c r="AM1014" s="16">
        <v>0.100719424460432</v>
      </c>
      <c r="AN1014" s="16">
        <v>0.103556485355649</v>
      </c>
      <c r="AO1014" s="16">
        <v>6.8996415770609304E-2</v>
      </c>
      <c r="AP1014" s="16">
        <v>8.4656084656084707E-2</v>
      </c>
      <c r="AQ1014" s="16"/>
      <c r="AR1014" s="16">
        <v>8.9261744966442999E-2</v>
      </c>
      <c r="AS1014" s="16">
        <v>7.8004686976899898E-2</v>
      </c>
      <c r="AT1014" s="16"/>
      <c r="AU1014" s="16">
        <v>8.4226646248085804E-2</v>
      </c>
      <c r="AV1014" s="16">
        <v>8.1328451882845196E-2</v>
      </c>
      <c r="AW1014" s="16"/>
      <c r="AX1014" s="16">
        <v>0.11195928753180701</v>
      </c>
      <c r="AY1014" s="16">
        <v>7.5318341912760794E-2</v>
      </c>
      <c r="AZ1014" s="16"/>
      <c r="BA1014" s="16">
        <v>0.117469879518072</v>
      </c>
      <c r="BB1014" s="16">
        <v>7.8890229191797306E-2</v>
      </c>
      <c r="BC1014" s="16"/>
      <c r="BD1014" s="16">
        <v>8.0283353010625697E-2</v>
      </c>
      <c r="BE1014" s="16">
        <v>8.2093663911845693E-2</v>
      </c>
      <c r="BF1014" s="16"/>
      <c r="BG1014" s="16">
        <v>0.130769230769231</v>
      </c>
      <c r="BH1014" s="16">
        <v>7.8728954232866993E-2</v>
      </c>
      <c r="BI1014" s="16"/>
      <c r="BJ1014" s="16">
        <v>0.14309484193011601</v>
      </c>
      <c r="BK1014" s="16">
        <v>7.2239422084623306E-2</v>
      </c>
      <c r="BL1014" s="16"/>
      <c r="BM1014" s="16">
        <v>0.142045454545455</v>
      </c>
      <c r="BN1014" s="16">
        <v>7.6606060606060594E-2</v>
      </c>
      <c r="BO1014" s="16"/>
      <c r="BP1014" s="16">
        <v>6.12582781456954E-2</v>
      </c>
      <c r="BQ1014" s="16">
        <v>8.4947069455202695E-2</v>
      </c>
    </row>
    <row r="1015" spans="2:69" x14ac:dyDescent="0.25">
      <c r="B1015" t="s">
        <v>465</v>
      </c>
      <c r="C1015" s="16">
        <v>0.33191869555505898</v>
      </c>
      <c r="D1015" s="16">
        <v>0.34672619047619002</v>
      </c>
      <c r="E1015" s="16">
        <v>0.28492392807745498</v>
      </c>
      <c r="F1015" s="16">
        <v>0.24922600619195001</v>
      </c>
      <c r="G1015" s="16">
        <v>0.396802325581395</v>
      </c>
      <c r="H1015" s="16">
        <v>0.36129032258064497</v>
      </c>
      <c r="I1015" s="16">
        <v>0.33524355300859598</v>
      </c>
      <c r="J1015" s="16">
        <v>0.37373737373737398</v>
      </c>
      <c r="K1015" s="16">
        <v>0.34453781512604997</v>
      </c>
      <c r="L1015" s="16">
        <v>0.35398230088495602</v>
      </c>
      <c r="M1015" s="16"/>
      <c r="N1015" s="16">
        <v>0.28870292887029297</v>
      </c>
      <c r="O1015" s="16">
        <v>0.31360946745562102</v>
      </c>
      <c r="P1015" s="16">
        <v>0.37446808510638302</v>
      </c>
      <c r="Q1015" s="16">
        <v>0.32797805642633199</v>
      </c>
      <c r="R1015" s="16"/>
      <c r="S1015" s="16">
        <v>0.336043360433604</v>
      </c>
      <c r="T1015" s="16">
        <v>0.380403458213256</v>
      </c>
      <c r="U1015" s="16">
        <v>0.37288135593220301</v>
      </c>
      <c r="V1015" s="16">
        <v>0.27881040892193298</v>
      </c>
      <c r="W1015" s="16">
        <v>0.362048894062864</v>
      </c>
      <c r="X1015" s="16">
        <v>0.35376344086021499</v>
      </c>
      <c r="Y1015" s="16">
        <v>0.27684563758389302</v>
      </c>
      <c r="Z1015" s="16"/>
      <c r="AA1015" s="16">
        <v>0.33134684147795002</v>
      </c>
      <c r="AB1015" s="16">
        <v>0.33226152197213299</v>
      </c>
      <c r="AC1015" s="16"/>
      <c r="AD1015" s="16">
        <v>0.31181818181818199</v>
      </c>
      <c r="AE1015" s="16">
        <v>0.33846609416641998</v>
      </c>
      <c r="AF1015" s="16"/>
      <c r="AG1015" s="16">
        <v>0.33714285714285702</v>
      </c>
      <c r="AH1015" s="16">
        <v>0.32797805642633199</v>
      </c>
      <c r="AI1015" s="16"/>
      <c r="AJ1015" s="16">
        <v>0.32660722665415298</v>
      </c>
      <c r="AK1015" s="16">
        <v>0.336743393009378</v>
      </c>
      <c r="AL1015" s="16"/>
      <c r="AM1015" s="16">
        <v>0.194244604316547</v>
      </c>
      <c r="AN1015" s="16">
        <v>0.329497907949791</v>
      </c>
      <c r="AO1015" s="16">
        <v>0.351254480286738</v>
      </c>
      <c r="AP1015" s="16">
        <v>0.31481481481481499</v>
      </c>
      <c r="AQ1015" s="16"/>
      <c r="AR1015" s="16">
        <v>0.346979865771812</v>
      </c>
      <c r="AS1015" s="16">
        <v>0.32440575828590601</v>
      </c>
      <c r="AT1015" s="16"/>
      <c r="AU1015" s="16">
        <v>0.32312404287902002</v>
      </c>
      <c r="AV1015" s="16">
        <v>0.33342050209204999</v>
      </c>
      <c r="AW1015" s="16"/>
      <c r="AX1015" s="16">
        <v>0.30661577608142498</v>
      </c>
      <c r="AY1015" s="16">
        <v>0.33730696288268802</v>
      </c>
      <c r="AZ1015" s="16"/>
      <c r="BA1015" s="16">
        <v>0.33734939759036098</v>
      </c>
      <c r="BB1015" s="16">
        <v>0.33148371531966198</v>
      </c>
      <c r="BC1015" s="16"/>
      <c r="BD1015" s="16">
        <v>0.31404958677686001</v>
      </c>
      <c r="BE1015" s="16">
        <v>0.33608815426997202</v>
      </c>
      <c r="BF1015" s="16"/>
      <c r="BG1015" s="16">
        <v>0.36923076923076897</v>
      </c>
      <c r="BH1015" s="16">
        <v>0.329618211999051</v>
      </c>
      <c r="BI1015" s="16"/>
      <c r="BJ1015" s="16">
        <v>0.35108153078203003</v>
      </c>
      <c r="BK1015" s="16">
        <v>0.32894736842105299</v>
      </c>
      <c r="BL1015" s="16"/>
      <c r="BM1015" s="16">
        <v>0.38636363636363602</v>
      </c>
      <c r="BN1015" s="16">
        <v>0.32727272727272699</v>
      </c>
      <c r="BO1015" s="16"/>
      <c r="BP1015" s="16">
        <v>0.35596026490066202</v>
      </c>
      <c r="BQ1015" s="16">
        <v>0.32816937774335098</v>
      </c>
    </row>
    <row r="1016" spans="2:69" x14ac:dyDescent="0.25">
      <c r="B1016" t="s">
        <v>466</v>
      </c>
      <c r="C1016" s="16">
        <v>0.32164395800759399</v>
      </c>
      <c r="D1016" s="16">
        <v>0.21726190476190499</v>
      </c>
      <c r="E1016" s="16">
        <v>0.390041493775934</v>
      </c>
      <c r="F1016" s="16">
        <v>0.44272445820433398</v>
      </c>
      <c r="G1016" s="16">
        <v>0.22383720930232601</v>
      </c>
      <c r="H1016" s="16">
        <v>0.32903225806451603</v>
      </c>
      <c r="I1016" s="16">
        <v>0.35816618911174802</v>
      </c>
      <c r="J1016" s="16">
        <v>0.27272727272727298</v>
      </c>
      <c r="K1016" s="16">
        <v>0.24369747899159699</v>
      </c>
      <c r="L1016" s="16">
        <v>0.30973451327433599</v>
      </c>
      <c r="M1016" s="16"/>
      <c r="N1016" s="16">
        <v>0.39958158995815901</v>
      </c>
      <c r="O1016" s="16">
        <v>0.366863905325444</v>
      </c>
      <c r="P1016" s="16">
        <v>0.31702127659574503</v>
      </c>
      <c r="Q1016" s="16">
        <v>0.29976489028213199</v>
      </c>
      <c r="R1016" s="16"/>
      <c r="S1016" s="16">
        <v>0.30894308943089399</v>
      </c>
      <c r="T1016" s="16">
        <v>0.31412103746397702</v>
      </c>
      <c r="U1016" s="16">
        <v>0.31961259079903098</v>
      </c>
      <c r="V1016" s="16">
        <v>0.427509293680297</v>
      </c>
      <c r="W1016" s="16">
        <v>0.30384167636787002</v>
      </c>
      <c r="X1016" s="16">
        <v>0.30752688172043002</v>
      </c>
      <c r="Y1016" s="16">
        <v>0.25503355704698</v>
      </c>
      <c r="Z1016" s="16"/>
      <c r="AA1016" s="16">
        <v>0.29320619785458901</v>
      </c>
      <c r="AB1016" s="16">
        <v>0.338692390139335</v>
      </c>
      <c r="AC1016" s="16"/>
      <c r="AD1016" s="16">
        <v>0.33545454545454501</v>
      </c>
      <c r="AE1016" s="16">
        <v>0.31714539532129099</v>
      </c>
      <c r="AF1016" s="16"/>
      <c r="AG1016" s="16">
        <v>0.35064935064935099</v>
      </c>
      <c r="AH1016" s="16">
        <v>0.29976489028213199</v>
      </c>
      <c r="AI1016" s="16"/>
      <c r="AJ1016" s="16">
        <v>0.28531206006569698</v>
      </c>
      <c r="AK1016" s="16">
        <v>0.35464620630860999</v>
      </c>
      <c r="AL1016" s="16"/>
      <c r="AM1016" s="16">
        <v>0.42446043165467601</v>
      </c>
      <c r="AN1016" s="16">
        <v>0.28451882845188298</v>
      </c>
      <c r="AO1016" s="16">
        <v>0.335125448028674</v>
      </c>
      <c r="AP1016" s="16">
        <v>0.31393298059964703</v>
      </c>
      <c r="AQ1016" s="16"/>
      <c r="AR1016" s="16">
        <v>0.287248322147651</v>
      </c>
      <c r="AS1016" s="16">
        <v>0.33880147304988301</v>
      </c>
      <c r="AT1016" s="16"/>
      <c r="AU1016" s="16">
        <v>0.31852986217457901</v>
      </c>
      <c r="AV1016" s="16">
        <v>0.32217573221757301</v>
      </c>
      <c r="AW1016" s="16"/>
      <c r="AX1016" s="16">
        <v>0.296437659033079</v>
      </c>
      <c r="AY1016" s="16">
        <v>0.32701164995936099</v>
      </c>
      <c r="AZ1016" s="16"/>
      <c r="BA1016" s="16">
        <v>0.25602409638554202</v>
      </c>
      <c r="BB1016" s="16">
        <v>0.32689987937273801</v>
      </c>
      <c r="BC1016" s="16"/>
      <c r="BD1016" s="16">
        <v>0.35891381345926798</v>
      </c>
      <c r="BE1016" s="16">
        <v>0.31294765840220401</v>
      </c>
      <c r="BF1016" s="16"/>
      <c r="BG1016" s="16">
        <v>0.257692307692308</v>
      </c>
      <c r="BH1016" s="16">
        <v>0.32558691012568203</v>
      </c>
      <c r="BI1016" s="16"/>
      <c r="BJ1016" s="16">
        <v>0.237936772046589</v>
      </c>
      <c r="BK1016" s="16">
        <v>0.33462332301341602</v>
      </c>
      <c r="BL1016" s="16"/>
      <c r="BM1016" s="16">
        <v>0.24715909090909099</v>
      </c>
      <c r="BN1016" s="16">
        <v>0.32800000000000001</v>
      </c>
      <c r="BO1016" s="16"/>
      <c r="BP1016" s="16">
        <v>0.322847682119205</v>
      </c>
      <c r="BQ1016" s="16">
        <v>0.32145623547637497</v>
      </c>
    </row>
    <row r="1017" spans="2:69" x14ac:dyDescent="0.25">
      <c r="B1017" t="s">
        <v>467</v>
      </c>
      <c r="C1017" s="16">
        <v>0.159258431985705</v>
      </c>
      <c r="D1017" s="16">
        <v>0.24107142857142899</v>
      </c>
      <c r="E1017" s="16">
        <v>0.171507607192254</v>
      </c>
      <c r="F1017" s="16">
        <v>0.126934984520124</v>
      </c>
      <c r="G1017" s="16">
        <v>0.11046511627907001</v>
      </c>
      <c r="H1017" s="16">
        <v>0.15161290322580601</v>
      </c>
      <c r="I1017" s="16">
        <v>0.173352435530086</v>
      </c>
      <c r="J1017" s="16">
        <v>0.10101010101010099</v>
      </c>
      <c r="K1017" s="16">
        <v>0.151260504201681</v>
      </c>
      <c r="L1017" s="16">
        <v>0.14159292035398199</v>
      </c>
      <c r="M1017" s="16"/>
      <c r="N1017" s="16">
        <v>0.13389121338912099</v>
      </c>
      <c r="O1017" s="16">
        <v>0.14990138067061101</v>
      </c>
      <c r="P1017" s="16">
        <v>0.16063829787233999</v>
      </c>
      <c r="Q1017" s="16">
        <v>0.16536050156739801</v>
      </c>
      <c r="R1017" s="16"/>
      <c r="S1017" s="16">
        <v>0.16531165311653101</v>
      </c>
      <c r="T1017" s="16">
        <v>0.164265129682997</v>
      </c>
      <c r="U1017" s="16">
        <v>0.145278450363196</v>
      </c>
      <c r="V1017" s="16">
        <v>0.14002478314746</v>
      </c>
      <c r="W1017" s="16">
        <v>0.17229336437718301</v>
      </c>
      <c r="X1017" s="16">
        <v>0.17526881720430099</v>
      </c>
      <c r="Y1017" s="16">
        <v>0.166107382550336</v>
      </c>
      <c r="Z1017" s="16"/>
      <c r="AA1017" s="16">
        <v>0.20381406436233601</v>
      </c>
      <c r="AB1017" s="16">
        <v>0.13254733833512</v>
      </c>
      <c r="AC1017" s="16"/>
      <c r="AD1017" s="16">
        <v>0.176363636363636</v>
      </c>
      <c r="AE1017" s="16">
        <v>0.153686704175304</v>
      </c>
      <c r="AF1017" s="16"/>
      <c r="AG1017" s="16">
        <v>0.15116883116883101</v>
      </c>
      <c r="AH1017" s="16">
        <v>0.16536050156739801</v>
      </c>
      <c r="AI1017" s="16"/>
      <c r="AJ1017" s="16">
        <v>0.174565931487565</v>
      </c>
      <c r="AK1017" s="16">
        <v>0.14535379369139001</v>
      </c>
      <c r="AL1017" s="16"/>
      <c r="AM1017" s="16">
        <v>0.115107913669065</v>
      </c>
      <c r="AN1017" s="16">
        <v>0.14121338912133899</v>
      </c>
      <c r="AO1017" s="16">
        <v>0.159498207885305</v>
      </c>
      <c r="AP1017" s="16">
        <v>0.17989417989418</v>
      </c>
      <c r="AQ1017" s="16"/>
      <c r="AR1017" s="16">
        <v>0.18993288590603999</v>
      </c>
      <c r="AS1017" s="16">
        <v>0.14395714763977199</v>
      </c>
      <c r="AT1017" s="16"/>
      <c r="AU1017" s="16">
        <v>0.17304747320061301</v>
      </c>
      <c r="AV1017" s="16">
        <v>0.15690376569037701</v>
      </c>
      <c r="AW1017" s="16"/>
      <c r="AX1017" s="16">
        <v>0.17175572519084001</v>
      </c>
      <c r="AY1017" s="16">
        <v>0.15659712814955301</v>
      </c>
      <c r="AZ1017" s="16"/>
      <c r="BA1017" s="16">
        <v>0.13855421686746999</v>
      </c>
      <c r="BB1017" s="16">
        <v>0.160916767189385</v>
      </c>
      <c r="BC1017" s="16"/>
      <c r="BD1017" s="16">
        <v>0.14757969303423801</v>
      </c>
      <c r="BE1017" s="16">
        <v>0.16198347107437999</v>
      </c>
      <c r="BF1017" s="16"/>
      <c r="BG1017" s="16">
        <v>0.15</v>
      </c>
      <c r="BH1017" s="16">
        <v>0.15982926250889301</v>
      </c>
      <c r="BI1017" s="16"/>
      <c r="BJ1017" s="16">
        <v>0.16306156405989999</v>
      </c>
      <c r="BK1017" s="16">
        <v>0.15866873065015499</v>
      </c>
      <c r="BL1017" s="16"/>
      <c r="BM1017" s="16">
        <v>0.119318181818182</v>
      </c>
      <c r="BN1017" s="16">
        <v>0.16266666666666699</v>
      </c>
      <c r="BO1017" s="16"/>
      <c r="BP1017" s="16">
        <v>0.193708609271523</v>
      </c>
      <c r="BQ1017" s="16">
        <v>0.153885876581461</v>
      </c>
    </row>
    <row r="1018" spans="2:69" x14ac:dyDescent="0.25">
      <c r="B1018" t="s">
        <v>468</v>
      </c>
      <c r="C1018" s="16">
        <v>4.7576502121956701E-2</v>
      </c>
      <c r="D1018" s="16">
        <v>6.6964285714285698E-2</v>
      </c>
      <c r="E1018" s="16">
        <v>4.9792531120331898E-2</v>
      </c>
      <c r="F1018" s="16">
        <v>4.4891640866873098E-2</v>
      </c>
      <c r="G1018" s="16">
        <v>6.6860465116279105E-2</v>
      </c>
      <c r="H1018" s="16">
        <v>1.9354838709677399E-2</v>
      </c>
      <c r="I1018" s="16">
        <v>3.1518624641833803E-2</v>
      </c>
      <c r="J1018" s="16">
        <v>5.5555555555555601E-2</v>
      </c>
      <c r="K1018" s="16">
        <v>6.7226890756302504E-2</v>
      </c>
      <c r="L1018" s="16">
        <v>3.5398230088495602E-2</v>
      </c>
      <c r="M1018" s="16"/>
      <c r="N1018" s="16">
        <v>3.1380753138075299E-2</v>
      </c>
      <c r="O1018" s="16">
        <v>3.7475345167652899E-2</v>
      </c>
      <c r="P1018" s="16">
        <v>2.87234042553191E-2</v>
      </c>
      <c r="Q1018" s="16">
        <v>5.9561128526645801E-2</v>
      </c>
      <c r="R1018" s="16"/>
      <c r="S1018" s="16">
        <v>4.0650406504064998E-2</v>
      </c>
      <c r="T1018" s="16">
        <v>3.1700288184438E-2</v>
      </c>
      <c r="U1018" s="16">
        <v>4.1162227602905603E-2</v>
      </c>
      <c r="V1018" s="16">
        <v>2.72614622057001E-2</v>
      </c>
      <c r="W1018" s="16">
        <v>4.88940628637951E-2</v>
      </c>
      <c r="X1018" s="16">
        <v>5.2688172043010802E-2</v>
      </c>
      <c r="Y1018" s="16">
        <v>9.3959731543624206E-2</v>
      </c>
      <c r="Z1018" s="16"/>
      <c r="AA1018" s="16">
        <v>6.2574493444576898E-2</v>
      </c>
      <c r="AB1018" s="16">
        <v>3.8585209003215402E-2</v>
      </c>
      <c r="AC1018" s="16"/>
      <c r="AD1018" s="16">
        <v>4.3636363636363598E-2</v>
      </c>
      <c r="AE1018" s="16">
        <v>4.8859934853420203E-2</v>
      </c>
      <c r="AF1018" s="16"/>
      <c r="AG1018" s="16">
        <v>3.1688311688311703E-2</v>
      </c>
      <c r="AH1018" s="16">
        <v>5.9561128526645801E-2</v>
      </c>
      <c r="AI1018" s="16"/>
      <c r="AJ1018" s="16">
        <v>6.7573908962928197E-2</v>
      </c>
      <c r="AK1018" s="16">
        <v>2.9411764705882401E-2</v>
      </c>
      <c r="AL1018" s="16"/>
      <c r="AM1018" s="16">
        <v>3.5971223021582698E-2</v>
      </c>
      <c r="AN1018" s="16">
        <v>4.3933054393305401E-2</v>
      </c>
      <c r="AO1018" s="16">
        <v>2.8225806451612899E-2</v>
      </c>
      <c r="AP1018" s="16">
        <v>8.9065255731922394E-2</v>
      </c>
      <c r="AQ1018" s="16"/>
      <c r="AR1018" s="16">
        <v>5.1006711409395999E-2</v>
      </c>
      <c r="AS1018" s="16">
        <v>4.5865416806159999E-2</v>
      </c>
      <c r="AT1018" s="16"/>
      <c r="AU1018" s="16">
        <v>6.7381316998468596E-2</v>
      </c>
      <c r="AV1018" s="16">
        <v>4.4194560669456102E-2</v>
      </c>
      <c r="AW1018" s="16"/>
      <c r="AX1018" s="16">
        <v>5.5979643765903302E-2</v>
      </c>
      <c r="AY1018" s="16">
        <v>4.5787049580059601E-2</v>
      </c>
      <c r="AZ1018" s="16"/>
      <c r="BA1018" s="16">
        <v>5.7228915662650599E-2</v>
      </c>
      <c r="BB1018" s="16">
        <v>4.68033775633293E-2</v>
      </c>
      <c r="BC1018" s="16"/>
      <c r="BD1018" s="16">
        <v>4.60448642266824E-2</v>
      </c>
      <c r="BE1018" s="16">
        <v>4.7933884297520699E-2</v>
      </c>
      <c r="BF1018" s="16"/>
      <c r="BG1018" s="16">
        <v>0.05</v>
      </c>
      <c r="BH1018" s="16">
        <v>4.7427080863172898E-2</v>
      </c>
      <c r="BI1018" s="16"/>
      <c r="BJ1018" s="16">
        <v>7.9866888519134802E-2</v>
      </c>
      <c r="BK1018" s="16">
        <v>4.2569659442724499E-2</v>
      </c>
      <c r="BL1018" s="16"/>
      <c r="BM1018" s="16">
        <v>7.1022727272727307E-2</v>
      </c>
      <c r="BN1018" s="16">
        <v>4.5575757575757603E-2</v>
      </c>
      <c r="BO1018" s="16"/>
      <c r="BP1018" s="16">
        <v>5.1324503311258297E-2</v>
      </c>
      <c r="BQ1018" s="16">
        <v>4.6991995868835498E-2</v>
      </c>
    </row>
    <row r="1019" spans="2:69" x14ac:dyDescent="0.25">
      <c r="B1019" t="s">
        <v>68</v>
      </c>
      <c r="C1019" s="16">
        <v>5.7851239669421503E-2</v>
      </c>
      <c r="D1019" s="16">
        <v>6.25E-2</v>
      </c>
      <c r="E1019" s="16">
        <v>4.1493775933609998E-2</v>
      </c>
      <c r="F1019" s="16">
        <v>5.7275541795665602E-2</v>
      </c>
      <c r="G1019" s="16">
        <v>7.12209302325581E-2</v>
      </c>
      <c r="H1019" s="16">
        <v>5.32258064516129E-2</v>
      </c>
      <c r="I1019" s="16">
        <v>4.0114613180515797E-2</v>
      </c>
      <c r="J1019" s="16">
        <v>0.10101010101010099</v>
      </c>
      <c r="K1019" s="16">
        <v>0.10084033613445401</v>
      </c>
      <c r="L1019" s="16">
        <v>7.0796460176991094E-2</v>
      </c>
      <c r="M1019" s="16"/>
      <c r="N1019" s="16">
        <v>5.0209205020920501E-2</v>
      </c>
      <c r="O1019" s="16">
        <v>6.3116370808678504E-2</v>
      </c>
      <c r="P1019" s="16">
        <v>6.3829787234042507E-2</v>
      </c>
      <c r="Q1019" s="16">
        <v>5.6034482758620698E-2</v>
      </c>
      <c r="R1019" s="16"/>
      <c r="S1019" s="16">
        <v>4.6070460704606998E-2</v>
      </c>
      <c r="T1019" s="16">
        <v>5.7636887608069197E-2</v>
      </c>
      <c r="U1019" s="16">
        <v>3.1476997578692503E-2</v>
      </c>
      <c r="V1019" s="16">
        <v>7.0631970260223095E-2</v>
      </c>
      <c r="W1019" s="16">
        <v>4.7729918509895199E-2</v>
      </c>
      <c r="X1019" s="16">
        <v>3.1182795698924699E-2</v>
      </c>
      <c r="Y1019" s="16">
        <v>6.7114093959731502E-2</v>
      </c>
      <c r="Z1019" s="16"/>
      <c r="AA1019" s="16">
        <v>2.8009535160905801E-2</v>
      </c>
      <c r="AB1019" s="16">
        <v>7.5741336191497005E-2</v>
      </c>
      <c r="AC1019" s="16"/>
      <c r="AD1019" s="16">
        <v>0.06</v>
      </c>
      <c r="AE1019" s="16">
        <v>5.7151317737637E-2</v>
      </c>
      <c r="AF1019" s="16"/>
      <c r="AG1019" s="16">
        <v>6.0259740259740298E-2</v>
      </c>
      <c r="AH1019" s="16">
        <v>5.6034482758620698E-2</v>
      </c>
      <c r="AI1019" s="16"/>
      <c r="AJ1019" s="16">
        <v>4.9272641952135099E-2</v>
      </c>
      <c r="AK1019" s="16">
        <v>6.5643648763853396E-2</v>
      </c>
      <c r="AL1019" s="16"/>
      <c r="AM1019" s="16">
        <v>0.12949640287769801</v>
      </c>
      <c r="AN1019" s="16">
        <v>9.7280334728033505E-2</v>
      </c>
      <c r="AO1019" s="16">
        <v>5.68996415770609E-2</v>
      </c>
      <c r="AP1019" s="16">
        <v>1.7636684303351E-2</v>
      </c>
      <c r="AQ1019" s="16"/>
      <c r="AR1019" s="16">
        <v>3.5570469798657703E-2</v>
      </c>
      <c r="AS1019" s="16">
        <v>6.8965517241379296E-2</v>
      </c>
      <c r="AT1019" s="16"/>
      <c r="AU1019" s="16">
        <v>3.3690658499234298E-2</v>
      </c>
      <c r="AV1019" s="16">
        <v>6.1976987447698702E-2</v>
      </c>
      <c r="AW1019" s="16"/>
      <c r="AX1019" s="16">
        <v>5.7251908396946598E-2</v>
      </c>
      <c r="AY1019" s="16">
        <v>5.7978867515578403E-2</v>
      </c>
      <c r="AZ1019" s="16"/>
      <c r="BA1019" s="16">
        <v>9.3373493975903596E-2</v>
      </c>
      <c r="BB1019" s="16">
        <v>5.5006031363088098E-2</v>
      </c>
      <c r="BC1019" s="16"/>
      <c r="BD1019" s="16">
        <v>5.3128689492325902E-2</v>
      </c>
      <c r="BE1019" s="16">
        <v>5.8953168044077103E-2</v>
      </c>
      <c r="BF1019" s="16"/>
      <c r="BG1019" s="16">
        <v>4.2307692307692303E-2</v>
      </c>
      <c r="BH1019" s="16">
        <v>5.8809580270334401E-2</v>
      </c>
      <c r="BI1019" s="16"/>
      <c r="BJ1019" s="16">
        <v>2.4958402662229599E-2</v>
      </c>
      <c r="BK1019" s="16">
        <v>6.2951496388028896E-2</v>
      </c>
      <c r="BL1019" s="16"/>
      <c r="BM1019" s="16">
        <v>3.4090909090909102E-2</v>
      </c>
      <c r="BN1019" s="16">
        <v>5.9878787878787899E-2</v>
      </c>
      <c r="BO1019" s="16"/>
      <c r="BP1019" s="16">
        <v>1.4900662251655599E-2</v>
      </c>
      <c r="BQ1019" s="16">
        <v>6.4549444874774098E-2</v>
      </c>
    </row>
    <row r="1020" spans="2:69" x14ac:dyDescent="0.25">
      <c r="C1020" s="16"/>
      <c r="D1020" s="16"/>
      <c r="E1020" s="16"/>
      <c r="F1020" s="16"/>
      <c r="G1020" s="16"/>
      <c r="H1020" s="16"/>
      <c r="I1020" s="16"/>
      <c r="J1020" s="16"/>
      <c r="K1020" s="16"/>
      <c r="L1020" s="16"/>
      <c r="M1020" s="16"/>
      <c r="N1020" s="16"/>
      <c r="O1020" s="16"/>
      <c r="P1020" s="16"/>
      <c r="Q1020" s="16"/>
      <c r="R1020" s="16"/>
      <c r="S1020" s="16"/>
      <c r="T1020" s="16"/>
      <c r="U1020" s="16"/>
      <c r="V1020" s="16"/>
      <c r="W1020" s="16"/>
      <c r="X1020" s="16"/>
      <c r="Y1020" s="16"/>
      <c r="Z1020" s="16"/>
      <c r="AA1020" s="16"/>
      <c r="AB1020" s="16"/>
      <c r="AC1020" s="16"/>
      <c r="AD1020" s="16"/>
      <c r="AE1020" s="16"/>
      <c r="AF1020" s="16"/>
      <c r="AG1020" s="16"/>
      <c r="AH1020" s="16"/>
      <c r="AI1020" s="16"/>
      <c r="AJ1020" s="16"/>
      <c r="AK1020" s="16"/>
      <c r="AL1020" s="16"/>
      <c r="AM1020" s="16"/>
      <c r="AN1020" s="16"/>
      <c r="AO1020" s="16"/>
      <c r="AP1020" s="16"/>
      <c r="AQ1020" s="16"/>
      <c r="AR1020" s="16"/>
      <c r="AS1020" s="16"/>
      <c r="AT1020" s="16"/>
      <c r="AU1020" s="16"/>
      <c r="AV1020" s="16"/>
      <c r="AW1020" s="16"/>
      <c r="AX1020" s="16"/>
      <c r="AY1020" s="16"/>
      <c r="AZ1020" s="16"/>
      <c r="BA1020" s="16"/>
      <c r="BB1020" s="16"/>
      <c r="BC1020" s="16"/>
      <c r="BD1020" s="16"/>
      <c r="BE1020" s="16"/>
      <c r="BF1020" s="16"/>
      <c r="BG1020" s="16"/>
      <c r="BH1020" s="16"/>
      <c r="BI1020" s="16"/>
      <c r="BJ1020" s="16"/>
      <c r="BK1020" s="16"/>
      <c r="BL1020" s="16"/>
      <c r="BM1020" s="16"/>
      <c r="BN1020" s="16"/>
      <c r="BO1020" s="16"/>
      <c r="BP1020" s="16"/>
      <c r="BQ1020" s="16"/>
    </row>
    <row r="1021" spans="2:69" x14ac:dyDescent="0.25">
      <c r="B1021" s="6" t="s">
        <v>484</v>
      </c>
      <c r="C1021" s="16"/>
      <c r="D1021" s="16"/>
      <c r="E1021" s="16"/>
      <c r="F1021" s="16"/>
      <c r="G1021" s="16"/>
      <c r="H1021" s="16"/>
      <c r="I1021" s="16"/>
      <c r="J1021" s="16"/>
      <c r="K1021" s="16"/>
      <c r="L1021" s="16"/>
      <c r="M1021" s="16"/>
      <c r="N1021" s="16"/>
      <c r="O1021" s="16"/>
      <c r="P1021" s="16"/>
      <c r="Q1021" s="16"/>
      <c r="R1021" s="16"/>
      <c r="S1021" s="16"/>
      <c r="T1021" s="16"/>
      <c r="U1021" s="16"/>
      <c r="V1021" s="16"/>
      <c r="W1021" s="16"/>
      <c r="X1021" s="16"/>
      <c r="Y1021" s="16"/>
      <c r="Z1021" s="16"/>
      <c r="AA1021" s="16"/>
      <c r="AB1021" s="16"/>
      <c r="AC1021" s="16"/>
      <c r="AD1021" s="16"/>
      <c r="AE1021" s="16"/>
      <c r="AF1021" s="16"/>
      <c r="AG1021" s="16"/>
      <c r="AH1021" s="16"/>
      <c r="AI1021" s="16"/>
      <c r="AJ1021" s="16"/>
      <c r="AK1021" s="16"/>
      <c r="AL1021" s="16"/>
      <c r="AM1021" s="16"/>
      <c r="AN1021" s="16"/>
      <c r="AO1021" s="16"/>
      <c r="AP1021" s="16"/>
      <c r="AQ1021" s="16"/>
      <c r="AR1021" s="16"/>
      <c r="AS1021" s="16"/>
      <c r="AT1021" s="16"/>
      <c r="AU1021" s="16"/>
      <c r="AV1021" s="16"/>
      <c r="AW1021" s="16"/>
      <c r="AX1021" s="16"/>
      <c r="AY1021" s="16"/>
      <c r="AZ1021" s="16"/>
      <c r="BA1021" s="16"/>
      <c r="BB1021" s="16"/>
      <c r="BC1021" s="16"/>
      <c r="BD1021" s="16"/>
      <c r="BE1021" s="16"/>
      <c r="BF1021" s="16"/>
      <c r="BG1021" s="16"/>
      <c r="BH1021" s="16"/>
      <c r="BI1021" s="16"/>
      <c r="BJ1021" s="16"/>
      <c r="BK1021" s="16"/>
      <c r="BL1021" s="16"/>
      <c r="BM1021" s="16"/>
      <c r="BN1021" s="16"/>
      <c r="BO1021" s="16"/>
      <c r="BP1021" s="16"/>
      <c r="BQ1021" s="16"/>
    </row>
    <row r="1022" spans="2:69" x14ac:dyDescent="0.25">
      <c r="B1022" s="23" t="s">
        <v>699</v>
      </c>
      <c r="C1022" s="16"/>
      <c r="D1022" s="16"/>
      <c r="E1022" s="16"/>
      <c r="F1022" s="16"/>
      <c r="G1022" s="16"/>
      <c r="H1022" s="16"/>
      <c r="I1022" s="16"/>
      <c r="J1022" s="16"/>
      <c r="K1022" s="16"/>
      <c r="L1022" s="16"/>
      <c r="M1022" s="16"/>
      <c r="N1022" s="16"/>
      <c r="O1022" s="16"/>
      <c r="P1022" s="16"/>
      <c r="Q1022" s="16"/>
      <c r="R1022" s="16"/>
      <c r="S1022" s="16"/>
      <c r="T1022" s="16"/>
      <c r="U1022" s="16"/>
      <c r="V1022" s="16"/>
      <c r="W1022" s="16"/>
      <c r="X1022" s="16"/>
      <c r="Y1022" s="16"/>
      <c r="Z1022" s="16"/>
      <c r="AA1022" s="16"/>
      <c r="AB1022" s="16"/>
      <c r="AC1022" s="16"/>
      <c r="AD1022" s="16"/>
      <c r="AE1022" s="16"/>
      <c r="AF1022" s="16"/>
      <c r="AG1022" s="16"/>
      <c r="AH1022" s="16"/>
      <c r="AI1022" s="16"/>
      <c r="AJ1022" s="16"/>
      <c r="AK1022" s="16"/>
      <c r="AL1022" s="16"/>
      <c r="AM1022" s="16"/>
      <c r="AN1022" s="16"/>
      <c r="AO1022" s="16"/>
      <c r="AP1022" s="16"/>
      <c r="AQ1022" s="16"/>
      <c r="AR1022" s="16"/>
      <c r="AS1022" s="16"/>
      <c r="AT1022" s="16"/>
      <c r="AU1022" s="16"/>
      <c r="AV1022" s="16"/>
      <c r="AW1022" s="16"/>
      <c r="AX1022" s="16"/>
      <c r="AY1022" s="16"/>
      <c r="AZ1022" s="16"/>
      <c r="BA1022" s="16"/>
      <c r="BB1022" s="16"/>
      <c r="BC1022" s="16"/>
      <c r="BD1022" s="16"/>
      <c r="BE1022" s="16"/>
      <c r="BF1022" s="16"/>
      <c r="BG1022" s="16"/>
      <c r="BH1022" s="16"/>
      <c r="BI1022" s="16"/>
      <c r="BJ1022" s="16"/>
      <c r="BK1022" s="16"/>
      <c r="BL1022" s="16"/>
      <c r="BM1022" s="16"/>
      <c r="BN1022" s="16"/>
      <c r="BO1022" s="16"/>
      <c r="BP1022" s="16"/>
      <c r="BQ1022" s="16"/>
    </row>
    <row r="1023" spans="2:69" x14ac:dyDescent="0.25">
      <c r="B1023" t="s">
        <v>478</v>
      </c>
      <c r="C1023" s="16">
        <v>0.240690771721533</v>
      </c>
      <c r="D1023" s="16">
        <v>0.18772563176895299</v>
      </c>
      <c r="E1023" s="16">
        <v>0.23904382470119501</v>
      </c>
      <c r="F1023" s="16">
        <v>0.245283018867925</v>
      </c>
      <c r="G1023" s="16">
        <v>0.26098901098901101</v>
      </c>
      <c r="H1023" s="16">
        <v>0.24548736462093901</v>
      </c>
      <c r="I1023" s="16">
        <v>0.23826714801443999</v>
      </c>
      <c r="J1023" s="16">
        <v>0.32258064516128998</v>
      </c>
      <c r="K1023" s="16">
        <v>0.25</v>
      </c>
      <c r="L1023" s="16">
        <v>0.2</v>
      </c>
      <c r="M1023" s="16"/>
      <c r="N1023" s="16">
        <v>0.26086956521739102</v>
      </c>
      <c r="O1023" s="16">
        <v>0.231958762886598</v>
      </c>
      <c r="P1023" s="16">
        <v>0.21534653465346501</v>
      </c>
      <c r="Q1023" s="16">
        <v>0.24836601307189499</v>
      </c>
      <c r="R1023" s="16"/>
      <c r="S1023" s="16">
        <v>0.27160493827160498</v>
      </c>
      <c r="T1023" s="16">
        <v>0.34</v>
      </c>
      <c r="U1023" s="16">
        <v>0.26178010471204199</v>
      </c>
      <c r="V1023" s="16">
        <v>0.18888888888888899</v>
      </c>
      <c r="W1023" s="16">
        <v>0.19618528610354199</v>
      </c>
      <c r="X1023" s="16">
        <v>0.225806451612903</v>
      </c>
      <c r="Y1023" s="16">
        <v>0.32800000000000001</v>
      </c>
      <c r="Z1023" s="16"/>
      <c r="AA1023" s="16">
        <v>0.25289017341040498</v>
      </c>
      <c r="AB1023" s="16">
        <v>0.23341946597760599</v>
      </c>
      <c r="AC1023" s="16"/>
      <c r="AD1023" s="16">
        <v>0.29550827423167803</v>
      </c>
      <c r="AE1023" s="16">
        <v>0.22447552447552399</v>
      </c>
      <c r="AF1023" s="16"/>
      <c r="AG1023" s="16">
        <v>0.23017902813299199</v>
      </c>
      <c r="AH1023" s="16">
        <v>0.24836601307189499</v>
      </c>
      <c r="AI1023" s="16"/>
      <c r="AJ1023" s="16">
        <v>0.26910299003322302</v>
      </c>
      <c r="AK1023" s="16">
        <v>0.213684210526316</v>
      </c>
      <c r="AL1023" s="16"/>
      <c r="AM1023" s="16">
        <v>0.26829268292682901</v>
      </c>
      <c r="AN1023" s="16">
        <v>0.25362318840579701</v>
      </c>
      <c r="AO1023" s="16">
        <v>0.21641791044776101</v>
      </c>
      <c r="AP1023" s="16">
        <v>0.27312775330396499</v>
      </c>
      <c r="AQ1023" s="16"/>
      <c r="AR1023" s="16">
        <v>0.25230769230769201</v>
      </c>
      <c r="AS1023" s="16">
        <v>0.23441396508728199</v>
      </c>
      <c r="AT1023" s="16"/>
      <c r="AU1023" s="16">
        <v>0.29323308270676701</v>
      </c>
      <c r="AV1023" s="16">
        <v>0.231884057971014</v>
      </c>
      <c r="AW1023" s="16"/>
      <c r="AX1023" s="16">
        <v>0.27051671732522797</v>
      </c>
      <c r="AY1023" s="16">
        <v>0.23425196850393701</v>
      </c>
      <c r="AZ1023" s="16"/>
      <c r="BA1023" s="16">
        <v>0.31125827814569501</v>
      </c>
      <c r="BB1023" s="16">
        <v>0.23443008225616899</v>
      </c>
      <c r="BC1023" s="16"/>
      <c r="BD1023" s="16">
        <v>0.25449101796407197</v>
      </c>
      <c r="BE1023" s="16">
        <v>0.23765635286372599</v>
      </c>
      <c r="BF1023" s="16"/>
      <c r="BG1023" s="16">
        <v>0.27692307692307699</v>
      </c>
      <c r="BH1023" s="16">
        <v>0.23795705165409201</v>
      </c>
      <c r="BI1023" s="16"/>
      <c r="BJ1023" s="16">
        <v>0.29865771812080499</v>
      </c>
      <c r="BK1023" s="16">
        <v>0.229581993569132</v>
      </c>
      <c r="BL1023" s="16"/>
      <c r="BM1023" s="16">
        <v>0.29032258064516098</v>
      </c>
      <c r="BN1023" s="16">
        <v>0.23515296940611899</v>
      </c>
      <c r="BO1023" s="16"/>
      <c r="BP1023" s="16">
        <v>0.25396825396825401</v>
      </c>
      <c r="BQ1023" s="16">
        <v>0.238600874453467</v>
      </c>
    </row>
    <row r="1024" spans="2:69" x14ac:dyDescent="0.25">
      <c r="B1024" t="s">
        <v>479</v>
      </c>
      <c r="C1024" s="16">
        <v>0.37992444684295701</v>
      </c>
      <c r="D1024" s="16">
        <v>0.37184115523465699</v>
      </c>
      <c r="E1024" s="16">
        <v>0.34661354581673298</v>
      </c>
      <c r="F1024" s="16">
        <v>0.44811320754716999</v>
      </c>
      <c r="G1024" s="16">
        <v>0.39835164835164799</v>
      </c>
      <c r="H1024" s="16">
        <v>0.43321299638989202</v>
      </c>
      <c r="I1024" s="16">
        <v>0.32129963898917002</v>
      </c>
      <c r="J1024" s="16">
        <v>0.29032258064516098</v>
      </c>
      <c r="K1024" s="16">
        <v>0.42307692307692302</v>
      </c>
      <c r="L1024" s="16">
        <v>0.32</v>
      </c>
      <c r="M1024" s="16"/>
      <c r="N1024" s="16">
        <v>0.40217391304347799</v>
      </c>
      <c r="O1024" s="16">
        <v>0.32989690721649501</v>
      </c>
      <c r="P1024" s="16">
        <v>0.39108910891089099</v>
      </c>
      <c r="Q1024" s="16">
        <v>0.38095238095238099</v>
      </c>
      <c r="R1024" s="16"/>
      <c r="S1024" s="16">
        <v>0.41975308641975301</v>
      </c>
      <c r="T1024" s="16">
        <v>0.353333333333333</v>
      </c>
      <c r="U1024" s="16">
        <v>0.34031413612565398</v>
      </c>
      <c r="V1024" s="16">
        <v>0.4</v>
      </c>
      <c r="W1024" s="16">
        <v>0.40054495912806498</v>
      </c>
      <c r="X1024" s="16">
        <v>0.38213399503722101</v>
      </c>
      <c r="Y1024" s="16">
        <v>0.36</v>
      </c>
      <c r="Z1024" s="16"/>
      <c r="AA1024" s="16">
        <v>0.40895953757225401</v>
      </c>
      <c r="AB1024" s="16">
        <v>0.36261843238587399</v>
      </c>
      <c r="AC1024" s="16"/>
      <c r="AD1024" s="16">
        <v>0.36643026004728102</v>
      </c>
      <c r="AE1024" s="16">
        <v>0.38391608391608401</v>
      </c>
      <c r="AF1024" s="16"/>
      <c r="AG1024" s="16">
        <v>0.37851662404092101</v>
      </c>
      <c r="AH1024" s="16">
        <v>0.38095238095238099</v>
      </c>
      <c r="AI1024" s="16"/>
      <c r="AJ1024" s="16">
        <v>0.37541528239202698</v>
      </c>
      <c r="AK1024" s="16">
        <v>0.384210526315789</v>
      </c>
      <c r="AL1024" s="16"/>
      <c r="AM1024" s="16">
        <v>0.39024390243902402</v>
      </c>
      <c r="AN1024" s="16">
        <v>0.35507246376811602</v>
      </c>
      <c r="AO1024" s="16">
        <v>0.38379530916844401</v>
      </c>
      <c r="AP1024" s="16">
        <v>0.39427312775330398</v>
      </c>
      <c r="AQ1024" s="16"/>
      <c r="AR1024" s="16">
        <v>0.39230769230769202</v>
      </c>
      <c r="AS1024" s="16">
        <v>0.37323358270989199</v>
      </c>
      <c r="AT1024" s="16"/>
      <c r="AU1024" s="16">
        <v>0.37218045112782</v>
      </c>
      <c r="AV1024" s="16">
        <v>0.38122243226212998</v>
      </c>
      <c r="AW1024" s="16"/>
      <c r="AX1024" s="16">
        <v>0.34954407294832801</v>
      </c>
      <c r="AY1024" s="16">
        <v>0.38648293963254599</v>
      </c>
      <c r="AZ1024" s="16"/>
      <c r="BA1024" s="16">
        <v>0.370860927152318</v>
      </c>
      <c r="BB1024" s="16">
        <v>0.38072855464159799</v>
      </c>
      <c r="BC1024" s="16"/>
      <c r="BD1024" s="16">
        <v>0.36227544910179599</v>
      </c>
      <c r="BE1024" s="16">
        <v>0.38380513495720903</v>
      </c>
      <c r="BF1024" s="16"/>
      <c r="BG1024" s="16">
        <v>0.42307692307692302</v>
      </c>
      <c r="BH1024" s="16">
        <v>0.37666860127684298</v>
      </c>
      <c r="BI1024" s="16"/>
      <c r="BJ1024" s="16">
        <v>0.422818791946309</v>
      </c>
      <c r="BK1024" s="16">
        <v>0.371704180064309</v>
      </c>
      <c r="BL1024" s="16"/>
      <c r="BM1024" s="16">
        <v>0.36559139784946199</v>
      </c>
      <c r="BN1024" s="16">
        <v>0.38152369526094798</v>
      </c>
      <c r="BO1024" s="16"/>
      <c r="BP1024" s="16">
        <v>0.40476190476190499</v>
      </c>
      <c r="BQ1024" s="16">
        <v>0.37601499063085603</v>
      </c>
    </row>
    <row r="1025" spans="2:69" x14ac:dyDescent="0.25">
      <c r="B1025" t="s">
        <v>480</v>
      </c>
      <c r="C1025" s="16">
        <v>0.24608742579600601</v>
      </c>
      <c r="D1025" s="16">
        <v>0.27075812274368199</v>
      </c>
      <c r="E1025" s="16">
        <v>0.24302788844621501</v>
      </c>
      <c r="F1025" s="16">
        <v>0.23113207547169801</v>
      </c>
      <c r="G1025" s="16">
        <v>0.225274725274725</v>
      </c>
      <c r="H1025" s="16">
        <v>0.223826714801444</v>
      </c>
      <c r="I1025" s="16">
        <v>0.292418772563177</v>
      </c>
      <c r="J1025" s="16">
        <v>0.19354838709677399</v>
      </c>
      <c r="K1025" s="16">
        <v>0.230769230769231</v>
      </c>
      <c r="L1025" s="16">
        <v>0.32</v>
      </c>
      <c r="M1025" s="16"/>
      <c r="N1025" s="16">
        <v>0.217391304347826</v>
      </c>
      <c r="O1025" s="16">
        <v>0.29381443298969101</v>
      </c>
      <c r="P1025" s="16">
        <v>0.27970297029703001</v>
      </c>
      <c r="Q1025" s="16">
        <v>0.22969187675069999</v>
      </c>
      <c r="R1025" s="16"/>
      <c r="S1025" s="16">
        <v>0.16666666666666699</v>
      </c>
      <c r="T1025" s="16">
        <v>0.206666666666667</v>
      </c>
      <c r="U1025" s="16">
        <v>0.27225130890052401</v>
      </c>
      <c r="V1025" s="16">
        <v>0.29259259259259301</v>
      </c>
      <c r="W1025" s="16">
        <v>0.25613079019073598</v>
      </c>
      <c r="X1025" s="16">
        <v>0.245657568238213</v>
      </c>
      <c r="Y1025" s="16">
        <v>0.22</v>
      </c>
      <c r="Z1025" s="16"/>
      <c r="AA1025" s="16">
        <v>0.215317919075144</v>
      </c>
      <c r="AB1025" s="16">
        <v>0.26442721791558998</v>
      </c>
      <c r="AC1025" s="16"/>
      <c r="AD1025" s="16">
        <v>0.23404255319148901</v>
      </c>
      <c r="AE1025" s="16">
        <v>0.24965034965034999</v>
      </c>
      <c r="AF1025" s="16"/>
      <c r="AG1025" s="16">
        <v>0.26854219948849101</v>
      </c>
      <c r="AH1025" s="16">
        <v>0.22969187675069999</v>
      </c>
      <c r="AI1025" s="16"/>
      <c r="AJ1025" s="16">
        <v>0.230343300110742</v>
      </c>
      <c r="AK1025" s="16">
        <v>0.26105263157894698</v>
      </c>
      <c r="AL1025" s="16"/>
      <c r="AM1025" s="16">
        <v>0.19512195121951201</v>
      </c>
      <c r="AN1025" s="16">
        <v>0.229468599033816</v>
      </c>
      <c r="AO1025" s="16">
        <v>0.26226012793177</v>
      </c>
      <c r="AP1025" s="16">
        <v>0.233480176211454</v>
      </c>
      <c r="AQ1025" s="16"/>
      <c r="AR1025" s="16">
        <v>0.227692307692308</v>
      </c>
      <c r="AS1025" s="16">
        <v>0.25602660016625101</v>
      </c>
      <c r="AT1025" s="16"/>
      <c r="AU1025" s="16">
        <v>0.22932330827067701</v>
      </c>
      <c r="AV1025" s="16">
        <v>0.24889729048519199</v>
      </c>
      <c r="AW1025" s="16"/>
      <c r="AX1025" s="16">
        <v>0.24620060790273601</v>
      </c>
      <c r="AY1025" s="16">
        <v>0.24606299212598401</v>
      </c>
      <c r="AZ1025" s="16"/>
      <c r="BA1025" s="16">
        <v>0.15231788079470199</v>
      </c>
      <c r="BB1025" s="16">
        <v>0.25440658049353698</v>
      </c>
      <c r="BC1025" s="16"/>
      <c r="BD1025" s="16">
        <v>0.230538922155689</v>
      </c>
      <c r="BE1025" s="16">
        <v>0.24950625411454899</v>
      </c>
      <c r="BF1025" s="16"/>
      <c r="BG1025" s="16">
        <v>0.17692307692307699</v>
      </c>
      <c r="BH1025" s="16">
        <v>0.25130586186883302</v>
      </c>
      <c r="BI1025" s="16"/>
      <c r="BJ1025" s="16">
        <v>0.18456375838926201</v>
      </c>
      <c r="BK1025" s="16">
        <v>0.25787781350482297</v>
      </c>
      <c r="BL1025" s="16"/>
      <c r="BM1025" s="16">
        <v>0.225806451612903</v>
      </c>
      <c r="BN1025" s="16">
        <v>0.24835032993401299</v>
      </c>
      <c r="BO1025" s="16"/>
      <c r="BP1025" s="16">
        <v>0.25</v>
      </c>
      <c r="BQ1025" s="16">
        <v>0.24547158026233601</v>
      </c>
    </row>
    <row r="1026" spans="2:69" x14ac:dyDescent="0.25">
      <c r="B1026" t="s">
        <v>481</v>
      </c>
      <c r="C1026" s="16">
        <v>8.7965461413923404E-2</v>
      </c>
      <c r="D1026" s="16">
        <v>9.7472924187725601E-2</v>
      </c>
      <c r="E1026" s="16">
        <v>0.143426294820717</v>
      </c>
      <c r="F1026" s="16">
        <v>6.6037735849056603E-2</v>
      </c>
      <c r="G1026" s="16">
        <v>5.7692307692307702E-2</v>
      </c>
      <c r="H1026" s="16">
        <v>6.1371841155234703E-2</v>
      </c>
      <c r="I1026" s="16">
        <v>0.104693140794224</v>
      </c>
      <c r="J1026" s="16">
        <v>0.10752688172043</v>
      </c>
      <c r="K1026" s="16">
        <v>3.8461538461538498E-2</v>
      </c>
      <c r="L1026" s="16">
        <v>0.14000000000000001</v>
      </c>
      <c r="M1026" s="16"/>
      <c r="N1026" s="16">
        <v>6.5217391304347797E-2</v>
      </c>
      <c r="O1026" s="16">
        <v>6.18556701030928E-2</v>
      </c>
      <c r="P1026" s="16">
        <v>7.4257425742574296E-2</v>
      </c>
      <c r="Q1026" s="16">
        <v>0.101774042950514</v>
      </c>
      <c r="R1026" s="16"/>
      <c r="S1026" s="16">
        <v>6.7901234567901203E-2</v>
      </c>
      <c r="T1026" s="16">
        <v>0.08</v>
      </c>
      <c r="U1026" s="16">
        <v>0.104712041884817</v>
      </c>
      <c r="V1026" s="16">
        <v>7.0370370370370403E-2</v>
      </c>
      <c r="W1026" s="16">
        <v>0.11444141689373299</v>
      </c>
      <c r="X1026" s="16">
        <v>9.4292803970223299E-2</v>
      </c>
      <c r="Y1026" s="16">
        <v>0.06</v>
      </c>
      <c r="Z1026" s="16"/>
      <c r="AA1026" s="16">
        <v>8.9595375722543294E-2</v>
      </c>
      <c r="AB1026" s="16">
        <v>8.6993970714900906E-2</v>
      </c>
      <c r="AC1026" s="16"/>
      <c r="AD1026" s="16">
        <v>6.3829787234042507E-2</v>
      </c>
      <c r="AE1026" s="16">
        <v>9.5104895104895101E-2</v>
      </c>
      <c r="AF1026" s="16"/>
      <c r="AG1026" s="16">
        <v>6.9053708439897707E-2</v>
      </c>
      <c r="AH1026" s="16">
        <v>0.101774042950514</v>
      </c>
      <c r="AI1026" s="16"/>
      <c r="AJ1026" s="16">
        <v>8.0841638981173899E-2</v>
      </c>
      <c r="AK1026" s="16">
        <v>9.4736842105263203E-2</v>
      </c>
      <c r="AL1026" s="16"/>
      <c r="AM1026" s="16">
        <v>2.4390243902439001E-2</v>
      </c>
      <c r="AN1026" s="16">
        <v>9.4202898550724598E-2</v>
      </c>
      <c r="AO1026" s="16">
        <v>9.2750533049040504E-2</v>
      </c>
      <c r="AP1026" s="16">
        <v>7.9295154185022004E-2</v>
      </c>
      <c r="AQ1026" s="16"/>
      <c r="AR1026" s="16">
        <v>9.3846153846153801E-2</v>
      </c>
      <c r="AS1026" s="16">
        <v>8.4788029925186997E-2</v>
      </c>
      <c r="AT1026" s="16"/>
      <c r="AU1026" s="16">
        <v>7.8947368421052599E-2</v>
      </c>
      <c r="AV1026" s="16">
        <v>8.9477000630119694E-2</v>
      </c>
      <c r="AW1026" s="16"/>
      <c r="AX1026" s="16">
        <v>9.4224924012158096E-2</v>
      </c>
      <c r="AY1026" s="16">
        <v>8.6614173228346497E-2</v>
      </c>
      <c r="AZ1026" s="16"/>
      <c r="BA1026" s="16">
        <v>0.112582781456954</v>
      </c>
      <c r="BB1026" s="16">
        <v>8.5781433607520594E-2</v>
      </c>
      <c r="BC1026" s="16"/>
      <c r="BD1026" s="16">
        <v>9.2814371257484998E-2</v>
      </c>
      <c r="BE1026" s="16">
        <v>8.6899275839368004E-2</v>
      </c>
      <c r="BF1026" s="16"/>
      <c r="BG1026" s="16">
        <v>7.69230769230769E-2</v>
      </c>
      <c r="BH1026" s="16">
        <v>8.8798607080673206E-2</v>
      </c>
      <c r="BI1026" s="16"/>
      <c r="BJ1026" s="16">
        <v>5.7046979865771799E-2</v>
      </c>
      <c r="BK1026" s="16">
        <v>9.3890675241157601E-2</v>
      </c>
      <c r="BL1026" s="16"/>
      <c r="BM1026" s="16">
        <v>6.9892473118279605E-2</v>
      </c>
      <c r="BN1026" s="16">
        <v>8.9982003599280103E-2</v>
      </c>
      <c r="BO1026" s="16"/>
      <c r="BP1026" s="16">
        <v>7.1428571428571397E-2</v>
      </c>
      <c r="BQ1026" s="16">
        <v>9.0568394753279199E-2</v>
      </c>
    </row>
    <row r="1027" spans="2:69" x14ac:dyDescent="0.25">
      <c r="B1027" t="s">
        <v>482</v>
      </c>
      <c r="C1027" s="16">
        <v>2.2126281705342699E-2</v>
      </c>
      <c r="D1027" s="16">
        <v>3.9711191335740102E-2</v>
      </c>
      <c r="E1027" s="16">
        <v>1.9920318725099601E-2</v>
      </c>
      <c r="F1027" s="16">
        <v>9.4339622641509396E-3</v>
      </c>
      <c r="G1027" s="16">
        <v>1.37362637362637E-2</v>
      </c>
      <c r="H1027" s="16">
        <v>2.1660649819494601E-2</v>
      </c>
      <c r="I1027" s="16">
        <v>2.5270758122743701E-2</v>
      </c>
      <c r="J1027" s="16">
        <v>2.1505376344085999E-2</v>
      </c>
      <c r="K1027" s="16">
        <v>3.8461538461538498E-2</v>
      </c>
      <c r="L1027" s="16">
        <v>0.02</v>
      </c>
      <c r="M1027" s="16"/>
      <c r="N1027" s="16">
        <v>2.1739130434782601E-2</v>
      </c>
      <c r="O1027" s="16">
        <v>3.09278350515464E-2</v>
      </c>
      <c r="P1027" s="16">
        <v>1.73267326732673E-2</v>
      </c>
      <c r="Q1027" s="16">
        <v>2.2408963585434202E-2</v>
      </c>
      <c r="R1027" s="16"/>
      <c r="S1027" s="16">
        <v>3.7037037037037E-2</v>
      </c>
      <c r="T1027" s="16">
        <v>1.3333333333333299E-2</v>
      </c>
      <c r="U1027" s="16">
        <v>1.5706806282722498E-2</v>
      </c>
      <c r="V1027" s="16">
        <v>2.5925925925925901E-2</v>
      </c>
      <c r="W1027" s="16">
        <v>1.9073569482288801E-2</v>
      </c>
      <c r="X1027" s="16">
        <v>2.72952853598015E-2</v>
      </c>
      <c r="Y1027" s="16">
        <v>8.0000000000000002E-3</v>
      </c>
      <c r="Z1027" s="16"/>
      <c r="AA1027" s="16">
        <v>1.87861271676301E-2</v>
      </c>
      <c r="AB1027" s="16">
        <v>2.4117140396210199E-2</v>
      </c>
      <c r="AC1027" s="16"/>
      <c r="AD1027" s="16">
        <v>1.41843971631206E-2</v>
      </c>
      <c r="AE1027" s="16">
        <v>2.44755244755245E-2</v>
      </c>
      <c r="AF1027" s="16"/>
      <c r="AG1027" s="16">
        <v>2.1739130434782601E-2</v>
      </c>
      <c r="AH1027" s="16">
        <v>2.2408963585434202E-2</v>
      </c>
      <c r="AI1027" s="16"/>
      <c r="AJ1027" s="16">
        <v>2.32558139534884E-2</v>
      </c>
      <c r="AK1027" s="16">
        <v>2.1052631578947399E-2</v>
      </c>
      <c r="AL1027" s="16"/>
      <c r="AM1027" s="16">
        <v>2.4390243902439001E-2</v>
      </c>
      <c r="AN1027" s="16">
        <v>2.41545893719807E-2</v>
      </c>
      <c r="AO1027" s="16">
        <v>2.2388059701492501E-2</v>
      </c>
      <c r="AP1027" s="16">
        <v>1.9823788546255501E-2</v>
      </c>
      <c r="AQ1027" s="16"/>
      <c r="AR1027" s="16">
        <v>1.8461538461538501E-2</v>
      </c>
      <c r="AS1027" s="16">
        <v>2.4106400665004201E-2</v>
      </c>
      <c r="AT1027" s="16"/>
      <c r="AU1027" s="16">
        <v>1.50375939849624E-2</v>
      </c>
      <c r="AV1027" s="16">
        <v>2.3314429741650902E-2</v>
      </c>
      <c r="AW1027" s="16"/>
      <c r="AX1027" s="16">
        <v>1.82370820668693E-2</v>
      </c>
      <c r="AY1027" s="16">
        <v>2.2965879265091901E-2</v>
      </c>
      <c r="AZ1027" s="16"/>
      <c r="BA1027" s="16">
        <v>3.3112582781456998E-2</v>
      </c>
      <c r="BB1027" s="16">
        <v>2.1151586368977699E-2</v>
      </c>
      <c r="BC1027" s="16"/>
      <c r="BD1027" s="16">
        <v>2.69461077844311E-2</v>
      </c>
      <c r="BE1027" s="16">
        <v>2.1066491112574099E-2</v>
      </c>
      <c r="BF1027" s="16"/>
      <c r="BG1027" s="16">
        <v>2.3076923076923099E-2</v>
      </c>
      <c r="BH1027" s="16">
        <v>2.2054556006964599E-2</v>
      </c>
      <c r="BI1027" s="16"/>
      <c r="BJ1027" s="16">
        <v>1.67785234899329E-2</v>
      </c>
      <c r="BK1027" s="16">
        <v>2.31511254019293E-2</v>
      </c>
      <c r="BL1027" s="16"/>
      <c r="BM1027" s="16">
        <v>2.68817204301075E-2</v>
      </c>
      <c r="BN1027" s="16">
        <v>2.15956808638272E-2</v>
      </c>
      <c r="BO1027" s="16"/>
      <c r="BP1027" s="16">
        <v>7.9365079365079395E-3</v>
      </c>
      <c r="BQ1027" s="16">
        <v>2.43597751405372E-2</v>
      </c>
    </row>
    <row r="1028" spans="2:69" x14ac:dyDescent="0.25">
      <c r="B1028" t="s">
        <v>68</v>
      </c>
      <c r="C1028" s="16">
        <v>2.3205612520237499E-2</v>
      </c>
      <c r="D1028" s="16">
        <v>3.2490974729241902E-2</v>
      </c>
      <c r="E1028" s="16">
        <v>7.9681274900398405E-3</v>
      </c>
      <c r="F1028" s="16">
        <v>0</v>
      </c>
      <c r="G1028" s="16">
        <v>4.3956043956044001E-2</v>
      </c>
      <c r="H1028" s="16">
        <v>1.4440433212996401E-2</v>
      </c>
      <c r="I1028" s="16">
        <v>1.8050541516245501E-2</v>
      </c>
      <c r="J1028" s="16">
        <v>6.4516129032258104E-2</v>
      </c>
      <c r="K1028" s="16">
        <v>1.9230769230769201E-2</v>
      </c>
      <c r="L1028" s="16">
        <v>0</v>
      </c>
      <c r="M1028" s="16"/>
      <c r="N1028" s="16">
        <v>3.2608695652173898E-2</v>
      </c>
      <c r="O1028" s="16">
        <v>5.1546391752577303E-2</v>
      </c>
      <c r="P1028" s="16">
        <v>2.22772277227723E-2</v>
      </c>
      <c r="Q1028" s="16">
        <v>1.6806722689075598E-2</v>
      </c>
      <c r="R1028" s="16"/>
      <c r="S1028" s="16">
        <v>3.7037037037037E-2</v>
      </c>
      <c r="T1028" s="16">
        <v>6.6666666666666697E-3</v>
      </c>
      <c r="U1028" s="16">
        <v>5.2356020942408397E-3</v>
      </c>
      <c r="V1028" s="16">
        <v>2.2222222222222199E-2</v>
      </c>
      <c r="W1028" s="16">
        <v>1.36239782016349E-2</v>
      </c>
      <c r="X1028" s="16">
        <v>2.4813895781637701E-2</v>
      </c>
      <c r="Y1028" s="16">
        <v>2.4E-2</v>
      </c>
      <c r="Z1028" s="16"/>
      <c r="AA1028" s="16">
        <v>1.44508670520231E-2</v>
      </c>
      <c r="AB1028" s="16">
        <v>2.8423772609819101E-2</v>
      </c>
      <c r="AC1028" s="16"/>
      <c r="AD1028" s="16">
        <v>2.6004728132387699E-2</v>
      </c>
      <c r="AE1028" s="16">
        <v>2.2377622377622398E-2</v>
      </c>
      <c r="AF1028" s="16"/>
      <c r="AG1028" s="16">
        <v>3.1969309462915603E-2</v>
      </c>
      <c r="AH1028" s="16">
        <v>1.6806722689075598E-2</v>
      </c>
      <c r="AI1028" s="16"/>
      <c r="AJ1028" s="16">
        <v>2.1040974529346598E-2</v>
      </c>
      <c r="AK1028" s="16">
        <v>2.52631578947368E-2</v>
      </c>
      <c r="AL1028" s="16"/>
      <c r="AM1028" s="16">
        <v>9.7560975609756101E-2</v>
      </c>
      <c r="AN1028" s="16">
        <v>4.3478260869565202E-2</v>
      </c>
      <c r="AO1028" s="16">
        <v>2.2388059701492501E-2</v>
      </c>
      <c r="AP1028" s="16">
        <v>0</v>
      </c>
      <c r="AQ1028" s="16"/>
      <c r="AR1028" s="16">
        <v>1.5384615384615399E-2</v>
      </c>
      <c r="AS1028" s="16">
        <v>2.7431421446384E-2</v>
      </c>
      <c r="AT1028" s="16"/>
      <c r="AU1028" s="16">
        <v>1.12781954887218E-2</v>
      </c>
      <c r="AV1028" s="16">
        <v>2.5204788909892899E-2</v>
      </c>
      <c r="AW1028" s="16"/>
      <c r="AX1028" s="16">
        <v>2.1276595744680899E-2</v>
      </c>
      <c r="AY1028" s="16">
        <v>2.3622047244094498E-2</v>
      </c>
      <c r="AZ1028" s="16"/>
      <c r="BA1028" s="16">
        <v>1.9867549668874201E-2</v>
      </c>
      <c r="BB1028" s="16">
        <v>2.3501762632197401E-2</v>
      </c>
      <c r="BC1028" s="16"/>
      <c r="BD1028" s="16">
        <v>3.29341317365269E-2</v>
      </c>
      <c r="BE1028" s="16">
        <v>2.1066491112574099E-2</v>
      </c>
      <c r="BF1028" s="16"/>
      <c r="BG1028" s="16">
        <v>2.3076923076923099E-2</v>
      </c>
      <c r="BH1028" s="16">
        <v>2.3215322112594299E-2</v>
      </c>
      <c r="BI1028" s="16"/>
      <c r="BJ1028" s="16">
        <v>2.01342281879195E-2</v>
      </c>
      <c r="BK1028" s="16">
        <v>2.37942122186495E-2</v>
      </c>
      <c r="BL1028" s="16"/>
      <c r="BM1028" s="16">
        <v>2.1505376344085999E-2</v>
      </c>
      <c r="BN1028" s="16">
        <v>2.3395320935812799E-2</v>
      </c>
      <c r="BO1028" s="16"/>
      <c r="BP1028" s="16">
        <v>1.1904761904761901E-2</v>
      </c>
      <c r="BQ1028" s="16">
        <v>2.4984384759525299E-2</v>
      </c>
    </row>
    <row r="1029" spans="2:69" x14ac:dyDescent="0.25">
      <c r="C1029" s="16"/>
      <c r="D1029" s="16"/>
      <c r="E1029" s="16"/>
      <c r="F1029" s="16"/>
      <c r="G1029" s="16"/>
      <c r="H1029" s="16"/>
      <c r="I1029" s="16"/>
      <c r="J1029" s="16"/>
      <c r="K1029" s="16"/>
      <c r="L1029" s="16"/>
      <c r="M1029" s="16"/>
      <c r="N1029" s="16"/>
      <c r="O1029" s="16"/>
      <c r="P1029" s="16"/>
      <c r="Q1029" s="16"/>
      <c r="R1029" s="16"/>
      <c r="S1029" s="16"/>
      <c r="T1029" s="16"/>
      <c r="U1029" s="16"/>
      <c r="V1029" s="16"/>
      <c r="W1029" s="16"/>
      <c r="X1029" s="16"/>
      <c r="Y1029" s="16"/>
      <c r="Z1029" s="16"/>
      <c r="AA1029" s="16"/>
      <c r="AB1029" s="16"/>
      <c r="AC1029" s="16"/>
      <c r="AD1029" s="16"/>
      <c r="AE1029" s="16"/>
      <c r="AF1029" s="16"/>
      <c r="AG1029" s="16"/>
      <c r="AH1029" s="16"/>
      <c r="AI1029" s="16"/>
      <c r="AJ1029" s="16"/>
      <c r="AK1029" s="16"/>
      <c r="AL1029" s="16"/>
      <c r="AM1029" s="16"/>
      <c r="AN1029" s="16"/>
      <c r="AO1029" s="16"/>
      <c r="AP1029" s="16"/>
      <c r="AQ1029" s="16"/>
      <c r="AR1029" s="16"/>
      <c r="AS1029" s="16"/>
      <c r="AT1029" s="16"/>
      <c r="AU1029" s="16"/>
      <c r="AV1029" s="16"/>
      <c r="AW1029" s="16"/>
      <c r="AX1029" s="16"/>
      <c r="AY1029" s="16"/>
      <c r="AZ1029" s="16"/>
      <c r="BA1029" s="16"/>
      <c r="BB1029" s="16"/>
      <c r="BC1029" s="16"/>
      <c r="BD1029" s="16"/>
      <c r="BE1029" s="16"/>
      <c r="BF1029" s="16"/>
      <c r="BG1029" s="16"/>
      <c r="BH1029" s="16"/>
      <c r="BI1029" s="16"/>
      <c r="BJ1029" s="16"/>
      <c r="BK1029" s="16"/>
      <c r="BL1029" s="16"/>
      <c r="BM1029" s="16"/>
      <c r="BN1029" s="16"/>
      <c r="BO1029" s="16"/>
      <c r="BP1029" s="16"/>
      <c r="BQ1029" s="16"/>
    </row>
    <row r="1030" spans="2:69" x14ac:dyDescent="0.25">
      <c r="B1030" s="6" t="s">
        <v>485</v>
      </c>
      <c r="C1030" s="16"/>
      <c r="D1030" s="16"/>
      <c r="E1030" s="16"/>
      <c r="F1030" s="16"/>
      <c r="G1030" s="16"/>
      <c r="H1030" s="16"/>
      <c r="I1030" s="16"/>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c r="BC1030" s="16"/>
      <c r="BD1030" s="16"/>
      <c r="BE1030" s="16"/>
      <c r="BF1030" s="16"/>
      <c r="BG1030" s="16"/>
      <c r="BH1030" s="16"/>
      <c r="BI1030" s="16"/>
      <c r="BJ1030" s="16"/>
      <c r="BK1030" s="16"/>
      <c r="BL1030" s="16"/>
      <c r="BM1030" s="16"/>
      <c r="BN1030" s="16"/>
      <c r="BO1030" s="16"/>
      <c r="BP1030" s="16"/>
      <c r="BQ1030" s="16"/>
    </row>
    <row r="1031" spans="2:69" x14ac:dyDescent="0.25">
      <c r="B1031" s="23" t="s">
        <v>699</v>
      </c>
      <c r="C1031" s="16"/>
      <c r="D1031" s="16"/>
      <c r="E1031" s="16"/>
      <c r="F1031" s="16"/>
      <c r="G1031" s="16"/>
      <c r="H1031" s="16"/>
      <c r="I1031" s="16"/>
      <c r="J1031" s="16"/>
      <c r="K1031" s="16"/>
      <c r="L1031" s="16"/>
      <c r="M1031" s="16"/>
      <c r="N1031" s="16"/>
      <c r="O1031" s="16"/>
      <c r="P1031" s="16"/>
      <c r="Q1031" s="16"/>
      <c r="R1031" s="16"/>
      <c r="S1031" s="16"/>
      <c r="T1031" s="16"/>
      <c r="U1031" s="16"/>
      <c r="V1031" s="16"/>
      <c r="W1031" s="16"/>
      <c r="X1031" s="16"/>
      <c r="Y1031" s="16"/>
      <c r="Z1031" s="16"/>
      <c r="AA1031" s="16"/>
      <c r="AB1031" s="16"/>
      <c r="AC1031" s="16"/>
      <c r="AD1031" s="16"/>
      <c r="AE1031" s="16"/>
      <c r="AF1031" s="16"/>
      <c r="AG1031" s="16"/>
      <c r="AH1031" s="16"/>
      <c r="AI1031" s="16"/>
      <c r="AJ1031" s="16"/>
      <c r="AK1031" s="16"/>
      <c r="AL1031" s="16"/>
      <c r="AM1031" s="16"/>
      <c r="AN1031" s="16"/>
      <c r="AO1031" s="16"/>
      <c r="AP1031" s="16"/>
      <c r="AQ1031" s="16"/>
      <c r="AR1031" s="16"/>
      <c r="AS1031" s="16"/>
      <c r="AT1031" s="16"/>
      <c r="AU1031" s="16"/>
      <c r="AV1031" s="16"/>
      <c r="AW1031" s="16"/>
      <c r="AX1031" s="16"/>
      <c r="AY1031" s="16"/>
      <c r="AZ1031" s="16"/>
      <c r="BA1031" s="16"/>
      <c r="BB1031" s="16"/>
      <c r="BC1031" s="16"/>
      <c r="BD1031" s="16"/>
      <c r="BE1031" s="16"/>
      <c r="BF1031" s="16"/>
      <c r="BG1031" s="16"/>
      <c r="BH1031" s="16"/>
      <c r="BI1031" s="16"/>
      <c r="BJ1031" s="16"/>
      <c r="BK1031" s="16"/>
      <c r="BL1031" s="16"/>
      <c r="BM1031" s="16"/>
      <c r="BN1031" s="16"/>
      <c r="BO1031" s="16"/>
      <c r="BP1031" s="16"/>
      <c r="BQ1031" s="16"/>
    </row>
    <row r="1032" spans="2:69" x14ac:dyDescent="0.25">
      <c r="B1032" t="s">
        <v>478</v>
      </c>
      <c r="C1032" s="16">
        <v>0.295736643281166</v>
      </c>
      <c r="D1032" s="16">
        <v>0.25631768953068601</v>
      </c>
      <c r="E1032" s="16">
        <v>0.28685258964143401</v>
      </c>
      <c r="F1032" s="16">
        <v>0.29245283018867901</v>
      </c>
      <c r="G1032" s="16">
        <v>0.33241758241758201</v>
      </c>
      <c r="H1032" s="16">
        <v>0.303249097472924</v>
      </c>
      <c r="I1032" s="16">
        <v>0.30685920577617298</v>
      </c>
      <c r="J1032" s="16">
        <v>0.236559139784946</v>
      </c>
      <c r="K1032" s="16">
        <v>0.28846153846153799</v>
      </c>
      <c r="L1032" s="16">
        <v>0.32</v>
      </c>
      <c r="M1032" s="16"/>
      <c r="N1032" s="16">
        <v>0.33152173913043498</v>
      </c>
      <c r="O1032" s="16">
        <v>0.24226804123711301</v>
      </c>
      <c r="P1032" s="16">
        <v>0.24009900990099001</v>
      </c>
      <c r="Q1032" s="16">
        <v>0.32026143790849698</v>
      </c>
      <c r="R1032" s="16"/>
      <c r="S1032" s="16">
        <v>0.30864197530864201</v>
      </c>
      <c r="T1032" s="16">
        <v>0.37333333333333302</v>
      </c>
      <c r="U1032" s="16">
        <v>0.30366492146596902</v>
      </c>
      <c r="V1032" s="16">
        <v>0.225925925925926</v>
      </c>
      <c r="W1032" s="16">
        <v>0.277929155313351</v>
      </c>
      <c r="X1032" s="16">
        <v>0.29776674937965297</v>
      </c>
      <c r="Y1032" s="16">
        <v>0.35199999999999998</v>
      </c>
      <c r="Z1032" s="16"/>
      <c r="AA1032" s="16">
        <v>0.30491329479768797</v>
      </c>
      <c r="AB1032" s="16">
        <v>0.29026701119724402</v>
      </c>
      <c r="AC1032" s="16"/>
      <c r="AD1032" s="16">
        <v>0.34278959810874698</v>
      </c>
      <c r="AE1032" s="16">
        <v>0.28181818181818202</v>
      </c>
      <c r="AF1032" s="16"/>
      <c r="AG1032" s="16">
        <v>0.262148337595908</v>
      </c>
      <c r="AH1032" s="16">
        <v>0.32026143790849698</v>
      </c>
      <c r="AI1032" s="16"/>
      <c r="AJ1032" s="16">
        <v>0.32115171650055402</v>
      </c>
      <c r="AK1032" s="16">
        <v>0.27157894736842098</v>
      </c>
      <c r="AL1032" s="16"/>
      <c r="AM1032" s="16">
        <v>0.26829268292682901</v>
      </c>
      <c r="AN1032" s="16">
        <v>0.30193236714975802</v>
      </c>
      <c r="AO1032" s="16">
        <v>0.27398720682302802</v>
      </c>
      <c r="AP1032" s="16">
        <v>0.33480176211453699</v>
      </c>
      <c r="AQ1032" s="16"/>
      <c r="AR1032" s="16">
        <v>0.27538461538461501</v>
      </c>
      <c r="AS1032" s="16">
        <v>0.30673316708229398</v>
      </c>
      <c r="AT1032" s="16"/>
      <c r="AU1032" s="16">
        <v>0.35714285714285698</v>
      </c>
      <c r="AV1032" s="16">
        <v>0.28544423440453698</v>
      </c>
      <c r="AW1032" s="16"/>
      <c r="AX1032" s="16">
        <v>0.35258358662613998</v>
      </c>
      <c r="AY1032" s="16">
        <v>0.28346456692913402</v>
      </c>
      <c r="AZ1032" s="16"/>
      <c r="BA1032" s="16">
        <v>0.36423841059602602</v>
      </c>
      <c r="BB1032" s="16">
        <v>0.28965922444183301</v>
      </c>
      <c r="BC1032" s="16"/>
      <c r="BD1032" s="16">
        <v>0.23652694610778399</v>
      </c>
      <c r="BE1032" s="16">
        <v>0.30875576036866398</v>
      </c>
      <c r="BF1032" s="16"/>
      <c r="BG1032" s="16">
        <v>0.35384615384615398</v>
      </c>
      <c r="BH1032" s="16">
        <v>0.291352292513059</v>
      </c>
      <c r="BI1032" s="16"/>
      <c r="BJ1032" s="16">
        <v>0.355704697986577</v>
      </c>
      <c r="BK1032" s="16">
        <v>0.28424437299035399</v>
      </c>
      <c r="BL1032" s="16"/>
      <c r="BM1032" s="16">
        <v>0.40860215053763399</v>
      </c>
      <c r="BN1032" s="16">
        <v>0.28314337132573503</v>
      </c>
      <c r="BO1032" s="16"/>
      <c r="BP1032" s="16">
        <v>0.28968253968253999</v>
      </c>
      <c r="BQ1032" s="16">
        <v>0.296689569019363</v>
      </c>
    </row>
    <row r="1033" spans="2:69" x14ac:dyDescent="0.25">
      <c r="B1033" t="s">
        <v>479</v>
      </c>
      <c r="C1033" s="16">
        <v>0.363734484619536</v>
      </c>
      <c r="D1033" s="16">
        <v>0.34657039711191301</v>
      </c>
      <c r="E1033" s="16">
        <v>0.34262948207171301</v>
      </c>
      <c r="F1033" s="16">
        <v>0.419811320754717</v>
      </c>
      <c r="G1033" s="16">
        <v>0.39010989010989</v>
      </c>
      <c r="H1033" s="16">
        <v>0.35379061371841197</v>
      </c>
      <c r="I1033" s="16">
        <v>0.324909747292419</v>
      </c>
      <c r="J1033" s="16">
        <v>0.37634408602150499</v>
      </c>
      <c r="K1033" s="16">
        <v>0.480769230769231</v>
      </c>
      <c r="L1033" s="16">
        <v>0.26</v>
      </c>
      <c r="M1033" s="16"/>
      <c r="N1033" s="16">
        <v>0.282608695652174</v>
      </c>
      <c r="O1033" s="16">
        <v>0.37628865979381398</v>
      </c>
      <c r="P1033" s="16">
        <v>0.34653465346534701</v>
      </c>
      <c r="Q1033" s="16">
        <v>0.38188608776844102</v>
      </c>
      <c r="R1033" s="16"/>
      <c r="S1033" s="16">
        <v>0.38888888888888901</v>
      </c>
      <c r="T1033" s="16">
        <v>0.31333333333333302</v>
      </c>
      <c r="U1033" s="16">
        <v>0.32984293193717301</v>
      </c>
      <c r="V1033" s="16">
        <v>0.359259259259259</v>
      </c>
      <c r="W1033" s="16">
        <v>0.38147138964577698</v>
      </c>
      <c r="X1033" s="16">
        <v>0.389578163771712</v>
      </c>
      <c r="Y1033" s="16">
        <v>0.36399999999999999</v>
      </c>
      <c r="Z1033" s="16"/>
      <c r="AA1033" s="16">
        <v>0.380057803468208</v>
      </c>
      <c r="AB1033" s="16">
        <v>0.354005167958656</v>
      </c>
      <c r="AC1033" s="16"/>
      <c r="AD1033" s="16">
        <v>0.33333333333333298</v>
      </c>
      <c r="AE1033" s="16">
        <v>0.37272727272727302</v>
      </c>
      <c r="AF1033" s="16"/>
      <c r="AG1033" s="16">
        <v>0.33887468030690499</v>
      </c>
      <c r="AH1033" s="16">
        <v>0.38188608776844102</v>
      </c>
      <c r="AI1033" s="16"/>
      <c r="AJ1033" s="16">
        <v>0.36212624584717601</v>
      </c>
      <c r="AK1033" s="16">
        <v>0.36526315789473701</v>
      </c>
      <c r="AL1033" s="16"/>
      <c r="AM1033" s="16">
        <v>0.26829268292682901</v>
      </c>
      <c r="AN1033" s="16">
        <v>0.33816425120772903</v>
      </c>
      <c r="AO1033" s="16">
        <v>0.37420042643923201</v>
      </c>
      <c r="AP1033" s="16">
        <v>0.376651982378855</v>
      </c>
      <c r="AQ1033" s="16"/>
      <c r="AR1033" s="16">
        <v>0.37846153846153802</v>
      </c>
      <c r="AS1033" s="16">
        <v>0.35577722360764802</v>
      </c>
      <c r="AT1033" s="16"/>
      <c r="AU1033" s="16">
        <v>0.37218045112782</v>
      </c>
      <c r="AV1033" s="16">
        <v>0.36231884057970998</v>
      </c>
      <c r="AW1033" s="16"/>
      <c r="AX1033" s="16">
        <v>0.38297872340425498</v>
      </c>
      <c r="AY1033" s="16">
        <v>0.359580052493438</v>
      </c>
      <c r="AZ1033" s="16"/>
      <c r="BA1033" s="16">
        <v>0.31788079470198699</v>
      </c>
      <c r="BB1033" s="16">
        <v>0.36780258519388997</v>
      </c>
      <c r="BC1033" s="16"/>
      <c r="BD1033" s="16">
        <v>0.40419161676646698</v>
      </c>
      <c r="BE1033" s="16">
        <v>0.35483870967741898</v>
      </c>
      <c r="BF1033" s="16"/>
      <c r="BG1033" s="16">
        <v>0.40769230769230802</v>
      </c>
      <c r="BH1033" s="16">
        <v>0.36041787579802698</v>
      </c>
      <c r="BI1033" s="16"/>
      <c r="BJ1033" s="16">
        <v>0.40268456375838901</v>
      </c>
      <c r="BK1033" s="16">
        <v>0.35627009646302199</v>
      </c>
      <c r="BL1033" s="16"/>
      <c r="BM1033" s="16">
        <v>0.32258064516128998</v>
      </c>
      <c r="BN1033" s="16">
        <v>0.36832633473305298</v>
      </c>
      <c r="BO1033" s="16"/>
      <c r="BP1033" s="16">
        <v>0.36111111111111099</v>
      </c>
      <c r="BQ1033" s="16">
        <v>0.36414740787008099</v>
      </c>
    </row>
    <row r="1034" spans="2:69" x14ac:dyDescent="0.25">
      <c r="B1034" t="s">
        <v>480</v>
      </c>
      <c r="C1034" s="16">
        <v>0.208850512682137</v>
      </c>
      <c r="D1034" s="16">
        <v>0.22021660649819499</v>
      </c>
      <c r="E1034" s="16">
        <v>0.23904382470119501</v>
      </c>
      <c r="F1034" s="16">
        <v>0.20754716981132099</v>
      </c>
      <c r="G1034" s="16">
        <v>0.16208791208791201</v>
      </c>
      <c r="H1034" s="16">
        <v>0.23465703971119101</v>
      </c>
      <c r="I1034" s="16">
        <v>0.23465703971119101</v>
      </c>
      <c r="J1034" s="16">
        <v>0.13978494623655899</v>
      </c>
      <c r="K1034" s="16">
        <v>0.115384615384615</v>
      </c>
      <c r="L1034" s="16">
        <v>0.28000000000000003</v>
      </c>
      <c r="M1034" s="16"/>
      <c r="N1034" s="16">
        <v>0.22826086956521699</v>
      </c>
      <c r="O1034" s="16">
        <v>0.22164948453608199</v>
      </c>
      <c r="P1034" s="16">
        <v>0.27970297029703001</v>
      </c>
      <c r="Q1034" s="16">
        <v>0.17647058823529399</v>
      </c>
      <c r="R1034" s="16"/>
      <c r="S1034" s="16">
        <v>0.19753086419753099</v>
      </c>
      <c r="T1034" s="16">
        <v>0.22666666666666699</v>
      </c>
      <c r="U1034" s="16">
        <v>0.24607329842931899</v>
      </c>
      <c r="V1034" s="16">
        <v>0.28888888888888897</v>
      </c>
      <c r="W1034" s="16">
        <v>0.20980926430517699</v>
      </c>
      <c r="X1034" s="16">
        <v>0.16377171215880901</v>
      </c>
      <c r="Y1034" s="16">
        <v>0.16</v>
      </c>
      <c r="Z1034" s="16"/>
      <c r="AA1034" s="16">
        <v>0.205202312138728</v>
      </c>
      <c r="AB1034" s="16">
        <v>0.21102497846683901</v>
      </c>
      <c r="AC1034" s="16"/>
      <c r="AD1034" s="16">
        <v>0.205673758865248</v>
      </c>
      <c r="AE1034" s="16">
        <v>0.20979020979021001</v>
      </c>
      <c r="AF1034" s="16"/>
      <c r="AG1034" s="16">
        <v>0.25319693094629198</v>
      </c>
      <c r="AH1034" s="16">
        <v>0.17647058823529399</v>
      </c>
      <c r="AI1034" s="16"/>
      <c r="AJ1034" s="16">
        <v>0.201550387596899</v>
      </c>
      <c r="AK1034" s="16">
        <v>0.215789473684211</v>
      </c>
      <c r="AL1034" s="16"/>
      <c r="AM1034" s="16">
        <v>0.26829268292682901</v>
      </c>
      <c r="AN1034" s="16">
        <v>0.18357487922705301</v>
      </c>
      <c r="AO1034" s="16">
        <v>0.22068230277185499</v>
      </c>
      <c r="AP1034" s="16">
        <v>0.20044052863436099</v>
      </c>
      <c r="AQ1034" s="16"/>
      <c r="AR1034" s="16">
        <v>0.212307692307692</v>
      </c>
      <c r="AS1034" s="16">
        <v>0.20698254364089799</v>
      </c>
      <c r="AT1034" s="16"/>
      <c r="AU1034" s="16">
        <v>0.15413533834586499</v>
      </c>
      <c r="AV1034" s="16">
        <v>0.21802142407057301</v>
      </c>
      <c r="AW1034" s="16"/>
      <c r="AX1034" s="16">
        <v>0.133738601823708</v>
      </c>
      <c r="AY1034" s="16">
        <v>0.22506561679789999</v>
      </c>
      <c r="AZ1034" s="16"/>
      <c r="BA1034" s="16">
        <v>0.19867549668874199</v>
      </c>
      <c r="BB1034" s="16">
        <v>0.209753231492362</v>
      </c>
      <c r="BC1034" s="16"/>
      <c r="BD1034" s="16">
        <v>0.21257485029940101</v>
      </c>
      <c r="BE1034" s="16">
        <v>0.20803159973666899</v>
      </c>
      <c r="BF1034" s="16"/>
      <c r="BG1034" s="16">
        <v>0.16153846153846199</v>
      </c>
      <c r="BH1034" s="16">
        <v>0.21242019733023801</v>
      </c>
      <c r="BI1034" s="16"/>
      <c r="BJ1034" s="16">
        <v>0.161073825503356</v>
      </c>
      <c r="BK1034" s="16">
        <v>0.21800643086816701</v>
      </c>
      <c r="BL1034" s="16"/>
      <c r="BM1034" s="16">
        <v>0.17204301075268799</v>
      </c>
      <c r="BN1034" s="16">
        <v>0.212957408518296</v>
      </c>
      <c r="BO1034" s="16"/>
      <c r="BP1034" s="16">
        <v>0.273809523809524</v>
      </c>
      <c r="BQ1034" s="16">
        <v>0.198625858838226</v>
      </c>
    </row>
    <row r="1035" spans="2:69" x14ac:dyDescent="0.25">
      <c r="B1035" t="s">
        <v>481</v>
      </c>
      <c r="C1035" s="16">
        <v>7.8791149487317899E-2</v>
      </c>
      <c r="D1035" s="16">
        <v>9.3862815884476494E-2</v>
      </c>
      <c r="E1035" s="16">
        <v>8.7649402390438294E-2</v>
      </c>
      <c r="F1035" s="16">
        <v>5.1886792452830198E-2</v>
      </c>
      <c r="G1035" s="16">
        <v>6.0439560439560398E-2</v>
      </c>
      <c r="H1035" s="16">
        <v>6.1371841155234703E-2</v>
      </c>
      <c r="I1035" s="16">
        <v>8.6642599277978294E-2</v>
      </c>
      <c r="J1035" s="16">
        <v>0.13978494623655899</v>
      </c>
      <c r="K1035" s="16">
        <v>9.6153846153846201E-2</v>
      </c>
      <c r="L1035" s="16">
        <v>0.12</v>
      </c>
      <c r="M1035" s="16"/>
      <c r="N1035" s="16">
        <v>5.4347826086956499E-2</v>
      </c>
      <c r="O1035" s="16">
        <v>7.7319587628865996E-2</v>
      </c>
      <c r="P1035" s="16">
        <v>9.4059405940594101E-2</v>
      </c>
      <c r="Q1035" s="16">
        <v>7.7497665732959894E-2</v>
      </c>
      <c r="R1035" s="16"/>
      <c r="S1035" s="16">
        <v>3.7037037037037E-2</v>
      </c>
      <c r="T1035" s="16">
        <v>5.3333333333333302E-2</v>
      </c>
      <c r="U1035" s="16">
        <v>8.9005235602094196E-2</v>
      </c>
      <c r="V1035" s="16">
        <v>5.9259259259259303E-2</v>
      </c>
      <c r="W1035" s="16">
        <v>9.5367847411444107E-2</v>
      </c>
      <c r="X1035" s="16">
        <v>9.4292803970223299E-2</v>
      </c>
      <c r="Y1035" s="16">
        <v>7.1999999999999995E-2</v>
      </c>
      <c r="Z1035" s="16"/>
      <c r="AA1035" s="16">
        <v>7.9479768786127197E-2</v>
      </c>
      <c r="AB1035" s="16">
        <v>7.8380706287682997E-2</v>
      </c>
      <c r="AC1035" s="16"/>
      <c r="AD1035" s="16">
        <v>7.09219858156028E-2</v>
      </c>
      <c r="AE1035" s="16">
        <v>8.1118881118881103E-2</v>
      </c>
      <c r="AF1035" s="16"/>
      <c r="AG1035" s="16">
        <v>8.0562659846547299E-2</v>
      </c>
      <c r="AH1035" s="16">
        <v>7.7497665732959894E-2</v>
      </c>
      <c r="AI1035" s="16"/>
      <c r="AJ1035" s="16">
        <v>7.3089700996677706E-2</v>
      </c>
      <c r="AK1035" s="16">
        <v>8.42105263157895E-2</v>
      </c>
      <c r="AL1035" s="16"/>
      <c r="AM1035" s="16">
        <v>7.3170731707317097E-2</v>
      </c>
      <c r="AN1035" s="16">
        <v>8.9371980676328497E-2</v>
      </c>
      <c r="AO1035" s="16">
        <v>7.8891257995735597E-2</v>
      </c>
      <c r="AP1035" s="16">
        <v>7.0484581497797405E-2</v>
      </c>
      <c r="AQ1035" s="16"/>
      <c r="AR1035" s="16">
        <v>8.4615384615384606E-2</v>
      </c>
      <c r="AS1035" s="16">
        <v>7.5644222776392406E-2</v>
      </c>
      <c r="AT1035" s="16"/>
      <c r="AU1035" s="16">
        <v>6.7669172932330796E-2</v>
      </c>
      <c r="AV1035" s="16">
        <v>8.0655324511657203E-2</v>
      </c>
      <c r="AW1035" s="16"/>
      <c r="AX1035" s="16">
        <v>7.9027355623100301E-2</v>
      </c>
      <c r="AY1035" s="16">
        <v>7.8740157480315001E-2</v>
      </c>
      <c r="AZ1035" s="16"/>
      <c r="BA1035" s="16">
        <v>6.6225165562913899E-2</v>
      </c>
      <c r="BB1035" s="16">
        <v>7.9905992949471205E-2</v>
      </c>
      <c r="BC1035" s="16"/>
      <c r="BD1035" s="16">
        <v>9.2814371257484998E-2</v>
      </c>
      <c r="BE1035" s="16">
        <v>7.5707702435812999E-2</v>
      </c>
      <c r="BF1035" s="16"/>
      <c r="BG1035" s="16">
        <v>4.6153846153846198E-2</v>
      </c>
      <c r="BH1035" s="16">
        <v>8.1253627394080097E-2</v>
      </c>
      <c r="BI1035" s="16"/>
      <c r="BJ1035" s="16">
        <v>6.0402684563758399E-2</v>
      </c>
      <c r="BK1035" s="16">
        <v>8.23151125401929E-2</v>
      </c>
      <c r="BL1035" s="16"/>
      <c r="BM1035" s="16">
        <v>5.3763440860215103E-2</v>
      </c>
      <c r="BN1035" s="16">
        <v>8.1583683263347306E-2</v>
      </c>
      <c r="BO1035" s="16"/>
      <c r="BP1035" s="16">
        <v>6.3492063492063502E-2</v>
      </c>
      <c r="BQ1035" s="16">
        <v>8.1199250468457204E-2</v>
      </c>
    </row>
    <row r="1036" spans="2:69" x14ac:dyDescent="0.25">
      <c r="B1036" t="s">
        <v>482</v>
      </c>
      <c r="C1036" s="16">
        <v>2.6983270372369101E-2</v>
      </c>
      <c r="D1036" s="16">
        <v>4.3321299638989202E-2</v>
      </c>
      <c r="E1036" s="16">
        <v>3.1872509960159397E-2</v>
      </c>
      <c r="F1036" s="16">
        <v>1.88679245283019E-2</v>
      </c>
      <c r="G1036" s="16">
        <v>1.9230769230769201E-2</v>
      </c>
      <c r="H1036" s="16">
        <v>2.1660649819494601E-2</v>
      </c>
      <c r="I1036" s="16">
        <v>2.8880866425992802E-2</v>
      </c>
      <c r="J1036" s="16">
        <v>3.2258064516128997E-2</v>
      </c>
      <c r="K1036" s="16">
        <v>1.9230769230769201E-2</v>
      </c>
      <c r="L1036" s="16">
        <v>0.02</v>
      </c>
      <c r="M1036" s="16"/>
      <c r="N1036" s="16">
        <v>4.8913043478260899E-2</v>
      </c>
      <c r="O1036" s="16">
        <v>3.09278350515464E-2</v>
      </c>
      <c r="P1036" s="16">
        <v>1.73267326732673E-2</v>
      </c>
      <c r="Q1036" s="16">
        <v>2.61437908496732E-2</v>
      </c>
      <c r="R1036" s="16"/>
      <c r="S1036" s="16">
        <v>3.0864197530864199E-2</v>
      </c>
      <c r="T1036" s="16">
        <v>1.3333333333333299E-2</v>
      </c>
      <c r="U1036" s="16">
        <v>1.5706806282722498E-2</v>
      </c>
      <c r="V1036" s="16">
        <v>3.3333333333333298E-2</v>
      </c>
      <c r="W1036" s="16">
        <v>1.9073569482288801E-2</v>
      </c>
      <c r="X1036" s="16">
        <v>3.4739454094292799E-2</v>
      </c>
      <c r="Y1036" s="16">
        <v>3.5999999999999997E-2</v>
      </c>
      <c r="Z1036" s="16"/>
      <c r="AA1036" s="16">
        <v>2.1676300578034699E-2</v>
      </c>
      <c r="AB1036" s="16">
        <v>3.01464254952627E-2</v>
      </c>
      <c r="AC1036" s="16"/>
      <c r="AD1036" s="16">
        <v>1.1820330969267099E-2</v>
      </c>
      <c r="AE1036" s="16">
        <v>3.1468531468531499E-2</v>
      </c>
      <c r="AF1036" s="16"/>
      <c r="AG1036" s="16">
        <v>2.81329923273657E-2</v>
      </c>
      <c r="AH1036" s="16">
        <v>2.61437908496732E-2</v>
      </c>
      <c r="AI1036" s="16"/>
      <c r="AJ1036" s="16">
        <v>2.32558139534884E-2</v>
      </c>
      <c r="AK1036" s="16">
        <v>3.05263157894737E-2</v>
      </c>
      <c r="AL1036" s="16"/>
      <c r="AM1036" s="16">
        <v>2.4390243902439001E-2</v>
      </c>
      <c r="AN1036" s="16">
        <v>4.10628019323672E-2</v>
      </c>
      <c r="AO1036" s="16">
        <v>2.6652452025586401E-2</v>
      </c>
      <c r="AP1036" s="16">
        <v>1.54185022026432E-2</v>
      </c>
      <c r="AQ1036" s="16"/>
      <c r="AR1036" s="16">
        <v>3.5384615384615403E-2</v>
      </c>
      <c r="AS1036" s="16">
        <v>2.2443890274314201E-2</v>
      </c>
      <c r="AT1036" s="16"/>
      <c r="AU1036" s="16">
        <v>3.00751879699248E-2</v>
      </c>
      <c r="AV1036" s="16">
        <v>2.6465028355387499E-2</v>
      </c>
      <c r="AW1036" s="16"/>
      <c r="AX1036" s="16">
        <v>3.3434650455927001E-2</v>
      </c>
      <c r="AY1036" s="16">
        <v>2.55905511811024E-2</v>
      </c>
      <c r="AZ1036" s="16"/>
      <c r="BA1036" s="16">
        <v>3.3112582781456998E-2</v>
      </c>
      <c r="BB1036" s="16">
        <v>2.6439482961222099E-2</v>
      </c>
      <c r="BC1036" s="16"/>
      <c r="BD1036" s="16">
        <v>2.9940119760479E-2</v>
      </c>
      <c r="BE1036" s="16">
        <v>2.6333113890717599E-2</v>
      </c>
      <c r="BF1036" s="16"/>
      <c r="BG1036" s="16">
        <v>7.6923076923076901E-3</v>
      </c>
      <c r="BH1036" s="16">
        <v>2.8438769587928001E-2</v>
      </c>
      <c r="BI1036" s="16"/>
      <c r="BJ1036" s="16">
        <v>6.7114093959731499E-3</v>
      </c>
      <c r="BK1036" s="16">
        <v>3.0868167202572301E-2</v>
      </c>
      <c r="BL1036" s="16"/>
      <c r="BM1036" s="16">
        <v>2.1505376344085999E-2</v>
      </c>
      <c r="BN1036" s="16">
        <v>2.7594481103779201E-2</v>
      </c>
      <c r="BO1036" s="16"/>
      <c r="BP1036" s="16">
        <v>7.9365079365079395E-3</v>
      </c>
      <c r="BQ1036" s="16">
        <v>2.9981261711430399E-2</v>
      </c>
    </row>
    <row r="1037" spans="2:69" x14ac:dyDescent="0.25">
      <c r="B1037" t="s">
        <v>68</v>
      </c>
      <c r="C1037" s="16">
        <v>2.5903939557474401E-2</v>
      </c>
      <c r="D1037" s="16">
        <v>3.9711191335740102E-2</v>
      </c>
      <c r="E1037" s="16">
        <v>1.1952191235059801E-2</v>
      </c>
      <c r="F1037" s="16">
        <v>9.4339622641509396E-3</v>
      </c>
      <c r="G1037" s="16">
        <v>3.5714285714285698E-2</v>
      </c>
      <c r="H1037" s="16">
        <v>2.5270758122743701E-2</v>
      </c>
      <c r="I1037" s="16">
        <v>1.8050541516245501E-2</v>
      </c>
      <c r="J1037" s="16">
        <v>7.5268817204301106E-2</v>
      </c>
      <c r="K1037" s="16">
        <v>0</v>
      </c>
      <c r="L1037" s="16">
        <v>0</v>
      </c>
      <c r="M1037" s="16"/>
      <c r="N1037" s="16">
        <v>5.4347826086956499E-2</v>
      </c>
      <c r="O1037" s="16">
        <v>5.1546391752577303E-2</v>
      </c>
      <c r="P1037" s="16">
        <v>2.22772277227723E-2</v>
      </c>
      <c r="Q1037" s="16">
        <v>1.7740429505135401E-2</v>
      </c>
      <c r="R1037" s="16"/>
      <c r="S1037" s="16">
        <v>3.7037037037037E-2</v>
      </c>
      <c r="T1037" s="16">
        <v>0.02</v>
      </c>
      <c r="U1037" s="16">
        <v>1.5706806282722498E-2</v>
      </c>
      <c r="V1037" s="16">
        <v>3.3333333333333298E-2</v>
      </c>
      <c r="W1037" s="16">
        <v>1.63487738419619E-2</v>
      </c>
      <c r="X1037" s="16">
        <v>1.9851116625310201E-2</v>
      </c>
      <c r="Y1037" s="16">
        <v>1.6E-2</v>
      </c>
      <c r="Z1037" s="16"/>
      <c r="AA1037" s="16">
        <v>8.6705202312138702E-3</v>
      </c>
      <c r="AB1037" s="16">
        <v>3.6175710594315201E-2</v>
      </c>
      <c r="AC1037" s="16"/>
      <c r="AD1037" s="16">
        <v>3.54609929078014E-2</v>
      </c>
      <c r="AE1037" s="16">
        <v>2.3076923076923099E-2</v>
      </c>
      <c r="AF1037" s="16"/>
      <c r="AG1037" s="16">
        <v>3.7084398976982097E-2</v>
      </c>
      <c r="AH1037" s="16">
        <v>1.7740429505135401E-2</v>
      </c>
      <c r="AI1037" s="16"/>
      <c r="AJ1037" s="16">
        <v>1.8826135105204901E-2</v>
      </c>
      <c r="AK1037" s="16">
        <v>3.26315789473684E-2</v>
      </c>
      <c r="AL1037" s="16"/>
      <c r="AM1037" s="16">
        <v>9.7560975609756101E-2</v>
      </c>
      <c r="AN1037" s="16">
        <v>4.5893719806763301E-2</v>
      </c>
      <c r="AO1037" s="16">
        <v>2.5586353944562899E-2</v>
      </c>
      <c r="AP1037" s="16">
        <v>2.2026431718061702E-3</v>
      </c>
      <c r="AQ1037" s="16"/>
      <c r="AR1037" s="16">
        <v>1.38461538461538E-2</v>
      </c>
      <c r="AS1037" s="16">
        <v>3.24189526184539E-2</v>
      </c>
      <c r="AT1037" s="16"/>
      <c r="AU1037" s="16">
        <v>1.8796992481203E-2</v>
      </c>
      <c r="AV1037" s="16">
        <v>2.70951480781348E-2</v>
      </c>
      <c r="AW1037" s="16"/>
      <c r="AX1037" s="16">
        <v>1.82370820668693E-2</v>
      </c>
      <c r="AY1037" s="16">
        <v>2.7559055118110201E-2</v>
      </c>
      <c r="AZ1037" s="16"/>
      <c r="BA1037" s="16">
        <v>1.9867549668874201E-2</v>
      </c>
      <c r="BB1037" s="16">
        <v>2.6439482961222099E-2</v>
      </c>
      <c r="BC1037" s="16"/>
      <c r="BD1037" s="16">
        <v>2.39520958083832E-2</v>
      </c>
      <c r="BE1037" s="16">
        <v>2.6333113890717599E-2</v>
      </c>
      <c r="BF1037" s="16"/>
      <c r="BG1037" s="16">
        <v>2.3076923076923099E-2</v>
      </c>
      <c r="BH1037" s="16">
        <v>2.6117237376668601E-2</v>
      </c>
      <c r="BI1037" s="16"/>
      <c r="BJ1037" s="16">
        <v>1.34228187919463E-2</v>
      </c>
      <c r="BK1037" s="16">
        <v>2.8295819935691299E-2</v>
      </c>
      <c r="BL1037" s="16"/>
      <c r="BM1037" s="16">
        <v>2.1505376344085999E-2</v>
      </c>
      <c r="BN1037" s="16">
        <v>2.63947210557888E-2</v>
      </c>
      <c r="BO1037" s="16"/>
      <c r="BP1037" s="16">
        <v>3.9682539682539698E-3</v>
      </c>
      <c r="BQ1037" s="16">
        <v>2.93566520924422E-2</v>
      </c>
    </row>
    <row r="1038" spans="2:69" x14ac:dyDescent="0.25">
      <c r="C1038" s="16"/>
      <c r="D1038" s="16"/>
      <c r="E1038" s="16"/>
      <c r="F1038" s="16"/>
      <c r="G1038" s="16"/>
      <c r="H1038" s="16"/>
      <c r="I1038" s="16"/>
      <c r="J1038" s="16"/>
      <c r="K1038" s="16"/>
      <c r="L1038" s="16"/>
      <c r="M1038" s="16"/>
      <c r="N1038" s="16"/>
      <c r="O1038" s="16"/>
      <c r="P1038" s="16"/>
      <c r="Q1038" s="16"/>
      <c r="R1038" s="16"/>
      <c r="S1038" s="16"/>
      <c r="T1038" s="16"/>
      <c r="U1038" s="16"/>
      <c r="V1038" s="16"/>
      <c r="W1038" s="16"/>
      <c r="X1038" s="16"/>
      <c r="Y1038" s="16"/>
      <c r="Z1038" s="16"/>
      <c r="AA1038" s="16"/>
      <c r="AB1038" s="16"/>
      <c r="AC1038" s="16"/>
      <c r="AD1038" s="16"/>
      <c r="AE1038" s="16"/>
      <c r="AF1038" s="16"/>
      <c r="AG1038" s="16"/>
      <c r="AH1038" s="16"/>
      <c r="AI1038" s="16"/>
      <c r="AJ1038" s="16"/>
      <c r="AK1038" s="16"/>
      <c r="AL1038" s="16"/>
      <c r="AM1038" s="16"/>
      <c r="AN1038" s="16"/>
      <c r="AO1038" s="16"/>
      <c r="AP1038" s="16"/>
      <c r="AQ1038" s="16"/>
      <c r="AR1038" s="16"/>
      <c r="AS1038" s="16"/>
      <c r="AT1038" s="16"/>
      <c r="AU1038" s="16"/>
      <c r="AV1038" s="16"/>
      <c r="AW1038" s="16"/>
      <c r="AX1038" s="16"/>
      <c r="AY1038" s="16"/>
      <c r="AZ1038" s="16"/>
      <c r="BA1038" s="16"/>
      <c r="BB1038" s="16"/>
      <c r="BC1038" s="16"/>
      <c r="BD1038" s="16"/>
      <c r="BE1038" s="16"/>
      <c r="BF1038" s="16"/>
      <c r="BG1038" s="16"/>
      <c r="BH1038" s="16"/>
      <c r="BI1038" s="16"/>
      <c r="BJ1038" s="16"/>
      <c r="BK1038" s="16"/>
      <c r="BL1038" s="16"/>
      <c r="BM1038" s="16"/>
      <c r="BN1038" s="16"/>
      <c r="BO1038" s="16"/>
      <c r="BP1038" s="16"/>
      <c r="BQ1038" s="16"/>
    </row>
    <row r="1039" spans="2:69" x14ac:dyDescent="0.25">
      <c r="B1039" s="6" t="s">
        <v>486</v>
      </c>
      <c r="C1039" s="16"/>
      <c r="D1039" s="16"/>
      <c r="E1039" s="16"/>
      <c r="F1039" s="16"/>
      <c r="G1039" s="16"/>
      <c r="H1039" s="16"/>
      <c r="I1039" s="16"/>
      <c r="J1039" s="16"/>
      <c r="K1039" s="16"/>
      <c r="L1039" s="16"/>
      <c r="M1039" s="16"/>
      <c r="N1039" s="16"/>
      <c r="O1039" s="16"/>
      <c r="P1039" s="16"/>
      <c r="Q1039" s="16"/>
      <c r="R1039" s="16"/>
      <c r="S1039" s="16"/>
      <c r="T1039" s="16"/>
      <c r="U1039" s="16"/>
      <c r="V1039" s="16"/>
      <c r="W1039" s="16"/>
      <c r="X1039" s="16"/>
      <c r="Y1039" s="16"/>
      <c r="Z1039" s="16"/>
      <c r="AA1039" s="16"/>
      <c r="AB1039" s="16"/>
      <c r="AC1039" s="16"/>
      <c r="AD1039" s="16"/>
      <c r="AE1039" s="16"/>
      <c r="AF1039" s="16"/>
      <c r="AG1039" s="16"/>
      <c r="AH1039" s="16"/>
      <c r="AI1039" s="16"/>
      <c r="AJ1039" s="16"/>
      <c r="AK1039" s="16"/>
      <c r="AL1039" s="16"/>
      <c r="AM1039" s="16"/>
      <c r="AN1039" s="16"/>
      <c r="AO1039" s="16"/>
      <c r="AP1039" s="16"/>
      <c r="AQ1039" s="16"/>
      <c r="AR1039" s="16"/>
      <c r="AS1039" s="16"/>
      <c r="AT1039" s="16"/>
      <c r="AU1039" s="16"/>
      <c r="AV1039" s="16"/>
      <c r="AW1039" s="16"/>
      <c r="AX1039" s="16"/>
      <c r="AY1039" s="16"/>
      <c r="AZ1039" s="16"/>
      <c r="BA1039" s="16"/>
      <c r="BB1039" s="16"/>
      <c r="BC1039" s="16"/>
      <c r="BD1039" s="16"/>
      <c r="BE1039" s="16"/>
      <c r="BF1039" s="16"/>
      <c r="BG1039" s="16"/>
      <c r="BH1039" s="16"/>
      <c r="BI1039" s="16"/>
      <c r="BJ1039" s="16"/>
      <c r="BK1039" s="16"/>
      <c r="BL1039" s="16"/>
      <c r="BM1039" s="16"/>
      <c r="BN1039" s="16"/>
      <c r="BO1039" s="16"/>
      <c r="BP1039" s="16"/>
      <c r="BQ1039" s="16"/>
    </row>
    <row r="1040" spans="2:69" x14ac:dyDescent="0.25">
      <c r="B1040" s="23" t="s">
        <v>699</v>
      </c>
      <c r="C1040" s="16"/>
      <c r="D1040" s="16"/>
      <c r="E1040" s="16"/>
      <c r="F1040" s="16"/>
      <c r="G1040" s="16"/>
      <c r="H1040" s="16"/>
      <c r="I1040" s="16"/>
      <c r="J1040" s="16"/>
      <c r="K1040" s="16"/>
      <c r="L1040" s="16"/>
      <c r="M1040" s="16"/>
      <c r="N1040" s="16"/>
      <c r="O1040" s="16"/>
      <c r="P1040" s="16"/>
      <c r="Q1040" s="16"/>
      <c r="R1040" s="16"/>
      <c r="S1040" s="16"/>
      <c r="T1040" s="16"/>
      <c r="U1040" s="16"/>
      <c r="V1040" s="16"/>
      <c r="W1040" s="16"/>
      <c r="X1040" s="16"/>
      <c r="Y1040" s="16"/>
      <c r="Z1040" s="16"/>
      <c r="AA1040" s="16"/>
      <c r="AB1040" s="16"/>
      <c r="AC1040" s="16"/>
      <c r="AD1040" s="16"/>
      <c r="AE1040" s="16"/>
      <c r="AF1040" s="16"/>
      <c r="AG1040" s="16"/>
      <c r="AH1040" s="16"/>
      <c r="AI1040" s="16"/>
      <c r="AJ1040" s="16"/>
      <c r="AK1040" s="16"/>
      <c r="AL1040" s="16"/>
      <c r="AM1040" s="16"/>
      <c r="AN1040" s="16"/>
      <c r="AO1040" s="16"/>
      <c r="AP1040" s="16"/>
      <c r="AQ1040" s="16"/>
      <c r="AR1040" s="16"/>
      <c r="AS1040" s="16"/>
      <c r="AT1040" s="16"/>
      <c r="AU1040" s="16"/>
      <c r="AV1040" s="16"/>
      <c r="AW1040" s="16"/>
      <c r="AX1040" s="16"/>
      <c r="AY1040" s="16"/>
      <c r="AZ1040" s="16"/>
      <c r="BA1040" s="16"/>
      <c r="BB1040" s="16"/>
      <c r="BC1040" s="16"/>
      <c r="BD1040" s="16"/>
      <c r="BE1040" s="16"/>
      <c r="BF1040" s="16"/>
      <c r="BG1040" s="16"/>
      <c r="BH1040" s="16"/>
      <c r="BI1040" s="16"/>
      <c r="BJ1040" s="16"/>
      <c r="BK1040" s="16"/>
      <c r="BL1040" s="16"/>
      <c r="BM1040" s="16"/>
      <c r="BN1040" s="16"/>
      <c r="BO1040" s="16"/>
      <c r="BP1040" s="16"/>
      <c r="BQ1040" s="16"/>
    </row>
    <row r="1041" spans="2:69" x14ac:dyDescent="0.25">
      <c r="B1041" t="s">
        <v>478</v>
      </c>
      <c r="C1041" s="16">
        <v>0.240690771721533</v>
      </c>
      <c r="D1041" s="16">
        <v>0.191335740072202</v>
      </c>
      <c r="E1041" s="16">
        <v>0.25099601593625498</v>
      </c>
      <c r="F1041" s="16">
        <v>0.31132075471698101</v>
      </c>
      <c r="G1041" s="16">
        <v>0.29670329670329698</v>
      </c>
      <c r="H1041" s="16">
        <v>0.202166064981949</v>
      </c>
      <c r="I1041" s="16">
        <v>0.223826714801444</v>
      </c>
      <c r="J1041" s="16">
        <v>0.18279569892473099</v>
      </c>
      <c r="K1041" s="16">
        <v>0.269230769230769</v>
      </c>
      <c r="L1041" s="16">
        <v>0.14000000000000001</v>
      </c>
      <c r="M1041" s="16"/>
      <c r="N1041" s="16">
        <v>0.25</v>
      </c>
      <c r="O1041" s="16">
        <v>0.22164948453608199</v>
      </c>
      <c r="P1041" s="16">
        <v>0.20297029702970301</v>
      </c>
      <c r="Q1041" s="16">
        <v>0.25676937441643299</v>
      </c>
      <c r="R1041" s="16"/>
      <c r="S1041" s="16">
        <v>0.24691358024691401</v>
      </c>
      <c r="T1041" s="16">
        <v>0.27333333333333298</v>
      </c>
      <c r="U1041" s="16">
        <v>0.26178010471204199</v>
      </c>
      <c r="V1041" s="16">
        <v>0.22962962962962999</v>
      </c>
      <c r="W1041" s="16">
        <v>0.20980926430517699</v>
      </c>
      <c r="X1041" s="16">
        <v>0.230769230769231</v>
      </c>
      <c r="Y1041" s="16">
        <v>0.32</v>
      </c>
      <c r="Z1041" s="16"/>
      <c r="AA1041" s="16">
        <v>0.27456647398843897</v>
      </c>
      <c r="AB1041" s="16">
        <v>0.220499569336779</v>
      </c>
      <c r="AC1041" s="16"/>
      <c r="AD1041" s="16">
        <v>0.23640661938534299</v>
      </c>
      <c r="AE1041" s="16">
        <v>0.24195804195804199</v>
      </c>
      <c r="AF1041" s="16"/>
      <c r="AG1041" s="16">
        <v>0.218670076726343</v>
      </c>
      <c r="AH1041" s="16">
        <v>0.25676937441643299</v>
      </c>
      <c r="AI1041" s="16"/>
      <c r="AJ1041" s="16">
        <v>0.26799557032115201</v>
      </c>
      <c r="AK1041" s="16">
        <v>0.214736842105263</v>
      </c>
      <c r="AL1041" s="16"/>
      <c r="AM1041" s="16">
        <v>0.219512195121951</v>
      </c>
      <c r="AN1041" s="16">
        <v>0.241545893719807</v>
      </c>
      <c r="AO1041" s="16">
        <v>0.215351812366738</v>
      </c>
      <c r="AP1041" s="16">
        <v>0.29295154185021999</v>
      </c>
      <c r="AQ1041" s="16"/>
      <c r="AR1041" s="16">
        <v>0.24461538461538501</v>
      </c>
      <c r="AS1041" s="16">
        <v>0.23857024106400701</v>
      </c>
      <c r="AT1041" s="16"/>
      <c r="AU1041" s="16">
        <v>0.26315789473684198</v>
      </c>
      <c r="AV1041" s="16">
        <v>0.23692501575299299</v>
      </c>
      <c r="AW1041" s="16"/>
      <c r="AX1041" s="16">
        <v>0.26443768996960498</v>
      </c>
      <c r="AY1041" s="16">
        <v>0.23556430446194199</v>
      </c>
      <c r="AZ1041" s="16"/>
      <c r="BA1041" s="16">
        <v>0.258278145695364</v>
      </c>
      <c r="BB1041" s="16">
        <v>0.23913043478260901</v>
      </c>
      <c r="BC1041" s="16"/>
      <c r="BD1041" s="16">
        <v>0.230538922155689</v>
      </c>
      <c r="BE1041" s="16">
        <v>0.24292297564186999</v>
      </c>
      <c r="BF1041" s="16"/>
      <c r="BG1041" s="16">
        <v>0.33076923076923098</v>
      </c>
      <c r="BH1041" s="16">
        <v>0.233894370284388</v>
      </c>
      <c r="BI1041" s="16"/>
      <c r="BJ1041" s="16">
        <v>0.30536912751677903</v>
      </c>
      <c r="BK1041" s="16">
        <v>0.22829581993569101</v>
      </c>
      <c r="BL1041" s="16"/>
      <c r="BM1041" s="16">
        <v>0.247311827956989</v>
      </c>
      <c r="BN1041" s="16">
        <v>0.23995200959808</v>
      </c>
      <c r="BO1041" s="16"/>
      <c r="BP1041" s="16">
        <v>0.28174603174603202</v>
      </c>
      <c r="BQ1041" s="16">
        <v>0.23422860712054999</v>
      </c>
    </row>
    <row r="1042" spans="2:69" x14ac:dyDescent="0.25">
      <c r="B1042" t="s">
        <v>479</v>
      </c>
      <c r="C1042" s="16">
        <v>0.39503507825148398</v>
      </c>
      <c r="D1042" s="16">
        <v>0.37184115523465699</v>
      </c>
      <c r="E1042" s="16">
        <v>0.40637450199203201</v>
      </c>
      <c r="F1042" s="16">
        <v>0.38679245283018898</v>
      </c>
      <c r="G1042" s="16">
        <v>0.379120879120879</v>
      </c>
      <c r="H1042" s="16">
        <v>0.44765342960288801</v>
      </c>
      <c r="I1042" s="16">
        <v>0.36101083032490999</v>
      </c>
      <c r="J1042" s="16">
        <v>0.40860215053763399</v>
      </c>
      <c r="K1042" s="16">
        <v>0.42307692307692302</v>
      </c>
      <c r="L1042" s="16">
        <v>0.46</v>
      </c>
      <c r="M1042" s="16"/>
      <c r="N1042" s="16">
        <v>0.36413043478260898</v>
      </c>
      <c r="O1042" s="16">
        <v>0.35051546391752603</v>
      </c>
      <c r="P1042" s="16">
        <v>0.41089108910891098</v>
      </c>
      <c r="Q1042" s="16">
        <v>0.40242763772175499</v>
      </c>
      <c r="R1042" s="16"/>
      <c r="S1042" s="16">
        <v>0.38271604938271597</v>
      </c>
      <c r="T1042" s="16">
        <v>0.413333333333333</v>
      </c>
      <c r="U1042" s="16">
        <v>0.36649214659685903</v>
      </c>
      <c r="V1042" s="16">
        <v>0.34814814814814798</v>
      </c>
      <c r="W1042" s="16">
        <v>0.43596730245231602</v>
      </c>
      <c r="X1042" s="16">
        <v>0.43176178660049602</v>
      </c>
      <c r="Y1042" s="16">
        <v>0.36399999999999999</v>
      </c>
      <c r="Z1042" s="16"/>
      <c r="AA1042" s="16">
        <v>0.42341040462427698</v>
      </c>
      <c r="AB1042" s="16">
        <v>0.37812230835486599</v>
      </c>
      <c r="AC1042" s="16"/>
      <c r="AD1042" s="16">
        <v>0.42080378250591</v>
      </c>
      <c r="AE1042" s="16">
        <v>0.387412587412587</v>
      </c>
      <c r="AF1042" s="16"/>
      <c r="AG1042" s="16">
        <v>0.38491048593350402</v>
      </c>
      <c r="AH1042" s="16">
        <v>0.40242763772175499</v>
      </c>
      <c r="AI1042" s="16"/>
      <c r="AJ1042" s="16">
        <v>0.393133997785161</v>
      </c>
      <c r="AK1042" s="16">
        <v>0.396842105263158</v>
      </c>
      <c r="AL1042" s="16"/>
      <c r="AM1042" s="16">
        <v>0.41463414634146301</v>
      </c>
      <c r="AN1042" s="16">
        <v>0.34057971014492799</v>
      </c>
      <c r="AO1042" s="16">
        <v>0.412579957356077</v>
      </c>
      <c r="AP1042" s="16">
        <v>0.40969162995594699</v>
      </c>
      <c r="AQ1042" s="16"/>
      <c r="AR1042" s="16">
        <v>0.41538461538461502</v>
      </c>
      <c r="AS1042" s="16">
        <v>0.38403990024937701</v>
      </c>
      <c r="AT1042" s="16"/>
      <c r="AU1042" s="16">
        <v>0.42857142857142899</v>
      </c>
      <c r="AV1042" s="16">
        <v>0.38941398865784499</v>
      </c>
      <c r="AW1042" s="16"/>
      <c r="AX1042" s="16">
        <v>0.37689969604863199</v>
      </c>
      <c r="AY1042" s="16">
        <v>0.39895013123359602</v>
      </c>
      <c r="AZ1042" s="16"/>
      <c r="BA1042" s="16">
        <v>0.42384105960264901</v>
      </c>
      <c r="BB1042" s="16">
        <v>0.39247943595769702</v>
      </c>
      <c r="BC1042" s="16"/>
      <c r="BD1042" s="16">
        <v>0.410179640718563</v>
      </c>
      <c r="BE1042" s="16">
        <v>0.39170506912442399</v>
      </c>
      <c r="BF1042" s="16"/>
      <c r="BG1042" s="16">
        <v>0.41538461538461502</v>
      </c>
      <c r="BH1042" s="16">
        <v>0.39349970980847399</v>
      </c>
      <c r="BI1042" s="16"/>
      <c r="BJ1042" s="16">
        <v>0.45973154362416102</v>
      </c>
      <c r="BK1042" s="16">
        <v>0.38263665594855301</v>
      </c>
      <c r="BL1042" s="16"/>
      <c r="BM1042" s="16">
        <v>0.42473118279569899</v>
      </c>
      <c r="BN1042" s="16">
        <v>0.39172165566886602</v>
      </c>
      <c r="BO1042" s="16"/>
      <c r="BP1042" s="16">
        <v>0.42063492063492097</v>
      </c>
      <c r="BQ1042" s="16">
        <v>0.39100562148657098</v>
      </c>
    </row>
    <row r="1043" spans="2:69" x14ac:dyDescent="0.25">
      <c r="B1043" t="s">
        <v>480</v>
      </c>
      <c r="C1043" s="16">
        <v>0.23043712898003199</v>
      </c>
      <c r="D1043" s="16">
        <v>0.27075812274368199</v>
      </c>
      <c r="E1043" s="16">
        <v>0.20717131474103601</v>
      </c>
      <c r="F1043" s="16">
        <v>0.20283018867924499</v>
      </c>
      <c r="G1043" s="16">
        <v>0.17857142857142899</v>
      </c>
      <c r="H1043" s="16">
        <v>0.25992779783393499</v>
      </c>
      <c r="I1043" s="16">
        <v>0.26714801444043301</v>
      </c>
      <c r="J1043" s="16">
        <v>0.225806451612903</v>
      </c>
      <c r="K1043" s="16">
        <v>0.19230769230769201</v>
      </c>
      <c r="L1043" s="16">
        <v>0.3</v>
      </c>
      <c r="M1043" s="16"/>
      <c r="N1043" s="16">
        <v>0.21195652173912999</v>
      </c>
      <c r="O1043" s="16">
        <v>0.27835051546391798</v>
      </c>
      <c r="P1043" s="16">
        <v>0.235148514851485</v>
      </c>
      <c r="Q1043" s="16">
        <v>0.22315592903828199</v>
      </c>
      <c r="R1043" s="16"/>
      <c r="S1043" s="16">
        <v>0.22839506172839499</v>
      </c>
      <c r="T1043" s="16">
        <v>0.21333333333333299</v>
      </c>
      <c r="U1043" s="16">
        <v>0.24607329842931899</v>
      </c>
      <c r="V1043" s="16">
        <v>0.29259259259259301</v>
      </c>
      <c r="W1043" s="16">
        <v>0.22343324250681201</v>
      </c>
      <c r="X1043" s="16">
        <v>0.20843672456575699</v>
      </c>
      <c r="Y1043" s="16">
        <v>0.19600000000000001</v>
      </c>
      <c r="Z1043" s="16"/>
      <c r="AA1043" s="16">
        <v>0.199421965317919</v>
      </c>
      <c r="AB1043" s="16">
        <v>0.24892334194659799</v>
      </c>
      <c r="AC1043" s="16"/>
      <c r="AD1043" s="16">
        <v>0.205673758865248</v>
      </c>
      <c r="AE1043" s="16">
        <v>0.23776223776223801</v>
      </c>
      <c r="AF1043" s="16"/>
      <c r="AG1043" s="16">
        <v>0.24040920716112499</v>
      </c>
      <c r="AH1043" s="16">
        <v>0.22315592903828199</v>
      </c>
      <c r="AI1043" s="16"/>
      <c r="AJ1043" s="16">
        <v>0.21816168327796201</v>
      </c>
      <c r="AK1043" s="16">
        <v>0.24210526315789499</v>
      </c>
      <c r="AL1043" s="16"/>
      <c r="AM1043" s="16">
        <v>0.17073170731707299</v>
      </c>
      <c r="AN1043" s="16">
        <v>0.23913043478260901</v>
      </c>
      <c r="AO1043" s="16">
        <v>0.23773987206823</v>
      </c>
      <c r="AP1043" s="16">
        <v>0.21145374449339199</v>
      </c>
      <c r="AQ1043" s="16"/>
      <c r="AR1043" s="16">
        <v>0.22153846153846199</v>
      </c>
      <c r="AS1043" s="16">
        <v>0.23524522028262701</v>
      </c>
      <c r="AT1043" s="16"/>
      <c r="AU1043" s="16">
        <v>0.18421052631578899</v>
      </c>
      <c r="AV1043" s="16">
        <v>0.23818525519848799</v>
      </c>
      <c r="AW1043" s="16"/>
      <c r="AX1043" s="16">
        <v>0.22796352583586599</v>
      </c>
      <c r="AY1043" s="16">
        <v>0.23097112860892399</v>
      </c>
      <c r="AZ1043" s="16"/>
      <c r="BA1043" s="16">
        <v>0.17218543046357601</v>
      </c>
      <c r="BB1043" s="16">
        <v>0.23560517038777901</v>
      </c>
      <c r="BC1043" s="16"/>
      <c r="BD1043" s="16">
        <v>0.224550898203593</v>
      </c>
      <c r="BE1043" s="16">
        <v>0.23173140223831501</v>
      </c>
      <c r="BF1043" s="16"/>
      <c r="BG1043" s="16">
        <v>0.146153846153846</v>
      </c>
      <c r="BH1043" s="16">
        <v>0.23679628554846199</v>
      </c>
      <c r="BI1043" s="16"/>
      <c r="BJ1043" s="16">
        <v>0.177852348993289</v>
      </c>
      <c r="BK1043" s="16">
        <v>0.24051446945337601</v>
      </c>
      <c r="BL1043" s="16"/>
      <c r="BM1043" s="16">
        <v>0.231182795698925</v>
      </c>
      <c r="BN1043" s="16">
        <v>0.23035392921415701</v>
      </c>
      <c r="BO1043" s="16"/>
      <c r="BP1043" s="16">
        <v>0.21031746031745999</v>
      </c>
      <c r="BQ1043" s="16">
        <v>0.23360399750156199</v>
      </c>
    </row>
    <row r="1044" spans="2:69" x14ac:dyDescent="0.25">
      <c r="B1044" t="s">
        <v>481</v>
      </c>
      <c r="C1044" s="16">
        <v>9.0663788451160299E-2</v>
      </c>
      <c r="D1044" s="16">
        <v>8.6642599277978294E-2</v>
      </c>
      <c r="E1044" s="16">
        <v>0.123505976095618</v>
      </c>
      <c r="F1044" s="16">
        <v>7.5471698113207503E-2</v>
      </c>
      <c r="G1044" s="16">
        <v>8.5164835164835195E-2</v>
      </c>
      <c r="H1044" s="16">
        <v>6.8592057761732897E-2</v>
      </c>
      <c r="I1044" s="16">
        <v>0.10830324909747301</v>
      </c>
      <c r="J1044" s="16">
        <v>8.6021505376344107E-2</v>
      </c>
      <c r="K1044" s="16">
        <v>9.6153846153846201E-2</v>
      </c>
      <c r="L1044" s="16">
        <v>0.08</v>
      </c>
      <c r="M1044" s="16"/>
      <c r="N1044" s="16">
        <v>9.2391304347826095E-2</v>
      </c>
      <c r="O1044" s="16">
        <v>7.7319587628865996E-2</v>
      </c>
      <c r="P1044" s="16">
        <v>0.116336633663366</v>
      </c>
      <c r="Q1044" s="16">
        <v>8.3099906629318404E-2</v>
      </c>
      <c r="R1044" s="16"/>
      <c r="S1044" s="16">
        <v>8.6419753086419707E-2</v>
      </c>
      <c r="T1044" s="16">
        <v>0.08</v>
      </c>
      <c r="U1044" s="16">
        <v>8.9005235602094196E-2</v>
      </c>
      <c r="V1044" s="16">
        <v>7.7777777777777807E-2</v>
      </c>
      <c r="W1044" s="16">
        <v>0.103542234332425</v>
      </c>
      <c r="X1044" s="16">
        <v>8.4367245657568202E-2</v>
      </c>
      <c r="Y1044" s="16">
        <v>8.7999999999999995E-2</v>
      </c>
      <c r="Z1044" s="16"/>
      <c r="AA1044" s="16">
        <v>8.2369942196531806E-2</v>
      </c>
      <c r="AB1044" s="16">
        <v>9.5607235142118899E-2</v>
      </c>
      <c r="AC1044" s="16"/>
      <c r="AD1044" s="16">
        <v>8.5106382978723402E-2</v>
      </c>
      <c r="AE1044" s="16">
        <v>9.2307692307692299E-2</v>
      </c>
      <c r="AF1044" s="16"/>
      <c r="AG1044" s="16">
        <v>0.101023017902813</v>
      </c>
      <c r="AH1044" s="16">
        <v>8.3099906629318404E-2</v>
      </c>
      <c r="AI1044" s="16"/>
      <c r="AJ1044" s="16">
        <v>8.3056478405315604E-2</v>
      </c>
      <c r="AK1044" s="16">
        <v>9.7894736842105298E-2</v>
      </c>
      <c r="AL1044" s="16"/>
      <c r="AM1044" s="16">
        <v>7.3170731707317097E-2</v>
      </c>
      <c r="AN1044" s="16">
        <v>0.106280193236715</v>
      </c>
      <c r="AO1044" s="16">
        <v>9.7014925373134303E-2</v>
      </c>
      <c r="AP1044" s="16">
        <v>6.6079295154184994E-2</v>
      </c>
      <c r="AQ1044" s="16"/>
      <c r="AR1044" s="16">
        <v>9.0769230769230796E-2</v>
      </c>
      <c r="AS1044" s="16">
        <v>9.0606816292601797E-2</v>
      </c>
      <c r="AT1044" s="16"/>
      <c r="AU1044" s="16">
        <v>8.6466165413533802E-2</v>
      </c>
      <c r="AV1044" s="16">
        <v>9.1367359798361705E-2</v>
      </c>
      <c r="AW1044" s="16"/>
      <c r="AX1044" s="16">
        <v>9.4224924012158096E-2</v>
      </c>
      <c r="AY1044" s="16">
        <v>8.9895013123359596E-2</v>
      </c>
      <c r="AZ1044" s="16"/>
      <c r="BA1044" s="16">
        <v>0.105960264900662</v>
      </c>
      <c r="BB1044" s="16">
        <v>8.9306698002350193E-2</v>
      </c>
      <c r="BC1044" s="16"/>
      <c r="BD1044" s="16">
        <v>8.9820359281437098E-2</v>
      </c>
      <c r="BE1044" s="16">
        <v>9.0849242922975595E-2</v>
      </c>
      <c r="BF1044" s="16"/>
      <c r="BG1044" s="16">
        <v>5.3846153846153801E-2</v>
      </c>
      <c r="BH1044" s="16">
        <v>9.3441671503192103E-2</v>
      </c>
      <c r="BI1044" s="16"/>
      <c r="BJ1044" s="16">
        <v>4.3624161073825503E-2</v>
      </c>
      <c r="BK1044" s="16">
        <v>9.9678456591639902E-2</v>
      </c>
      <c r="BL1044" s="16"/>
      <c r="BM1044" s="16">
        <v>6.9892473118279605E-2</v>
      </c>
      <c r="BN1044" s="16">
        <v>9.2981403719256103E-2</v>
      </c>
      <c r="BO1044" s="16"/>
      <c r="BP1044" s="16">
        <v>7.9365079365079402E-2</v>
      </c>
      <c r="BQ1044" s="16">
        <v>9.2442223610243596E-2</v>
      </c>
    </row>
    <row r="1045" spans="2:69" x14ac:dyDescent="0.25">
      <c r="B1045" t="s">
        <v>482</v>
      </c>
      <c r="C1045" s="16">
        <v>1.7269293038316199E-2</v>
      </c>
      <c r="D1045" s="16">
        <v>3.9711191335740102E-2</v>
      </c>
      <c r="E1045" s="16">
        <v>3.9840637450199202E-3</v>
      </c>
      <c r="F1045" s="16">
        <v>1.88679245283019E-2</v>
      </c>
      <c r="G1045" s="16">
        <v>1.37362637362637E-2</v>
      </c>
      <c r="H1045" s="16">
        <v>1.0830324909747301E-2</v>
      </c>
      <c r="I1045" s="16">
        <v>2.5270758122743701E-2</v>
      </c>
      <c r="J1045" s="16">
        <v>0</v>
      </c>
      <c r="K1045" s="16">
        <v>1.9230769230769201E-2</v>
      </c>
      <c r="L1045" s="16">
        <v>0</v>
      </c>
      <c r="M1045" s="16"/>
      <c r="N1045" s="16">
        <v>3.8043478260869602E-2</v>
      </c>
      <c r="O1045" s="16">
        <v>1.03092783505155E-2</v>
      </c>
      <c r="P1045" s="16">
        <v>1.2376237623762399E-2</v>
      </c>
      <c r="Q1045" s="16">
        <v>1.6806722689075598E-2</v>
      </c>
      <c r="R1045" s="16"/>
      <c r="S1045" s="16">
        <v>1.85185185185185E-2</v>
      </c>
      <c r="T1045" s="16">
        <v>1.3333333333333299E-2</v>
      </c>
      <c r="U1045" s="16">
        <v>1.5706806282722498E-2</v>
      </c>
      <c r="V1045" s="16">
        <v>1.85185185185185E-2</v>
      </c>
      <c r="W1045" s="16">
        <v>1.36239782016349E-2</v>
      </c>
      <c r="X1045" s="16">
        <v>2.4813895781637701E-2</v>
      </c>
      <c r="Y1045" s="16">
        <v>1.2E-2</v>
      </c>
      <c r="Z1045" s="16"/>
      <c r="AA1045" s="16">
        <v>1.15606936416185E-2</v>
      </c>
      <c r="AB1045" s="16">
        <v>2.0671834625322998E-2</v>
      </c>
      <c r="AC1045" s="16"/>
      <c r="AD1045" s="16">
        <v>1.41843971631206E-2</v>
      </c>
      <c r="AE1045" s="16">
        <v>1.8181818181818198E-2</v>
      </c>
      <c r="AF1045" s="16"/>
      <c r="AG1045" s="16">
        <v>1.7902813299232701E-2</v>
      </c>
      <c r="AH1045" s="16">
        <v>1.6806722689075598E-2</v>
      </c>
      <c r="AI1045" s="16"/>
      <c r="AJ1045" s="16">
        <v>1.32890365448505E-2</v>
      </c>
      <c r="AK1045" s="16">
        <v>2.1052631578947399E-2</v>
      </c>
      <c r="AL1045" s="16"/>
      <c r="AM1045" s="16">
        <v>2.4390243902439001E-2</v>
      </c>
      <c r="AN1045" s="16">
        <v>2.1739130434782601E-2</v>
      </c>
      <c r="AO1045" s="16">
        <v>1.49253731343284E-2</v>
      </c>
      <c r="AP1045" s="16">
        <v>1.54185022026432E-2</v>
      </c>
      <c r="AQ1045" s="16"/>
      <c r="AR1045" s="16">
        <v>9.2307692307692299E-3</v>
      </c>
      <c r="AS1045" s="16">
        <v>2.1612635078969201E-2</v>
      </c>
      <c r="AT1045" s="16"/>
      <c r="AU1045" s="16">
        <v>1.50375939849624E-2</v>
      </c>
      <c r="AV1045" s="16">
        <v>1.7643352236925001E-2</v>
      </c>
      <c r="AW1045" s="16"/>
      <c r="AX1045" s="16">
        <v>1.82370820668693E-2</v>
      </c>
      <c r="AY1045" s="16">
        <v>1.70603674540682E-2</v>
      </c>
      <c r="AZ1045" s="16"/>
      <c r="BA1045" s="16">
        <v>1.9867549668874201E-2</v>
      </c>
      <c r="BB1045" s="16">
        <v>1.70387779083431E-2</v>
      </c>
      <c r="BC1045" s="16"/>
      <c r="BD1045" s="16">
        <v>2.39520958083832E-2</v>
      </c>
      <c r="BE1045" s="16">
        <v>1.5799868334430499E-2</v>
      </c>
      <c r="BF1045" s="16"/>
      <c r="BG1045" s="16">
        <v>3.0769230769230799E-2</v>
      </c>
      <c r="BH1045" s="16">
        <v>1.6250725478816001E-2</v>
      </c>
      <c r="BI1045" s="16"/>
      <c r="BJ1045" s="16">
        <v>1.00671140939597E-2</v>
      </c>
      <c r="BK1045" s="16">
        <v>1.8649517684887498E-2</v>
      </c>
      <c r="BL1045" s="16"/>
      <c r="BM1045" s="16">
        <v>1.0752688172042999E-2</v>
      </c>
      <c r="BN1045" s="16">
        <v>1.7996400719856E-2</v>
      </c>
      <c r="BO1045" s="16"/>
      <c r="BP1045" s="16">
        <v>3.9682539682539698E-3</v>
      </c>
      <c r="BQ1045" s="16">
        <v>1.9362898188632099E-2</v>
      </c>
    </row>
    <row r="1046" spans="2:69" x14ac:dyDescent="0.25">
      <c r="B1046" t="s">
        <v>68</v>
      </c>
      <c r="C1046" s="16">
        <v>2.5903939557474401E-2</v>
      </c>
      <c r="D1046" s="16">
        <v>3.9711191335740102E-2</v>
      </c>
      <c r="E1046" s="16">
        <v>7.9681274900398405E-3</v>
      </c>
      <c r="F1046" s="16">
        <v>4.7169811320754698E-3</v>
      </c>
      <c r="G1046" s="16">
        <v>4.6703296703296697E-2</v>
      </c>
      <c r="H1046" s="16">
        <v>1.0830324909747301E-2</v>
      </c>
      <c r="I1046" s="16">
        <v>1.4440433212996401E-2</v>
      </c>
      <c r="J1046" s="16">
        <v>9.6774193548387094E-2</v>
      </c>
      <c r="K1046" s="16">
        <v>0</v>
      </c>
      <c r="L1046" s="16">
        <v>0.02</v>
      </c>
      <c r="M1046" s="16"/>
      <c r="N1046" s="16">
        <v>4.3478260869565202E-2</v>
      </c>
      <c r="O1046" s="16">
        <v>6.18556701030928E-2</v>
      </c>
      <c r="P1046" s="16">
        <v>2.22772277227723E-2</v>
      </c>
      <c r="Q1046" s="16">
        <v>1.7740429505135401E-2</v>
      </c>
      <c r="R1046" s="16"/>
      <c r="S1046" s="16">
        <v>3.7037037037037E-2</v>
      </c>
      <c r="T1046" s="16">
        <v>6.6666666666666697E-3</v>
      </c>
      <c r="U1046" s="16">
        <v>2.0942408376963401E-2</v>
      </c>
      <c r="V1046" s="16">
        <v>3.3333333333333298E-2</v>
      </c>
      <c r="W1046" s="16">
        <v>1.36239782016349E-2</v>
      </c>
      <c r="X1046" s="16">
        <v>1.9851116625310201E-2</v>
      </c>
      <c r="Y1046" s="16">
        <v>0.02</v>
      </c>
      <c r="Z1046" s="16"/>
      <c r="AA1046" s="16">
        <v>8.6705202312138702E-3</v>
      </c>
      <c r="AB1046" s="16">
        <v>3.6175710594315201E-2</v>
      </c>
      <c r="AC1046" s="16"/>
      <c r="AD1046" s="16">
        <v>3.7825059101654797E-2</v>
      </c>
      <c r="AE1046" s="16">
        <v>2.2377622377622398E-2</v>
      </c>
      <c r="AF1046" s="16"/>
      <c r="AG1046" s="16">
        <v>3.7084398976982097E-2</v>
      </c>
      <c r="AH1046" s="16">
        <v>1.7740429505135401E-2</v>
      </c>
      <c r="AI1046" s="16"/>
      <c r="AJ1046" s="16">
        <v>2.43632336655592E-2</v>
      </c>
      <c r="AK1046" s="16">
        <v>2.7368421052631601E-2</v>
      </c>
      <c r="AL1046" s="16"/>
      <c r="AM1046" s="16">
        <v>9.7560975609756101E-2</v>
      </c>
      <c r="AN1046" s="16">
        <v>5.0724637681159403E-2</v>
      </c>
      <c r="AO1046" s="16">
        <v>2.2388059701492501E-2</v>
      </c>
      <c r="AP1046" s="16">
        <v>4.4052863436123404E-3</v>
      </c>
      <c r="AQ1046" s="16"/>
      <c r="AR1046" s="16">
        <v>1.8461538461538501E-2</v>
      </c>
      <c r="AS1046" s="16">
        <v>2.9925187032419E-2</v>
      </c>
      <c r="AT1046" s="16"/>
      <c r="AU1046" s="16">
        <v>2.2556390977443601E-2</v>
      </c>
      <c r="AV1046" s="16">
        <v>2.6465028355387499E-2</v>
      </c>
      <c r="AW1046" s="16"/>
      <c r="AX1046" s="16">
        <v>1.82370820668693E-2</v>
      </c>
      <c r="AY1046" s="16">
        <v>2.7559055118110201E-2</v>
      </c>
      <c r="AZ1046" s="16"/>
      <c r="BA1046" s="16">
        <v>1.9867549668874201E-2</v>
      </c>
      <c r="BB1046" s="16">
        <v>2.6439482961222099E-2</v>
      </c>
      <c r="BC1046" s="16"/>
      <c r="BD1046" s="16">
        <v>2.09580838323353E-2</v>
      </c>
      <c r="BE1046" s="16">
        <v>2.6991441737985501E-2</v>
      </c>
      <c r="BF1046" s="16"/>
      <c r="BG1046" s="16">
        <v>2.3076923076923099E-2</v>
      </c>
      <c r="BH1046" s="16">
        <v>2.6117237376668601E-2</v>
      </c>
      <c r="BI1046" s="16"/>
      <c r="BJ1046" s="16">
        <v>3.3557046979865801E-3</v>
      </c>
      <c r="BK1046" s="16">
        <v>3.0225080385852102E-2</v>
      </c>
      <c r="BL1046" s="16"/>
      <c r="BM1046" s="16">
        <v>1.6129032258064498E-2</v>
      </c>
      <c r="BN1046" s="16">
        <v>2.6994601079783999E-2</v>
      </c>
      <c r="BO1046" s="16"/>
      <c r="BP1046" s="16">
        <v>3.9682539682539698E-3</v>
      </c>
      <c r="BQ1046" s="16">
        <v>2.93566520924422E-2</v>
      </c>
    </row>
    <row r="1047" spans="2:69" x14ac:dyDescent="0.25">
      <c r="C1047" s="16"/>
      <c r="D1047" s="16"/>
      <c r="E1047" s="16"/>
      <c r="F1047" s="16"/>
      <c r="G1047" s="16"/>
      <c r="H1047" s="16"/>
      <c r="I1047" s="16"/>
      <c r="J1047" s="16"/>
      <c r="K1047" s="16"/>
      <c r="L1047" s="16"/>
      <c r="M1047" s="16"/>
      <c r="N1047" s="16"/>
      <c r="O1047" s="16"/>
      <c r="P1047" s="16"/>
      <c r="Q1047" s="16"/>
      <c r="R1047" s="16"/>
      <c r="S1047" s="16"/>
      <c r="T1047" s="16"/>
      <c r="U1047" s="16"/>
      <c r="V1047" s="16"/>
      <c r="W1047" s="16"/>
      <c r="X1047" s="16"/>
      <c r="Y1047" s="16"/>
      <c r="Z1047" s="16"/>
      <c r="AA1047" s="16"/>
      <c r="AB1047" s="16"/>
      <c r="AC1047" s="16"/>
      <c r="AD1047" s="16"/>
      <c r="AE1047" s="16"/>
      <c r="AF1047" s="16"/>
      <c r="AG1047" s="16"/>
      <c r="AH1047" s="16"/>
      <c r="AI1047" s="16"/>
      <c r="AJ1047" s="16"/>
      <c r="AK1047" s="16"/>
      <c r="AL1047" s="16"/>
      <c r="AM1047" s="16"/>
      <c r="AN1047" s="16"/>
      <c r="AO1047" s="16"/>
      <c r="AP1047" s="16"/>
      <c r="AQ1047" s="16"/>
      <c r="AR1047" s="16"/>
      <c r="AS1047" s="16"/>
      <c r="AT1047" s="16"/>
      <c r="AU1047" s="16"/>
      <c r="AV1047" s="16"/>
      <c r="AW1047" s="16"/>
      <c r="AX1047" s="16"/>
      <c r="AY1047" s="16"/>
      <c r="AZ1047" s="16"/>
      <c r="BA1047" s="16"/>
      <c r="BB1047" s="16"/>
      <c r="BC1047" s="16"/>
      <c r="BD1047" s="16"/>
      <c r="BE1047" s="16"/>
      <c r="BF1047" s="16"/>
      <c r="BG1047" s="16"/>
      <c r="BH1047" s="16"/>
      <c r="BI1047" s="16"/>
      <c r="BJ1047" s="16"/>
      <c r="BK1047" s="16"/>
      <c r="BL1047" s="16"/>
      <c r="BM1047" s="16"/>
      <c r="BN1047" s="16"/>
      <c r="BO1047" s="16"/>
      <c r="BP1047" s="16"/>
      <c r="BQ1047" s="16"/>
    </row>
    <row r="1048" spans="2:69" x14ac:dyDescent="0.25">
      <c r="B1048" s="6" t="s">
        <v>487</v>
      </c>
      <c r="C1048" s="16"/>
      <c r="D1048" s="16"/>
      <c r="E1048" s="16"/>
      <c r="F1048" s="16"/>
      <c r="G1048" s="16"/>
      <c r="H1048" s="16"/>
      <c r="I1048" s="16"/>
      <c r="J1048" s="16"/>
      <c r="K1048" s="16"/>
      <c r="L1048" s="16"/>
      <c r="M1048" s="16"/>
      <c r="N1048" s="16"/>
      <c r="O1048" s="16"/>
      <c r="P1048" s="16"/>
      <c r="Q1048" s="16"/>
      <c r="R1048" s="16"/>
      <c r="S1048" s="16"/>
      <c r="T1048" s="16"/>
      <c r="U1048" s="16"/>
      <c r="V1048" s="16"/>
      <c r="W1048" s="16"/>
      <c r="X1048" s="16"/>
      <c r="Y1048" s="16"/>
      <c r="Z1048" s="16"/>
      <c r="AA1048" s="16"/>
      <c r="AB1048" s="16"/>
      <c r="AC1048" s="16"/>
      <c r="AD1048" s="16"/>
      <c r="AE1048" s="16"/>
      <c r="AF1048" s="16"/>
      <c r="AG1048" s="16"/>
      <c r="AH1048" s="16"/>
      <c r="AI1048" s="16"/>
      <c r="AJ1048" s="16"/>
      <c r="AK1048" s="16"/>
      <c r="AL1048" s="16"/>
      <c r="AM1048" s="16"/>
      <c r="AN1048" s="16"/>
      <c r="AO1048" s="16"/>
      <c r="AP1048" s="16"/>
      <c r="AQ1048" s="16"/>
      <c r="AR1048" s="16"/>
      <c r="AS1048" s="16"/>
      <c r="AT1048" s="16"/>
      <c r="AU1048" s="16"/>
      <c r="AV1048" s="16"/>
      <c r="AW1048" s="16"/>
      <c r="AX1048" s="16"/>
      <c r="AY1048" s="16"/>
      <c r="AZ1048" s="16"/>
      <c r="BA1048" s="16"/>
      <c r="BB1048" s="16"/>
      <c r="BC1048" s="16"/>
      <c r="BD1048" s="16"/>
      <c r="BE1048" s="16"/>
      <c r="BF1048" s="16"/>
      <c r="BG1048" s="16"/>
      <c r="BH1048" s="16"/>
      <c r="BI1048" s="16"/>
      <c r="BJ1048" s="16"/>
      <c r="BK1048" s="16"/>
      <c r="BL1048" s="16"/>
      <c r="BM1048" s="16"/>
      <c r="BN1048" s="16"/>
      <c r="BO1048" s="16"/>
      <c r="BP1048" s="16"/>
      <c r="BQ1048" s="16"/>
    </row>
    <row r="1049" spans="2:69" x14ac:dyDescent="0.25">
      <c r="B1049" s="23" t="s">
        <v>699</v>
      </c>
      <c r="C1049" s="16"/>
      <c r="D1049" s="16"/>
      <c r="E1049" s="16"/>
      <c r="F1049" s="16"/>
      <c r="G1049" s="16"/>
      <c r="H1049" s="16"/>
      <c r="I1049" s="16"/>
      <c r="J1049" s="16"/>
      <c r="K1049" s="16"/>
      <c r="L1049" s="16"/>
      <c r="M1049" s="16"/>
      <c r="N1049" s="16"/>
      <c r="O1049" s="16"/>
      <c r="P1049" s="16"/>
      <c r="Q1049" s="16"/>
      <c r="R1049" s="16"/>
      <c r="S1049" s="16"/>
      <c r="T1049" s="16"/>
      <c r="U1049" s="16"/>
      <c r="V1049" s="16"/>
      <c r="W1049" s="16"/>
      <c r="X1049" s="16"/>
      <c r="Y1049" s="16"/>
      <c r="Z1049" s="16"/>
      <c r="AA1049" s="16"/>
      <c r="AB1049" s="16"/>
      <c r="AC1049" s="16"/>
      <c r="AD1049" s="16"/>
      <c r="AE1049" s="16"/>
      <c r="AF1049" s="16"/>
      <c r="AG1049" s="16"/>
      <c r="AH1049" s="16"/>
      <c r="AI1049" s="16"/>
      <c r="AJ1049" s="16"/>
      <c r="AK1049" s="16"/>
      <c r="AL1049" s="16"/>
      <c r="AM1049" s="16"/>
      <c r="AN1049" s="16"/>
      <c r="AO1049" s="16"/>
      <c r="AP1049" s="16"/>
      <c r="AQ1049" s="16"/>
      <c r="AR1049" s="16"/>
      <c r="AS1049" s="16"/>
      <c r="AT1049" s="16"/>
      <c r="AU1049" s="16"/>
      <c r="AV1049" s="16"/>
      <c r="AW1049" s="16"/>
      <c r="AX1049" s="16"/>
      <c r="AY1049" s="16"/>
      <c r="AZ1049" s="16"/>
      <c r="BA1049" s="16"/>
      <c r="BB1049" s="16"/>
      <c r="BC1049" s="16"/>
      <c r="BD1049" s="16"/>
      <c r="BE1049" s="16"/>
      <c r="BF1049" s="16"/>
      <c r="BG1049" s="16"/>
      <c r="BH1049" s="16"/>
      <c r="BI1049" s="16"/>
      <c r="BJ1049" s="16"/>
      <c r="BK1049" s="16"/>
      <c r="BL1049" s="16"/>
      <c r="BM1049" s="16"/>
      <c r="BN1049" s="16"/>
      <c r="BO1049" s="16"/>
      <c r="BP1049" s="16"/>
      <c r="BQ1049" s="16"/>
    </row>
    <row r="1050" spans="2:69" x14ac:dyDescent="0.25">
      <c r="B1050" t="s">
        <v>478</v>
      </c>
      <c r="C1050" s="16">
        <v>0.29033998920669202</v>
      </c>
      <c r="D1050" s="16">
        <v>0.26353790613718397</v>
      </c>
      <c r="E1050" s="16">
        <v>0.32270916334661398</v>
      </c>
      <c r="F1050" s="16">
        <v>0.330188679245283</v>
      </c>
      <c r="G1050" s="16">
        <v>0.32417582417582402</v>
      </c>
      <c r="H1050" s="16">
        <v>0.26353790613718397</v>
      </c>
      <c r="I1050" s="16">
        <v>0.24909747292418799</v>
      </c>
      <c r="J1050" s="16">
        <v>0.247311827956989</v>
      </c>
      <c r="K1050" s="16">
        <v>0.269230769230769</v>
      </c>
      <c r="L1050" s="16">
        <v>0.34</v>
      </c>
      <c r="M1050" s="16"/>
      <c r="N1050" s="16">
        <v>0.28804347826087001</v>
      </c>
      <c r="O1050" s="16">
        <v>0.22680412371134001</v>
      </c>
      <c r="P1050" s="16">
        <v>0.27227722772277202</v>
      </c>
      <c r="Q1050" s="16">
        <v>0.30905695611577999</v>
      </c>
      <c r="R1050" s="16"/>
      <c r="S1050" s="16">
        <v>0.296296296296296</v>
      </c>
      <c r="T1050" s="16">
        <v>0.31333333333333302</v>
      </c>
      <c r="U1050" s="16">
        <v>0.27748691099476402</v>
      </c>
      <c r="V1050" s="16">
        <v>0.23703703703703699</v>
      </c>
      <c r="W1050" s="16">
        <v>0.27520435967302498</v>
      </c>
      <c r="X1050" s="16">
        <v>0.30521091811414403</v>
      </c>
      <c r="Y1050" s="16">
        <v>0.36399999999999999</v>
      </c>
      <c r="Z1050" s="16"/>
      <c r="AA1050" s="16">
        <v>0.310693641618497</v>
      </c>
      <c r="AB1050" s="16">
        <v>0.278208440999139</v>
      </c>
      <c r="AC1050" s="16"/>
      <c r="AD1050" s="16">
        <v>0.29787234042553201</v>
      </c>
      <c r="AE1050" s="16">
        <v>0.28811188811188798</v>
      </c>
      <c r="AF1050" s="16"/>
      <c r="AG1050" s="16">
        <v>0.26470588235294101</v>
      </c>
      <c r="AH1050" s="16">
        <v>0.30905695611577999</v>
      </c>
      <c r="AI1050" s="16"/>
      <c r="AJ1050" s="16">
        <v>0.33554817275747501</v>
      </c>
      <c r="AK1050" s="16">
        <v>0.24736842105263199</v>
      </c>
      <c r="AL1050" s="16"/>
      <c r="AM1050" s="16">
        <v>0.31707317073170699</v>
      </c>
      <c r="AN1050" s="16">
        <v>0.27536231884057999</v>
      </c>
      <c r="AO1050" s="16">
        <v>0.26652452025586398</v>
      </c>
      <c r="AP1050" s="16">
        <v>0.35022026431718101</v>
      </c>
      <c r="AQ1050" s="16"/>
      <c r="AR1050" s="16">
        <v>0.31076923076923102</v>
      </c>
      <c r="AS1050" s="16">
        <v>0.27930174563590998</v>
      </c>
      <c r="AT1050" s="16"/>
      <c r="AU1050" s="16">
        <v>0.33834586466165401</v>
      </c>
      <c r="AV1050" s="16">
        <v>0.28229363579080002</v>
      </c>
      <c r="AW1050" s="16"/>
      <c r="AX1050" s="16">
        <v>0.319148936170213</v>
      </c>
      <c r="AY1050" s="16">
        <v>0.284120734908136</v>
      </c>
      <c r="AZ1050" s="16"/>
      <c r="BA1050" s="16">
        <v>0.33774834437086099</v>
      </c>
      <c r="BB1050" s="16">
        <v>0.28613396004700398</v>
      </c>
      <c r="BC1050" s="16"/>
      <c r="BD1050" s="16">
        <v>0.27844311377245501</v>
      </c>
      <c r="BE1050" s="16">
        <v>0.292955892034233</v>
      </c>
      <c r="BF1050" s="16"/>
      <c r="BG1050" s="16">
        <v>0.36153846153846197</v>
      </c>
      <c r="BH1050" s="16">
        <v>0.28496807893209503</v>
      </c>
      <c r="BI1050" s="16"/>
      <c r="BJ1050" s="16">
        <v>0.34228187919463099</v>
      </c>
      <c r="BK1050" s="16">
        <v>0.28038585209003197</v>
      </c>
      <c r="BL1050" s="16"/>
      <c r="BM1050" s="16">
        <v>0.33333333333333298</v>
      </c>
      <c r="BN1050" s="16">
        <v>0.28554289142171602</v>
      </c>
      <c r="BO1050" s="16"/>
      <c r="BP1050" s="16">
        <v>0.30555555555555602</v>
      </c>
      <c r="BQ1050" s="16">
        <v>0.28794503435352897</v>
      </c>
    </row>
    <row r="1051" spans="2:69" x14ac:dyDescent="0.25">
      <c r="B1051" t="s">
        <v>479</v>
      </c>
      <c r="C1051" s="16">
        <v>0.40097139773340501</v>
      </c>
      <c r="D1051" s="16">
        <v>0.39711191335740098</v>
      </c>
      <c r="E1051" s="16">
        <v>0.38247011952191201</v>
      </c>
      <c r="F1051" s="16">
        <v>0.38679245283018898</v>
      </c>
      <c r="G1051" s="16">
        <v>0.41208791208791201</v>
      </c>
      <c r="H1051" s="16">
        <v>0.40794223826714798</v>
      </c>
      <c r="I1051" s="16">
        <v>0.393501805054152</v>
      </c>
      <c r="J1051" s="16">
        <v>0.38709677419354799</v>
      </c>
      <c r="K1051" s="16">
        <v>0.55769230769230804</v>
      </c>
      <c r="L1051" s="16">
        <v>0.36</v>
      </c>
      <c r="M1051" s="16"/>
      <c r="N1051" s="16">
        <v>0.39673913043478298</v>
      </c>
      <c r="O1051" s="16">
        <v>0.39175257731958801</v>
      </c>
      <c r="P1051" s="16">
        <v>0.41584158415841599</v>
      </c>
      <c r="Q1051" s="16">
        <v>0.397759103641457</v>
      </c>
      <c r="R1051" s="16"/>
      <c r="S1051" s="16">
        <v>0.44444444444444398</v>
      </c>
      <c r="T1051" s="16">
        <v>0.36666666666666697</v>
      </c>
      <c r="U1051" s="16">
        <v>0.45026178010471202</v>
      </c>
      <c r="V1051" s="16">
        <v>0.374074074074074</v>
      </c>
      <c r="W1051" s="16">
        <v>0.38692098092643101</v>
      </c>
      <c r="X1051" s="16">
        <v>0.42679900744416899</v>
      </c>
      <c r="Y1051" s="16">
        <v>0.38800000000000001</v>
      </c>
      <c r="Z1051" s="16"/>
      <c r="AA1051" s="16">
        <v>0.419075144508671</v>
      </c>
      <c r="AB1051" s="16">
        <v>0.39018087855297201</v>
      </c>
      <c r="AC1051" s="16"/>
      <c r="AD1051" s="16">
        <v>0.40189125295508299</v>
      </c>
      <c r="AE1051" s="16">
        <v>0.40069930069930099</v>
      </c>
      <c r="AF1051" s="16"/>
      <c r="AG1051" s="16">
        <v>0.40537084398977002</v>
      </c>
      <c r="AH1051" s="16">
        <v>0.397759103641457</v>
      </c>
      <c r="AI1051" s="16"/>
      <c r="AJ1051" s="16">
        <v>0.39424141749723102</v>
      </c>
      <c r="AK1051" s="16">
        <v>0.40736842105263199</v>
      </c>
      <c r="AL1051" s="16"/>
      <c r="AM1051" s="16">
        <v>0.26829268292682901</v>
      </c>
      <c r="AN1051" s="16">
        <v>0.38164251207729499</v>
      </c>
      <c r="AO1051" s="16">
        <v>0.41364605543709998</v>
      </c>
      <c r="AP1051" s="16">
        <v>0.40088105726872197</v>
      </c>
      <c r="AQ1051" s="16"/>
      <c r="AR1051" s="16">
        <v>0.39846153846153798</v>
      </c>
      <c r="AS1051" s="16">
        <v>0.40232751454696603</v>
      </c>
      <c r="AT1051" s="16"/>
      <c r="AU1051" s="16">
        <v>0.360902255639098</v>
      </c>
      <c r="AV1051" s="16">
        <v>0.40768746061751698</v>
      </c>
      <c r="AW1051" s="16"/>
      <c r="AX1051" s="16">
        <v>0.37689969604863199</v>
      </c>
      <c r="AY1051" s="16">
        <v>0.40616797900262502</v>
      </c>
      <c r="AZ1051" s="16"/>
      <c r="BA1051" s="16">
        <v>0.350993377483444</v>
      </c>
      <c r="BB1051" s="16">
        <v>0.40540540540540498</v>
      </c>
      <c r="BC1051" s="16"/>
      <c r="BD1051" s="16">
        <v>0.41616766467065902</v>
      </c>
      <c r="BE1051" s="16">
        <v>0.39763001974983497</v>
      </c>
      <c r="BF1051" s="16"/>
      <c r="BG1051" s="16">
        <v>0.33076923076923098</v>
      </c>
      <c r="BH1051" s="16">
        <v>0.40626813697039998</v>
      </c>
      <c r="BI1051" s="16"/>
      <c r="BJ1051" s="16">
        <v>0.456375838926175</v>
      </c>
      <c r="BK1051" s="16">
        <v>0.39035369774919598</v>
      </c>
      <c r="BL1051" s="16"/>
      <c r="BM1051" s="16">
        <v>0.40860215053763399</v>
      </c>
      <c r="BN1051" s="16">
        <v>0.40011997600479898</v>
      </c>
      <c r="BO1051" s="16"/>
      <c r="BP1051" s="16">
        <v>0.452380952380952</v>
      </c>
      <c r="BQ1051" s="16">
        <v>0.392879450343535</v>
      </c>
    </row>
    <row r="1052" spans="2:69" x14ac:dyDescent="0.25">
      <c r="B1052" t="s">
        <v>480</v>
      </c>
      <c r="C1052" s="16">
        <v>0.19859686994063699</v>
      </c>
      <c r="D1052" s="16">
        <v>0.17689530685920599</v>
      </c>
      <c r="E1052" s="16">
        <v>0.21513944223107601</v>
      </c>
      <c r="F1052" s="16">
        <v>0.19811320754716999</v>
      </c>
      <c r="G1052" s="16">
        <v>0.17857142857142899</v>
      </c>
      <c r="H1052" s="16">
        <v>0.24187725631769</v>
      </c>
      <c r="I1052" s="16">
        <v>0.212996389891697</v>
      </c>
      <c r="J1052" s="16">
        <v>0.15053763440860199</v>
      </c>
      <c r="K1052" s="16">
        <v>0.115384615384615</v>
      </c>
      <c r="L1052" s="16">
        <v>0.24</v>
      </c>
      <c r="M1052" s="16"/>
      <c r="N1052" s="16">
        <v>0.17934782608695701</v>
      </c>
      <c r="O1052" s="16">
        <v>0.23711340206185599</v>
      </c>
      <c r="P1052" s="16">
        <v>0.20297029702970301</v>
      </c>
      <c r="Q1052" s="16">
        <v>0.19327731092437</v>
      </c>
      <c r="R1052" s="16"/>
      <c r="S1052" s="16">
        <v>0.15432098765432101</v>
      </c>
      <c r="T1052" s="16">
        <v>0.206666666666667</v>
      </c>
      <c r="U1052" s="16">
        <v>0.18848167539267</v>
      </c>
      <c r="V1052" s="16">
        <v>0.281481481481481</v>
      </c>
      <c r="W1052" s="16">
        <v>0.21798365122615801</v>
      </c>
      <c r="X1052" s="16">
        <v>0.16873449131513599</v>
      </c>
      <c r="Y1052" s="16">
        <v>0.16400000000000001</v>
      </c>
      <c r="Z1052" s="16"/>
      <c r="AA1052" s="16">
        <v>0.18208092485549099</v>
      </c>
      <c r="AB1052" s="16">
        <v>0.208440999138674</v>
      </c>
      <c r="AC1052" s="16"/>
      <c r="AD1052" s="16">
        <v>0.19385342789598101</v>
      </c>
      <c r="AE1052" s="16">
        <v>0.2</v>
      </c>
      <c r="AF1052" s="16"/>
      <c r="AG1052" s="16">
        <v>0.20588235294117599</v>
      </c>
      <c r="AH1052" s="16">
        <v>0.19327731092437</v>
      </c>
      <c r="AI1052" s="16"/>
      <c r="AJ1052" s="16">
        <v>0.18272425249169399</v>
      </c>
      <c r="AK1052" s="16">
        <v>0.213684210526316</v>
      </c>
      <c r="AL1052" s="16"/>
      <c r="AM1052" s="16">
        <v>0.24390243902438999</v>
      </c>
      <c r="AN1052" s="16">
        <v>0.19323671497584499</v>
      </c>
      <c r="AO1052" s="16">
        <v>0.20575692963752701</v>
      </c>
      <c r="AP1052" s="16">
        <v>0.18722466960352399</v>
      </c>
      <c r="AQ1052" s="16"/>
      <c r="AR1052" s="16">
        <v>0.190769230769231</v>
      </c>
      <c r="AS1052" s="16">
        <v>0.202826267664173</v>
      </c>
      <c r="AT1052" s="16"/>
      <c r="AU1052" s="16">
        <v>0.18421052631578899</v>
      </c>
      <c r="AV1052" s="16">
        <v>0.20100819155639599</v>
      </c>
      <c r="AW1052" s="16"/>
      <c r="AX1052" s="16">
        <v>0.20668693009118499</v>
      </c>
      <c r="AY1052" s="16">
        <v>0.196850393700787</v>
      </c>
      <c r="AZ1052" s="16"/>
      <c r="BA1052" s="16">
        <v>0.19867549668874199</v>
      </c>
      <c r="BB1052" s="16">
        <v>0.19858989424206799</v>
      </c>
      <c r="BC1052" s="16"/>
      <c r="BD1052" s="16">
        <v>0.19161676646706599</v>
      </c>
      <c r="BE1052" s="16">
        <v>0.200131665569454</v>
      </c>
      <c r="BF1052" s="16"/>
      <c r="BG1052" s="16">
        <v>0.2</v>
      </c>
      <c r="BH1052" s="16">
        <v>0.198491004062681</v>
      </c>
      <c r="BI1052" s="16"/>
      <c r="BJ1052" s="16">
        <v>0.14093959731543601</v>
      </c>
      <c r="BK1052" s="16">
        <v>0.209646302250804</v>
      </c>
      <c r="BL1052" s="16"/>
      <c r="BM1052" s="16">
        <v>0.17204301075268799</v>
      </c>
      <c r="BN1052" s="16">
        <v>0.201559688062388</v>
      </c>
      <c r="BO1052" s="16"/>
      <c r="BP1052" s="16">
        <v>0.158730158730159</v>
      </c>
      <c r="BQ1052" s="16">
        <v>0.20487195502810701</v>
      </c>
    </row>
    <row r="1053" spans="2:69" x14ac:dyDescent="0.25">
      <c r="B1053" t="s">
        <v>481</v>
      </c>
      <c r="C1053" s="16">
        <v>6.15218564490016E-2</v>
      </c>
      <c r="D1053" s="16">
        <v>0.101083032490975</v>
      </c>
      <c r="E1053" s="16">
        <v>5.97609561752988E-2</v>
      </c>
      <c r="F1053" s="16">
        <v>5.1886792452830198E-2</v>
      </c>
      <c r="G1053" s="16">
        <v>4.1208791208791201E-2</v>
      </c>
      <c r="H1053" s="16">
        <v>4.6931407942238303E-2</v>
      </c>
      <c r="I1053" s="16">
        <v>6.8592057761732897E-2</v>
      </c>
      <c r="J1053" s="16">
        <v>0.10752688172043</v>
      </c>
      <c r="K1053" s="16">
        <v>1.9230769230769201E-2</v>
      </c>
      <c r="L1053" s="16">
        <v>0.04</v>
      </c>
      <c r="M1053" s="16"/>
      <c r="N1053" s="16">
        <v>5.9782608695652197E-2</v>
      </c>
      <c r="O1053" s="16">
        <v>5.1546391752577303E-2</v>
      </c>
      <c r="P1053" s="16">
        <v>6.1881188118811901E-2</v>
      </c>
      <c r="Q1053" s="16">
        <v>6.3492063492063502E-2</v>
      </c>
      <c r="R1053" s="16"/>
      <c r="S1053" s="16">
        <v>3.0864197530864199E-2</v>
      </c>
      <c r="T1053" s="16">
        <v>0.08</v>
      </c>
      <c r="U1053" s="16">
        <v>5.7591623036649199E-2</v>
      </c>
      <c r="V1053" s="16">
        <v>5.1851851851851899E-2</v>
      </c>
      <c r="W1053" s="16">
        <v>9.2643051771117202E-2</v>
      </c>
      <c r="X1053" s="16">
        <v>5.4590570719603E-2</v>
      </c>
      <c r="Y1053" s="16">
        <v>4.3999999999999997E-2</v>
      </c>
      <c r="Z1053" s="16"/>
      <c r="AA1053" s="16">
        <v>6.06936416184971E-2</v>
      </c>
      <c r="AB1053" s="16">
        <v>6.2015503875968998E-2</v>
      </c>
      <c r="AC1053" s="16"/>
      <c r="AD1053" s="16">
        <v>5.2009456264775399E-2</v>
      </c>
      <c r="AE1053" s="16">
        <v>6.4335664335664303E-2</v>
      </c>
      <c r="AF1053" s="16"/>
      <c r="AG1053" s="16">
        <v>5.8823529411764698E-2</v>
      </c>
      <c r="AH1053" s="16">
        <v>6.3492063492063502E-2</v>
      </c>
      <c r="AI1053" s="16"/>
      <c r="AJ1053" s="16">
        <v>5.3156146179402002E-2</v>
      </c>
      <c r="AK1053" s="16">
        <v>6.9473684210526299E-2</v>
      </c>
      <c r="AL1053" s="16"/>
      <c r="AM1053" s="16">
        <v>2.4390243902439001E-2</v>
      </c>
      <c r="AN1053" s="16">
        <v>7.0048309178743995E-2</v>
      </c>
      <c r="AO1053" s="16">
        <v>6.60980810234542E-2</v>
      </c>
      <c r="AP1053" s="16">
        <v>4.8458149779735699E-2</v>
      </c>
      <c r="AQ1053" s="16"/>
      <c r="AR1053" s="16">
        <v>6.4615384615384602E-2</v>
      </c>
      <c r="AS1053" s="16">
        <v>5.9850374064837897E-2</v>
      </c>
      <c r="AT1053" s="16"/>
      <c r="AU1053" s="16">
        <v>8.2706766917293201E-2</v>
      </c>
      <c r="AV1053" s="16">
        <v>5.7971014492753603E-2</v>
      </c>
      <c r="AW1053" s="16"/>
      <c r="AX1053" s="16">
        <v>6.3829787234042507E-2</v>
      </c>
      <c r="AY1053" s="16">
        <v>6.1023622047244097E-2</v>
      </c>
      <c r="AZ1053" s="16"/>
      <c r="BA1053" s="16">
        <v>6.6225165562913899E-2</v>
      </c>
      <c r="BB1053" s="16">
        <v>6.1104582843713298E-2</v>
      </c>
      <c r="BC1053" s="16"/>
      <c r="BD1053" s="16">
        <v>5.3892215568862298E-2</v>
      </c>
      <c r="BE1053" s="16">
        <v>6.3199473337722203E-2</v>
      </c>
      <c r="BF1053" s="16"/>
      <c r="BG1053" s="16">
        <v>6.9230769230769207E-2</v>
      </c>
      <c r="BH1053" s="16">
        <v>6.09402205455601E-2</v>
      </c>
      <c r="BI1053" s="16"/>
      <c r="BJ1053" s="16">
        <v>4.0268456375838903E-2</v>
      </c>
      <c r="BK1053" s="16">
        <v>6.5594855305466201E-2</v>
      </c>
      <c r="BL1053" s="16"/>
      <c r="BM1053" s="16">
        <v>5.9139784946236597E-2</v>
      </c>
      <c r="BN1053" s="16">
        <v>6.1787642471505699E-2</v>
      </c>
      <c r="BO1053" s="16"/>
      <c r="BP1053" s="16">
        <v>5.5555555555555601E-2</v>
      </c>
      <c r="BQ1053" s="16">
        <v>6.24609618988132E-2</v>
      </c>
    </row>
    <row r="1054" spans="2:69" x14ac:dyDescent="0.25">
      <c r="B1054" t="s">
        <v>482</v>
      </c>
      <c r="C1054" s="16">
        <v>1.7269293038316199E-2</v>
      </c>
      <c r="D1054" s="16">
        <v>3.6101083032491002E-2</v>
      </c>
      <c r="E1054" s="16">
        <v>7.9681274900398405E-3</v>
      </c>
      <c r="F1054" s="16">
        <v>1.41509433962264E-2</v>
      </c>
      <c r="G1054" s="16">
        <v>2.7472527472527501E-3</v>
      </c>
      <c r="H1054" s="16">
        <v>1.4440433212996401E-2</v>
      </c>
      <c r="I1054" s="16">
        <v>3.6101083032491002E-2</v>
      </c>
      <c r="J1054" s="16">
        <v>1.0752688172042999E-2</v>
      </c>
      <c r="K1054" s="16">
        <v>1.9230769230769201E-2</v>
      </c>
      <c r="L1054" s="16">
        <v>0</v>
      </c>
      <c r="M1054" s="16"/>
      <c r="N1054" s="16">
        <v>3.2608695652173898E-2</v>
      </c>
      <c r="O1054" s="16">
        <v>3.09278350515464E-2</v>
      </c>
      <c r="P1054" s="16">
        <v>9.9009900990098994E-3</v>
      </c>
      <c r="Q1054" s="16">
        <v>1.4939309056956099E-2</v>
      </c>
      <c r="R1054" s="16"/>
      <c r="S1054" s="16">
        <v>3.0864197530864199E-2</v>
      </c>
      <c r="T1054" s="16">
        <v>1.3333333333333299E-2</v>
      </c>
      <c r="U1054" s="16">
        <v>1.04712041884817E-2</v>
      </c>
      <c r="V1054" s="16">
        <v>1.85185185185185E-2</v>
      </c>
      <c r="W1054" s="16">
        <v>8.1743869209809292E-3</v>
      </c>
      <c r="X1054" s="16">
        <v>1.9851116625310201E-2</v>
      </c>
      <c r="Y1054" s="16">
        <v>1.6E-2</v>
      </c>
      <c r="Z1054" s="16"/>
      <c r="AA1054" s="16">
        <v>1.3005780346820799E-2</v>
      </c>
      <c r="AB1054" s="16">
        <v>1.9810508182601199E-2</v>
      </c>
      <c r="AC1054" s="16"/>
      <c r="AD1054" s="16">
        <v>1.8912529550827398E-2</v>
      </c>
      <c r="AE1054" s="16">
        <v>1.6783216783216801E-2</v>
      </c>
      <c r="AF1054" s="16"/>
      <c r="AG1054" s="16">
        <v>2.0460358056266E-2</v>
      </c>
      <c r="AH1054" s="16">
        <v>1.4939309056956099E-2</v>
      </c>
      <c r="AI1054" s="16"/>
      <c r="AJ1054" s="16">
        <v>1.4396456256921399E-2</v>
      </c>
      <c r="AK1054" s="16">
        <v>0.02</v>
      </c>
      <c r="AL1054" s="16"/>
      <c r="AM1054" s="16">
        <v>0</v>
      </c>
      <c r="AN1054" s="16">
        <v>2.1739130434782601E-2</v>
      </c>
      <c r="AO1054" s="16">
        <v>1.91897654584222E-2</v>
      </c>
      <c r="AP1054" s="16">
        <v>1.1013215859030799E-2</v>
      </c>
      <c r="AQ1054" s="16"/>
      <c r="AR1054" s="16">
        <v>1.5384615384615399E-2</v>
      </c>
      <c r="AS1054" s="16">
        <v>1.8287614297589402E-2</v>
      </c>
      <c r="AT1054" s="16"/>
      <c r="AU1054" s="16">
        <v>2.2556390977443601E-2</v>
      </c>
      <c r="AV1054" s="16">
        <v>1.6383112791430399E-2</v>
      </c>
      <c r="AW1054" s="16"/>
      <c r="AX1054" s="16">
        <v>1.82370820668693E-2</v>
      </c>
      <c r="AY1054" s="16">
        <v>1.70603674540682E-2</v>
      </c>
      <c r="AZ1054" s="16"/>
      <c r="BA1054" s="16">
        <v>1.3245033112582801E-2</v>
      </c>
      <c r="BB1054" s="16">
        <v>1.7626321974148099E-2</v>
      </c>
      <c r="BC1054" s="16"/>
      <c r="BD1054" s="16">
        <v>2.09580838323353E-2</v>
      </c>
      <c r="BE1054" s="16">
        <v>1.6458196181698501E-2</v>
      </c>
      <c r="BF1054" s="16"/>
      <c r="BG1054" s="16">
        <v>1.5384615384615399E-2</v>
      </c>
      <c r="BH1054" s="16">
        <v>1.7411491584445701E-2</v>
      </c>
      <c r="BI1054" s="16"/>
      <c r="BJ1054" s="16">
        <v>3.3557046979865801E-3</v>
      </c>
      <c r="BK1054" s="16">
        <v>1.9935691318328001E-2</v>
      </c>
      <c r="BL1054" s="16"/>
      <c r="BM1054" s="16">
        <v>0</v>
      </c>
      <c r="BN1054" s="16">
        <v>1.9196160767846401E-2</v>
      </c>
      <c r="BO1054" s="16"/>
      <c r="BP1054" s="16">
        <v>1.1904761904761901E-2</v>
      </c>
      <c r="BQ1054" s="16">
        <v>1.8113678950655802E-2</v>
      </c>
    </row>
    <row r="1055" spans="2:69" x14ac:dyDescent="0.25">
      <c r="B1055" t="s">
        <v>68</v>
      </c>
      <c r="C1055" s="16">
        <v>3.1300593631948197E-2</v>
      </c>
      <c r="D1055" s="16">
        <v>2.5270758122743701E-2</v>
      </c>
      <c r="E1055" s="16">
        <v>1.1952191235059801E-2</v>
      </c>
      <c r="F1055" s="16">
        <v>1.88679245283019E-2</v>
      </c>
      <c r="G1055" s="16">
        <v>4.1208791208791201E-2</v>
      </c>
      <c r="H1055" s="16">
        <v>2.5270758122743701E-2</v>
      </c>
      <c r="I1055" s="16">
        <v>3.9711191335740102E-2</v>
      </c>
      <c r="J1055" s="16">
        <v>9.6774193548387094E-2</v>
      </c>
      <c r="K1055" s="16">
        <v>1.9230769230769201E-2</v>
      </c>
      <c r="L1055" s="16">
        <v>0.02</v>
      </c>
      <c r="M1055" s="16"/>
      <c r="N1055" s="16">
        <v>4.3478260869565202E-2</v>
      </c>
      <c r="O1055" s="16">
        <v>6.18556701030928E-2</v>
      </c>
      <c r="P1055" s="16">
        <v>3.7128712871287099E-2</v>
      </c>
      <c r="Q1055" s="16">
        <v>2.1475256769374399E-2</v>
      </c>
      <c r="R1055" s="16"/>
      <c r="S1055" s="16">
        <v>4.3209876543209902E-2</v>
      </c>
      <c r="T1055" s="16">
        <v>0.02</v>
      </c>
      <c r="U1055" s="16">
        <v>1.5706806282722498E-2</v>
      </c>
      <c r="V1055" s="16">
        <v>3.7037037037037E-2</v>
      </c>
      <c r="W1055" s="16">
        <v>1.9073569482288801E-2</v>
      </c>
      <c r="X1055" s="16">
        <v>2.4813895781637701E-2</v>
      </c>
      <c r="Y1055" s="16">
        <v>2.4E-2</v>
      </c>
      <c r="Z1055" s="16"/>
      <c r="AA1055" s="16">
        <v>1.44508670520231E-2</v>
      </c>
      <c r="AB1055" s="16">
        <v>4.1343669250645997E-2</v>
      </c>
      <c r="AC1055" s="16"/>
      <c r="AD1055" s="16">
        <v>3.54609929078014E-2</v>
      </c>
      <c r="AE1055" s="16">
        <v>3.0069930069930102E-2</v>
      </c>
      <c r="AF1055" s="16"/>
      <c r="AG1055" s="16">
        <v>4.47570332480818E-2</v>
      </c>
      <c r="AH1055" s="16">
        <v>2.1475256769374399E-2</v>
      </c>
      <c r="AI1055" s="16"/>
      <c r="AJ1055" s="16">
        <v>1.9933554817275701E-2</v>
      </c>
      <c r="AK1055" s="16">
        <v>4.2105263157894701E-2</v>
      </c>
      <c r="AL1055" s="16"/>
      <c r="AM1055" s="16">
        <v>0.146341463414634</v>
      </c>
      <c r="AN1055" s="16">
        <v>5.7971014492753603E-2</v>
      </c>
      <c r="AO1055" s="16">
        <v>2.8784648187633301E-2</v>
      </c>
      <c r="AP1055" s="16">
        <v>2.2026431718061702E-3</v>
      </c>
      <c r="AQ1055" s="16"/>
      <c r="AR1055" s="16">
        <v>0.02</v>
      </c>
      <c r="AS1055" s="16">
        <v>3.7406483790523699E-2</v>
      </c>
      <c r="AT1055" s="16"/>
      <c r="AU1055" s="16">
        <v>1.12781954887218E-2</v>
      </c>
      <c r="AV1055" s="16">
        <v>3.4656584751102698E-2</v>
      </c>
      <c r="AW1055" s="16"/>
      <c r="AX1055" s="16">
        <v>1.51975683890578E-2</v>
      </c>
      <c r="AY1055" s="16">
        <v>3.4776902887139097E-2</v>
      </c>
      <c r="AZ1055" s="16"/>
      <c r="BA1055" s="16">
        <v>3.3112582781456998E-2</v>
      </c>
      <c r="BB1055" s="16">
        <v>3.11398354876616E-2</v>
      </c>
      <c r="BC1055" s="16"/>
      <c r="BD1055" s="16">
        <v>3.8922155688622798E-2</v>
      </c>
      <c r="BE1055" s="16">
        <v>2.9624753127057299E-2</v>
      </c>
      <c r="BF1055" s="16"/>
      <c r="BG1055" s="16">
        <v>2.3076923076923099E-2</v>
      </c>
      <c r="BH1055" s="16">
        <v>3.1921067904817198E-2</v>
      </c>
      <c r="BI1055" s="16"/>
      <c r="BJ1055" s="16">
        <v>1.67785234899329E-2</v>
      </c>
      <c r="BK1055" s="16">
        <v>3.4083601286173597E-2</v>
      </c>
      <c r="BL1055" s="16"/>
      <c r="BM1055" s="16">
        <v>2.68817204301075E-2</v>
      </c>
      <c r="BN1055" s="16">
        <v>3.17936412717457E-2</v>
      </c>
      <c r="BO1055" s="16"/>
      <c r="BP1055" s="16">
        <v>1.58730158730159E-2</v>
      </c>
      <c r="BQ1055" s="16">
        <v>3.3728919425359202E-2</v>
      </c>
    </row>
    <row r="1056" spans="2:69" x14ac:dyDescent="0.25">
      <c r="C1056" s="16"/>
      <c r="D1056" s="16"/>
      <c r="E1056" s="16"/>
      <c r="F1056" s="16"/>
      <c r="G1056" s="16"/>
      <c r="H1056" s="16"/>
      <c r="I1056" s="16"/>
      <c r="J1056" s="16"/>
      <c r="K1056" s="16"/>
      <c r="L1056" s="16"/>
      <c r="M1056" s="16"/>
      <c r="N1056" s="16"/>
      <c r="O1056" s="16"/>
      <c r="P1056" s="16"/>
      <c r="Q1056" s="16"/>
      <c r="R1056" s="16"/>
      <c r="S1056" s="16"/>
      <c r="T1056" s="16"/>
      <c r="U1056" s="16"/>
      <c r="V1056" s="16"/>
      <c r="W1056" s="16"/>
      <c r="X1056" s="16"/>
      <c r="Y1056" s="16"/>
      <c r="Z1056" s="16"/>
      <c r="AA1056" s="16"/>
      <c r="AB1056" s="16"/>
      <c r="AC1056" s="16"/>
      <c r="AD1056" s="16"/>
      <c r="AE1056" s="16"/>
      <c r="AF1056" s="16"/>
      <c r="AG1056" s="16"/>
      <c r="AH1056" s="16"/>
      <c r="AI1056" s="16"/>
      <c r="AJ1056" s="16"/>
      <c r="AK1056" s="16"/>
      <c r="AL1056" s="16"/>
      <c r="AM1056" s="16"/>
      <c r="AN1056" s="16"/>
      <c r="AO1056" s="16"/>
      <c r="AP1056" s="16"/>
      <c r="AQ1056" s="16"/>
      <c r="AR1056" s="16"/>
      <c r="AS1056" s="16"/>
      <c r="AT1056" s="16"/>
      <c r="AU1056" s="16"/>
      <c r="AV1056" s="16"/>
      <c r="AW1056" s="16"/>
      <c r="AX1056" s="16"/>
      <c r="AY1056" s="16"/>
      <c r="AZ1056" s="16"/>
      <c r="BA1056" s="16"/>
      <c r="BB1056" s="16"/>
      <c r="BC1056" s="16"/>
      <c r="BD1056" s="16"/>
      <c r="BE1056" s="16"/>
      <c r="BF1056" s="16"/>
      <c r="BG1056" s="16"/>
      <c r="BH1056" s="16"/>
      <c r="BI1056" s="16"/>
      <c r="BJ1056" s="16"/>
      <c r="BK1056" s="16"/>
      <c r="BL1056" s="16"/>
      <c r="BM1056" s="16"/>
      <c r="BN1056" s="16"/>
      <c r="BO1056" s="16"/>
      <c r="BP1056" s="16"/>
      <c r="BQ1056" s="16"/>
    </row>
    <row r="1057" spans="2:69" x14ac:dyDescent="0.25">
      <c r="B1057" s="6" t="s">
        <v>488</v>
      </c>
      <c r="C1057" s="16"/>
      <c r="D1057" s="16"/>
      <c r="E1057" s="16"/>
      <c r="F1057" s="16"/>
      <c r="G1057" s="16"/>
      <c r="H1057" s="16"/>
      <c r="I1057" s="16"/>
      <c r="J1057" s="16"/>
      <c r="K1057" s="16"/>
      <c r="L1057" s="16"/>
      <c r="M1057" s="16"/>
      <c r="N1057" s="16"/>
      <c r="O1057" s="16"/>
      <c r="P1057" s="16"/>
      <c r="Q1057" s="16"/>
      <c r="R1057" s="16"/>
      <c r="S1057" s="16"/>
      <c r="T1057" s="16"/>
      <c r="U1057" s="16"/>
      <c r="V1057" s="16"/>
      <c r="W1057" s="16"/>
      <c r="X1057" s="16"/>
      <c r="Y1057" s="16"/>
      <c r="Z1057" s="16"/>
      <c r="AA1057" s="16"/>
      <c r="AB1057" s="16"/>
      <c r="AC1057" s="16"/>
      <c r="AD1057" s="16"/>
      <c r="AE1057" s="16"/>
      <c r="AF1057" s="16"/>
      <c r="AG1057" s="16"/>
      <c r="AH1057" s="16"/>
      <c r="AI1057" s="16"/>
      <c r="AJ1057" s="16"/>
      <c r="AK1057" s="16"/>
      <c r="AL1057" s="16"/>
      <c r="AM1057" s="16"/>
      <c r="AN1057" s="16"/>
      <c r="AO1057" s="16"/>
      <c r="AP1057" s="16"/>
      <c r="AQ1057" s="16"/>
      <c r="AR1057" s="16"/>
      <c r="AS1057" s="16"/>
      <c r="AT1057" s="16"/>
      <c r="AU1057" s="16"/>
      <c r="AV1057" s="16"/>
      <c r="AW1057" s="16"/>
      <c r="AX1057" s="16"/>
      <c r="AY1057" s="16"/>
      <c r="AZ1057" s="16"/>
      <c r="BA1057" s="16"/>
      <c r="BB1057" s="16"/>
      <c r="BC1057" s="16"/>
      <c r="BD1057" s="16"/>
      <c r="BE1057" s="16"/>
      <c r="BF1057" s="16"/>
      <c r="BG1057" s="16"/>
      <c r="BH1057" s="16"/>
      <c r="BI1057" s="16"/>
      <c r="BJ1057" s="16"/>
      <c r="BK1057" s="16"/>
      <c r="BL1057" s="16"/>
      <c r="BM1057" s="16"/>
      <c r="BN1057" s="16"/>
      <c r="BO1057" s="16"/>
      <c r="BP1057" s="16"/>
      <c r="BQ1057" s="16"/>
    </row>
    <row r="1058" spans="2:69" x14ac:dyDescent="0.25">
      <c r="B1058" s="23" t="s">
        <v>699</v>
      </c>
      <c r="C1058" s="16"/>
      <c r="D1058" s="16"/>
      <c r="E1058" s="16"/>
      <c r="F1058" s="16"/>
      <c r="G1058" s="16"/>
      <c r="H1058" s="16"/>
      <c r="I1058" s="16"/>
      <c r="J1058" s="16"/>
      <c r="K1058" s="16"/>
      <c r="L1058" s="16"/>
      <c r="M1058" s="16"/>
      <c r="N1058" s="16"/>
      <c r="O1058" s="16"/>
      <c r="P1058" s="16"/>
      <c r="Q1058" s="16"/>
      <c r="R1058" s="16"/>
      <c r="S1058" s="16"/>
      <c r="T1058" s="16"/>
      <c r="U1058" s="16"/>
      <c r="V1058" s="16"/>
      <c r="W1058" s="16"/>
      <c r="X1058" s="16"/>
      <c r="Y1058" s="16"/>
      <c r="Z1058" s="16"/>
      <c r="AA1058" s="16"/>
      <c r="AB1058" s="16"/>
      <c r="AC1058" s="16"/>
      <c r="AD1058" s="16"/>
      <c r="AE1058" s="16"/>
      <c r="AF1058" s="16"/>
      <c r="AG1058" s="16"/>
      <c r="AH1058" s="16"/>
      <c r="AI1058" s="16"/>
      <c r="AJ1058" s="16"/>
      <c r="AK1058" s="16"/>
      <c r="AL1058" s="16"/>
      <c r="AM1058" s="16"/>
      <c r="AN1058" s="16"/>
      <c r="AO1058" s="16"/>
      <c r="AP1058" s="16"/>
      <c r="AQ1058" s="16"/>
      <c r="AR1058" s="16"/>
      <c r="AS1058" s="16"/>
      <c r="AT1058" s="16"/>
      <c r="AU1058" s="16"/>
      <c r="AV1058" s="16"/>
      <c r="AW1058" s="16"/>
      <c r="AX1058" s="16"/>
      <c r="AY1058" s="16"/>
      <c r="AZ1058" s="16"/>
      <c r="BA1058" s="16"/>
      <c r="BB1058" s="16"/>
      <c r="BC1058" s="16"/>
      <c r="BD1058" s="16"/>
      <c r="BE1058" s="16"/>
      <c r="BF1058" s="16"/>
      <c r="BG1058" s="16"/>
      <c r="BH1058" s="16"/>
      <c r="BI1058" s="16"/>
      <c r="BJ1058" s="16"/>
      <c r="BK1058" s="16"/>
      <c r="BL1058" s="16"/>
      <c r="BM1058" s="16"/>
      <c r="BN1058" s="16"/>
      <c r="BO1058" s="16"/>
      <c r="BP1058" s="16"/>
      <c r="BQ1058" s="16"/>
    </row>
    <row r="1059" spans="2:69" x14ac:dyDescent="0.25">
      <c r="B1059" t="s">
        <v>478</v>
      </c>
      <c r="C1059" s="16">
        <v>0.35637149028077802</v>
      </c>
      <c r="D1059" s="16">
        <v>0.35018050541516199</v>
      </c>
      <c r="E1059" s="16">
        <v>0.33864541832669298</v>
      </c>
      <c r="F1059" s="16">
        <v>0.31132075471698101</v>
      </c>
      <c r="G1059" s="16">
        <v>0.38842975206611602</v>
      </c>
      <c r="H1059" s="16">
        <v>0.38989169675090302</v>
      </c>
      <c r="I1059" s="16">
        <v>0.35740072202166101</v>
      </c>
      <c r="J1059" s="16">
        <v>0.247311827956989</v>
      </c>
      <c r="K1059" s="16">
        <v>0.30769230769230799</v>
      </c>
      <c r="L1059" s="16">
        <v>0.5</v>
      </c>
      <c r="M1059" s="16"/>
      <c r="N1059" s="16">
        <v>0.36956521739130399</v>
      </c>
      <c r="O1059" s="16">
        <v>0.30412371134020599</v>
      </c>
      <c r="P1059" s="16">
        <v>0.31435643564356403</v>
      </c>
      <c r="Q1059" s="16">
        <v>0.37943925233644898</v>
      </c>
      <c r="R1059" s="16"/>
      <c r="S1059" s="16">
        <v>0.38271604938271597</v>
      </c>
      <c r="T1059" s="16">
        <v>0.48666666666666702</v>
      </c>
      <c r="U1059" s="16">
        <v>0.37696335078533999</v>
      </c>
      <c r="V1059" s="16">
        <v>0.31481481481481499</v>
      </c>
      <c r="W1059" s="16">
        <v>0.30517711171662099</v>
      </c>
      <c r="X1059" s="16">
        <v>0.33002481389578198</v>
      </c>
      <c r="Y1059" s="16">
        <v>0.42971887550200799</v>
      </c>
      <c r="Z1059" s="16"/>
      <c r="AA1059" s="16">
        <v>0.38583815028901702</v>
      </c>
      <c r="AB1059" s="16">
        <v>0.33879310344827601</v>
      </c>
      <c r="AC1059" s="16"/>
      <c r="AD1059" s="16">
        <v>0.31205673758865199</v>
      </c>
      <c r="AE1059" s="16">
        <v>0.36948915325402398</v>
      </c>
      <c r="AF1059" s="16"/>
      <c r="AG1059" s="16">
        <v>0.32480818414322199</v>
      </c>
      <c r="AH1059" s="16">
        <v>0.37943925233644898</v>
      </c>
      <c r="AI1059" s="16"/>
      <c r="AJ1059" s="16">
        <v>0.3980044345898</v>
      </c>
      <c r="AK1059" s="16">
        <v>0.31684210526315798</v>
      </c>
      <c r="AL1059" s="16"/>
      <c r="AM1059" s="16">
        <v>0.36585365853658502</v>
      </c>
      <c r="AN1059" s="16">
        <v>0.335748792270531</v>
      </c>
      <c r="AO1059" s="16">
        <v>0.34541577825159903</v>
      </c>
      <c r="AP1059" s="16">
        <v>0.39735099337748297</v>
      </c>
      <c r="AQ1059" s="16"/>
      <c r="AR1059" s="16">
        <v>0.37230769230769201</v>
      </c>
      <c r="AS1059" s="16">
        <v>0.34775374376039903</v>
      </c>
      <c r="AT1059" s="16"/>
      <c r="AU1059" s="16">
        <v>0.37969924812030098</v>
      </c>
      <c r="AV1059" s="16">
        <v>0.35245901639344301</v>
      </c>
      <c r="AW1059" s="16"/>
      <c r="AX1059" s="16">
        <v>0.39209726443769</v>
      </c>
      <c r="AY1059" s="16">
        <v>0.34865397242285001</v>
      </c>
      <c r="AZ1059" s="16"/>
      <c r="BA1059" s="16">
        <v>0.370860927152318</v>
      </c>
      <c r="BB1059" s="16">
        <v>0.35508524397413299</v>
      </c>
      <c r="BC1059" s="16"/>
      <c r="BD1059" s="16">
        <v>0.36227544910179599</v>
      </c>
      <c r="BE1059" s="16">
        <v>0.35507246376811602</v>
      </c>
      <c r="BF1059" s="16"/>
      <c r="BG1059" s="16">
        <v>0.45384615384615401</v>
      </c>
      <c r="BH1059" s="16">
        <v>0.34901277584204399</v>
      </c>
      <c r="BI1059" s="16"/>
      <c r="BJ1059" s="16">
        <v>0.38047138047138002</v>
      </c>
      <c r="BK1059" s="16">
        <v>0.35176848874598099</v>
      </c>
      <c r="BL1059" s="16"/>
      <c r="BM1059" s="16">
        <v>0.42473118279569899</v>
      </c>
      <c r="BN1059" s="16">
        <v>0.34873949579831898</v>
      </c>
      <c r="BO1059" s="16"/>
      <c r="BP1059" s="16">
        <v>0.32539682539682502</v>
      </c>
      <c r="BQ1059" s="16">
        <v>0.36125000000000002</v>
      </c>
    </row>
    <row r="1060" spans="2:69" x14ac:dyDescent="0.25">
      <c r="B1060" t="s">
        <v>479</v>
      </c>
      <c r="C1060" s="16">
        <v>0.41036717062634998</v>
      </c>
      <c r="D1060" s="16">
        <v>0.404332129963899</v>
      </c>
      <c r="E1060" s="16">
        <v>0.34661354581673298</v>
      </c>
      <c r="F1060" s="16">
        <v>0.37264150943396201</v>
      </c>
      <c r="G1060" s="16">
        <v>0.43526170798898101</v>
      </c>
      <c r="H1060" s="16">
        <v>0.41155234657039702</v>
      </c>
      <c r="I1060" s="16">
        <v>0.43682310469314101</v>
      </c>
      <c r="J1060" s="16">
        <v>0.494623655913978</v>
      </c>
      <c r="K1060" s="16">
        <v>0.55769230769230804</v>
      </c>
      <c r="L1060" s="16">
        <v>0.28000000000000003</v>
      </c>
      <c r="M1060" s="16"/>
      <c r="N1060" s="16">
        <v>0.38586956521739102</v>
      </c>
      <c r="O1060" s="16">
        <v>0.38144329896907198</v>
      </c>
      <c r="P1060" s="16">
        <v>0.45297029702970298</v>
      </c>
      <c r="Q1060" s="16">
        <v>0.40373831775700902</v>
      </c>
      <c r="R1060" s="16"/>
      <c r="S1060" s="16">
        <v>0.37037037037037002</v>
      </c>
      <c r="T1060" s="16">
        <v>0.30666666666666698</v>
      </c>
      <c r="U1060" s="16">
        <v>0.38743455497382201</v>
      </c>
      <c r="V1060" s="16">
        <v>0.41481481481481502</v>
      </c>
      <c r="W1060" s="16">
        <v>0.44959128065395099</v>
      </c>
      <c r="X1060" s="16">
        <v>0.43424317617865998</v>
      </c>
      <c r="Y1060" s="16">
        <v>0.40160642570281102</v>
      </c>
      <c r="Z1060" s="16"/>
      <c r="AA1060" s="16">
        <v>0.42196531791907499</v>
      </c>
      <c r="AB1060" s="16">
        <v>0.40344827586206899</v>
      </c>
      <c r="AC1060" s="16"/>
      <c r="AD1060" s="16">
        <v>0.44208037825059099</v>
      </c>
      <c r="AE1060" s="16">
        <v>0.40097970608817401</v>
      </c>
      <c r="AF1060" s="16"/>
      <c r="AG1060" s="16">
        <v>0.41943734015345302</v>
      </c>
      <c r="AH1060" s="16">
        <v>0.40373831775700902</v>
      </c>
      <c r="AI1060" s="16"/>
      <c r="AJ1060" s="16">
        <v>0.37915742793791601</v>
      </c>
      <c r="AK1060" s="16">
        <v>0.44</v>
      </c>
      <c r="AL1060" s="16"/>
      <c r="AM1060" s="16">
        <v>0.34146341463414598</v>
      </c>
      <c r="AN1060" s="16">
        <v>0.38405797101449302</v>
      </c>
      <c r="AO1060" s="16">
        <v>0.42857142857142899</v>
      </c>
      <c r="AP1060" s="16">
        <v>0.40176600441501098</v>
      </c>
      <c r="AQ1060" s="16"/>
      <c r="AR1060" s="16">
        <v>0.40615384615384598</v>
      </c>
      <c r="AS1060" s="16">
        <v>0.41264559068219597</v>
      </c>
      <c r="AT1060" s="16"/>
      <c r="AU1060" s="16">
        <v>0.41729323308270699</v>
      </c>
      <c r="AV1060" s="16">
        <v>0.409205548549811</v>
      </c>
      <c r="AW1060" s="16"/>
      <c r="AX1060" s="16">
        <v>0.37993920972644402</v>
      </c>
      <c r="AY1060" s="16">
        <v>0.41694024950755099</v>
      </c>
      <c r="AZ1060" s="16"/>
      <c r="BA1060" s="16">
        <v>0.38410596026490101</v>
      </c>
      <c r="BB1060" s="16">
        <v>0.41269841269841301</v>
      </c>
      <c r="BC1060" s="16"/>
      <c r="BD1060" s="16">
        <v>0.42814371257485001</v>
      </c>
      <c r="BE1060" s="16">
        <v>0.406455862977602</v>
      </c>
      <c r="BF1060" s="16"/>
      <c r="BG1060" s="16">
        <v>0.39230769230769202</v>
      </c>
      <c r="BH1060" s="16">
        <v>0.41173054587688701</v>
      </c>
      <c r="BI1060" s="16"/>
      <c r="BJ1060" s="16">
        <v>0.42760942760942799</v>
      </c>
      <c r="BK1060" s="16">
        <v>0.40707395498392301</v>
      </c>
      <c r="BL1060" s="16"/>
      <c r="BM1060" s="16">
        <v>0.33333333333333298</v>
      </c>
      <c r="BN1060" s="16">
        <v>0.41896758703481402</v>
      </c>
      <c r="BO1060" s="16"/>
      <c r="BP1060" s="16">
        <v>0.48015873015873001</v>
      </c>
      <c r="BQ1060" s="16">
        <v>0.39937499999999998</v>
      </c>
    </row>
    <row r="1061" spans="2:69" x14ac:dyDescent="0.25">
      <c r="B1061" t="s">
        <v>480</v>
      </c>
      <c r="C1061" s="16">
        <v>0.14740820734341301</v>
      </c>
      <c r="D1061" s="16">
        <v>0.13357400722021701</v>
      </c>
      <c r="E1061" s="16">
        <v>0.21115537848605601</v>
      </c>
      <c r="F1061" s="16">
        <v>0.21698113207547201</v>
      </c>
      <c r="G1061" s="16">
        <v>0.107438016528926</v>
      </c>
      <c r="H1061" s="16">
        <v>0.140794223826715</v>
      </c>
      <c r="I1061" s="16">
        <v>0.122743682310469</v>
      </c>
      <c r="J1061" s="16">
        <v>0.12903225806451599</v>
      </c>
      <c r="K1061" s="16">
        <v>9.6153846153846201E-2</v>
      </c>
      <c r="L1061" s="16">
        <v>0.16</v>
      </c>
      <c r="M1061" s="16"/>
      <c r="N1061" s="16">
        <v>0.13043478260869601</v>
      </c>
      <c r="O1061" s="16">
        <v>0.180412371134021</v>
      </c>
      <c r="P1061" s="16">
        <v>0.14851485148514901</v>
      </c>
      <c r="Q1061" s="16">
        <v>0.14392523364486001</v>
      </c>
      <c r="R1061" s="16"/>
      <c r="S1061" s="16">
        <v>0.12962962962963001</v>
      </c>
      <c r="T1061" s="16">
        <v>0.133333333333333</v>
      </c>
      <c r="U1061" s="16">
        <v>0.17277486910994799</v>
      </c>
      <c r="V1061" s="16">
        <v>0.18888888888888899</v>
      </c>
      <c r="W1061" s="16">
        <v>0.158038147138965</v>
      </c>
      <c r="X1061" s="16">
        <v>0.138957816377171</v>
      </c>
      <c r="Y1061" s="16">
        <v>0.104417670682731</v>
      </c>
      <c r="Z1061" s="16"/>
      <c r="AA1061" s="16">
        <v>0.135838150289017</v>
      </c>
      <c r="AB1061" s="16">
        <v>0.15431034482758599</v>
      </c>
      <c r="AC1061" s="16"/>
      <c r="AD1061" s="16">
        <v>0.14657210401891299</v>
      </c>
      <c r="AE1061" s="16">
        <v>0.14765570328901301</v>
      </c>
      <c r="AF1061" s="16"/>
      <c r="AG1061" s="16">
        <v>0.15217391304347799</v>
      </c>
      <c r="AH1061" s="16">
        <v>0.14392523364486001</v>
      </c>
      <c r="AI1061" s="16"/>
      <c r="AJ1061" s="16">
        <v>0.14190687361419099</v>
      </c>
      <c r="AK1061" s="16">
        <v>0.15263157894736801</v>
      </c>
      <c r="AL1061" s="16"/>
      <c r="AM1061" s="16">
        <v>0.12195121951219499</v>
      </c>
      <c r="AN1061" s="16">
        <v>0.14251207729468601</v>
      </c>
      <c r="AO1061" s="16">
        <v>0.151385927505331</v>
      </c>
      <c r="AP1061" s="16">
        <v>0.14569536423841101</v>
      </c>
      <c r="AQ1061" s="16"/>
      <c r="AR1061" s="16">
        <v>0.149230769230769</v>
      </c>
      <c r="AS1061" s="16">
        <v>0.14642262895174701</v>
      </c>
      <c r="AT1061" s="16"/>
      <c r="AU1061" s="16">
        <v>0.14285714285714299</v>
      </c>
      <c r="AV1061" s="16">
        <v>0.14817150063051701</v>
      </c>
      <c r="AW1061" s="16"/>
      <c r="AX1061" s="16">
        <v>0.155015197568389</v>
      </c>
      <c r="AY1061" s="16">
        <v>0.14576493762311199</v>
      </c>
      <c r="AZ1061" s="16"/>
      <c r="BA1061" s="16">
        <v>0.158940397350993</v>
      </c>
      <c r="BB1061" s="16">
        <v>0.14638447971781299</v>
      </c>
      <c r="BC1061" s="16"/>
      <c r="BD1061" s="16">
        <v>0.13173652694610799</v>
      </c>
      <c r="BE1061" s="16">
        <v>0.15085638998682499</v>
      </c>
      <c r="BF1061" s="16"/>
      <c r="BG1061" s="16">
        <v>0.1</v>
      </c>
      <c r="BH1061" s="16">
        <v>0.15098722415795601</v>
      </c>
      <c r="BI1061" s="16"/>
      <c r="BJ1061" s="16">
        <v>0.127946127946128</v>
      </c>
      <c r="BK1061" s="16">
        <v>0.15112540192925999</v>
      </c>
      <c r="BL1061" s="16"/>
      <c r="BM1061" s="16">
        <v>0.16129032258064499</v>
      </c>
      <c r="BN1061" s="16">
        <v>0.14585834333733499</v>
      </c>
      <c r="BO1061" s="16"/>
      <c r="BP1061" s="16">
        <v>0.134920634920635</v>
      </c>
      <c r="BQ1061" s="16">
        <v>0.14937500000000001</v>
      </c>
    </row>
    <row r="1062" spans="2:69" x14ac:dyDescent="0.25">
      <c r="B1062" t="s">
        <v>481</v>
      </c>
      <c r="C1062" s="16">
        <v>6.2634989200863897E-2</v>
      </c>
      <c r="D1062" s="16">
        <v>6.8592057761732897E-2</v>
      </c>
      <c r="E1062" s="16">
        <v>8.7649402390438294E-2</v>
      </c>
      <c r="F1062" s="16">
        <v>7.5471698113207503E-2</v>
      </c>
      <c r="G1062" s="16">
        <v>5.2341597796143301E-2</v>
      </c>
      <c r="H1062" s="16">
        <v>5.0541516245487403E-2</v>
      </c>
      <c r="I1062" s="16">
        <v>5.4151624548736503E-2</v>
      </c>
      <c r="J1062" s="16">
        <v>8.6021505376344107E-2</v>
      </c>
      <c r="K1062" s="16">
        <v>1.9230769230769201E-2</v>
      </c>
      <c r="L1062" s="16">
        <v>0.04</v>
      </c>
      <c r="M1062" s="16"/>
      <c r="N1062" s="16">
        <v>6.5217391304347797E-2</v>
      </c>
      <c r="O1062" s="16">
        <v>9.2783505154639206E-2</v>
      </c>
      <c r="P1062" s="16">
        <v>5.6930693069306898E-2</v>
      </c>
      <c r="Q1062" s="16">
        <v>5.8878504672897201E-2</v>
      </c>
      <c r="R1062" s="16"/>
      <c r="S1062" s="16">
        <v>8.0246913580246895E-2</v>
      </c>
      <c r="T1062" s="16">
        <v>5.3333333333333302E-2</v>
      </c>
      <c r="U1062" s="16">
        <v>5.2356020942408397E-2</v>
      </c>
      <c r="V1062" s="16">
        <v>5.1851851851851899E-2</v>
      </c>
      <c r="W1062" s="16">
        <v>7.9019073569482304E-2</v>
      </c>
      <c r="X1062" s="16">
        <v>6.9478908188585597E-2</v>
      </c>
      <c r="Y1062" s="16">
        <v>5.22088353413655E-2</v>
      </c>
      <c r="Z1062" s="16"/>
      <c r="AA1062" s="16">
        <v>4.7687861271676298E-2</v>
      </c>
      <c r="AB1062" s="16">
        <v>7.1551724137930997E-2</v>
      </c>
      <c r="AC1062" s="16"/>
      <c r="AD1062" s="16">
        <v>6.1465721040189103E-2</v>
      </c>
      <c r="AE1062" s="16">
        <v>6.2981105668299495E-2</v>
      </c>
      <c r="AF1062" s="16"/>
      <c r="AG1062" s="16">
        <v>6.7774936061381102E-2</v>
      </c>
      <c r="AH1062" s="16">
        <v>5.8878504672897201E-2</v>
      </c>
      <c r="AI1062" s="16"/>
      <c r="AJ1062" s="16">
        <v>5.9866962305986697E-2</v>
      </c>
      <c r="AK1062" s="16">
        <v>6.5263157894736801E-2</v>
      </c>
      <c r="AL1062" s="16"/>
      <c r="AM1062" s="16">
        <v>7.3170731707317097E-2</v>
      </c>
      <c r="AN1062" s="16">
        <v>9.1787439613526603E-2</v>
      </c>
      <c r="AO1062" s="16">
        <v>5.65031982942431E-2</v>
      </c>
      <c r="AP1062" s="16">
        <v>4.8565121412803502E-2</v>
      </c>
      <c r="AQ1062" s="16"/>
      <c r="AR1062" s="16">
        <v>5.8461538461538502E-2</v>
      </c>
      <c r="AS1062" s="16">
        <v>6.4891846921797003E-2</v>
      </c>
      <c r="AT1062" s="16"/>
      <c r="AU1062" s="16">
        <v>4.5112781954887202E-2</v>
      </c>
      <c r="AV1062" s="16">
        <v>6.5573770491803296E-2</v>
      </c>
      <c r="AW1062" s="16"/>
      <c r="AX1062" s="16">
        <v>5.7750759878419503E-2</v>
      </c>
      <c r="AY1062" s="16">
        <v>6.3690085357846399E-2</v>
      </c>
      <c r="AZ1062" s="16"/>
      <c r="BA1062" s="16">
        <v>5.9602649006622502E-2</v>
      </c>
      <c r="BB1062" s="16">
        <v>6.29041740152851E-2</v>
      </c>
      <c r="BC1062" s="16"/>
      <c r="BD1062" s="16">
        <v>5.9880239520958098E-2</v>
      </c>
      <c r="BE1062" s="16">
        <v>6.3241106719367599E-2</v>
      </c>
      <c r="BF1062" s="16"/>
      <c r="BG1062" s="16">
        <v>3.0769230769230799E-2</v>
      </c>
      <c r="BH1062" s="16">
        <v>6.50406504065041E-2</v>
      </c>
      <c r="BI1062" s="16"/>
      <c r="BJ1062" s="16">
        <v>5.3872053872053897E-2</v>
      </c>
      <c r="BK1062" s="16">
        <v>6.4308681672025705E-2</v>
      </c>
      <c r="BL1062" s="16"/>
      <c r="BM1062" s="16">
        <v>6.4516129032258104E-2</v>
      </c>
      <c r="BN1062" s="16">
        <v>6.2424969987995203E-2</v>
      </c>
      <c r="BO1062" s="16"/>
      <c r="BP1062" s="16">
        <v>4.7619047619047603E-2</v>
      </c>
      <c r="BQ1062" s="16">
        <v>6.5000000000000002E-2</v>
      </c>
    </row>
    <row r="1063" spans="2:69" x14ac:dyDescent="0.25">
      <c r="B1063" t="s">
        <v>482</v>
      </c>
      <c r="C1063" s="16">
        <v>1.5658747300215999E-2</v>
      </c>
      <c r="D1063" s="16">
        <v>3.2490974729241902E-2</v>
      </c>
      <c r="E1063" s="16">
        <v>1.5936254980079698E-2</v>
      </c>
      <c r="F1063" s="16">
        <v>2.3584905660377398E-2</v>
      </c>
      <c r="G1063" s="16">
        <v>5.5096418732782397E-3</v>
      </c>
      <c r="H1063" s="16">
        <v>7.2202166064982004E-3</v>
      </c>
      <c r="I1063" s="16">
        <v>2.5270758122743701E-2</v>
      </c>
      <c r="J1063" s="16">
        <v>0</v>
      </c>
      <c r="K1063" s="16">
        <v>0</v>
      </c>
      <c r="L1063" s="16">
        <v>0</v>
      </c>
      <c r="M1063" s="16"/>
      <c r="N1063" s="16">
        <v>4.3478260869565202E-2</v>
      </c>
      <c r="O1063" s="16">
        <v>1.03092783505155E-2</v>
      </c>
      <c r="P1063" s="16">
        <v>1.73267326732673E-2</v>
      </c>
      <c r="Q1063" s="16">
        <v>1.1214953271028E-2</v>
      </c>
      <c r="R1063" s="16"/>
      <c r="S1063" s="16">
        <v>2.4691358024691398E-2</v>
      </c>
      <c r="T1063" s="16">
        <v>1.3333333333333299E-2</v>
      </c>
      <c r="U1063" s="16">
        <v>1.04712041884817E-2</v>
      </c>
      <c r="V1063" s="16">
        <v>1.85185185185185E-2</v>
      </c>
      <c r="W1063" s="16">
        <v>8.1743869209809292E-3</v>
      </c>
      <c r="X1063" s="16">
        <v>2.2332506203473899E-2</v>
      </c>
      <c r="Y1063" s="16">
        <v>8.0321285140562207E-3</v>
      </c>
      <c r="Z1063" s="16"/>
      <c r="AA1063" s="16">
        <v>5.78034682080925E-3</v>
      </c>
      <c r="AB1063" s="16">
        <v>2.1551724137931001E-2</v>
      </c>
      <c r="AC1063" s="16"/>
      <c r="AD1063" s="16">
        <v>2.1276595744680899E-2</v>
      </c>
      <c r="AE1063" s="16">
        <v>1.39958012596221E-2</v>
      </c>
      <c r="AF1063" s="16"/>
      <c r="AG1063" s="16">
        <v>2.1739130434782601E-2</v>
      </c>
      <c r="AH1063" s="16">
        <v>1.1214953271028E-2</v>
      </c>
      <c r="AI1063" s="16"/>
      <c r="AJ1063" s="16">
        <v>1.55210643015521E-2</v>
      </c>
      <c r="AK1063" s="16">
        <v>1.5789473684210499E-2</v>
      </c>
      <c r="AL1063" s="16"/>
      <c r="AM1063" s="16">
        <v>0</v>
      </c>
      <c r="AN1063" s="16">
        <v>2.8985507246376802E-2</v>
      </c>
      <c r="AO1063" s="16">
        <v>1.49253731343284E-2</v>
      </c>
      <c r="AP1063" s="16">
        <v>6.6225165562913899E-3</v>
      </c>
      <c r="AQ1063" s="16"/>
      <c r="AR1063" s="16">
        <v>1.2307692307692301E-2</v>
      </c>
      <c r="AS1063" s="16">
        <v>1.7470881863560699E-2</v>
      </c>
      <c r="AT1063" s="16"/>
      <c r="AU1063" s="16">
        <v>1.50375939849624E-2</v>
      </c>
      <c r="AV1063" s="16">
        <v>1.5762925598991201E-2</v>
      </c>
      <c r="AW1063" s="16"/>
      <c r="AX1063" s="16">
        <v>1.2158054711246201E-2</v>
      </c>
      <c r="AY1063" s="16">
        <v>1.64149704530532E-2</v>
      </c>
      <c r="AZ1063" s="16"/>
      <c r="BA1063" s="16">
        <v>1.3245033112582801E-2</v>
      </c>
      <c r="BB1063" s="16">
        <v>1.58730158730159E-2</v>
      </c>
      <c r="BC1063" s="16"/>
      <c r="BD1063" s="16">
        <v>1.19760479041916E-2</v>
      </c>
      <c r="BE1063" s="16">
        <v>1.6469038208168599E-2</v>
      </c>
      <c r="BF1063" s="16"/>
      <c r="BG1063" s="16">
        <v>1.5384615384615399E-2</v>
      </c>
      <c r="BH1063" s="16">
        <v>1.5679442508710801E-2</v>
      </c>
      <c r="BI1063" s="16"/>
      <c r="BJ1063" s="16">
        <v>6.7340067340067302E-3</v>
      </c>
      <c r="BK1063" s="16">
        <v>1.7363344051446902E-2</v>
      </c>
      <c r="BL1063" s="16"/>
      <c r="BM1063" s="16">
        <v>5.3763440860215101E-3</v>
      </c>
      <c r="BN1063" s="16">
        <v>1.6806722689075598E-2</v>
      </c>
      <c r="BO1063" s="16"/>
      <c r="BP1063" s="16">
        <v>7.9365079365079395E-3</v>
      </c>
      <c r="BQ1063" s="16">
        <v>1.6875000000000001E-2</v>
      </c>
    </row>
    <row r="1064" spans="2:69" x14ac:dyDescent="0.25">
      <c r="B1064" t="s">
        <v>68</v>
      </c>
      <c r="C1064" s="16">
        <v>7.5593952483801298E-3</v>
      </c>
      <c r="D1064" s="16">
        <v>1.0830324909747301E-2</v>
      </c>
      <c r="E1064" s="16">
        <v>0</v>
      </c>
      <c r="F1064" s="16">
        <v>0</v>
      </c>
      <c r="G1064" s="16">
        <v>1.10192837465565E-2</v>
      </c>
      <c r="H1064" s="16">
        <v>0</v>
      </c>
      <c r="I1064" s="16">
        <v>3.6101083032491002E-3</v>
      </c>
      <c r="J1064" s="16">
        <v>4.3010752688171998E-2</v>
      </c>
      <c r="K1064" s="16">
        <v>1.9230769230769201E-2</v>
      </c>
      <c r="L1064" s="16">
        <v>0.02</v>
      </c>
      <c r="M1064" s="16"/>
      <c r="N1064" s="16">
        <v>5.4347826086956503E-3</v>
      </c>
      <c r="O1064" s="16">
        <v>3.09278350515464E-2</v>
      </c>
      <c r="P1064" s="16">
        <v>9.9009900990098994E-3</v>
      </c>
      <c r="Q1064" s="16">
        <v>2.80373831775701E-3</v>
      </c>
      <c r="R1064" s="16"/>
      <c r="S1064" s="16">
        <v>1.2345679012345699E-2</v>
      </c>
      <c r="T1064" s="16">
        <v>6.6666666666666697E-3</v>
      </c>
      <c r="U1064" s="16">
        <v>0</v>
      </c>
      <c r="V1064" s="16">
        <v>1.1111111111111099E-2</v>
      </c>
      <c r="W1064" s="16">
        <v>0</v>
      </c>
      <c r="X1064" s="16">
        <v>4.96277915632754E-3</v>
      </c>
      <c r="Y1064" s="16">
        <v>4.0160642570281103E-3</v>
      </c>
      <c r="Z1064" s="16"/>
      <c r="AA1064" s="16">
        <v>2.8901734104046198E-3</v>
      </c>
      <c r="AB1064" s="16">
        <v>1.03448275862069E-2</v>
      </c>
      <c r="AC1064" s="16"/>
      <c r="AD1064" s="16">
        <v>1.6548463356973998E-2</v>
      </c>
      <c r="AE1064" s="16">
        <v>4.8985304408677398E-3</v>
      </c>
      <c r="AF1064" s="16"/>
      <c r="AG1064" s="16">
        <v>1.40664961636829E-2</v>
      </c>
      <c r="AH1064" s="16">
        <v>2.80373831775701E-3</v>
      </c>
      <c r="AI1064" s="16"/>
      <c r="AJ1064" s="16">
        <v>5.5432372505543198E-3</v>
      </c>
      <c r="AK1064" s="16">
        <v>9.4736842105263199E-3</v>
      </c>
      <c r="AL1064" s="16"/>
      <c r="AM1064" s="16">
        <v>9.7560975609756101E-2</v>
      </c>
      <c r="AN1064" s="16">
        <v>1.69082125603865E-2</v>
      </c>
      <c r="AO1064" s="16">
        <v>3.1982942430703598E-3</v>
      </c>
      <c r="AP1064" s="16">
        <v>0</v>
      </c>
      <c r="AQ1064" s="16"/>
      <c r="AR1064" s="16">
        <v>1.53846153846154E-3</v>
      </c>
      <c r="AS1064" s="16">
        <v>1.08153078202995E-2</v>
      </c>
      <c r="AT1064" s="16"/>
      <c r="AU1064" s="16">
        <v>0</v>
      </c>
      <c r="AV1064" s="16">
        <v>8.8272383354350593E-3</v>
      </c>
      <c r="AW1064" s="16"/>
      <c r="AX1064" s="16">
        <v>3.0395136778115501E-3</v>
      </c>
      <c r="AY1064" s="16">
        <v>8.53578463558766E-3</v>
      </c>
      <c r="AZ1064" s="16"/>
      <c r="BA1064" s="16">
        <v>1.3245033112582801E-2</v>
      </c>
      <c r="BB1064" s="16">
        <v>7.0546737213403902E-3</v>
      </c>
      <c r="BC1064" s="16"/>
      <c r="BD1064" s="16">
        <v>5.9880239520958096E-3</v>
      </c>
      <c r="BE1064" s="16">
        <v>7.9051383399209498E-3</v>
      </c>
      <c r="BF1064" s="16"/>
      <c r="BG1064" s="16">
        <v>7.6923076923076901E-3</v>
      </c>
      <c r="BH1064" s="16">
        <v>7.5493612078977902E-3</v>
      </c>
      <c r="BI1064" s="16"/>
      <c r="BJ1064" s="16">
        <v>3.3670033670033699E-3</v>
      </c>
      <c r="BK1064" s="16">
        <v>8.3601286173633407E-3</v>
      </c>
      <c r="BL1064" s="16"/>
      <c r="BM1064" s="16">
        <v>1.0752688172042999E-2</v>
      </c>
      <c r="BN1064" s="16">
        <v>7.20288115246098E-3</v>
      </c>
      <c r="BO1064" s="16"/>
      <c r="BP1064" s="16">
        <v>3.9682539682539698E-3</v>
      </c>
      <c r="BQ1064" s="16">
        <v>8.1250000000000003E-3</v>
      </c>
    </row>
    <row r="1065" spans="2:69" x14ac:dyDescent="0.25">
      <c r="C1065" s="16"/>
      <c r="D1065" s="16"/>
      <c r="E1065" s="16"/>
      <c r="F1065" s="16"/>
      <c r="G1065" s="16"/>
      <c r="H1065" s="16"/>
      <c r="I1065" s="16"/>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c r="BC1065" s="16"/>
      <c r="BD1065" s="16"/>
      <c r="BE1065" s="16"/>
      <c r="BF1065" s="16"/>
      <c r="BG1065" s="16"/>
      <c r="BH1065" s="16"/>
      <c r="BI1065" s="16"/>
      <c r="BJ1065" s="16"/>
      <c r="BK1065" s="16"/>
      <c r="BL1065" s="16"/>
      <c r="BM1065" s="16"/>
      <c r="BN1065" s="16"/>
      <c r="BO1065" s="16"/>
      <c r="BP1065" s="16"/>
      <c r="BQ1065" s="16"/>
    </row>
    <row r="1066" spans="2:69" x14ac:dyDescent="0.25">
      <c r="B1066" s="6" t="s">
        <v>489</v>
      </c>
      <c r="C1066" s="16"/>
      <c r="D1066" s="16"/>
      <c r="E1066" s="16"/>
      <c r="F1066" s="16"/>
      <c r="G1066" s="16"/>
      <c r="H1066" s="16"/>
      <c r="I1066" s="16"/>
      <c r="J1066" s="16"/>
      <c r="K1066" s="16"/>
      <c r="L1066" s="16"/>
      <c r="M1066" s="16"/>
      <c r="N1066" s="16"/>
      <c r="O1066" s="16"/>
      <c r="P1066" s="16"/>
      <c r="Q1066" s="16"/>
      <c r="R1066" s="16"/>
      <c r="S1066" s="16"/>
      <c r="T1066" s="16"/>
      <c r="U1066" s="16"/>
      <c r="V1066" s="16"/>
      <c r="W1066" s="16"/>
      <c r="X1066" s="16"/>
      <c r="Y1066" s="16"/>
      <c r="Z1066" s="16"/>
      <c r="AA1066" s="16"/>
      <c r="AB1066" s="16"/>
      <c r="AC1066" s="16"/>
      <c r="AD1066" s="16"/>
      <c r="AE1066" s="16"/>
      <c r="AF1066" s="16"/>
      <c r="AG1066" s="16"/>
      <c r="AH1066" s="16"/>
      <c r="AI1066" s="16"/>
      <c r="AJ1066" s="16"/>
      <c r="AK1066" s="16"/>
      <c r="AL1066" s="16"/>
      <c r="AM1066" s="16"/>
      <c r="AN1066" s="16"/>
      <c r="AO1066" s="16"/>
      <c r="AP1066" s="16"/>
      <c r="AQ1066" s="16"/>
      <c r="AR1066" s="16"/>
      <c r="AS1066" s="16"/>
      <c r="AT1066" s="16"/>
      <c r="AU1066" s="16"/>
      <c r="AV1066" s="16"/>
      <c r="AW1066" s="16"/>
      <c r="AX1066" s="16"/>
      <c r="AY1066" s="16"/>
      <c r="AZ1066" s="16"/>
      <c r="BA1066" s="16"/>
      <c r="BB1066" s="16"/>
      <c r="BC1066" s="16"/>
      <c r="BD1066" s="16"/>
      <c r="BE1066" s="16"/>
      <c r="BF1066" s="16"/>
      <c r="BG1066" s="16"/>
      <c r="BH1066" s="16"/>
      <c r="BI1066" s="16"/>
      <c r="BJ1066" s="16"/>
      <c r="BK1066" s="16"/>
      <c r="BL1066" s="16"/>
      <c r="BM1066" s="16"/>
      <c r="BN1066" s="16"/>
      <c r="BO1066" s="16"/>
      <c r="BP1066" s="16"/>
      <c r="BQ1066" s="16"/>
    </row>
    <row r="1067" spans="2:69" x14ac:dyDescent="0.25">
      <c r="B1067" s="23" t="s">
        <v>699</v>
      </c>
      <c r="C1067" s="16"/>
      <c r="D1067" s="16"/>
      <c r="E1067" s="16"/>
      <c r="F1067" s="16"/>
      <c r="G1067" s="16"/>
      <c r="H1067" s="16"/>
      <c r="I1067" s="16"/>
      <c r="J1067" s="16"/>
      <c r="K1067" s="16"/>
      <c r="L1067" s="16"/>
      <c r="M1067" s="16"/>
      <c r="N1067" s="16"/>
      <c r="O1067" s="16"/>
      <c r="P1067" s="16"/>
      <c r="Q1067" s="16"/>
      <c r="R1067" s="16"/>
      <c r="S1067" s="16"/>
      <c r="T1067" s="16"/>
      <c r="U1067" s="16"/>
      <c r="V1067" s="16"/>
      <c r="W1067" s="16"/>
      <c r="X1067" s="16"/>
      <c r="Y1067" s="16"/>
      <c r="Z1067" s="16"/>
      <c r="AA1067" s="16"/>
      <c r="AB1067" s="16"/>
      <c r="AC1067" s="16"/>
      <c r="AD1067" s="16"/>
      <c r="AE1067" s="16"/>
      <c r="AF1067" s="16"/>
      <c r="AG1067" s="16"/>
      <c r="AH1067" s="16"/>
      <c r="AI1067" s="16"/>
      <c r="AJ1067" s="16"/>
      <c r="AK1067" s="16"/>
      <c r="AL1067" s="16"/>
      <c r="AM1067" s="16"/>
      <c r="AN1067" s="16"/>
      <c r="AO1067" s="16"/>
      <c r="AP1067" s="16"/>
      <c r="AQ1067" s="16"/>
      <c r="AR1067" s="16"/>
      <c r="AS1067" s="16"/>
      <c r="AT1067" s="16"/>
      <c r="AU1067" s="16"/>
      <c r="AV1067" s="16"/>
      <c r="AW1067" s="16"/>
      <c r="AX1067" s="16"/>
      <c r="AY1067" s="16"/>
      <c r="AZ1067" s="16"/>
      <c r="BA1067" s="16"/>
      <c r="BB1067" s="16"/>
      <c r="BC1067" s="16"/>
      <c r="BD1067" s="16"/>
      <c r="BE1067" s="16"/>
      <c r="BF1067" s="16"/>
      <c r="BG1067" s="16"/>
      <c r="BH1067" s="16"/>
      <c r="BI1067" s="16"/>
      <c r="BJ1067" s="16"/>
      <c r="BK1067" s="16"/>
      <c r="BL1067" s="16"/>
      <c r="BM1067" s="16"/>
      <c r="BN1067" s="16"/>
      <c r="BO1067" s="16"/>
      <c r="BP1067" s="16"/>
      <c r="BQ1067" s="16"/>
    </row>
    <row r="1068" spans="2:69" x14ac:dyDescent="0.25">
      <c r="B1068" t="s">
        <v>478</v>
      </c>
      <c r="C1068" s="16">
        <v>0.25849973016729599</v>
      </c>
      <c r="D1068" s="16">
        <v>0.231046931407942</v>
      </c>
      <c r="E1068" s="16">
        <v>0.22709163346613501</v>
      </c>
      <c r="F1068" s="16">
        <v>0.25</v>
      </c>
      <c r="G1068" s="16">
        <v>0.32692307692307698</v>
      </c>
      <c r="H1068" s="16">
        <v>0.212996389891697</v>
      </c>
      <c r="I1068" s="16">
        <v>0.26714801444043301</v>
      </c>
      <c r="J1068" s="16">
        <v>0.29032258064516098</v>
      </c>
      <c r="K1068" s="16">
        <v>0.28846153846153799</v>
      </c>
      <c r="L1068" s="16">
        <v>0.22</v>
      </c>
      <c r="M1068" s="16"/>
      <c r="N1068" s="16">
        <v>0.24456521739130399</v>
      </c>
      <c r="O1068" s="16">
        <v>0.216494845360825</v>
      </c>
      <c r="P1068" s="16">
        <v>0.24257425742574301</v>
      </c>
      <c r="Q1068" s="16">
        <v>0.27450980392156898</v>
      </c>
      <c r="R1068" s="16"/>
      <c r="S1068" s="16">
        <v>0.27777777777777801</v>
      </c>
      <c r="T1068" s="16">
        <v>0.30666666666666698</v>
      </c>
      <c r="U1068" s="16">
        <v>0.25130890052355997</v>
      </c>
      <c r="V1068" s="16">
        <v>0.22962962962962999</v>
      </c>
      <c r="W1068" s="16">
        <v>0.20980926430517699</v>
      </c>
      <c r="X1068" s="16">
        <v>0.270471464019851</v>
      </c>
      <c r="Y1068" s="16">
        <v>0.34</v>
      </c>
      <c r="Z1068" s="16"/>
      <c r="AA1068" s="16">
        <v>0.26734104046242801</v>
      </c>
      <c r="AB1068" s="16">
        <v>0.25322997416020698</v>
      </c>
      <c r="AC1068" s="16"/>
      <c r="AD1068" s="16">
        <v>0.28605200945626502</v>
      </c>
      <c r="AE1068" s="16">
        <v>0.25034965034965001</v>
      </c>
      <c r="AF1068" s="16"/>
      <c r="AG1068" s="16">
        <v>0.23657289002557499</v>
      </c>
      <c r="AH1068" s="16">
        <v>0.27450980392156898</v>
      </c>
      <c r="AI1068" s="16"/>
      <c r="AJ1068" s="16">
        <v>0.27131782945736399</v>
      </c>
      <c r="AK1068" s="16">
        <v>0.24631578947368399</v>
      </c>
      <c r="AL1068" s="16"/>
      <c r="AM1068" s="16">
        <v>0.24390243902438999</v>
      </c>
      <c r="AN1068" s="16">
        <v>0.258454106280193</v>
      </c>
      <c r="AO1068" s="16">
        <v>0.224946695095949</v>
      </c>
      <c r="AP1068" s="16">
        <v>0.328193832599119</v>
      </c>
      <c r="AQ1068" s="16"/>
      <c r="AR1068" s="16">
        <v>0.27230769230769197</v>
      </c>
      <c r="AS1068" s="16">
        <v>0.25103906899418099</v>
      </c>
      <c r="AT1068" s="16"/>
      <c r="AU1068" s="16">
        <v>0.27067669172932302</v>
      </c>
      <c r="AV1068" s="16">
        <v>0.25645872715815998</v>
      </c>
      <c r="AW1068" s="16"/>
      <c r="AX1068" s="16">
        <v>0.319148936170213</v>
      </c>
      <c r="AY1068" s="16">
        <v>0.24540682414698201</v>
      </c>
      <c r="AZ1068" s="16"/>
      <c r="BA1068" s="16">
        <v>0.28476821192052998</v>
      </c>
      <c r="BB1068" s="16">
        <v>0.256169212690952</v>
      </c>
      <c r="BC1068" s="16"/>
      <c r="BD1068" s="16">
        <v>0.30239520958083799</v>
      </c>
      <c r="BE1068" s="16">
        <v>0.248847926267281</v>
      </c>
      <c r="BF1068" s="16"/>
      <c r="BG1068" s="16">
        <v>0.35384615384615398</v>
      </c>
      <c r="BH1068" s="16">
        <v>0.25130586186883302</v>
      </c>
      <c r="BI1068" s="16"/>
      <c r="BJ1068" s="16">
        <v>0.32885906040268498</v>
      </c>
      <c r="BK1068" s="16">
        <v>0.24501607717041801</v>
      </c>
      <c r="BL1068" s="16"/>
      <c r="BM1068" s="16">
        <v>0.33333333333333298</v>
      </c>
      <c r="BN1068" s="16">
        <v>0.25014997000599898</v>
      </c>
      <c r="BO1068" s="16"/>
      <c r="BP1068" s="16">
        <v>0.23412698412698399</v>
      </c>
      <c r="BQ1068" s="16">
        <v>0.26233603997501598</v>
      </c>
    </row>
    <row r="1069" spans="2:69" x14ac:dyDescent="0.25">
      <c r="B1069" t="s">
        <v>479</v>
      </c>
      <c r="C1069" s="16">
        <v>0.40690771721532598</v>
      </c>
      <c r="D1069" s="16">
        <v>0.40794223826714798</v>
      </c>
      <c r="E1069" s="16">
        <v>0.35458167330677298</v>
      </c>
      <c r="F1069" s="16">
        <v>0.43867924528301899</v>
      </c>
      <c r="G1069" s="16">
        <v>0.41208791208791201</v>
      </c>
      <c r="H1069" s="16">
        <v>0.44404332129963903</v>
      </c>
      <c r="I1069" s="16">
        <v>0.38989169675090302</v>
      </c>
      <c r="J1069" s="16">
        <v>0.32258064516128998</v>
      </c>
      <c r="K1069" s="16">
        <v>0.51923076923076905</v>
      </c>
      <c r="L1069" s="16">
        <v>0.42</v>
      </c>
      <c r="M1069" s="16"/>
      <c r="N1069" s="16">
        <v>0.36413043478260898</v>
      </c>
      <c r="O1069" s="16">
        <v>0.402061855670103</v>
      </c>
      <c r="P1069" s="16">
        <v>0.41089108910891098</v>
      </c>
      <c r="Q1069" s="16">
        <v>0.41363211951447199</v>
      </c>
      <c r="R1069" s="16"/>
      <c r="S1069" s="16">
        <v>0.38888888888888901</v>
      </c>
      <c r="T1069" s="16">
        <v>0.4</v>
      </c>
      <c r="U1069" s="16">
        <v>0.471204188481675</v>
      </c>
      <c r="V1069" s="16">
        <v>0.39629629629629598</v>
      </c>
      <c r="W1069" s="16">
        <v>0.40054495912806498</v>
      </c>
      <c r="X1069" s="16">
        <v>0.44665012406947902</v>
      </c>
      <c r="Y1069" s="16">
        <v>0.34399999999999997</v>
      </c>
      <c r="Z1069" s="16"/>
      <c r="AA1069" s="16">
        <v>0.43352601156069398</v>
      </c>
      <c r="AB1069" s="16">
        <v>0.39104220499569298</v>
      </c>
      <c r="AC1069" s="16"/>
      <c r="AD1069" s="16">
        <v>0.42789598108747001</v>
      </c>
      <c r="AE1069" s="16">
        <v>0.40069930069930099</v>
      </c>
      <c r="AF1069" s="16"/>
      <c r="AG1069" s="16">
        <v>0.39769820971866998</v>
      </c>
      <c r="AH1069" s="16">
        <v>0.41363211951447199</v>
      </c>
      <c r="AI1069" s="16"/>
      <c r="AJ1069" s="16">
        <v>0.41085271317829503</v>
      </c>
      <c r="AK1069" s="16">
        <v>0.40315789473684199</v>
      </c>
      <c r="AL1069" s="16"/>
      <c r="AM1069" s="16">
        <v>0.36585365853658502</v>
      </c>
      <c r="AN1069" s="16">
        <v>0.39613526570048302</v>
      </c>
      <c r="AO1069" s="16">
        <v>0.412579957356077</v>
      </c>
      <c r="AP1069" s="16">
        <v>0.40969162995594699</v>
      </c>
      <c r="AQ1069" s="16"/>
      <c r="AR1069" s="16">
        <v>0.395384615384615</v>
      </c>
      <c r="AS1069" s="16">
        <v>0.41313383208645099</v>
      </c>
      <c r="AT1069" s="16"/>
      <c r="AU1069" s="16">
        <v>0.41353383458646598</v>
      </c>
      <c r="AV1069" s="16">
        <v>0.405797101449275</v>
      </c>
      <c r="AW1069" s="16"/>
      <c r="AX1069" s="16">
        <v>0.36474164133738601</v>
      </c>
      <c r="AY1069" s="16">
        <v>0.41601049868766399</v>
      </c>
      <c r="AZ1069" s="16"/>
      <c r="BA1069" s="16">
        <v>0.45695364238410602</v>
      </c>
      <c r="BB1069" s="16">
        <v>0.40246768507638098</v>
      </c>
      <c r="BC1069" s="16"/>
      <c r="BD1069" s="16">
        <v>0.40419161676646698</v>
      </c>
      <c r="BE1069" s="16">
        <v>0.40750493745885502</v>
      </c>
      <c r="BF1069" s="16"/>
      <c r="BG1069" s="16">
        <v>0.41538461538461502</v>
      </c>
      <c r="BH1069" s="16">
        <v>0.40626813697039998</v>
      </c>
      <c r="BI1069" s="16"/>
      <c r="BJ1069" s="16">
        <v>0.41946308724832199</v>
      </c>
      <c r="BK1069" s="16">
        <v>0.40450160771704202</v>
      </c>
      <c r="BL1069" s="16"/>
      <c r="BM1069" s="16">
        <v>0.38709677419354799</v>
      </c>
      <c r="BN1069" s="16">
        <v>0.40911817636472703</v>
      </c>
      <c r="BO1069" s="16"/>
      <c r="BP1069" s="16">
        <v>0.46825396825396798</v>
      </c>
      <c r="BQ1069" s="16">
        <v>0.39725171767645201</v>
      </c>
    </row>
    <row r="1070" spans="2:69" x14ac:dyDescent="0.25">
      <c r="B1070" t="s">
        <v>480</v>
      </c>
      <c r="C1070" s="16">
        <v>0.22126281705342701</v>
      </c>
      <c r="D1070" s="16">
        <v>0.212996389891697</v>
      </c>
      <c r="E1070" s="16">
        <v>0.29482071713147401</v>
      </c>
      <c r="F1070" s="16">
        <v>0.22169811320754701</v>
      </c>
      <c r="G1070" s="16">
        <v>0.18131868131868101</v>
      </c>
      <c r="H1070" s="16">
        <v>0.21660649819494601</v>
      </c>
      <c r="I1070" s="16">
        <v>0.231046931407942</v>
      </c>
      <c r="J1070" s="16">
        <v>0.21505376344086</v>
      </c>
      <c r="K1070" s="16">
        <v>0.17307692307692299</v>
      </c>
      <c r="L1070" s="16">
        <v>0.22</v>
      </c>
      <c r="M1070" s="16"/>
      <c r="N1070" s="16">
        <v>0.25543478260869601</v>
      </c>
      <c r="O1070" s="16">
        <v>0.23711340206185599</v>
      </c>
      <c r="P1070" s="16">
        <v>0.24009900990099001</v>
      </c>
      <c r="Q1070" s="16">
        <v>0.205415499533147</v>
      </c>
      <c r="R1070" s="16"/>
      <c r="S1070" s="16">
        <v>0.240740740740741</v>
      </c>
      <c r="T1070" s="16">
        <v>0.22666666666666699</v>
      </c>
      <c r="U1070" s="16">
        <v>0.20942408376963401</v>
      </c>
      <c r="V1070" s="16">
        <v>0.25925925925925902</v>
      </c>
      <c r="W1070" s="16">
        <v>0.245231607629428</v>
      </c>
      <c r="X1070" s="16">
        <v>0.18858560794044699</v>
      </c>
      <c r="Y1070" s="16">
        <v>0.20399999999999999</v>
      </c>
      <c r="Z1070" s="16"/>
      <c r="AA1070" s="16">
        <v>0.20375722543352601</v>
      </c>
      <c r="AB1070" s="16">
        <v>0.231696813092162</v>
      </c>
      <c r="AC1070" s="16"/>
      <c r="AD1070" s="16">
        <v>0.18676122931442099</v>
      </c>
      <c r="AE1070" s="16">
        <v>0.231468531468531</v>
      </c>
      <c r="AF1070" s="16"/>
      <c r="AG1070" s="16">
        <v>0.242966751918159</v>
      </c>
      <c r="AH1070" s="16">
        <v>0.205415499533147</v>
      </c>
      <c r="AI1070" s="16"/>
      <c r="AJ1070" s="16">
        <v>0.21040974529346601</v>
      </c>
      <c r="AK1070" s="16">
        <v>0.231578947368421</v>
      </c>
      <c r="AL1070" s="16"/>
      <c r="AM1070" s="16">
        <v>0.24390243902438999</v>
      </c>
      <c r="AN1070" s="16">
        <v>0.202898550724638</v>
      </c>
      <c r="AO1070" s="16">
        <v>0.24626865671641801</v>
      </c>
      <c r="AP1070" s="16">
        <v>0.18281938325991201</v>
      </c>
      <c r="AQ1070" s="16"/>
      <c r="AR1070" s="16">
        <v>0.212307692307692</v>
      </c>
      <c r="AS1070" s="16">
        <v>0.226101413133832</v>
      </c>
      <c r="AT1070" s="16"/>
      <c r="AU1070" s="16">
        <v>0.19548872180451099</v>
      </c>
      <c r="AV1070" s="16">
        <v>0.225582860743541</v>
      </c>
      <c r="AW1070" s="16"/>
      <c r="AX1070" s="16">
        <v>0.21276595744680901</v>
      </c>
      <c r="AY1070" s="16">
        <v>0.22309711286089201</v>
      </c>
      <c r="AZ1070" s="16"/>
      <c r="BA1070" s="16">
        <v>0.17880794701986799</v>
      </c>
      <c r="BB1070" s="16">
        <v>0.22502937720329</v>
      </c>
      <c r="BC1070" s="16"/>
      <c r="BD1070" s="16">
        <v>0.20059880239521</v>
      </c>
      <c r="BE1070" s="16">
        <v>0.225806451612903</v>
      </c>
      <c r="BF1070" s="16"/>
      <c r="BG1070" s="16">
        <v>0.138461538461538</v>
      </c>
      <c r="BH1070" s="16">
        <v>0.227510156703424</v>
      </c>
      <c r="BI1070" s="16"/>
      <c r="BJ1070" s="16">
        <v>0.17114093959731499</v>
      </c>
      <c r="BK1070" s="16">
        <v>0.230868167202572</v>
      </c>
      <c r="BL1070" s="16"/>
      <c r="BM1070" s="16">
        <v>0.204301075268817</v>
      </c>
      <c r="BN1070" s="16">
        <v>0.22315536892621499</v>
      </c>
      <c r="BO1070" s="16"/>
      <c r="BP1070" s="16">
        <v>0.21825396825396801</v>
      </c>
      <c r="BQ1070" s="16">
        <v>0.22173641474078701</v>
      </c>
    </row>
    <row r="1071" spans="2:69" x14ac:dyDescent="0.25">
      <c r="B1071" t="s">
        <v>481</v>
      </c>
      <c r="C1071" s="16">
        <v>6.9077172153265004E-2</v>
      </c>
      <c r="D1071" s="16">
        <v>7.2202166064981907E-2</v>
      </c>
      <c r="E1071" s="16">
        <v>8.7649402390438294E-2</v>
      </c>
      <c r="F1071" s="16">
        <v>7.5471698113207503E-2</v>
      </c>
      <c r="G1071" s="16">
        <v>3.8461538461538498E-2</v>
      </c>
      <c r="H1071" s="16">
        <v>9.0252707581227401E-2</v>
      </c>
      <c r="I1071" s="16">
        <v>6.8592057761732897E-2</v>
      </c>
      <c r="J1071" s="16">
        <v>8.6021505376344107E-2</v>
      </c>
      <c r="K1071" s="16">
        <v>0</v>
      </c>
      <c r="L1071" s="16">
        <v>0.08</v>
      </c>
      <c r="M1071" s="16"/>
      <c r="N1071" s="16">
        <v>7.6086956521739094E-2</v>
      </c>
      <c r="O1071" s="16">
        <v>5.67010309278351E-2</v>
      </c>
      <c r="P1071" s="16">
        <v>7.6732673267326704E-2</v>
      </c>
      <c r="Q1071" s="16">
        <v>6.7226890756302504E-2</v>
      </c>
      <c r="R1071" s="16"/>
      <c r="S1071" s="16">
        <v>4.9382716049382699E-2</v>
      </c>
      <c r="T1071" s="16">
        <v>0.04</v>
      </c>
      <c r="U1071" s="16">
        <v>4.1884816753926697E-2</v>
      </c>
      <c r="V1071" s="16">
        <v>7.4074074074074098E-2</v>
      </c>
      <c r="W1071" s="16">
        <v>0.103542234332425</v>
      </c>
      <c r="X1071" s="16">
        <v>5.4590570719603E-2</v>
      </c>
      <c r="Y1071" s="16">
        <v>7.5999999999999998E-2</v>
      </c>
      <c r="Z1071" s="16"/>
      <c r="AA1071" s="16">
        <v>6.9364161849711004E-2</v>
      </c>
      <c r="AB1071" s="16">
        <v>6.8906115417743302E-2</v>
      </c>
      <c r="AC1071" s="16"/>
      <c r="AD1071" s="16">
        <v>4.9645390070922002E-2</v>
      </c>
      <c r="AE1071" s="16">
        <v>7.4825174825174798E-2</v>
      </c>
      <c r="AF1071" s="16"/>
      <c r="AG1071" s="16">
        <v>7.1611253196930902E-2</v>
      </c>
      <c r="AH1071" s="16">
        <v>6.7226890756302504E-2</v>
      </c>
      <c r="AI1071" s="16"/>
      <c r="AJ1071" s="16">
        <v>6.8660022148394201E-2</v>
      </c>
      <c r="AK1071" s="16">
        <v>6.9473684210526299E-2</v>
      </c>
      <c r="AL1071" s="16"/>
      <c r="AM1071" s="16">
        <v>4.8780487804878099E-2</v>
      </c>
      <c r="AN1071" s="16">
        <v>7.4879227053140096E-2</v>
      </c>
      <c r="AO1071" s="16">
        <v>7.4626865671641798E-2</v>
      </c>
      <c r="AP1071" s="16">
        <v>5.5066079295154197E-2</v>
      </c>
      <c r="AQ1071" s="16"/>
      <c r="AR1071" s="16">
        <v>8.1538461538461504E-2</v>
      </c>
      <c r="AS1071" s="16">
        <v>6.23441396508728E-2</v>
      </c>
      <c r="AT1071" s="16"/>
      <c r="AU1071" s="16">
        <v>8.6466165413533802E-2</v>
      </c>
      <c r="AV1071" s="16">
        <v>6.6162570888468802E-2</v>
      </c>
      <c r="AW1071" s="16"/>
      <c r="AX1071" s="16">
        <v>7.29483282674772E-2</v>
      </c>
      <c r="AY1071" s="16">
        <v>6.8241469816273007E-2</v>
      </c>
      <c r="AZ1071" s="16"/>
      <c r="BA1071" s="16">
        <v>5.2980132450331098E-2</v>
      </c>
      <c r="BB1071" s="16">
        <v>7.0505287896592203E-2</v>
      </c>
      <c r="BC1071" s="16"/>
      <c r="BD1071" s="16">
        <v>4.7904191616766498E-2</v>
      </c>
      <c r="BE1071" s="16">
        <v>7.3732718894009203E-2</v>
      </c>
      <c r="BF1071" s="16"/>
      <c r="BG1071" s="16">
        <v>4.6153846153846198E-2</v>
      </c>
      <c r="BH1071" s="16">
        <v>7.0806732443412707E-2</v>
      </c>
      <c r="BI1071" s="16"/>
      <c r="BJ1071" s="16">
        <v>4.0268456375838903E-2</v>
      </c>
      <c r="BK1071" s="16">
        <v>7.4598070739549799E-2</v>
      </c>
      <c r="BL1071" s="16"/>
      <c r="BM1071" s="16">
        <v>4.8387096774193498E-2</v>
      </c>
      <c r="BN1071" s="16">
        <v>7.1385722855428893E-2</v>
      </c>
      <c r="BO1071" s="16"/>
      <c r="BP1071" s="16">
        <v>5.1587301587301598E-2</v>
      </c>
      <c r="BQ1071" s="16">
        <v>7.1830106183635195E-2</v>
      </c>
    </row>
    <row r="1072" spans="2:69" x14ac:dyDescent="0.25">
      <c r="B1072" t="s">
        <v>482</v>
      </c>
      <c r="C1072" s="16">
        <v>2.5364274150027E-2</v>
      </c>
      <c r="D1072" s="16">
        <v>4.3321299638989202E-2</v>
      </c>
      <c r="E1072" s="16">
        <v>3.58565737051793E-2</v>
      </c>
      <c r="F1072" s="16">
        <v>9.4339622641509396E-3</v>
      </c>
      <c r="G1072" s="16">
        <v>5.4945054945054897E-3</v>
      </c>
      <c r="H1072" s="16">
        <v>3.2490974729241902E-2</v>
      </c>
      <c r="I1072" s="16">
        <v>2.5270758122743701E-2</v>
      </c>
      <c r="J1072" s="16">
        <v>2.1505376344085999E-2</v>
      </c>
      <c r="K1072" s="16">
        <v>1.9230769230769201E-2</v>
      </c>
      <c r="L1072" s="16">
        <v>0.06</v>
      </c>
      <c r="M1072" s="16"/>
      <c r="N1072" s="16">
        <v>4.3478260869565202E-2</v>
      </c>
      <c r="O1072" s="16">
        <v>3.60824742268041E-2</v>
      </c>
      <c r="P1072" s="16">
        <v>1.9801980198019799E-2</v>
      </c>
      <c r="Q1072" s="16">
        <v>2.2408963585434202E-2</v>
      </c>
      <c r="R1072" s="16"/>
      <c r="S1072" s="16">
        <v>2.4691358024691398E-2</v>
      </c>
      <c r="T1072" s="16">
        <v>6.6666666666666697E-3</v>
      </c>
      <c r="U1072" s="16">
        <v>2.6178010471204199E-2</v>
      </c>
      <c r="V1072" s="16">
        <v>2.5925925925925901E-2</v>
      </c>
      <c r="W1072" s="16">
        <v>2.17983651226158E-2</v>
      </c>
      <c r="X1072" s="16">
        <v>2.72952853598015E-2</v>
      </c>
      <c r="Y1072" s="16">
        <v>1.6E-2</v>
      </c>
      <c r="Z1072" s="16"/>
      <c r="AA1072" s="16">
        <v>1.87861271676301E-2</v>
      </c>
      <c r="AB1072" s="16">
        <v>2.9285099052540901E-2</v>
      </c>
      <c r="AC1072" s="16"/>
      <c r="AD1072" s="16">
        <v>2.8368794326241099E-2</v>
      </c>
      <c r="AE1072" s="16">
        <v>2.44755244755245E-2</v>
      </c>
      <c r="AF1072" s="16"/>
      <c r="AG1072" s="16">
        <v>2.9411764705882401E-2</v>
      </c>
      <c r="AH1072" s="16">
        <v>2.2408963585434202E-2</v>
      </c>
      <c r="AI1072" s="16"/>
      <c r="AJ1072" s="16">
        <v>2.32558139534884E-2</v>
      </c>
      <c r="AK1072" s="16">
        <v>2.7368421052631601E-2</v>
      </c>
      <c r="AL1072" s="16"/>
      <c r="AM1072" s="16">
        <v>0</v>
      </c>
      <c r="AN1072" s="16">
        <v>2.8985507246376802E-2</v>
      </c>
      <c r="AO1072" s="16">
        <v>2.6652452025586401E-2</v>
      </c>
      <c r="AP1072" s="16">
        <v>2.2026431718061699E-2</v>
      </c>
      <c r="AQ1072" s="16"/>
      <c r="AR1072" s="16">
        <v>2.76923076923077E-2</v>
      </c>
      <c r="AS1072" s="16">
        <v>2.4106400665004201E-2</v>
      </c>
      <c r="AT1072" s="16"/>
      <c r="AU1072" s="16">
        <v>2.6315789473684199E-2</v>
      </c>
      <c r="AV1072" s="16">
        <v>2.5204788909892899E-2</v>
      </c>
      <c r="AW1072" s="16"/>
      <c r="AX1072" s="16">
        <v>2.4316109422492401E-2</v>
      </c>
      <c r="AY1072" s="16">
        <v>2.55905511811024E-2</v>
      </c>
      <c r="AZ1072" s="16"/>
      <c r="BA1072" s="16">
        <v>1.3245033112582801E-2</v>
      </c>
      <c r="BB1072" s="16">
        <v>2.6439482961222099E-2</v>
      </c>
      <c r="BC1072" s="16"/>
      <c r="BD1072" s="16">
        <v>2.69461077844311E-2</v>
      </c>
      <c r="BE1072" s="16">
        <v>2.5016458196181701E-2</v>
      </c>
      <c r="BF1072" s="16"/>
      <c r="BG1072" s="16">
        <v>2.3076923076923099E-2</v>
      </c>
      <c r="BH1072" s="16">
        <v>2.5536854323853699E-2</v>
      </c>
      <c r="BI1072" s="16"/>
      <c r="BJ1072" s="16">
        <v>2.68456375838926E-2</v>
      </c>
      <c r="BK1072" s="16">
        <v>2.5080385852089999E-2</v>
      </c>
      <c r="BL1072" s="16"/>
      <c r="BM1072" s="16">
        <v>5.3763440860215101E-3</v>
      </c>
      <c r="BN1072" s="16">
        <v>2.7594481103779201E-2</v>
      </c>
      <c r="BO1072" s="16"/>
      <c r="BP1072" s="16">
        <v>1.9841269841269799E-2</v>
      </c>
      <c r="BQ1072" s="16">
        <v>2.62336039975016E-2</v>
      </c>
    </row>
    <row r="1073" spans="2:69" x14ac:dyDescent="0.25">
      <c r="B1073" t="s">
        <v>68</v>
      </c>
      <c r="C1073" s="16">
        <v>1.88882892606584E-2</v>
      </c>
      <c r="D1073" s="16">
        <v>3.2490974729241902E-2</v>
      </c>
      <c r="E1073" s="16">
        <v>0</v>
      </c>
      <c r="F1073" s="16">
        <v>4.7169811320754698E-3</v>
      </c>
      <c r="G1073" s="16">
        <v>3.5714285714285698E-2</v>
      </c>
      <c r="H1073" s="16">
        <v>3.6101083032491002E-3</v>
      </c>
      <c r="I1073" s="16">
        <v>1.8050541516245501E-2</v>
      </c>
      <c r="J1073" s="16">
        <v>6.4516129032258104E-2</v>
      </c>
      <c r="K1073" s="16">
        <v>0</v>
      </c>
      <c r="L1073" s="16">
        <v>0</v>
      </c>
      <c r="M1073" s="16"/>
      <c r="N1073" s="16">
        <v>1.6304347826087001E-2</v>
      </c>
      <c r="O1073" s="16">
        <v>5.1546391752577303E-2</v>
      </c>
      <c r="P1073" s="16">
        <v>9.9009900990098994E-3</v>
      </c>
      <c r="Q1073" s="16">
        <v>1.6806722689075598E-2</v>
      </c>
      <c r="R1073" s="16"/>
      <c r="S1073" s="16">
        <v>1.85185185185185E-2</v>
      </c>
      <c r="T1073" s="16">
        <v>0.02</v>
      </c>
      <c r="U1073" s="16">
        <v>0</v>
      </c>
      <c r="V1073" s="16">
        <v>1.48148148148148E-2</v>
      </c>
      <c r="W1073" s="16">
        <v>1.9073569482288801E-2</v>
      </c>
      <c r="X1073" s="16">
        <v>1.2406947890818899E-2</v>
      </c>
      <c r="Y1073" s="16">
        <v>0.02</v>
      </c>
      <c r="Z1073" s="16"/>
      <c r="AA1073" s="16">
        <v>7.2254335260115597E-3</v>
      </c>
      <c r="AB1073" s="16">
        <v>2.58397932816537E-2</v>
      </c>
      <c r="AC1073" s="16"/>
      <c r="AD1073" s="16">
        <v>2.1276595744680899E-2</v>
      </c>
      <c r="AE1073" s="16">
        <v>1.8181818181818198E-2</v>
      </c>
      <c r="AF1073" s="16"/>
      <c r="AG1073" s="16">
        <v>2.1739130434782601E-2</v>
      </c>
      <c r="AH1073" s="16">
        <v>1.6806722689075598E-2</v>
      </c>
      <c r="AI1073" s="16"/>
      <c r="AJ1073" s="16">
        <v>1.5503875968992199E-2</v>
      </c>
      <c r="AK1073" s="16">
        <v>2.2105263157894701E-2</v>
      </c>
      <c r="AL1073" s="16"/>
      <c r="AM1073" s="16">
        <v>9.7560975609756101E-2</v>
      </c>
      <c r="AN1073" s="16">
        <v>3.8647342995169101E-2</v>
      </c>
      <c r="AO1073" s="16">
        <v>1.49253731343284E-2</v>
      </c>
      <c r="AP1073" s="16">
        <v>2.2026431718061702E-3</v>
      </c>
      <c r="AQ1073" s="16"/>
      <c r="AR1073" s="16">
        <v>1.07692307692308E-2</v>
      </c>
      <c r="AS1073" s="16">
        <v>2.3275145469659201E-2</v>
      </c>
      <c r="AT1073" s="16"/>
      <c r="AU1073" s="16">
        <v>7.5187969924812E-3</v>
      </c>
      <c r="AV1073" s="16">
        <v>2.0793950850661599E-2</v>
      </c>
      <c r="AW1073" s="16"/>
      <c r="AX1073" s="16">
        <v>6.0790273556231003E-3</v>
      </c>
      <c r="AY1073" s="16">
        <v>2.16535433070866E-2</v>
      </c>
      <c r="AZ1073" s="16"/>
      <c r="BA1073" s="16">
        <v>1.3245033112582801E-2</v>
      </c>
      <c r="BB1073" s="16">
        <v>1.9388954171562899E-2</v>
      </c>
      <c r="BC1073" s="16"/>
      <c r="BD1073" s="16">
        <v>1.79640718562874E-2</v>
      </c>
      <c r="BE1073" s="16">
        <v>1.9091507570770199E-2</v>
      </c>
      <c r="BF1073" s="16"/>
      <c r="BG1073" s="16">
        <v>2.3076923076923099E-2</v>
      </c>
      <c r="BH1073" s="16">
        <v>1.8572257690075401E-2</v>
      </c>
      <c r="BI1073" s="16"/>
      <c r="BJ1073" s="16">
        <v>1.34228187919463E-2</v>
      </c>
      <c r="BK1073" s="16">
        <v>1.9935691318328001E-2</v>
      </c>
      <c r="BL1073" s="16"/>
      <c r="BM1073" s="16">
        <v>2.1505376344085999E-2</v>
      </c>
      <c r="BN1073" s="16">
        <v>1.8596280743851199E-2</v>
      </c>
      <c r="BO1073" s="16"/>
      <c r="BP1073" s="16">
        <v>7.9365079365079395E-3</v>
      </c>
      <c r="BQ1073" s="16">
        <v>2.0612117426608401E-2</v>
      </c>
    </row>
    <row r="1074" spans="2:69" x14ac:dyDescent="0.25">
      <c r="C1074" s="16"/>
      <c r="D1074" s="16"/>
      <c r="E1074" s="16"/>
      <c r="F1074" s="16"/>
      <c r="G1074" s="16"/>
      <c r="H1074" s="16"/>
      <c r="I1074" s="16"/>
      <c r="J1074" s="16"/>
      <c r="K1074" s="16"/>
      <c r="L1074" s="16"/>
      <c r="M1074" s="16"/>
      <c r="N1074" s="16"/>
      <c r="O1074" s="16"/>
      <c r="P1074" s="16"/>
      <c r="Q1074" s="16"/>
      <c r="R1074" s="16"/>
      <c r="S1074" s="16"/>
      <c r="T1074" s="16"/>
      <c r="U1074" s="16"/>
      <c r="V1074" s="16"/>
      <c r="W1074" s="16"/>
      <c r="X1074" s="16"/>
      <c r="Y1074" s="16"/>
      <c r="Z1074" s="16"/>
      <c r="AA1074" s="16"/>
      <c r="AB1074" s="16"/>
      <c r="AC1074" s="16"/>
      <c r="AD1074" s="16"/>
      <c r="AE1074" s="16"/>
      <c r="AF1074" s="16"/>
      <c r="AG1074" s="16"/>
      <c r="AH1074" s="16"/>
      <c r="AI1074" s="16"/>
      <c r="AJ1074" s="16"/>
      <c r="AK1074" s="16"/>
      <c r="AL1074" s="16"/>
      <c r="AM1074" s="16"/>
      <c r="AN1074" s="16"/>
      <c r="AO1074" s="16"/>
      <c r="AP1074" s="16"/>
      <c r="AQ1074" s="16"/>
      <c r="AR1074" s="16"/>
      <c r="AS1074" s="16"/>
      <c r="AT1074" s="16"/>
      <c r="AU1074" s="16"/>
      <c r="AV1074" s="16"/>
      <c r="AW1074" s="16"/>
      <c r="AX1074" s="16"/>
      <c r="AY1074" s="16"/>
      <c r="AZ1074" s="16"/>
      <c r="BA1074" s="16"/>
      <c r="BB1074" s="16"/>
      <c r="BC1074" s="16"/>
      <c r="BD1074" s="16"/>
      <c r="BE1074" s="16"/>
      <c r="BF1074" s="16"/>
      <c r="BG1074" s="16"/>
      <c r="BH1074" s="16"/>
      <c r="BI1074" s="16"/>
      <c r="BJ1074" s="16"/>
      <c r="BK1074" s="16"/>
      <c r="BL1074" s="16"/>
      <c r="BM1074" s="16"/>
      <c r="BN1074" s="16"/>
      <c r="BO1074" s="16"/>
      <c r="BP1074" s="16"/>
      <c r="BQ1074" s="16"/>
    </row>
    <row r="1075" spans="2:69" x14ac:dyDescent="0.25">
      <c r="B1075" s="6" t="s">
        <v>490</v>
      </c>
      <c r="C1075" s="16"/>
      <c r="D1075" s="16"/>
      <c r="E1075" s="16"/>
      <c r="F1075" s="16"/>
      <c r="G1075" s="16"/>
      <c r="H1075" s="16"/>
      <c r="I1075" s="16"/>
      <c r="J1075" s="16"/>
      <c r="K1075" s="16"/>
      <c r="L1075" s="16"/>
      <c r="M1075" s="16"/>
      <c r="N1075" s="16"/>
      <c r="O1075" s="16"/>
      <c r="P1075" s="16"/>
      <c r="Q1075" s="16"/>
      <c r="R1075" s="16"/>
      <c r="S1075" s="16"/>
      <c r="T1075" s="16"/>
      <c r="U1075" s="16"/>
      <c r="V1075" s="16"/>
      <c r="W1075" s="16"/>
      <c r="X1075" s="16"/>
      <c r="Y1075" s="16"/>
      <c r="Z1075" s="16"/>
      <c r="AA1075" s="16"/>
      <c r="AB1075" s="16"/>
      <c r="AC1075" s="16"/>
      <c r="AD1075" s="16"/>
      <c r="AE1075" s="16"/>
      <c r="AF1075" s="16"/>
      <c r="AG1075" s="16"/>
      <c r="AH1075" s="16"/>
      <c r="AI1075" s="16"/>
      <c r="AJ1075" s="16"/>
      <c r="AK1075" s="16"/>
      <c r="AL1075" s="16"/>
      <c r="AM1075" s="16"/>
      <c r="AN1075" s="16"/>
      <c r="AO1075" s="16"/>
      <c r="AP1075" s="16"/>
      <c r="AQ1075" s="16"/>
      <c r="AR1075" s="16"/>
      <c r="AS1075" s="16"/>
      <c r="AT1075" s="16"/>
      <c r="AU1075" s="16"/>
      <c r="AV1075" s="16"/>
      <c r="AW1075" s="16"/>
      <c r="AX1075" s="16"/>
      <c r="AY1075" s="16"/>
      <c r="AZ1075" s="16"/>
      <c r="BA1075" s="16"/>
      <c r="BB1075" s="16"/>
      <c r="BC1075" s="16"/>
      <c r="BD1075" s="16"/>
      <c r="BE1075" s="16"/>
      <c r="BF1075" s="16"/>
      <c r="BG1075" s="16"/>
      <c r="BH1075" s="16"/>
      <c r="BI1075" s="16"/>
      <c r="BJ1075" s="16"/>
      <c r="BK1075" s="16"/>
      <c r="BL1075" s="16"/>
      <c r="BM1075" s="16"/>
      <c r="BN1075" s="16"/>
      <c r="BO1075" s="16"/>
      <c r="BP1075" s="16"/>
      <c r="BQ1075" s="16"/>
    </row>
    <row r="1076" spans="2:69" x14ac:dyDescent="0.25">
      <c r="B1076" s="23" t="s">
        <v>699</v>
      </c>
      <c r="C1076" s="16"/>
      <c r="D1076" s="16"/>
      <c r="E1076" s="16"/>
      <c r="F1076" s="16"/>
      <c r="G1076" s="16"/>
      <c r="H1076" s="16"/>
      <c r="I1076" s="16"/>
      <c r="J1076" s="16"/>
      <c r="K1076" s="16"/>
      <c r="L1076" s="16"/>
      <c r="M1076" s="16"/>
      <c r="N1076" s="16"/>
      <c r="O1076" s="16"/>
      <c r="P1076" s="16"/>
      <c r="Q1076" s="16"/>
      <c r="R1076" s="16"/>
      <c r="S1076" s="16"/>
      <c r="T1076" s="16"/>
      <c r="U1076" s="16"/>
      <c r="V1076" s="16"/>
      <c r="W1076" s="16"/>
      <c r="X1076" s="16"/>
      <c r="Y1076" s="16"/>
      <c r="Z1076" s="16"/>
      <c r="AA1076" s="16"/>
      <c r="AB1076" s="16"/>
      <c r="AC1076" s="16"/>
      <c r="AD1076" s="16"/>
      <c r="AE1076" s="16"/>
      <c r="AF1076" s="16"/>
      <c r="AG1076" s="16"/>
      <c r="AH1076" s="16"/>
      <c r="AI1076" s="16"/>
      <c r="AJ1076" s="16"/>
      <c r="AK1076" s="16"/>
      <c r="AL1076" s="16"/>
      <c r="AM1076" s="16"/>
      <c r="AN1076" s="16"/>
      <c r="AO1076" s="16"/>
      <c r="AP1076" s="16"/>
      <c r="AQ1076" s="16"/>
      <c r="AR1076" s="16"/>
      <c r="AS1076" s="16"/>
      <c r="AT1076" s="16"/>
      <c r="AU1076" s="16"/>
      <c r="AV1076" s="16"/>
      <c r="AW1076" s="16"/>
      <c r="AX1076" s="16"/>
      <c r="AY1076" s="16"/>
      <c r="AZ1076" s="16"/>
      <c r="BA1076" s="16"/>
      <c r="BB1076" s="16"/>
      <c r="BC1076" s="16"/>
      <c r="BD1076" s="16"/>
      <c r="BE1076" s="16"/>
      <c r="BF1076" s="16"/>
      <c r="BG1076" s="16"/>
      <c r="BH1076" s="16"/>
      <c r="BI1076" s="16"/>
      <c r="BJ1076" s="16"/>
      <c r="BK1076" s="16"/>
      <c r="BL1076" s="16"/>
      <c r="BM1076" s="16"/>
      <c r="BN1076" s="16"/>
      <c r="BO1076" s="16"/>
      <c r="BP1076" s="16"/>
      <c r="BQ1076" s="16"/>
    </row>
    <row r="1077" spans="2:69" x14ac:dyDescent="0.25">
      <c r="B1077" t="s">
        <v>478</v>
      </c>
      <c r="C1077" s="16">
        <v>0.236913113869401</v>
      </c>
      <c r="D1077" s="16">
        <v>0.15884476534295999</v>
      </c>
      <c r="E1077" s="16">
        <v>0.25099601593625498</v>
      </c>
      <c r="F1077" s="16">
        <v>0.19811320754716999</v>
      </c>
      <c r="G1077" s="16">
        <v>0.29395604395604402</v>
      </c>
      <c r="H1077" s="16">
        <v>0.26353790613718397</v>
      </c>
      <c r="I1077" s="16">
        <v>0.24548736462093901</v>
      </c>
      <c r="J1077" s="16">
        <v>0.25806451612903197</v>
      </c>
      <c r="K1077" s="16">
        <v>0.21153846153846201</v>
      </c>
      <c r="L1077" s="16">
        <v>0.14000000000000001</v>
      </c>
      <c r="M1077" s="16"/>
      <c r="N1077" s="16">
        <v>0.25543478260869601</v>
      </c>
      <c r="O1077" s="16">
        <v>0.185567010309278</v>
      </c>
      <c r="P1077" s="16">
        <v>0.21534653465346501</v>
      </c>
      <c r="Q1077" s="16">
        <v>0.25116713352007503</v>
      </c>
      <c r="R1077" s="16"/>
      <c r="S1077" s="16">
        <v>0.29012345679012302</v>
      </c>
      <c r="T1077" s="16">
        <v>0.22666666666666699</v>
      </c>
      <c r="U1077" s="16">
        <v>0.23036649214659699</v>
      </c>
      <c r="V1077" s="16">
        <v>0.218518518518519</v>
      </c>
      <c r="W1077" s="16">
        <v>0.21253405994550401</v>
      </c>
      <c r="X1077" s="16">
        <v>0.24069478908188599</v>
      </c>
      <c r="Y1077" s="16">
        <v>0.28399999999999997</v>
      </c>
      <c r="Z1077" s="16"/>
      <c r="AA1077" s="16">
        <v>0.239884393063584</v>
      </c>
      <c r="AB1077" s="16">
        <v>0.235142118863049</v>
      </c>
      <c r="AC1077" s="16"/>
      <c r="AD1077" s="16">
        <v>0.27423167848699798</v>
      </c>
      <c r="AE1077" s="16">
        <v>0.225874125874126</v>
      </c>
      <c r="AF1077" s="16"/>
      <c r="AG1077" s="16">
        <v>0.217391304347826</v>
      </c>
      <c r="AH1077" s="16">
        <v>0.25116713352007503</v>
      </c>
      <c r="AI1077" s="16"/>
      <c r="AJ1077" s="16">
        <v>0.26245847176079701</v>
      </c>
      <c r="AK1077" s="16">
        <v>0.21263157894736801</v>
      </c>
      <c r="AL1077" s="16"/>
      <c r="AM1077" s="16">
        <v>0.17073170731707299</v>
      </c>
      <c r="AN1077" s="16">
        <v>0.214975845410628</v>
      </c>
      <c r="AO1077" s="16">
        <v>0.224946695095949</v>
      </c>
      <c r="AP1077" s="16">
        <v>0.28634361233480199</v>
      </c>
      <c r="AQ1077" s="16"/>
      <c r="AR1077" s="16">
        <v>0.23230769230769199</v>
      </c>
      <c r="AS1077" s="16">
        <v>0.239401496259352</v>
      </c>
      <c r="AT1077" s="16"/>
      <c r="AU1077" s="16">
        <v>0.25187969924811998</v>
      </c>
      <c r="AV1077" s="16">
        <v>0.23440453686200399</v>
      </c>
      <c r="AW1077" s="16"/>
      <c r="AX1077" s="16">
        <v>0.25531914893617003</v>
      </c>
      <c r="AY1077" s="16">
        <v>0.232939632545932</v>
      </c>
      <c r="AZ1077" s="16"/>
      <c r="BA1077" s="16">
        <v>0.278145695364238</v>
      </c>
      <c r="BB1077" s="16">
        <v>0.233254994124559</v>
      </c>
      <c r="BC1077" s="16"/>
      <c r="BD1077" s="16">
        <v>0.224550898203593</v>
      </c>
      <c r="BE1077" s="16">
        <v>0.23963133640553</v>
      </c>
      <c r="BF1077" s="16"/>
      <c r="BG1077" s="16">
        <v>0.28461538461538499</v>
      </c>
      <c r="BH1077" s="16">
        <v>0.23331398723157301</v>
      </c>
      <c r="BI1077" s="16"/>
      <c r="BJ1077" s="16">
        <v>0.29865771812080499</v>
      </c>
      <c r="BK1077" s="16">
        <v>0.22508038585209</v>
      </c>
      <c r="BL1077" s="16"/>
      <c r="BM1077" s="16">
        <v>0.27419354838709697</v>
      </c>
      <c r="BN1077" s="16">
        <v>0.232753449310138</v>
      </c>
      <c r="BO1077" s="16"/>
      <c r="BP1077" s="16">
        <v>0.226190476190476</v>
      </c>
      <c r="BQ1077" s="16">
        <v>0.238600874453467</v>
      </c>
    </row>
    <row r="1078" spans="2:69" x14ac:dyDescent="0.25">
      <c r="B1078" t="s">
        <v>479</v>
      </c>
      <c r="C1078" s="16">
        <v>0.36265515380464097</v>
      </c>
      <c r="D1078" s="16">
        <v>0.33212996389891702</v>
      </c>
      <c r="E1078" s="16">
        <v>0.31075697211155401</v>
      </c>
      <c r="F1078" s="16">
        <v>0.37735849056603799</v>
      </c>
      <c r="G1078" s="16">
        <v>0.44505494505494497</v>
      </c>
      <c r="H1078" s="16">
        <v>0.36462093862815897</v>
      </c>
      <c r="I1078" s="16">
        <v>0.31768953068592098</v>
      </c>
      <c r="J1078" s="16">
        <v>0.29032258064516098</v>
      </c>
      <c r="K1078" s="16">
        <v>0.480769230769231</v>
      </c>
      <c r="L1078" s="16">
        <v>0.38</v>
      </c>
      <c r="M1078" s="16"/>
      <c r="N1078" s="16">
        <v>0.282608695652174</v>
      </c>
      <c r="O1078" s="16">
        <v>0.30927835051546398</v>
      </c>
      <c r="P1078" s="16">
        <v>0.38118811881188103</v>
      </c>
      <c r="Q1078" s="16">
        <v>0.37908496732026098</v>
      </c>
      <c r="R1078" s="16"/>
      <c r="S1078" s="16">
        <v>0.36419753086419798</v>
      </c>
      <c r="T1078" s="16">
        <v>0.38</v>
      </c>
      <c r="U1078" s="16">
        <v>0.38743455497382201</v>
      </c>
      <c r="V1078" s="16">
        <v>0.30740740740740702</v>
      </c>
      <c r="W1078" s="16">
        <v>0.34059945504087202</v>
      </c>
      <c r="X1078" s="16">
        <v>0.38709677419354799</v>
      </c>
      <c r="Y1078" s="16">
        <v>0.38800000000000001</v>
      </c>
      <c r="Z1078" s="16"/>
      <c r="AA1078" s="16">
        <v>0.41618497109826602</v>
      </c>
      <c r="AB1078" s="16">
        <v>0.33074935400516797</v>
      </c>
      <c r="AC1078" s="16"/>
      <c r="AD1078" s="16">
        <v>0.35460992907801397</v>
      </c>
      <c r="AE1078" s="16">
        <v>0.36503496503496502</v>
      </c>
      <c r="AF1078" s="16"/>
      <c r="AG1078" s="16">
        <v>0.34015345268542202</v>
      </c>
      <c r="AH1078" s="16">
        <v>0.37908496732026098</v>
      </c>
      <c r="AI1078" s="16"/>
      <c r="AJ1078" s="16">
        <v>0.37430786267995603</v>
      </c>
      <c r="AK1078" s="16">
        <v>0.35157894736842099</v>
      </c>
      <c r="AL1078" s="16"/>
      <c r="AM1078" s="16">
        <v>0.41463414634146301</v>
      </c>
      <c r="AN1078" s="16">
        <v>0.34782608695652201</v>
      </c>
      <c r="AO1078" s="16">
        <v>0.35181236673774002</v>
      </c>
      <c r="AP1078" s="16">
        <v>0.39207048458149801</v>
      </c>
      <c r="AQ1078" s="16"/>
      <c r="AR1078" s="16">
        <v>0.36</v>
      </c>
      <c r="AS1078" s="16">
        <v>0.36408977556109701</v>
      </c>
      <c r="AT1078" s="16"/>
      <c r="AU1078" s="16">
        <v>0.42105263157894701</v>
      </c>
      <c r="AV1078" s="16">
        <v>0.3528670447385</v>
      </c>
      <c r="AW1078" s="16"/>
      <c r="AX1078" s="16">
        <v>0.38601823708206701</v>
      </c>
      <c r="AY1078" s="16">
        <v>0.35761154855643001</v>
      </c>
      <c r="AZ1078" s="16"/>
      <c r="BA1078" s="16">
        <v>0.39735099337748297</v>
      </c>
      <c r="BB1078" s="16">
        <v>0.35957696827261998</v>
      </c>
      <c r="BC1078" s="16"/>
      <c r="BD1078" s="16">
        <v>0.36227544910179599</v>
      </c>
      <c r="BE1078" s="16">
        <v>0.362738643844635</v>
      </c>
      <c r="BF1078" s="16"/>
      <c r="BG1078" s="16">
        <v>0.40769230769230802</v>
      </c>
      <c r="BH1078" s="16">
        <v>0.35925710969239699</v>
      </c>
      <c r="BI1078" s="16"/>
      <c r="BJ1078" s="16">
        <v>0.42617449664429502</v>
      </c>
      <c r="BK1078" s="16">
        <v>0.35048231511254002</v>
      </c>
      <c r="BL1078" s="16"/>
      <c r="BM1078" s="16">
        <v>0.39784946236559099</v>
      </c>
      <c r="BN1078" s="16">
        <v>0.35872825434913003</v>
      </c>
      <c r="BO1078" s="16"/>
      <c r="BP1078" s="16">
        <v>0.40476190476190499</v>
      </c>
      <c r="BQ1078" s="16">
        <v>0.35602748282323499</v>
      </c>
    </row>
    <row r="1079" spans="2:69" x14ac:dyDescent="0.25">
      <c r="B1079" t="s">
        <v>480</v>
      </c>
      <c r="C1079" s="16">
        <v>0.24500809498111201</v>
      </c>
      <c r="D1079" s="16">
        <v>0.27075812274368199</v>
      </c>
      <c r="E1079" s="16">
        <v>0.27888446215139401</v>
      </c>
      <c r="F1079" s="16">
        <v>0.29716981132075498</v>
      </c>
      <c r="G1079" s="16">
        <v>0.159340659340659</v>
      </c>
      <c r="H1079" s="16">
        <v>0.25270758122743697</v>
      </c>
      <c r="I1079" s="16">
        <v>0.24909747292418799</v>
      </c>
      <c r="J1079" s="16">
        <v>0.236559139784946</v>
      </c>
      <c r="K1079" s="16">
        <v>0.21153846153846201</v>
      </c>
      <c r="L1079" s="16">
        <v>0.32</v>
      </c>
      <c r="M1079" s="16"/>
      <c r="N1079" s="16">
        <v>0.25</v>
      </c>
      <c r="O1079" s="16">
        <v>0.31443298969072198</v>
      </c>
      <c r="P1079" s="16">
        <v>0.25</v>
      </c>
      <c r="Q1079" s="16">
        <v>0.22969187675069999</v>
      </c>
      <c r="R1079" s="16"/>
      <c r="S1079" s="16">
        <v>0.209876543209877</v>
      </c>
      <c r="T1079" s="16">
        <v>0.26</v>
      </c>
      <c r="U1079" s="16">
        <v>0.24607329842931899</v>
      </c>
      <c r="V1079" s="16">
        <v>0.31111111111111101</v>
      </c>
      <c r="W1079" s="16">
        <v>0.28610354223433199</v>
      </c>
      <c r="X1079" s="16">
        <v>0.230769230769231</v>
      </c>
      <c r="Y1079" s="16">
        <v>0.16800000000000001</v>
      </c>
      <c r="Z1079" s="16"/>
      <c r="AA1079" s="16">
        <v>0.22832369942196501</v>
      </c>
      <c r="AB1079" s="16">
        <v>0.25495262704565003</v>
      </c>
      <c r="AC1079" s="16"/>
      <c r="AD1079" s="16">
        <v>0.24113475177304999</v>
      </c>
      <c r="AE1079" s="16">
        <v>0.246153846153846</v>
      </c>
      <c r="AF1079" s="16"/>
      <c r="AG1079" s="16">
        <v>0.26598465473145799</v>
      </c>
      <c r="AH1079" s="16">
        <v>0.22969187675069999</v>
      </c>
      <c r="AI1079" s="16"/>
      <c r="AJ1079" s="16">
        <v>0.21262458471760801</v>
      </c>
      <c r="AK1079" s="16">
        <v>0.27578947368421097</v>
      </c>
      <c r="AL1079" s="16"/>
      <c r="AM1079" s="16">
        <v>0.219512195121951</v>
      </c>
      <c r="AN1079" s="16">
        <v>0.25120772946859898</v>
      </c>
      <c r="AO1079" s="16">
        <v>0.25906183368869901</v>
      </c>
      <c r="AP1079" s="16">
        <v>0.215859030837004</v>
      </c>
      <c r="AQ1079" s="16"/>
      <c r="AR1079" s="16">
        <v>0.24923076923076901</v>
      </c>
      <c r="AS1079" s="16">
        <v>0.242726517040732</v>
      </c>
      <c r="AT1079" s="16"/>
      <c r="AU1079" s="16">
        <v>0.19548872180451099</v>
      </c>
      <c r="AV1079" s="16">
        <v>0.25330812854442297</v>
      </c>
      <c r="AW1079" s="16"/>
      <c r="AX1079" s="16">
        <v>0.20668693009118499</v>
      </c>
      <c r="AY1079" s="16">
        <v>0.25328083989501299</v>
      </c>
      <c r="AZ1079" s="16"/>
      <c r="BA1079" s="16">
        <v>0.158940397350993</v>
      </c>
      <c r="BB1079" s="16">
        <v>0.25264394829612202</v>
      </c>
      <c r="BC1079" s="16"/>
      <c r="BD1079" s="16">
        <v>0.24850299401197601</v>
      </c>
      <c r="BE1079" s="16">
        <v>0.244239631336406</v>
      </c>
      <c r="BF1079" s="16"/>
      <c r="BG1079" s="16">
        <v>0.18461538461538499</v>
      </c>
      <c r="BH1079" s="16">
        <v>0.24956471271038899</v>
      </c>
      <c r="BI1079" s="16"/>
      <c r="BJ1079" s="16">
        <v>0.18456375838926201</v>
      </c>
      <c r="BK1079" s="16">
        <v>0.256591639871383</v>
      </c>
      <c r="BL1079" s="16"/>
      <c r="BM1079" s="16">
        <v>0.236559139784946</v>
      </c>
      <c r="BN1079" s="16">
        <v>0.245950809838032</v>
      </c>
      <c r="BO1079" s="16"/>
      <c r="BP1079" s="16">
        <v>0.26587301587301598</v>
      </c>
      <c r="BQ1079" s="16">
        <v>0.24172392254840699</v>
      </c>
    </row>
    <row r="1080" spans="2:69" x14ac:dyDescent="0.25">
      <c r="B1080" t="s">
        <v>481</v>
      </c>
      <c r="C1080" s="16">
        <v>8.7965461413923404E-2</v>
      </c>
      <c r="D1080" s="16">
        <v>0.11913357400721999</v>
      </c>
      <c r="E1080" s="16">
        <v>9.1633466135458197E-2</v>
      </c>
      <c r="F1080" s="16">
        <v>7.0754716981132101E-2</v>
      </c>
      <c r="G1080" s="16">
        <v>6.3186813186813198E-2</v>
      </c>
      <c r="H1080" s="16">
        <v>7.2202166064981907E-2</v>
      </c>
      <c r="I1080" s="16">
        <v>0.111913357400722</v>
      </c>
      <c r="J1080" s="16">
        <v>9.6774193548387094E-2</v>
      </c>
      <c r="K1080" s="16">
        <v>7.69230769230769E-2</v>
      </c>
      <c r="L1080" s="16">
        <v>0.1</v>
      </c>
      <c r="M1080" s="16"/>
      <c r="N1080" s="16">
        <v>9.7826086956521702E-2</v>
      </c>
      <c r="O1080" s="16">
        <v>9.2783505154639206E-2</v>
      </c>
      <c r="P1080" s="16">
        <v>8.4158415841584205E-2</v>
      </c>
      <c r="Q1080" s="16">
        <v>8.6834733893557406E-2</v>
      </c>
      <c r="R1080" s="16"/>
      <c r="S1080" s="16">
        <v>4.3209876543209902E-2</v>
      </c>
      <c r="T1080" s="16">
        <v>0.08</v>
      </c>
      <c r="U1080" s="16">
        <v>9.9476439790575896E-2</v>
      </c>
      <c r="V1080" s="16">
        <v>8.8888888888888906E-2</v>
      </c>
      <c r="W1080" s="16">
        <v>0.106267029972752</v>
      </c>
      <c r="X1080" s="16">
        <v>7.9404466501240695E-2</v>
      </c>
      <c r="Y1080" s="16">
        <v>8.7999999999999995E-2</v>
      </c>
      <c r="Z1080" s="16"/>
      <c r="AA1080" s="16">
        <v>7.2254335260115599E-2</v>
      </c>
      <c r="AB1080" s="16">
        <v>9.73298880275624E-2</v>
      </c>
      <c r="AC1080" s="16"/>
      <c r="AD1080" s="16">
        <v>7.8014184397163094E-2</v>
      </c>
      <c r="AE1080" s="16">
        <v>9.0909090909090898E-2</v>
      </c>
      <c r="AF1080" s="16"/>
      <c r="AG1080" s="16">
        <v>8.9514066496163697E-2</v>
      </c>
      <c r="AH1080" s="16">
        <v>8.6834733893557406E-2</v>
      </c>
      <c r="AI1080" s="16"/>
      <c r="AJ1080" s="16">
        <v>8.7486157253599095E-2</v>
      </c>
      <c r="AK1080" s="16">
        <v>8.84210526315789E-2</v>
      </c>
      <c r="AL1080" s="16"/>
      <c r="AM1080" s="16">
        <v>7.3170731707317097E-2</v>
      </c>
      <c r="AN1080" s="16">
        <v>9.4202898550724598E-2</v>
      </c>
      <c r="AO1080" s="16">
        <v>9.4882729211087397E-2</v>
      </c>
      <c r="AP1080" s="16">
        <v>7.0484581497797405E-2</v>
      </c>
      <c r="AQ1080" s="16"/>
      <c r="AR1080" s="16">
        <v>9.3846153846153801E-2</v>
      </c>
      <c r="AS1080" s="16">
        <v>8.4788029925186997E-2</v>
      </c>
      <c r="AT1080" s="16"/>
      <c r="AU1080" s="16">
        <v>8.6466165413533802E-2</v>
      </c>
      <c r="AV1080" s="16">
        <v>8.8216761184625098E-2</v>
      </c>
      <c r="AW1080" s="16"/>
      <c r="AX1080" s="16">
        <v>9.1185410334346503E-2</v>
      </c>
      <c r="AY1080" s="16">
        <v>8.7270341207349098E-2</v>
      </c>
      <c r="AZ1080" s="16"/>
      <c r="BA1080" s="16">
        <v>0.119205298013245</v>
      </c>
      <c r="BB1080" s="16">
        <v>8.5193889541715598E-2</v>
      </c>
      <c r="BC1080" s="16"/>
      <c r="BD1080" s="16">
        <v>9.2814371257484998E-2</v>
      </c>
      <c r="BE1080" s="16">
        <v>8.6899275839368004E-2</v>
      </c>
      <c r="BF1080" s="16"/>
      <c r="BG1080" s="16">
        <v>7.69230769230769E-2</v>
      </c>
      <c r="BH1080" s="16">
        <v>8.8798607080673206E-2</v>
      </c>
      <c r="BI1080" s="16"/>
      <c r="BJ1080" s="16">
        <v>5.0335570469798703E-2</v>
      </c>
      <c r="BK1080" s="16">
        <v>9.5176848874598097E-2</v>
      </c>
      <c r="BL1080" s="16"/>
      <c r="BM1080" s="16">
        <v>5.3763440860215103E-2</v>
      </c>
      <c r="BN1080" s="16">
        <v>9.1781643671265706E-2</v>
      </c>
      <c r="BO1080" s="16"/>
      <c r="BP1080" s="16">
        <v>5.95238095238095E-2</v>
      </c>
      <c r="BQ1080" s="16">
        <v>9.2442223610243596E-2</v>
      </c>
    </row>
    <row r="1081" spans="2:69" x14ac:dyDescent="0.25">
      <c r="B1081" t="s">
        <v>482</v>
      </c>
      <c r="C1081" s="16">
        <v>2.7522935779816501E-2</v>
      </c>
      <c r="D1081" s="16">
        <v>4.6931407942238303E-2</v>
      </c>
      <c r="E1081" s="16">
        <v>3.58565737051793E-2</v>
      </c>
      <c r="F1081" s="16">
        <v>3.3018867924528301E-2</v>
      </c>
      <c r="G1081" s="16">
        <v>8.2417582417582402E-3</v>
      </c>
      <c r="H1081" s="16">
        <v>1.8050541516245501E-2</v>
      </c>
      <c r="I1081" s="16">
        <v>3.6101083032491002E-2</v>
      </c>
      <c r="J1081" s="16">
        <v>1.0752688172042999E-2</v>
      </c>
      <c r="K1081" s="16">
        <v>0</v>
      </c>
      <c r="L1081" s="16">
        <v>0.06</v>
      </c>
      <c r="M1081" s="16"/>
      <c r="N1081" s="16">
        <v>5.4347826086956499E-2</v>
      </c>
      <c r="O1081" s="16">
        <v>2.06185567010309E-2</v>
      </c>
      <c r="P1081" s="16">
        <v>2.9702970297029702E-2</v>
      </c>
      <c r="Q1081" s="16">
        <v>2.33426704014939E-2</v>
      </c>
      <c r="R1081" s="16"/>
      <c r="S1081" s="16">
        <v>4.3209876543209902E-2</v>
      </c>
      <c r="T1081" s="16">
        <v>2.66666666666667E-2</v>
      </c>
      <c r="U1081" s="16">
        <v>2.6178010471204199E-2</v>
      </c>
      <c r="V1081" s="16">
        <v>2.96296296296296E-2</v>
      </c>
      <c r="W1081" s="16">
        <v>1.9073569482288801E-2</v>
      </c>
      <c r="X1081" s="16">
        <v>2.9776674937965299E-2</v>
      </c>
      <c r="Y1081" s="16">
        <v>2.4E-2</v>
      </c>
      <c r="Z1081" s="16"/>
      <c r="AA1081" s="16">
        <v>2.3121387283237E-2</v>
      </c>
      <c r="AB1081" s="16">
        <v>3.01464254952627E-2</v>
      </c>
      <c r="AC1081" s="16"/>
      <c r="AD1081" s="16">
        <v>9.4562647754137096E-3</v>
      </c>
      <c r="AE1081" s="16">
        <v>3.28671328671329E-2</v>
      </c>
      <c r="AF1081" s="16"/>
      <c r="AG1081" s="16">
        <v>3.32480818414322E-2</v>
      </c>
      <c r="AH1081" s="16">
        <v>2.33426704014939E-2</v>
      </c>
      <c r="AI1081" s="16"/>
      <c r="AJ1081" s="16">
        <v>2.6578073089701001E-2</v>
      </c>
      <c r="AK1081" s="16">
        <v>2.8421052631578899E-2</v>
      </c>
      <c r="AL1081" s="16"/>
      <c r="AM1081" s="16">
        <v>0</v>
      </c>
      <c r="AN1081" s="16">
        <v>3.3816425120772903E-2</v>
      </c>
      <c r="AO1081" s="16">
        <v>3.09168443496802E-2</v>
      </c>
      <c r="AP1081" s="16">
        <v>1.7621145374449299E-2</v>
      </c>
      <c r="AQ1081" s="16"/>
      <c r="AR1081" s="16">
        <v>3.3846153846153797E-2</v>
      </c>
      <c r="AS1081" s="16">
        <v>2.4106400665004201E-2</v>
      </c>
      <c r="AT1081" s="16"/>
      <c r="AU1081" s="16">
        <v>1.8796992481203E-2</v>
      </c>
      <c r="AV1081" s="16">
        <v>2.8985507246376802E-2</v>
      </c>
      <c r="AW1081" s="16"/>
      <c r="AX1081" s="16">
        <v>2.4316109422492401E-2</v>
      </c>
      <c r="AY1081" s="16">
        <v>2.8215223097112899E-2</v>
      </c>
      <c r="AZ1081" s="16"/>
      <c r="BA1081" s="16">
        <v>1.9867549668874201E-2</v>
      </c>
      <c r="BB1081" s="16">
        <v>2.8202115158636899E-2</v>
      </c>
      <c r="BC1081" s="16"/>
      <c r="BD1081" s="16">
        <v>2.39520958083832E-2</v>
      </c>
      <c r="BE1081" s="16">
        <v>2.8308097432521401E-2</v>
      </c>
      <c r="BF1081" s="16"/>
      <c r="BG1081" s="16">
        <v>1.5384615384615399E-2</v>
      </c>
      <c r="BH1081" s="16">
        <v>2.8438769587928001E-2</v>
      </c>
      <c r="BI1081" s="16"/>
      <c r="BJ1081" s="16">
        <v>1.67785234899329E-2</v>
      </c>
      <c r="BK1081" s="16">
        <v>2.9581993569131802E-2</v>
      </c>
      <c r="BL1081" s="16"/>
      <c r="BM1081" s="16">
        <v>5.3763440860215101E-3</v>
      </c>
      <c r="BN1081" s="16">
        <v>2.999400119976E-2</v>
      </c>
      <c r="BO1081" s="16"/>
      <c r="BP1081" s="16">
        <v>3.1746031746031703E-2</v>
      </c>
      <c r="BQ1081" s="16">
        <v>2.6858213616489698E-2</v>
      </c>
    </row>
    <row r="1082" spans="2:69" x14ac:dyDescent="0.25">
      <c r="B1082" t="s">
        <v>68</v>
      </c>
      <c r="C1082" s="16">
        <v>3.9935240151106298E-2</v>
      </c>
      <c r="D1082" s="16">
        <v>7.2202166064981907E-2</v>
      </c>
      <c r="E1082" s="16">
        <v>3.1872509960159397E-2</v>
      </c>
      <c r="F1082" s="16">
        <v>2.3584905660377398E-2</v>
      </c>
      <c r="G1082" s="16">
        <v>3.0219780219780199E-2</v>
      </c>
      <c r="H1082" s="16">
        <v>2.8880866425992802E-2</v>
      </c>
      <c r="I1082" s="16">
        <v>3.9711191335740102E-2</v>
      </c>
      <c r="J1082" s="16">
        <v>0.10752688172043</v>
      </c>
      <c r="K1082" s="16">
        <v>1.9230769230769201E-2</v>
      </c>
      <c r="L1082" s="16">
        <v>0</v>
      </c>
      <c r="M1082" s="16"/>
      <c r="N1082" s="16">
        <v>5.9782608695652197E-2</v>
      </c>
      <c r="O1082" s="16">
        <v>7.7319587628865996E-2</v>
      </c>
      <c r="P1082" s="16">
        <v>3.9603960396039598E-2</v>
      </c>
      <c r="Q1082" s="16">
        <v>2.9878618113912198E-2</v>
      </c>
      <c r="R1082" s="16"/>
      <c r="S1082" s="16">
        <v>4.9382716049382699E-2</v>
      </c>
      <c r="T1082" s="16">
        <v>2.66666666666667E-2</v>
      </c>
      <c r="U1082" s="16">
        <v>1.04712041884817E-2</v>
      </c>
      <c r="V1082" s="16">
        <v>4.4444444444444398E-2</v>
      </c>
      <c r="W1082" s="16">
        <v>3.5422343324250698E-2</v>
      </c>
      <c r="X1082" s="16">
        <v>3.2258064516128997E-2</v>
      </c>
      <c r="Y1082" s="16">
        <v>4.8000000000000001E-2</v>
      </c>
      <c r="Z1082" s="16"/>
      <c r="AA1082" s="16">
        <v>2.0231213872832401E-2</v>
      </c>
      <c r="AB1082" s="16">
        <v>5.1679586563307497E-2</v>
      </c>
      <c r="AC1082" s="16"/>
      <c r="AD1082" s="16">
        <v>4.2553191489361701E-2</v>
      </c>
      <c r="AE1082" s="16">
        <v>3.9160839160839199E-2</v>
      </c>
      <c r="AF1082" s="16"/>
      <c r="AG1082" s="16">
        <v>5.3708439897698197E-2</v>
      </c>
      <c r="AH1082" s="16">
        <v>2.9878618113912198E-2</v>
      </c>
      <c r="AI1082" s="16"/>
      <c r="AJ1082" s="16">
        <v>3.6544850498338902E-2</v>
      </c>
      <c r="AK1082" s="16">
        <v>4.3157894736842103E-2</v>
      </c>
      <c r="AL1082" s="16"/>
      <c r="AM1082" s="16">
        <v>0.12195121951219499</v>
      </c>
      <c r="AN1082" s="16">
        <v>5.7971014492753603E-2</v>
      </c>
      <c r="AO1082" s="16">
        <v>3.8379530916844401E-2</v>
      </c>
      <c r="AP1082" s="16">
        <v>1.7621145374449299E-2</v>
      </c>
      <c r="AQ1082" s="16"/>
      <c r="AR1082" s="16">
        <v>3.0769230769230799E-2</v>
      </c>
      <c r="AS1082" s="16">
        <v>4.4887780548628402E-2</v>
      </c>
      <c r="AT1082" s="16"/>
      <c r="AU1082" s="16">
        <v>2.6315789473684199E-2</v>
      </c>
      <c r="AV1082" s="16">
        <v>4.2218021424070599E-2</v>
      </c>
      <c r="AW1082" s="16"/>
      <c r="AX1082" s="16">
        <v>3.64741641337386E-2</v>
      </c>
      <c r="AY1082" s="16">
        <v>4.0682414698162701E-2</v>
      </c>
      <c r="AZ1082" s="16"/>
      <c r="BA1082" s="16">
        <v>2.6490066225165601E-2</v>
      </c>
      <c r="BB1082" s="16">
        <v>4.1128084606345497E-2</v>
      </c>
      <c r="BC1082" s="16"/>
      <c r="BD1082" s="16">
        <v>4.7904191616766498E-2</v>
      </c>
      <c r="BE1082" s="16">
        <v>3.8183015141540502E-2</v>
      </c>
      <c r="BF1082" s="16"/>
      <c r="BG1082" s="16">
        <v>3.0769230769230799E-2</v>
      </c>
      <c r="BH1082" s="16">
        <v>4.062681369704E-2</v>
      </c>
      <c r="BI1082" s="16"/>
      <c r="BJ1082" s="16">
        <v>2.3489932885905999E-2</v>
      </c>
      <c r="BK1082" s="16">
        <v>4.3086816720257201E-2</v>
      </c>
      <c r="BL1082" s="16"/>
      <c r="BM1082" s="16">
        <v>3.2258064516128997E-2</v>
      </c>
      <c r="BN1082" s="16">
        <v>4.0791841631673702E-2</v>
      </c>
      <c r="BO1082" s="16"/>
      <c r="BP1082" s="16">
        <v>1.1904761904761901E-2</v>
      </c>
      <c r="BQ1082" s="16">
        <v>4.4347282948157402E-2</v>
      </c>
    </row>
    <row r="1083" spans="2:69" x14ac:dyDescent="0.25">
      <c r="C1083" s="16"/>
      <c r="D1083" s="16"/>
      <c r="E1083" s="16"/>
      <c r="F1083" s="16"/>
      <c r="G1083" s="16"/>
      <c r="H1083" s="16"/>
      <c r="I1083" s="16"/>
      <c r="J1083" s="16"/>
      <c r="K1083" s="16"/>
      <c r="L1083" s="16"/>
      <c r="M1083" s="16"/>
      <c r="N1083" s="16"/>
      <c r="O1083" s="16"/>
      <c r="P1083" s="16"/>
      <c r="Q1083" s="16"/>
      <c r="R1083" s="16"/>
      <c r="S1083" s="16"/>
      <c r="T1083" s="16"/>
      <c r="U1083" s="16"/>
      <c r="V1083" s="16"/>
      <c r="W1083" s="16"/>
      <c r="X1083" s="16"/>
      <c r="Y1083" s="16"/>
      <c r="Z1083" s="16"/>
      <c r="AA1083" s="16"/>
      <c r="AB1083" s="16"/>
      <c r="AC1083" s="16"/>
      <c r="AD1083" s="16"/>
      <c r="AE1083" s="16"/>
      <c r="AF1083" s="16"/>
      <c r="AG1083" s="16"/>
      <c r="AH1083" s="16"/>
      <c r="AI1083" s="16"/>
      <c r="AJ1083" s="16"/>
      <c r="AK1083" s="16"/>
      <c r="AL1083" s="16"/>
      <c r="AM1083" s="16"/>
      <c r="AN1083" s="16"/>
      <c r="AO1083" s="16"/>
      <c r="AP1083" s="16"/>
      <c r="AQ1083" s="16"/>
      <c r="AR1083" s="16"/>
      <c r="AS1083" s="16"/>
      <c r="AT1083" s="16"/>
      <c r="AU1083" s="16"/>
      <c r="AV1083" s="16"/>
      <c r="AW1083" s="16"/>
      <c r="AX1083" s="16"/>
      <c r="AY1083" s="16"/>
      <c r="AZ1083" s="16"/>
      <c r="BA1083" s="16"/>
      <c r="BB1083" s="16"/>
      <c r="BC1083" s="16"/>
      <c r="BD1083" s="16"/>
      <c r="BE1083" s="16"/>
      <c r="BF1083" s="16"/>
      <c r="BG1083" s="16"/>
      <c r="BH1083" s="16"/>
      <c r="BI1083" s="16"/>
      <c r="BJ1083" s="16"/>
      <c r="BK1083" s="16"/>
      <c r="BL1083" s="16"/>
      <c r="BM1083" s="16"/>
      <c r="BN1083" s="16"/>
      <c r="BO1083" s="16"/>
      <c r="BP1083" s="16"/>
      <c r="BQ1083" s="16"/>
    </row>
    <row r="1084" spans="2:69" x14ac:dyDescent="0.25">
      <c r="B1084" s="6" t="s">
        <v>491</v>
      </c>
      <c r="C1084" s="16"/>
      <c r="D1084" s="16"/>
      <c r="E1084" s="16"/>
      <c r="F1084" s="16"/>
      <c r="G1084" s="16"/>
      <c r="H1084" s="16"/>
      <c r="I1084" s="16"/>
      <c r="J1084" s="16"/>
      <c r="K1084" s="16"/>
      <c r="L1084" s="16"/>
      <c r="M1084" s="16"/>
      <c r="N1084" s="16"/>
      <c r="O1084" s="16"/>
      <c r="P1084" s="16"/>
      <c r="Q1084" s="16"/>
      <c r="R1084" s="16"/>
      <c r="S1084" s="16"/>
      <c r="T1084" s="16"/>
      <c r="U1084" s="16"/>
      <c r="V1084" s="16"/>
      <c r="W1084" s="16"/>
      <c r="X1084" s="16"/>
      <c r="Y1084" s="16"/>
      <c r="Z1084" s="16"/>
      <c r="AA1084" s="16"/>
      <c r="AB1084" s="16"/>
      <c r="AC1084" s="16"/>
      <c r="AD1084" s="16"/>
      <c r="AE1084" s="16"/>
      <c r="AF1084" s="16"/>
      <c r="AG1084" s="16"/>
      <c r="AH1084" s="16"/>
      <c r="AI1084" s="16"/>
      <c r="AJ1084" s="16"/>
      <c r="AK1084" s="16"/>
      <c r="AL1084" s="16"/>
      <c r="AM1084" s="16"/>
      <c r="AN1084" s="16"/>
      <c r="AO1084" s="16"/>
      <c r="AP1084" s="16"/>
      <c r="AQ1084" s="16"/>
      <c r="AR1084" s="16"/>
      <c r="AS1084" s="16"/>
      <c r="AT1084" s="16"/>
      <c r="AU1084" s="16"/>
      <c r="AV1084" s="16"/>
      <c r="AW1084" s="16"/>
      <c r="AX1084" s="16"/>
      <c r="AY1084" s="16"/>
      <c r="AZ1084" s="16"/>
      <c r="BA1084" s="16"/>
      <c r="BB1084" s="16"/>
      <c r="BC1084" s="16"/>
      <c r="BD1084" s="16"/>
      <c r="BE1084" s="16"/>
      <c r="BF1084" s="16"/>
      <c r="BG1084" s="16"/>
      <c r="BH1084" s="16"/>
      <c r="BI1084" s="16"/>
      <c r="BJ1084" s="16"/>
      <c r="BK1084" s="16"/>
      <c r="BL1084" s="16"/>
      <c r="BM1084" s="16"/>
      <c r="BN1084" s="16"/>
      <c r="BO1084" s="16"/>
      <c r="BP1084" s="16"/>
      <c r="BQ1084" s="16"/>
    </row>
    <row r="1085" spans="2:69" x14ac:dyDescent="0.25">
      <c r="B1085" s="23" t="s">
        <v>699</v>
      </c>
      <c r="C1085" s="16"/>
      <c r="D1085" s="16"/>
      <c r="E1085" s="16"/>
      <c r="F1085" s="16"/>
      <c r="G1085" s="16"/>
      <c r="H1085" s="16"/>
      <c r="I1085" s="16"/>
      <c r="J1085" s="16"/>
      <c r="K1085" s="16"/>
      <c r="L1085" s="16"/>
      <c r="M1085" s="16"/>
      <c r="N1085" s="16"/>
      <c r="O1085" s="16"/>
      <c r="P1085" s="16"/>
      <c r="Q1085" s="16"/>
      <c r="R1085" s="16"/>
      <c r="S1085" s="16"/>
      <c r="T1085" s="16"/>
      <c r="U1085" s="16"/>
      <c r="V1085" s="16"/>
      <c r="W1085" s="16"/>
      <c r="X1085" s="16"/>
      <c r="Y1085" s="16"/>
      <c r="Z1085" s="16"/>
      <c r="AA1085" s="16"/>
      <c r="AB1085" s="16"/>
      <c r="AC1085" s="16"/>
      <c r="AD1085" s="16"/>
      <c r="AE1085" s="16"/>
      <c r="AF1085" s="16"/>
      <c r="AG1085" s="16"/>
      <c r="AH1085" s="16"/>
      <c r="AI1085" s="16"/>
      <c r="AJ1085" s="16"/>
      <c r="AK1085" s="16"/>
      <c r="AL1085" s="16"/>
      <c r="AM1085" s="16"/>
      <c r="AN1085" s="16"/>
      <c r="AO1085" s="16"/>
      <c r="AP1085" s="16"/>
      <c r="AQ1085" s="16"/>
      <c r="AR1085" s="16"/>
      <c r="AS1085" s="16"/>
      <c r="AT1085" s="16"/>
      <c r="AU1085" s="16"/>
      <c r="AV1085" s="16"/>
      <c r="AW1085" s="16"/>
      <c r="AX1085" s="16"/>
      <c r="AY1085" s="16"/>
      <c r="AZ1085" s="16"/>
      <c r="BA1085" s="16"/>
      <c r="BB1085" s="16"/>
      <c r="BC1085" s="16"/>
      <c r="BD1085" s="16"/>
      <c r="BE1085" s="16"/>
      <c r="BF1085" s="16"/>
      <c r="BG1085" s="16"/>
      <c r="BH1085" s="16"/>
      <c r="BI1085" s="16"/>
      <c r="BJ1085" s="16"/>
      <c r="BK1085" s="16"/>
      <c r="BL1085" s="16"/>
      <c r="BM1085" s="16"/>
      <c r="BN1085" s="16"/>
      <c r="BO1085" s="16"/>
      <c r="BP1085" s="16"/>
      <c r="BQ1085" s="16"/>
    </row>
    <row r="1086" spans="2:69" x14ac:dyDescent="0.25">
      <c r="B1086" t="s">
        <v>478</v>
      </c>
      <c r="C1086" s="16">
        <v>0.33963282937365002</v>
      </c>
      <c r="D1086" s="16">
        <v>0.31046931407942202</v>
      </c>
      <c r="E1086" s="16">
        <v>0.31872509960159401</v>
      </c>
      <c r="F1086" s="16">
        <v>0.31603773584905698</v>
      </c>
      <c r="G1086" s="16">
        <v>0.360881542699725</v>
      </c>
      <c r="H1086" s="16">
        <v>0.35018050541516199</v>
      </c>
      <c r="I1086" s="16">
        <v>0.40072202166065002</v>
      </c>
      <c r="J1086" s="16">
        <v>0.27956989247311798</v>
      </c>
      <c r="K1086" s="16">
        <v>0.269230769230769</v>
      </c>
      <c r="L1086" s="16">
        <v>0.34</v>
      </c>
      <c r="M1086" s="16"/>
      <c r="N1086" s="16">
        <v>0.38043478260869601</v>
      </c>
      <c r="O1086" s="16">
        <v>0.31443298969072198</v>
      </c>
      <c r="P1086" s="16">
        <v>0.32425742574257399</v>
      </c>
      <c r="Q1086" s="16">
        <v>0.34299065420560698</v>
      </c>
      <c r="R1086" s="16"/>
      <c r="S1086" s="16">
        <v>0.38271604938271597</v>
      </c>
      <c r="T1086" s="16">
        <v>0.38666666666666699</v>
      </c>
      <c r="U1086" s="16">
        <v>0.29842931937172801</v>
      </c>
      <c r="V1086" s="16">
        <v>0.28518518518518499</v>
      </c>
      <c r="W1086" s="16">
        <v>0.32425068119890998</v>
      </c>
      <c r="X1086" s="16">
        <v>0.317617866004963</v>
      </c>
      <c r="Y1086" s="16">
        <v>0.42570281124498</v>
      </c>
      <c r="Z1086" s="16"/>
      <c r="AA1086" s="16">
        <v>0.35115606936416199</v>
      </c>
      <c r="AB1086" s="16">
        <v>0.332758620689655</v>
      </c>
      <c r="AC1086" s="16"/>
      <c r="AD1086" s="16">
        <v>0.33569739952718702</v>
      </c>
      <c r="AE1086" s="16">
        <v>0.34079776067179801</v>
      </c>
      <c r="AF1086" s="16"/>
      <c r="AG1086" s="16">
        <v>0.33503836317135499</v>
      </c>
      <c r="AH1086" s="16">
        <v>0.34299065420560698</v>
      </c>
      <c r="AI1086" s="16"/>
      <c r="AJ1086" s="16">
        <v>0.39024390243902402</v>
      </c>
      <c r="AK1086" s="16">
        <v>0.29157894736842099</v>
      </c>
      <c r="AL1086" s="16"/>
      <c r="AM1086" s="16">
        <v>0.26829268292682901</v>
      </c>
      <c r="AN1086" s="16">
        <v>0.30917874396135298</v>
      </c>
      <c r="AO1086" s="16">
        <v>0.33368869936034101</v>
      </c>
      <c r="AP1086" s="16">
        <v>0.38410596026490101</v>
      </c>
      <c r="AQ1086" s="16"/>
      <c r="AR1086" s="16">
        <v>0.34</v>
      </c>
      <c r="AS1086" s="16">
        <v>0.33943427620632299</v>
      </c>
      <c r="AT1086" s="16"/>
      <c r="AU1086" s="16">
        <v>0.35338345864661702</v>
      </c>
      <c r="AV1086" s="16">
        <v>0.33732660781841101</v>
      </c>
      <c r="AW1086" s="16"/>
      <c r="AX1086" s="16">
        <v>0.39513677811550202</v>
      </c>
      <c r="AY1086" s="16">
        <v>0.32764281024294201</v>
      </c>
      <c r="AZ1086" s="16"/>
      <c r="BA1086" s="16">
        <v>0.33774834437086099</v>
      </c>
      <c r="BB1086" s="16">
        <v>0.33980011757789502</v>
      </c>
      <c r="BC1086" s="16"/>
      <c r="BD1086" s="16">
        <v>0.31437125748502998</v>
      </c>
      <c r="BE1086" s="16">
        <v>0.345191040843215</v>
      </c>
      <c r="BF1086" s="16"/>
      <c r="BG1086" s="16">
        <v>0.4</v>
      </c>
      <c r="BH1086" s="16">
        <v>0.335075493612079</v>
      </c>
      <c r="BI1086" s="16"/>
      <c r="BJ1086" s="16">
        <v>0.377104377104377</v>
      </c>
      <c r="BK1086" s="16">
        <v>0.33247588424437302</v>
      </c>
      <c r="BL1086" s="16"/>
      <c r="BM1086" s="16">
        <v>0.40860215053763399</v>
      </c>
      <c r="BN1086" s="16">
        <v>0.33193277310924402</v>
      </c>
      <c r="BO1086" s="16"/>
      <c r="BP1086" s="16">
        <v>0.36111111111111099</v>
      </c>
      <c r="BQ1086" s="16">
        <v>0.33624999999999999</v>
      </c>
    </row>
    <row r="1087" spans="2:69" x14ac:dyDescent="0.25">
      <c r="B1087" t="s">
        <v>479</v>
      </c>
      <c r="C1087" s="16">
        <v>0.413606911447084</v>
      </c>
      <c r="D1087" s="16">
        <v>0.41877256317689499</v>
      </c>
      <c r="E1087" s="16">
        <v>0.41434262948207201</v>
      </c>
      <c r="F1087" s="16">
        <v>0.419811320754717</v>
      </c>
      <c r="G1087" s="16">
        <v>0.40495867768595001</v>
      </c>
      <c r="H1087" s="16">
        <v>0.42960288808664299</v>
      </c>
      <c r="I1087" s="16">
        <v>0.36462093862815897</v>
      </c>
      <c r="J1087" s="16">
        <v>0.462365591397849</v>
      </c>
      <c r="K1087" s="16">
        <v>0.46153846153846201</v>
      </c>
      <c r="L1087" s="16">
        <v>0.46</v>
      </c>
      <c r="M1087" s="16"/>
      <c r="N1087" s="16">
        <v>0.39673913043478298</v>
      </c>
      <c r="O1087" s="16">
        <v>0.38659793814433002</v>
      </c>
      <c r="P1087" s="16">
        <v>0.41336633663366301</v>
      </c>
      <c r="Q1087" s="16">
        <v>0.42149532710280402</v>
      </c>
      <c r="R1087" s="16"/>
      <c r="S1087" s="16">
        <v>0.37037037037037002</v>
      </c>
      <c r="T1087" s="16">
        <v>0.37333333333333302</v>
      </c>
      <c r="U1087" s="16">
        <v>0.46073298429319398</v>
      </c>
      <c r="V1087" s="16">
        <v>0.46296296296296302</v>
      </c>
      <c r="W1087" s="16">
        <v>0.39237057220708399</v>
      </c>
      <c r="X1087" s="16">
        <v>0.44913151364764298</v>
      </c>
      <c r="Y1087" s="16">
        <v>0.35341365461847402</v>
      </c>
      <c r="Z1087" s="16"/>
      <c r="AA1087" s="16">
        <v>0.419075144508671</v>
      </c>
      <c r="AB1087" s="16">
        <v>0.41034482758620699</v>
      </c>
      <c r="AC1087" s="16"/>
      <c r="AD1087" s="16">
        <v>0.43262411347517699</v>
      </c>
      <c r="AE1087" s="16">
        <v>0.407977606717985</v>
      </c>
      <c r="AF1087" s="16"/>
      <c r="AG1087" s="16">
        <v>0.40281329923273701</v>
      </c>
      <c r="AH1087" s="16">
        <v>0.42149532710280402</v>
      </c>
      <c r="AI1087" s="16"/>
      <c r="AJ1087" s="16">
        <v>0.386917960088692</v>
      </c>
      <c r="AK1087" s="16">
        <v>0.43894736842105297</v>
      </c>
      <c r="AL1087" s="16"/>
      <c r="AM1087" s="16">
        <v>0.31707317073170699</v>
      </c>
      <c r="AN1087" s="16">
        <v>0.42512077294686001</v>
      </c>
      <c r="AO1087" s="16">
        <v>0.41684434968017098</v>
      </c>
      <c r="AP1087" s="16">
        <v>0.40618101545253898</v>
      </c>
      <c r="AQ1087" s="16"/>
      <c r="AR1087" s="16">
        <v>0.403076923076923</v>
      </c>
      <c r="AS1087" s="16">
        <v>0.41930116472545798</v>
      </c>
      <c r="AT1087" s="16"/>
      <c r="AU1087" s="16">
        <v>0.43984962406014999</v>
      </c>
      <c r="AV1087" s="16">
        <v>0.409205548549811</v>
      </c>
      <c r="AW1087" s="16"/>
      <c r="AX1087" s="16">
        <v>0.355623100303951</v>
      </c>
      <c r="AY1087" s="16">
        <v>0.42613263296126103</v>
      </c>
      <c r="AZ1087" s="16"/>
      <c r="BA1087" s="16">
        <v>0.39072847682119199</v>
      </c>
      <c r="BB1087" s="16">
        <v>0.41563786008230502</v>
      </c>
      <c r="BC1087" s="16"/>
      <c r="BD1087" s="16">
        <v>0.41317365269461098</v>
      </c>
      <c r="BE1087" s="16">
        <v>0.41370223978919601</v>
      </c>
      <c r="BF1087" s="16"/>
      <c r="BG1087" s="16">
        <v>0.45384615384615401</v>
      </c>
      <c r="BH1087" s="16">
        <v>0.41056910569105698</v>
      </c>
      <c r="BI1087" s="16"/>
      <c r="BJ1087" s="16">
        <v>0.42087542087542101</v>
      </c>
      <c r="BK1087" s="16">
        <v>0.412218649517685</v>
      </c>
      <c r="BL1087" s="16"/>
      <c r="BM1087" s="16">
        <v>0.37634408602150499</v>
      </c>
      <c r="BN1087" s="16">
        <v>0.41776710684273699</v>
      </c>
      <c r="BO1087" s="16"/>
      <c r="BP1087" s="16">
        <v>0.40079365079365098</v>
      </c>
      <c r="BQ1087" s="16">
        <v>0.41562500000000002</v>
      </c>
    </row>
    <row r="1088" spans="2:69" x14ac:dyDescent="0.25">
      <c r="B1088" t="s">
        <v>480</v>
      </c>
      <c r="C1088" s="16">
        <v>0.16036717062635</v>
      </c>
      <c r="D1088" s="16">
        <v>0.12635379061371799</v>
      </c>
      <c r="E1088" s="16">
        <v>0.19521912350597601</v>
      </c>
      <c r="F1088" s="16">
        <v>0.18867924528301899</v>
      </c>
      <c r="G1088" s="16">
        <v>0.17079889807162499</v>
      </c>
      <c r="H1088" s="16">
        <v>0.16606498194945801</v>
      </c>
      <c r="I1088" s="16">
        <v>0.13718411552346599</v>
      </c>
      <c r="J1088" s="16">
        <v>0.10752688172043</v>
      </c>
      <c r="K1088" s="16">
        <v>0.21153846153846201</v>
      </c>
      <c r="L1088" s="16">
        <v>0.12</v>
      </c>
      <c r="M1088" s="16"/>
      <c r="N1088" s="16">
        <v>0.13586956521739099</v>
      </c>
      <c r="O1088" s="16">
        <v>0.17525773195876301</v>
      </c>
      <c r="P1088" s="16">
        <v>0.170792079207921</v>
      </c>
      <c r="Q1088" s="16">
        <v>0.15794392523364501</v>
      </c>
      <c r="R1088" s="16"/>
      <c r="S1088" s="16">
        <v>0.16049382716049401</v>
      </c>
      <c r="T1088" s="16">
        <v>0.17333333333333301</v>
      </c>
      <c r="U1088" s="16">
        <v>0.146596858638743</v>
      </c>
      <c r="V1088" s="16">
        <v>0.17777777777777801</v>
      </c>
      <c r="W1088" s="16">
        <v>0.19346049046321501</v>
      </c>
      <c r="X1088" s="16">
        <v>0.14392059553349901</v>
      </c>
      <c r="Y1088" s="16">
        <v>0.14056224899598399</v>
      </c>
      <c r="Z1088" s="16"/>
      <c r="AA1088" s="16">
        <v>0.15751445086705201</v>
      </c>
      <c r="AB1088" s="16">
        <v>0.16206896551724101</v>
      </c>
      <c r="AC1088" s="16"/>
      <c r="AD1088" s="16">
        <v>0.12765957446808501</v>
      </c>
      <c r="AE1088" s="16">
        <v>0.17004898530440901</v>
      </c>
      <c r="AF1088" s="16"/>
      <c r="AG1088" s="16">
        <v>0.163682864450128</v>
      </c>
      <c r="AH1088" s="16">
        <v>0.15794392523364501</v>
      </c>
      <c r="AI1088" s="16"/>
      <c r="AJ1088" s="16">
        <v>0.14966740576496701</v>
      </c>
      <c r="AK1088" s="16">
        <v>0.170526315789474</v>
      </c>
      <c r="AL1088" s="16"/>
      <c r="AM1088" s="16">
        <v>0.26829268292682901</v>
      </c>
      <c r="AN1088" s="16">
        <v>0.15700483091787401</v>
      </c>
      <c r="AO1088" s="16">
        <v>0.15991471215351799</v>
      </c>
      <c r="AP1088" s="16">
        <v>0.15452538631346599</v>
      </c>
      <c r="AQ1088" s="16"/>
      <c r="AR1088" s="16">
        <v>0.18</v>
      </c>
      <c r="AS1088" s="16">
        <v>0.14975041597337799</v>
      </c>
      <c r="AT1088" s="16"/>
      <c r="AU1088" s="16">
        <v>0.12030075187969901</v>
      </c>
      <c r="AV1088" s="16">
        <v>0.16708701134930601</v>
      </c>
      <c r="AW1088" s="16"/>
      <c r="AX1088" s="16">
        <v>0.155015197568389</v>
      </c>
      <c r="AY1088" s="16">
        <v>0.16152330925804301</v>
      </c>
      <c r="AZ1088" s="16"/>
      <c r="BA1088" s="16">
        <v>0.185430463576159</v>
      </c>
      <c r="BB1088" s="16">
        <v>0.15814226925338001</v>
      </c>
      <c r="BC1088" s="16"/>
      <c r="BD1088" s="16">
        <v>0.16167664670658699</v>
      </c>
      <c r="BE1088" s="16">
        <v>0.16007905138339901</v>
      </c>
      <c r="BF1088" s="16"/>
      <c r="BG1088" s="16">
        <v>8.4615384615384606E-2</v>
      </c>
      <c r="BH1088" s="16">
        <v>0.166085946573751</v>
      </c>
      <c r="BI1088" s="16"/>
      <c r="BJ1088" s="16">
        <v>0.127946127946128</v>
      </c>
      <c r="BK1088" s="16">
        <v>0.166559485530547</v>
      </c>
      <c r="BL1088" s="16"/>
      <c r="BM1088" s="16">
        <v>0.16129032258064499</v>
      </c>
      <c r="BN1088" s="16">
        <v>0.16026410564225699</v>
      </c>
      <c r="BO1088" s="16"/>
      <c r="BP1088" s="16">
        <v>0.170634920634921</v>
      </c>
      <c r="BQ1088" s="16">
        <v>0.15875</v>
      </c>
    </row>
    <row r="1089" spans="2:69" x14ac:dyDescent="0.25">
      <c r="B1089" t="s">
        <v>481</v>
      </c>
      <c r="C1089" s="16">
        <v>5.6695464362851E-2</v>
      </c>
      <c r="D1089" s="16">
        <v>7.9422382671480093E-2</v>
      </c>
      <c r="E1089" s="16">
        <v>4.7808764940239001E-2</v>
      </c>
      <c r="F1089" s="16">
        <v>5.6603773584905703E-2</v>
      </c>
      <c r="G1089" s="16">
        <v>4.9586776859504099E-2</v>
      </c>
      <c r="H1089" s="16">
        <v>3.6101083032491002E-2</v>
      </c>
      <c r="I1089" s="16">
        <v>6.4981949458483707E-2</v>
      </c>
      <c r="J1089" s="16">
        <v>8.6021505376344107E-2</v>
      </c>
      <c r="K1089" s="16">
        <v>3.8461538461538498E-2</v>
      </c>
      <c r="L1089" s="16">
        <v>0.06</v>
      </c>
      <c r="M1089" s="16"/>
      <c r="N1089" s="16">
        <v>5.9782608695652197E-2</v>
      </c>
      <c r="O1089" s="16">
        <v>6.18556701030928E-2</v>
      </c>
      <c r="P1089" s="16">
        <v>5.4455445544554497E-2</v>
      </c>
      <c r="Q1089" s="16">
        <v>5.60747663551402E-2</v>
      </c>
      <c r="R1089" s="16"/>
      <c r="S1089" s="16">
        <v>4.9382716049382699E-2</v>
      </c>
      <c r="T1089" s="16">
        <v>5.3333333333333302E-2</v>
      </c>
      <c r="U1089" s="16">
        <v>5.2356020942408397E-2</v>
      </c>
      <c r="V1089" s="16">
        <v>5.5555555555555601E-2</v>
      </c>
      <c r="W1089" s="16">
        <v>5.9945504087193499E-2</v>
      </c>
      <c r="X1089" s="16">
        <v>6.2034739454094302E-2</v>
      </c>
      <c r="Y1089" s="16">
        <v>6.02409638554217E-2</v>
      </c>
      <c r="Z1089" s="16"/>
      <c r="AA1089" s="16">
        <v>5.4913294797687903E-2</v>
      </c>
      <c r="AB1089" s="16">
        <v>5.7758620689655198E-2</v>
      </c>
      <c r="AC1089" s="16"/>
      <c r="AD1089" s="16">
        <v>5.6737588652482303E-2</v>
      </c>
      <c r="AE1089" s="16">
        <v>5.6682995101469603E-2</v>
      </c>
      <c r="AF1089" s="16"/>
      <c r="AG1089" s="16">
        <v>5.7544757033248101E-2</v>
      </c>
      <c r="AH1089" s="16">
        <v>5.60747663551402E-2</v>
      </c>
      <c r="AI1089" s="16"/>
      <c r="AJ1089" s="16">
        <v>5.3215077605321501E-2</v>
      </c>
      <c r="AK1089" s="16">
        <v>0.06</v>
      </c>
      <c r="AL1089" s="16"/>
      <c r="AM1089" s="16">
        <v>4.8780487804878099E-2</v>
      </c>
      <c r="AN1089" s="16">
        <v>5.7971014492753603E-2</v>
      </c>
      <c r="AO1089" s="16">
        <v>6.1833688699360297E-2</v>
      </c>
      <c r="AP1089" s="16">
        <v>4.6357615894039701E-2</v>
      </c>
      <c r="AQ1089" s="16"/>
      <c r="AR1089" s="16">
        <v>5.6923076923076903E-2</v>
      </c>
      <c r="AS1089" s="16">
        <v>5.6572379367720499E-2</v>
      </c>
      <c r="AT1089" s="16"/>
      <c r="AU1089" s="16">
        <v>6.7669172932330796E-2</v>
      </c>
      <c r="AV1089" s="16">
        <v>5.4854981084489302E-2</v>
      </c>
      <c r="AW1089" s="16"/>
      <c r="AX1089" s="16">
        <v>6.9908814589665594E-2</v>
      </c>
      <c r="AY1089" s="16">
        <v>5.3841103086014398E-2</v>
      </c>
      <c r="AZ1089" s="16"/>
      <c r="BA1089" s="16">
        <v>4.6357615894039701E-2</v>
      </c>
      <c r="BB1089" s="16">
        <v>5.7613168724279802E-2</v>
      </c>
      <c r="BC1089" s="16"/>
      <c r="BD1089" s="16">
        <v>8.0838323353293398E-2</v>
      </c>
      <c r="BE1089" s="16">
        <v>5.1383399209486202E-2</v>
      </c>
      <c r="BF1089" s="16"/>
      <c r="BG1089" s="16">
        <v>5.3846153846153801E-2</v>
      </c>
      <c r="BH1089" s="16">
        <v>5.6910569105691103E-2</v>
      </c>
      <c r="BI1089" s="16"/>
      <c r="BJ1089" s="16">
        <v>5.3872053872053897E-2</v>
      </c>
      <c r="BK1089" s="16">
        <v>5.7234726688102901E-2</v>
      </c>
      <c r="BL1089" s="16"/>
      <c r="BM1089" s="16">
        <v>3.7634408602150497E-2</v>
      </c>
      <c r="BN1089" s="16">
        <v>5.8823529411764698E-2</v>
      </c>
      <c r="BO1089" s="16"/>
      <c r="BP1089" s="16">
        <v>3.9682539682539701E-2</v>
      </c>
      <c r="BQ1089" s="16">
        <v>5.9374999999999997E-2</v>
      </c>
    </row>
    <row r="1090" spans="2:69" x14ac:dyDescent="0.25">
      <c r="B1090" t="s">
        <v>482</v>
      </c>
      <c r="C1090" s="16">
        <v>1.51187904967603E-2</v>
      </c>
      <c r="D1090" s="16">
        <v>3.6101083032491002E-2</v>
      </c>
      <c r="E1090" s="16">
        <v>1.5936254980079698E-2</v>
      </c>
      <c r="F1090" s="16">
        <v>1.41509433962264E-2</v>
      </c>
      <c r="G1090" s="16">
        <v>0</v>
      </c>
      <c r="H1090" s="16">
        <v>1.0830324909747301E-2</v>
      </c>
      <c r="I1090" s="16">
        <v>1.8050541516245501E-2</v>
      </c>
      <c r="J1090" s="16">
        <v>2.1505376344085999E-2</v>
      </c>
      <c r="K1090" s="16">
        <v>1.9230769230769201E-2</v>
      </c>
      <c r="L1090" s="16">
        <v>0</v>
      </c>
      <c r="M1090" s="16"/>
      <c r="N1090" s="16">
        <v>2.1739130434782601E-2</v>
      </c>
      <c r="O1090" s="16">
        <v>1.54639175257732E-2</v>
      </c>
      <c r="P1090" s="16">
        <v>1.73267326732673E-2</v>
      </c>
      <c r="Q1090" s="16">
        <v>1.3084112149532701E-2</v>
      </c>
      <c r="R1090" s="16"/>
      <c r="S1090" s="16">
        <v>1.2345679012345699E-2</v>
      </c>
      <c r="T1090" s="16">
        <v>0</v>
      </c>
      <c r="U1090" s="16">
        <v>3.1413612565444997E-2</v>
      </c>
      <c r="V1090" s="16">
        <v>1.1111111111111099E-2</v>
      </c>
      <c r="W1090" s="16">
        <v>1.63487738419619E-2</v>
      </c>
      <c r="X1090" s="16">
        <v>2.2332506203473899E-2</v>
      </c>
      <c r="Y1090" s="16">
        <v>4.0160642570281103E-3</v>
      </c>
      <c r="Z1090" s="16"/>
      <c r="AA1090" s="16">
        <v>1.3005780346820799E-2</v>
      </c>
      <c r="AB1090" s="16">
        <v>1.6379310344827602E-2</v>
      </c>
      <c r="AC1090" s="16"/>
      <c r="AD1090" s="16">
        <v>2.6004728132387699E-2</v>
      </c>
      <c r="AE1090" s="16">
        <v>1.18964310706788E-2</v>
      </c>
      <c r="AF1090" s="16"/>
      <c r="AG1090" s="16">
        <v>1.7902813299232701E-2</v>
      </c>
      <c r="AH1090" s="16">
        <v>1.3084112149532701E-2</v>
      </c>
      <c r="AI1090" s="16"/>
      <c r="AJ1090" s="16">
        <v>9.9778270509977805E-3</v>
      </c>
      <c r="AK1090" s="16">
        <v>0.02</v>
      </c>
      <c r="AL1090" s="16"/>
      <c r="AM1090" s="16">
        <v>0</v>
      </c>
      <c r="AN1090" s="16">
        <v>2.8985507246376802E-2</v>
      </c>
      <c r="AO1090" s="16">
        <v>1.49253731343284E-2</v>
      </c>
      <c r="AP1090" s="16">
        <v>4.4150110375275903E-3</v>
      </c>
      <c r="AQ1090" s="16"/>
      <c r="AR1090" s="16">
        <v>1.38461538461538E-2</v>
      </c>
      <c r="AS1090" s="16">
        <v>1.58069883527454E-2</v>
      </c>
      <c r="AT1090" s="16"/>
      <c r="AU1090" s="16">
        <v>1.12781954887218E-2</v>
      </c>
      <c r="AV1090" s="16">
        <v>1.5762925598991201E-2</v>
      </c>
      <c r="AW1090" s="16"/>
      <c r="AX1090" s="16">
        <v>1.82370820668693E-2</v>
      </c>
      <c r="AY1090" s="16">
        <v>1.44451739986868E-2</v>
      </c>
      <c r="AZ1090" s="16"/>
      <c r="BA1090" s="16">
        <v>1.9867549668874201E-2</v>
      </c>
      <c r="BB1090" s="16">
        <v>1.46972369194591E-2</v>
      </c>
      <c r="BC1090" s="16"/>
      <c r="BD1090" s="16">
        <v>1.19760479041916E-2</v>
      </c>
      <c r="BE1090" s="16">
        <v>1.58102766798419E-2</v>
      </c>
      <c r="BF1090" s="16"/>
      <c r="BG1090" s="16">
        <v>0</v>
      </c>
      <c r="BH1090" s="16">
        <v>1.6260162601626001E-2</v>
      </c>
      <c r="BI1090" s="16"/>
      <c r="BJ1090" s="16">
        <v>1.01010101010101E-2</v>
      </c>
      <c r="BK1090" s="16">
        <v>1.6077170418006399E-2</v>
      </c>
      <c r="BL1090" s="16"/>
      <c r="BM1090" s="16">
        <v>1.0752688172042999E-2</v>
      </c>
      <c r="BN1090" s="16">
        <v>1.5606242496998801E-2</v>
      </c>
      <c r="BO1090" s="16"/>
      <c r="BP1090" s="16">
        <v>2.3809523809523801E-2</v>
      </c>
      <c r="BQ1090" s="16">
        <v>1.375E-2</v>
      </c>
    </row>
    <row r="1091" spans="2:69" x14ac:dyDescent="0.25">
      <c r="B1091" t="s">
        <v>68</v>
      </c>
      <c r="C1091" s="16">
        <v>1.45788336933045E-2</v>
      </c>
      <c r="D1091" s="16">
        <v>2.8880866425992802E-2</v>
      </c>
      <c r="E1091" s="16">
        <v>7.9681274900398405E-3</v>
      </c>
      <c r="F1091" s="16">
        <v>4.7169811320754698E-3</v>
      </c>
      <c r="G1091" s="16">
        <v>1.37741046831956E-2</v>
      </c>
      <c r="H1091" s="16">
        <v>7.2202166064982004E-3</v>
      </c>
      <c r="I1091" s="16">
        <v>1.4440433212996401E-2</v>
      </c>
      <c r="J1091" s="16">
        <v>4.3010752688171998E-2</v>
      </c>
      <c r="K1091" s="16">
        <v>0</v>
      </c>
      <c r="L1091" s="16">
        <v>0.02</v>
      </c>
      <c r="M1091" s="16"/>
      <c r="N1091" s="16">
        <v>5.4347826086956503E-3</v>
      </c>
      <c r="O1091" s="16">
        <v>4.6391752577319603E-2</v>
      </c>
      <c r="P1091" s="16">
        <v>1.9801980198019799E-2</v>
      </c>
      <c r="Q1091" s="16">
        <v>8.41121495327103E-3</v>
      </c>
      <c r="R1091" s="16"/>
      <c r="S1091" s="16">
        <v>2.4691358024691398E-2</v>
      </c>
      <c r="T1091" s="16">
        <v>1.3333333333333299E-2</v>
      </c>
      <c r="U1091" s="16">
        <v>1.04712041884817E-2</v>
      </c>
      <c r="V1091" s="16">
        <v>7.4074074074074103E-3</v>
      </c>
      <c r="W1091" s="16">
        <v>1.36239782016349E-2</v>
      </c>
      <c r="X1091" s="16">
        <v>4.96277915632754E-3</v>
      </c>
      <c r="Y1091" s="16">
        <v>1.60642570281124E-2</v>
      </c>
      <c r="Z1091" s="16"/>
      <c r="AA1091" s="16">
        <v>4.3352601156069403E-3</v>
      </c>
      <c r="AB1091" s="16">
        <v>2.06896551724138E-2</v>
      </c>
      <c r="AC1091" s="16"/>
      <c r="AD1091" s="16">
        <v>2.1276595744680899E-2</v>
      </c>
      <c r="AE1091" s="16">
        <v>1.25962211336599E-2</v>
      </c>
      <c r="AF1091" s="16"/>
      <c r="AG1091" s="16">
        <v>2.3017902813299199E-2</v>
      </c>
      <c r="AH1091" s="16">
        <v>8.41121495327103E-3</v>
      </c>
      <c r="AI1091" s="16"/>
      <c r="AJ1091" s="16">
        <v>9.9778270509977805E-3</v>
      </c>
      <c r="AK1091" s="16">
        <v>1.8947368421052602E-2</v>
      </c>
      <c r="AL1091" s="16"/>
      <c r="AM1091" s="16">
        <v>9.7560975609756101E-2</v>
      </c>
      <c r="AN1091" s="16">
        <v>2.1739130434782601E-2</v>
      </c>
      <c r="AO1091" s="16">
        <v>1.2793176972281399E-2</v>
      </c>
      <c r="AP1091" s="16">
        <v>4.4150110375275903E-3</v>
      </c>
      <c r="AQ1091" s="16"/>
      <c r="AR1091" s="16">
        <v>6.1538461538461504E-3</v>
      </c>
      <c r="AS1091" s="16">
        <v>1.9134775374375999E-2</v>
      </c>
      <c r="AT1091" s="16"/>
      <c r="AU1091" s="16">
        <v>7.5187969924812E-3</v>
      </c>
      <c r="AV1091" s="16">
        <v>1.5762925598991201E-2</v>
      </c>
      <c r="AW1091" s="16"/>
      <c r="AX1091" s="16">
        <v>6.0790273556231003E-3</v>
      </c>
      <c r="AY1091" s="16">
        <v>1.64149704530532E-2</v>
      </c>
      <c r="AZ1091" s="16"/>
      <c r="BA1091" s="16">
        <v>1.9867549668874201E-2</v>
      </c>
      <c r="BB1091" s="16">
        <v>1.41093474426808E-2</v>
      </c>
      <c r="BC1091" s="16"/>
      <c r="BD1091" s="16">
        <v>1.79640718562874E-2</v>
      </c>
      <c r="BE1091" s="16">
        <v>1.38339920948617E-2</v>
      </c>
      <c r="BF1091" s="16"/>
      <c r="BG1091" s="16">
        <v>7.6923076923076901E-3</v>
      </c>
      <c r="BH1091" s="16">
        <v>1.50987224157956E-2</v>
      </c>
      <c r="BI1091" s="16"/>
      <c r="BJ1091" s="16">
        <v>1.01010101010101E-2</v>
      </c>
      <c r="BK1091" s="16">
        <v>1.5434083601286199E-2</v>
      </c>
      <c r="BL1091" s="16"/>
      <c r="BM1091" s="16">
        <v>5.3763440860215101E-3</v>
      </c>
      <c r="BN1091" s="16">
        <v>1.5606242496998801E-2</v>
      </c>
      <c r="BO1091" s="16"/>
      <c r="BP1091" s="16">
        <v>3.9682539682539698E-3</v>
      </c>
      <c r="BQ1091" s="16">
        <v>1.6250000000000001E-2</v>
      </c>
    </row>
    <row r="1092" spans="2:69" x14ac:dyDescent="0.25">
      <c r="C1092" s="16"/>
      <c r="D1092" s="16"/>
      <c r="E1092" s="16"/>
      <c r="F1092" s="16"/>
      <c r="G1092" s="16"/>
      <c r="H1092" s="16"/>
      <c r="I1092" s="16"/>
      <c r="J1092" s="16"/>
      <c r="K1092" s="16"/>
      <c r="L1092" s="16"/>
      <c r="M1092" s="16"/>
      <c r="N1092" s="16"/>
      <c r="O1092" s="16"/>
      <c r="P1092" s="16"/>
      <c r="Q1092" s="16"/>
      <c r="R1092" s="16"/>
      <c r="S1092" s="16"/>
      <c r="T1092" s="16"/>
      <c r="U1092" s="16"/>
      <c r="V1092" s="16"/>
      <c r="W1092" s="16"/>
      <c r="X1092" s="16"/>
      <c r="Y1092" s="16"/>
      <c r="Z1092" s="16"/>
      <c r="AA1092" s="16"/>
      <c r="AB1092" s="16"/>
      <c r="AC1092" s="16"/>
      <c r="AD1092" s="16"/>
      <c r="AE1092" s="16"/>
      <c r="AF1092" s="16"/>
      <c r="AG1092" s="16"/>
      <c r="AH1092" s="16"/>
      <c r="AI1092" s="16"/>
      <c r="AJ1092" s="16"/>
      <c r="AK1092" s="16"/>
      <c r="AL1092" s="16"/>
      <c r="AM1092" s="16"/>
      <c r="AN1092" s="16"/>
      <c r="AO1092" s="16"/>
      <c r="AP1092" s="16"/>
      <c r="AQ1092" s="16"/>
      <c r="AR1092" s="16"/>
      <c r="AS1092" s="16"/>
      <c r="AT1092" s="16"/>
      <c r="AU1092" s="16"/>
      <c r="AV1092" s="16"/>
      <c r="AW1092" s="16"/>
      <c r="AX1092" s="16"/>
      <c r="AY1092" s="16"/>
      <c r="AZ1092" s="16"/>
      <c r="BA1092" s="16"/>
      <c r="BB1092" s="16"/>
      <c r="BC1092" s="16"/>
      <c r="BD1092" s="16"/>
      <c r="BE1092" s="16"/>
      <c r="BF1092" s="16"/>
      <c r="BG1092" s="16"/>
      <c r="BH1092" s="16"/>
      <c r="BI1092" s="16"/>
      <c r="BJ1092" s="16"/>
      <c r="BK1092" s="16"/>
      <c r="BL1092" s="16"/>
      <c r="BM1092" s="16"/>
      <c r="BN1092" s="16"/>
      <c r="BO1092" s="16"/>
      <c r="BP1092" s="16"/>
      <c r="BQ1092" s="16"/>
    </row>
    <row r="1093" spans="2:69" x14ac:dyDescent="0.25">
      <c r="B1093" s="6" t="s">
        <v>499</v>
      </c>
      <c r="C1093" s="16"/>
      <c r="D1093" s="16"/>
      <c r="E1093" s="16"/>
      <c r="F1093" s="16"/>
      <c r="G1093" s="16"/>
      <c r="H1093" s="16"/>
      <c r="I1093" s="16"/>
      <c r="J1093" s="16"/>
      <c r="K1093" s="16"/>
      <c r="L1093" s="16"/>
      <c r="M1093" s="16"/>
      <c r="N1093" s="16"/>
      <c r="O1093" s="16"/>
      <c r="P1093" s="16"/>
      <c r="Q1093" s="16"/>
      <c r="R1093" s="16"/>
      <c r="S1093" s="16"/>
      <c r="T1093" s="16"/>
      <c r="U1093" s="16"/>
      <c r="V1093" s="16"/>
      <c r="W1093" s="16"/>
      <c r="X1093" s="16"/>
      <c r="Y1093" s="16"/>
      <c r="Z1093" s="16"/>
      <c r="AA1093" s="16"/>
      <c r="AB1093" s="16"/>
      <c r="AC1093" s="16"/>
      <c r="AD1093" s="16"/>
      <c r="AE1093" s="16"/>
      <c r="AF1093" s="16"/>
      <c r="AG1093" s="16"/>
      <c r="AH1093" s="16"/>
      <c r="AI1093" s="16"/>
      <c r="AJ1093" s="16"/>
      <c r="AK1093" s="16"/>
      <c r="AL1093" s="16"/>
      <c r="AM1093" s="16"/>
      <c r="AN1093" s="16"/>
      <c r="AO1093" s="16"/>
      <c r="AP1093" s="16"/>
      <c r="AQ1093" s="16"/>
      <c r="AR1093" s="16"/>
      <c r="AS1093" s="16"/>
      <c r="AT1093" s="16"/>
      <c r="AU1093" s="16"/>
      <c r="AV1093" s="16"/>
      <c r="AW1093" s="16"/>
      <c r="AX1093" s="16"/>
      <c r="AY1093" s="16"/>
      <c r="AZ1093" s="16"/>
      <c r="BA1093" s="16"/>
      <c r="BB1093" s="16"/>
      <c r="BC1093" s="16"/>
      <c r="BD1093" s="16"/>
      <c r="BE1093" s="16"/>
      <c r="BF1093" s="16"/>
      <c r="BG1093" s="16"/>
      <c r="BH1093" s="16"/>
      <c r="BI1093" s="16"/>
      <c r="BJ1093" s="16"/>
      <c r="BK1093" s="16"/>
      <c r="BL1093" s="16"/>
      <c r="BM1093" s="16"/>
      <c r="BN1093" s="16"/>
      <c r="BO1093" s="16"/>
      <c r="BP1093" s="16"/>
      <c r="BQ1093" s="16"/>
    </row>
    <row r="1094" spans="2:69" x14ac:dyDescent="0.25">
      <c r="B1094" s="23" t="s">
        <v>697</v>
      </c>
      <c r="C1094" s="16"/>
      <c r="D1094" s="16"/>
      <c r="E1094" s="16"/>
      <c r="F1094" s="16"/>
      <c r="G1094" s="16"/>
      <c r="H1094" s="16"/>
      <c r="I1094" s="16"/>
      <c r="J1094" s="16"/>
      <c r="K1094" s="16"/>
      <c r="L1094" s="16"/>
      <c r="M1094" s="16"/>
      <c r="N1094" s="16"/>
      <c r="O1094" s="16"/>
      <c r="P1094" s="16"/>
      <c r="Q1094" s="16"/>
      <c r="R1094" s="16"/>
      <c r="S1094" s="16"/>
      <c r="T1094" s="16"/>
      <c r="U1094" s="16"/>
      <c r="V1094" s="16"/>
      <c r="W1094" s="16"/>
      <c r="X1094" s="16"/>
      <c r="Y1094" s="16"/>
      <c r="Z1094" s="16"/>
      <c r="AA1094" s="16"/>
      <c r="AB1094" s="16"/>
      <c r="AC1094" s="16"/>
      <c r="AD1094" s="16"/>
      <c r="AE1094" s="16"/>
      <c r="AF1094" s="16"/>
      <c r="AG1094" s="16"/>
      <c r="AH1094" s="16"/>
      <c r="AI1094" s="16"/>
      <c r="AJ1094" s="16"/>
      <c r="AK1094" s="16"/>
      <c r="AL1094" s="16"/>
      <c r="AM1094" s="16"/>
      <c r="AN1094" s="16"/>
      <c r="AO1094" s="16"/>
      <c r="AP1094" s="16"/>
      <c r="AQ1094" s="16"/>
      <c r="AR1094" s="16"/>
      <c r="AS1094" s="16"/>
      <c r="AT1094" s="16"/>
      <c r="AU1094" s="16"/>
      <c r="AV1094" s="16"/>
      <c r="AW1094" s="16"/>
      <c r="AX1094" s="16"/>
      <c r="AY1094" s="16"/>
      <c r="AZ1094" s="16"/>
      <c r="BA1094" s="16"/>
      <c r="BB1094" s="16"/>
      <c r="BC1094" s="16"/>
      <c r="BD1094" s="16"/>
      <c r="BE1094" s="16"/>
      <c r="BF1094" s="16"/>
      <c r="BG1094" s="16"/>
      <c r="BH1094" s="16"/>
      <c r="BI1094" s="16"/>
      <c r="BJ1094" s="16"/>
      <c r="BK1094" s="16"/>
      <c r="BL1094" s="16"/>
      <c r="BM1094" s="16"/>
      <c r="BN1094" s="16"/>
      <c r="BO1094" s="16"/>
      <c r="BP1094" s="16"/>
      <c r="BQ1094" s="16"/>
    </row>
    <row r="1095" spans="2:69" x14ac:dyDescent="0.25">
      <c r="B1095" t="s">
        <v>492</v>
      </c>
      <c r="C1095" s="16">
        <v>5.9638150547241503E-2</v>
      </c>
      <c r="D1095" s="16">
        <v>4.9107142857142898E-2</v>
      </c>
      <c r="E1095" s="16">
        <v>6.5006915629322301E-2</v>
      </c>
      <c r="F1095" s="16">
        <v>6.6563467492260095E-2</v>
      </c>
      <c r="G1095" s="16">
        <v>3.4883720930232599E-2</v>
      </c>
      <c r="H1095" s="16">
        <v>7.4193548387096797E-2</v>
      </c>
      <c r="I1095" s="16">
        <v>8.1661891117478499E-2</v>
      </c>
      <c r="J1095" s="16">
        <v>4.0404040404040401E-2</v>
      </c>
      <c r="K1095" s="16">
        <v>2.5210084033613401E-2</v>
      </c>
      <c r="L1095" s="16">
        <v>5.3097345132743397E-2</v>
      </c>
      <c r="M1095" s="16"/>
      <c r="N1095" s="16">
        <v>9.4142259414225896E-2</v>
      </c>
      <c r="O1095" s="16">
        <v>9.0729783037475406E-2</v>
      </c>
      <c r="P1095" s="16">
        <v>4.1489361702127699E-2</v>
      </c>
      <c r="Q1095" s="16">
        <v>5.36833855799373E-2</v>
      </c>
      <c r="R1095" s="16"/>
      <c r="S1095" s="16">
        <v>8.4010840108401097E-2</v>
      </c>
      <c r="T1095" s="16">
        <v>4.8991354466858802E-2</v>
      </c>
      <c r="U1095" s="16">
        <v>5.0847457627118599E-2</v>
      </c>
      <c r="V1095" s="16">
        <v>5.08054522924411E-2</v>
      </c>
      <c r="W1095" s="16">
        <v>4.3073341094295697E-2</v>
      </c>
      <c r="X1095" s="16">
        <v>4.94623655913978E-2</v>
      </c>
      <c r="Y1095" s="16">
        <v>0.109060402684564</v>
      </c>
      <c r="Z1095" s="16"/>
      <c r="AA1095" s="16">
        <v>7.1513706793802104E-2</v>
      </c>
      <c r="AB1095" s="16">
        <v>5.2518756698821001E-2</v>
      </c>
      <c r="AC1095" s="16"/>
      <c r="AD1095" s="16">
        <v>7.2727272727272696E-2</v>
      </c>
      <c r="AE1095" s="16">
        <v>5.5374592833876198E-2</v>
      </c>
      <c r="AF1095" s="16"/>
      <c r="AG1095" s="16">
        <v>6.7532467532467499E-2</v>
      </c>
      <c r="AH1095" s="16">
        <v>5.36833855799373E-2</v>
      </c>
      <c r="AI1095" s="16"/>
      <c r="AJ1095" s="16">
        <v>7.0858751759737201E-2</v>
      </c>
      <c r="AK1095" s="16">
        <v>4.9445865302642798E-2</v>
      </c>
      <c r="AL1095" s="16"/>
      <c r="AM1095" s="16">
        <v>3.5971223021582698E-2</v>
      </c>
      <c r="AN1095" s="16">
        <v>5.0209205020920501E-2</v>
      </c>
      <c r="AO1095" s="16">
        <v>5.46594982078853E-2</v>
      </c>
      <c r="AP1095" s="16">
        <v>7.9365079365079402E-2</v>
      </c>
      <c r="AQ1095" s="16"/>
      <c r="AR1095" s="16">
        <v>8.0536912751677805E-2</v>
      </c>
      <c r="AS1095" s="16">
        <v>4.9213257448945398E-2</v>
      </c>
      <c r="AT1095" s="16"/>
      <c r="AU1095" s="16">
        <v>0.104134762633997</v>
      </c>
      <c r="AV1095" s="16">
        <v>5.2039748953974903E-2</v>
      </c>
      <c r="AW1095" s="16"/>
      <c r="AX1095" s="16">
        <v>7.7608142493638704E-2</v>
      </c>
      <c r="AY1095" s="16">
        <v>5.58114332159306E-2</v>
      </c>
      <c r="AZ1095" s="16"/>
      <c r="BA1095" s="16">
        <v>7.2289156626505993E-2</v>
      </c>
      <c r="BB1095" s="16">
        <v>5.86248492159228E-2</v>
      </c>
      <c r="BC1095" s="16"/>
      <c r="BD1095" s="16">
        <v>5.7851239669421503E-2</v>
      </c>
      <c r="BE1095" s="16">
        <v>6.0055096418732801E-2</v>
      </c>
      <c r="BF1095" s="16"/>
      <c r="BG1095" s="16">
        <v>0.126923076923077</v>
      </c>
      <c r="BH1095" s="16">
        <v>5.5489684609912299E-2</v>
      </c>
      <c r="BI1095" s="16"/>
      <c r="BJ1095" s="16">
        <v>6.9883527454242894E-2</v>
      </c>
      <c r="BK1095" s="16">
        <v>5.8049535603715202E-2</v>
      </c>
      <c r="BL1095" s="16"/>
      <c r="BM1095" s="16">
        <v>0.10511363636363601</v>
      </c>
      <c r="BN1095" s="16">
        <v>5.5757575757575797E-2</v>
      </c>
      <c r="BO1095" s="16"/>
      <c r="BP1095" s="16">
        <v>8.1125827814569507E-2</v>
      </c>
      <c r="BQ1095" s="16">
        <v>5.6287115930803003E-2</v>
      </c>
    </row>
    <row r="1096" spans="2:69" x14ac:dyDescent="0.25">
      <c r="B1096" t="s">
        <v>493</v>
      </c>
      <c r="C1096" s="16">
        <v>0.25418807236989099</v>
      </c>
      <c r="D1096" s="16">
        <v>0.24404761904761901</v>
      </c>
      <c r="E1096" s="16">
        <v>0.26970954356846499</v>
      </c>
      <c r="F1096" s="16">
        <v>0.33281733746129999</v>
      </c>
      <c r="G1096" s="16">
        <v>0.188953488372093</v>
      </c>
      <c r="H1096" s="16">
        <v>0.238709677419355</v>
      </c>
      <c r="I1096" s="16">
        <v>0.26504297994269299</v>
      </c>
      <c r="J1096" s="16">
        <v>0.24242424242424199</v>
      </c>
      <c r="K1096" s="16">
        <v>0.20168067226890801</v>
      </c>
      <c r="L1096" s="16">
        <v>0.25663716814159299</v>
      </c>
      <c r="M1096" s="16"/>
      <c r="N1096" s="16">
        <v>0.211297071129707</v>
      </c>
      <c r="O1096" s="16">
        <v>0.23471400394477299</v>
      </c>
      <c r="P1096" s="16">
        <v>0.25638297872340399</v>
      </c>
      <c r="Q1096" s="16">
        <v>0.26528213166144199</v>
      </c>
      <c r="R1096" s="16"/>
      <c r="S1096" s="16">
        <v>0.30081300813008099</v>
      </c>
      <c r="T1096" s="16">
        <v>0.244956772334294</v>
      </c>
      <c r="U1096" s="16">
        <v>0.215496368038741</v>
      </c>
      <c r="V1096" s="16">
        <v>0.19702602230483299</v>
      </c>
      <c r="W1096" s="16">
        <v>0.26426076833527401</v>
      </c>
      <c r="X1096" s="16">
        <v>0.29032258064516098</v>
      </c>
      <c r="Y1096" s="16">
        <v>0.29865771812080499</v>
      </c>
      <c r="Z1096" s="16"/>
      <c r="AA1096" s="16">
        <v>0.28367103694874901</v>
      </c>
      <c r="AB1096" s="16">
        <v>0.23651304037156101</v>
      </c>
      <c r="AC1096" s="16"/>
      <c r="AD1096" s="16">
        <v>0.23181818181818201</v>
      </c>
      <c r="AE1096" s="16">
        <v>0.261474681670121</v>
      </c>
      <c r="AF1096" s="16"/>
      <c r="AG1096" s="16">
        <v>0.23948051948051899</v>
      </c>
      <c r="AH1096" s="16">
        <v>0.26528213166144199</v>
      </c>
      <c r="AI1096" s="16"/>
      <c r="AJ1096" s="16">
        <v>0.28015016424214001</v>
      </c>
      <c r="AK1096" s="16">
        <v>0.23060528559249799</v>
      </c>
      <c r="AL1096" s="16"/>
      <c r="AM1096" s="16">
        <v>7.1942446043165506E-2</v>
      </c>
      <c r="AN1096" s="16">
        <v>0.170502092050209</v>
      </c>
      <c r="AO1096" s="16">
        <v>0.27777777777777801</v>
      </c>
      <c r="AP1096" s="16">
        <v>0.30070546737213399</v>
      </c>
      <c r="AQ1096" s="16"/>
      <c r="AR1096" s="16">
        <v>0.26107382550335601</v>
      </c>
      <c r="AS1096" s="16">
        <v>0.25075326414462701</v>
      </c>
      <c r="AT1096" s="16"/>
      <c r="AU1096" s="16">
        <v>0.25114854517611002</v>
      </c>
      <c r="AV1096" s="16">
        <v>0.25470711297071102</v>
      </c>
      <c r="AW1096" s="16"/>
      <c r="AX1096" s="16">
        <v>0.25445292620865101</v>
      </c>
      <c r="AY1096" s="16">
        <v>0.25413167163370398</v>
      </c>
      <c r="AZ1096" s="16"/>
      <c r="BA1096" s="16">
        <v>0.25</v>
      </c>
      <c r="BB1096" s="16">
        <v>0.25452352231604303</v>
      </c>
      <c r="BC1096" s="16"/>
      <c r="BD1096" s="16">
        <v>0.28571428571428598</v>
      </c>
      <c r="BE1096" s="16">
        <v>0.246831955922865</v>
      </c>
      <c r="BF1096" s="16"/>
      <c r="BG1096" s="16">
        <v>0.257692307692308</v>
      </c>
      <c r="BH1096" s="16">
        <v>0.25397201802229102</v>
      </c>
      <c r="BI1096" s="16"/>
      <c r="BJ1096" s="16">
        <v>0.24792013311148101</v>
      </c>
      <c r="BK1096" s="16">
        <v>0.25515995872032998</v>
      </c>
      <c r="BL1096" s="16"/>
      <c r="BM1096" s="16">
        <v>0.26136363636363602</v>
      </c>
      <c r="BN1096" s="16">
        <v>0.25357575757575801</v>
      </c>
      <c r="BO1096" s="16"/>
      <c r="BP1096" s="16">
        <v>0.26490066225165598</v>
      </c>
      <c r="BQ1096" s="16">
        <v>0.25251742835011598</v>
      </c>
    </row>
    <row r="1097" spans="2:69" x14ac:dyDescent="0.25">
      <c r="B1097" t="s">
        <v>494</v>
      </c>
      <c r="C1097" s="16">
        <v>0.27406745588563802</v>
      </c>
      <c r="D1097" s="16">
        <v>0.30357142857142899</v>
      </c>
      <c r="E1097" s="16">
        <v>0.26970954356846499</v>
      </c>
      <c r="F1097" s="16">
        <v>0.28018575851393202</v>
      </c>
      <c r="G1097" s="16">
        <v>0.30087209302325602</v>
      </c>
      <c r="H1097" s="16">
        <v>0.28064516129032302</v>
      </c>
      <c r="I1097" s="16">
        <v>0.22349570200573099</v>
      </c>
      <c r="J1097" s="16">
        <v>0.22222222222222199</v>
      </c>
      <c r="K1097" s="16">
        <v>0.32773109243697501</v>
      </c>
      <c r="L1097" s="16">
        <v>0.238938053097345</v>
      </c>
      <c r="M1097" s="16"/>
      <c r="N1097" s="16">
        <v>0.213389121338912</v>
      </c>
      <c r="O1097" s="16">
        <v>0.24260355029585801</v>
      </c>
      <c r="P1097" s="16">
        <v>0.27765957446808498</v>
      </c>
      <c r="Q1097" s="16">
        <v>0.29036050156739801</v>
      </c>
      <c r="R1097" s="16"/>
      <c r="S1097" s="16">
        <v>0.22222222222222199</v>
      </c>
      <c r="T1097" s="16">
        <v>0.35158501440922202</v>
      </c>
      <c r="U1097" s="16">
        <v>0.37046004842614999</v>
      </c>
      <c r="V1097" s="16">
        <v>0.21313506815365599</v>
      </c>
      <c r="W1097" s="16">
        <v>0.30733410942956901</v>
      </c>
      <c r="X1097" s="16">
        <v>0.30860215053763401</v>
      </c>
      <c r="Y1097" s="16">
        <v>0.22483221476510101</v>
      </c>
      <c r="Z1097" s="16"/>
      <c r="AA1097" s="16">
        <v>0.30095351609058402</v>
      </c>
      <c r="AB1097" s="16">
        <v>0.25794926759557002</v>
      </c>
      <c r="AC1097" s="16"/>
      <c r="AD1097" s="16">
        <v>0.249090909090909</v>
      </c>
      <c r="AE1097" s="16">
        <v>0.28220313888066301</v>
      </c>
      <c r="AF1097" s="16"/>
      <c r="AG1097" s="16">
        <v>0.25246753246753201</v>
      </c>
      <c r="AH1097" s="16">
        <v>0.29036050156739801</v>
      </c>
      <c r="AI1097" s="16"/>
      <c r="AJ1097" s="16">
        <v>0.27076489910840001</v>
      </c>
      <c r="AK1097" s="16">
        <v>0.277067348678602</v>
      </c>
      <c r="AL1097" s="16"/>
      <c r="AM1097" s="16">
        <v>0.201438848920863</v>
      </c>
      <c r="AN1097" s="16">
        <v>0.25418410041841</v>
      </c>
      <c r="AO1097" s="16">
        <v>0.28315412186379901</v>
      </c>
      <c r="AP1097" s="16">
        <v>0.28306878306878303</v>
      </c>
      <c r="AQ1097" s="16"/>
      <c r="AR1097" s="16">
        <v>0.27449664429530202</v>
      </c>
      <c r="AS1097" s="16">
        <v>0.27385336457984599</v>
      </c>
      <c r="AT1097" s="16"/>
      <c r="AU1097" s="16">
        <v>0.26646248085758001</v>
      </c>
      <c r="AV1097" s="16">
        <v>0.275366108786611</v>
      </c>
      <c r="AW1097" s="16"/>
      <c r="AX1097" s="16">
        <v>0.27226463104325699</v>
      </c>
      <c r="AY1097" s="16">
        <v>0.274451368192902</v>
      </c>
      <c r="AZ1097" s="16"/>
      <c r="BA1097" s="16">
        <v>0.25</v>
      </c>
      <c r="BB1097" s="16">
        <v>0.27599517490953002</v>
      </c>
      <c r="BC1097" s="16"/>
      <c r="BD1097" s="16">
        <v>0.29634002361275102</v>
      </c>
      <c r="BE1097" s="16">
        <v>0.268870523415978</v>
      </c>
      <c r="BF1097" s="16"/>
      <c r="BG1097" s="16">
        <v>0.269230769230769</v>
      </c>
      <c r="BH1097" s="16">
        <v>0.27436566279345498</v>
      </c>
      <c r="BI1097" s="16"/>
      <c r="BJ1097" s="16">
        <v>0.29950083194675498</v>
      </c>
      <c r="BK1097" s="16">
        <v>0.27012383900928799</v>
      </c>
      <c r="BL1097" s="16"/>
      <c r="BM1097" s="16">
        <v>0.26704545454545497</v>
      </c>
      <c r="BN1097" s="16">
        <v>0.274666666666667</v>
      </c>
      <c r="BO1097" s="16"/>
      <c r="BP1097" s="16">
        <v>0.28311258278145701</v>
      </c>
      <c r="BQ1097" s="16">
        <v>0.27265685515104598</v>
      </c>
    </row>
    <row r="1098" spans="2:69" x14ac:dyDescent="0.25">
      <c r="B1098" t="s">
        <v>495</v>
      </c>
      <c r="C1098" s="16">
        <v>0.16685280321644</v>
      </c>
      <c r="D1098" s="16">
        <v>0.175595238095238</v>
      </c>
      <c r="E1098" s="16">
        <v>0.19917012448132801</v>
      </c>
      <c r="F1098" s="16">
        <v>0.156346749226006</v>
      </c>
      <c r="G1098" s="16">
        <v>0.162790697674419</v>
      </c>
      <c r="H1098" s="16">
        <v>0.154838709677419</v>
      </c>
      <c r="I1098" s="16">
        <v>0.15902578796561601</v>
      </c>
      <c r="J1098" s="16">
        <v>0.16161616161616199</v>
      </c>
      <c r="K1098" s="16">
        <v>0.126050420168067</v>
      </c>
      <c r="L1098" s="16">
        <v>0.15929203539823</v>
      </c>
      <c r="M1098" s="16"/>
      <c r="N1098" s="16">
        <v>0.251046025104602</v>
      </c>
      <c r="O1098" s="16">
        <v>0.18145956607495101</v>
      </c>
      <c r="P1098" s="16">
        <v>0.16170212765957401</v>
      </c>
      <c r="Q1098" s="16">
        <v>0.15007836990595599</v>
      </c>
      <c r="R1098" s="16"/>
      <c r="S1098" s="16">
        <v>0.16260162601625999</v>
      </c>
      <c r="T1098" s="16">
        <v>0.121037463976945</v>
      </c>
      <c r="U1098" s="16">
        <v>0.164648910411622</v>
      </c>
      <c r="V1098" s="16">
        <v>0.308550185873606</v>
      </c>
      <c r="W1098" s="16">
        <v>0.137369033760186</v>
      </c>
      <c r="X1098" s="16">
        <v>0.13225806451612901</v>
      </c>
      <c r="Y1098" s="16">
        <v>0.109060402684564</v>
      </c>
      <c r="Z1098" s="16"/>
      <c r="AA1098" s="16">
        <v>0.13825983313468401</v>
      </c>
      <c r="AB1098" s="16">
        <v>0.18399428367274001</v>
      </c>
      <c r="AC1098" s="16"/>
      <c r="AD1098" s="16">
        <v>0.19</v>
      </c>
      <c r="AE1098" s="16">
        <v>0.15931299970387899</v>
      </c>
      <c r="AF1098" s="16"/>
      <c r="AG1098" s="16">
        <v>0.189090909090909</v>
      </c>
      <c r="AH1098" s="16">
        <v>0.15007836990595599</v>
      </c>
      <c r="AI1098" s="16"/>
      <c r="AJ1098" s="16">
        <v>0.14641013608634401</v>
      </c>
      <c r="AK1098" s="16">
        <v>0.18542199488491001</v>
      </c>
      <c r="AL1098" s="16"/>
      <c r="AM1098" s="16">
        <v>0.33093525179856098</v>
      </c>
      <c r="AN1098" s="16">
        <v>0.256276150627615</v>
      </c>
      <c r="AO1098" s="16">
        <v>0.13485663082437299</v>
      </c>
      <c r="AP1098" s="16">
        <v>0.134038800705467</v>
      </c>
      <c r="AQ1098" s="16"/>
      <c r="AR1098" s="16">
        <v>0.151677852348993</v>
      </c>
      <c r="AS1098" s="16">
        <v>0.17442249748912</v>
      </c>
      <c r="AT1098" s="16"/>
      <c r="AU1098" s="16">
        <v>0.14241960183767199</v>
      </c>
      <c r="AV1098" s="16">
        <v>0.17102510460251</v>
      </c>
      <c r="AW1098" s="16"/>
      <c r="AX1098" s="16">
        <v>0.14758269720101799</v>
      </c>
      <c r="AY1098" s="16">
        <v>0.17095638038472</v>
      </c>
      <c r="AZ1098" s="16"/>
      <c r="BA1098" s="16">
        <v>0.16566265060241001</v>
      </c>
      <c r="BB1098" s="16">
        <v>0.16694813027744301</v>
      </c>
      <c r="BC1098" s="16"/>
      <c r="BD1098" s="16">
        <v>0.14403778040141699</v>
      </c>
      <c r="BE1098" s="16">
        <v>0.17217630853994501</v>
      </c>
      <c r="BF1098" s="16"/>
      <c r="BG1098" s="16">
        <v>0.142307692307692</v>
      </c>
      <c r="BH1098" s="16">
        <v>0.16836613706426401</v>
      </c>
      <c r="BI1098" s="16"/>
      <c r="BJ1098" s="16">
        <v>0.15806988352745399</v>
      </c>
      <c r="BK1098" s="16">
        <v>0.168214654282766</v>
      </c>
      <c r="BL1098" s="16"/>
      <c r="BM1098" s="16">
        <v>0.12784090909090901</v>
      </c>
      <c r="BN1098" s="16">
        <v>0.17018181818181799</v>
      </c>
      <c r="BO1098" s="16"/>
      <c r="BP1098" s="16">
        <v>0.15562913907284801</v>
      </c>
      <c r="BQ1098" s="16">
        <v>0.16860315001291001</v>
      </c>
    </row>
    <row r="1099" spans="2:69" x14ac:dyDescent="0.25">
      <c r="B1099" t="s">
        <v>496</v>
      </c>
      <c r="C1099" s="16">
        <v>9.3589457225820905E-2</v>
      </c>
      <c r="D1099" s="16">
        <v>9.0773809523809507E-2</v>
      </c>
      <c r="E1099" s="16">
        <v>8.7136929460580895E-2</v>
      </c>
      <c r="F1099" s="16">
        <v>4.02476780185759E-2</v>
      </c>
      <c r="G1099" s="16">
        <v>0.148255813953488</v>
      </c>
      <c r="H1099" s="16">
        <v>9.5161290322580597E-2</v>
      </c>
      <c r="I1099" s="16">
        <v>8.7392550143266495E-2</v>
      </c>
      <c r="J1099" s="16">
        <v>0.10606060606060599</v>
      </c>
      <c r="K1099" s="16">
        <v>0.10084033613445401</v>
      </c>
      <c r="L1099" s="16">
        <v>0.123893805309735</v>
      </c>
      <c r="M1099" s="16"/>
      <c r="N1099" s="16">
        <v>7.7405857740585796E-2</v>
      </c>
      <c r="O1099" s="16">
        <v>8.6785009861932896E-2</v>
      </c>
      <c r="P1099" s="16">
        <v>0.10531914893617</v>
      </c>
      <c r="Q1099" s="16">
        <v>9.3652037617554904E-2</v>
      </c>
      <c r="R1099" s="16"/>
      <c r="S1099" s="16">
        <v>7.58807588075881E-2</v>
      </c>
      <c r="T1099" s="16">
        <v>9.2219020172910698E-2</v>
      </c>
      <c r="U1099" s="16">
        <v>0.101694915254237</v>
      </c>
      <c r="V1099" s="16">
        <v>6.8153655514250303E-2</v>
      </c>
      <c r="W1099" s="16">
        <v>0.122235157159488</v>
      </c>
      <c r="X1099" s="16">
        <v>0.102150537634409</v>
      </c>
      <c r="Y1099" s="16">
        <v>8.5570469798657706E-2</v>
      </c>
      <c r="Z1099" s="16"/>
      <c r="AA1099" s="16">
        <v>9.4159713945172793E-2</v>
      </c>
      <c r="AB1099" s="16">
        <v>9.3247588424437297E-2</v>
      </c>
      <c r="AC1099" s="16"/>
      <c r="AD1099" s="16">
        <v>0.101818181818182</v>
      </c>
      <c r="AE1099" s="16">
        <v>9.0909090909090898E-2</v>
      </c>
      <c r="AF1099" s="16"/>
      <c r="AG1099" s="16">
        <v>9.3506493506493496E-2</v>
      </c>
      <c r="AH1099" s="16">
        <v>9.3652037617554904E-2</v>
      </c>
      <c r="AI1099" s="16"/>
      <c r="AJ1099" s="16">
        <v>8.91600187705303E-2</v>
      </c>
      <c r="AK1099" s="16">
        <v>9.7612958226769006E-2</v>
      </c>
      <c r="AL1099" s="16"/>
      <c r="AM1099" s="16">
        <v>7.9136690647481994E-2</v>
      </c>
      <c r="AN1099" s="16">
        <v>8.3682008368200805E-2</v>
      </c>
      <c r="AO1099" s="16">
        <v>0.10304659498207901</v>
      </c>
      <c r="AP1099" s="16">
        <v>8.55379188712522E-2</v>
      </c>
      <c r="AQ1099" s="16"/>
      <c r="AR1099" s="16">
        <v>0.100671140939597</v>
      </c>
      <c r="AS1099" s="16">
        <v>9.0056913290927396E-2</v>
      </c>
      <c r="AT1099" s="16"/>
      <c r="AU1099" s="16">
        <v>0.104134762633997</v>
      </c>
      <c r="AV1099" s="16">
        <v>9.17887029288703E-2</v>
      </c>
      <c r="AW1099" s="16"/>
      <c r="AX1099" s="16">
        <v>0.101781170483461</v>
      </c>
      <c r="AY1099" s="16">
        <v>9.1845028447575194E-2</v>
      </c>
      <c r="AZ1099" s="16"/>
      <c r="BA1099" s="16">
        <v>0.11144578313252999</v>
      </c>
      <c r="BB1099" s="16">
        <v>9.21592279855247E-2</v>
      </c>
      <c r="BC1099" s="16"/>
      <c r="BD1099" s="16">
        <v>8.8547815820543094E-2</v>
      </c>
      <c r="BE1099" s="16">
        <v>9.47658402203857E-2</v>
      </c>
      <c r="BF1099" s="16"/>
      <c r="BG1099" s="16">
        <v>0.115384615384615</v>
      </c>
      <c r="BH1099" s="16">
        <v>9.2245672278871205E-2</v>
      </c>
      <c r="BI1099" s="16"/>
      <c r="BJ1099" s="16">
        <v>0.10482529118136399</v>
      </c>
      <c r="BK1099" s="16">
        <v>9.1847265221878194E-2</v>
      </c>
      <c r="BL1099" s="16"/>
      <c r="BM1099" s="16">
        <v>0.10511363636363601</v>
      </c>
      <c r="BN1099" s="16">
        <v>9.2606060606060595E-2</v>
      </c>
      <c r="BO1099" s="16"/>
      <c r="BP1099" s="16">
        <v>9.9337748344370896E-2</v>
      </c>
      <c r="BQ1099" s="16">
        <v>9.2693002840175606E-2</v>
      </c>
    </row>
    <row r="1100" spans="2:69" x14ac:dyDescent="0.25">
      <c r="B1100" t="s">
        <v>497</v>
      </c>
      <c r="C1100" s="16">
        <v>5.8968058968058998E-2</v>
      </c>
      <c r="D1100" s="16">
        <v>4.3154761904761897E-2</v>
      </c>
      <c r="E1100" s="16">
        <v>6.3623789764868599E-2</v>
      </c>
      <c r="F1100" s="16">
        <v>4.9535603715170302E-2</v>
      </c>
      <c r="G1100" s="16">
        <v>5.9593023255813997E-2</v>
      </c>
      <c r="H1100" s="16">
        <v>6.9354838709677402E-2</v>
      </c>
      <c r="I1100" s="16">
        <v>5.4441260744985703E-2</v>
      </c>
      <c r="J1100" s="16">
        <v>6.0606060606060601E-2</v>
      </c>
      <c r="K1100" s="16">
        <v>0.109243697478992</v>
      </c>
      <c r="L1100" s="16">
        <v>8.8495575221238895E-2</v>
      </c>
      <c r="M1100" s="16"/>
      <c r="N1100" s="16">
        <v>2.92887029288703E-2</v>
      </c>
      <c r="O1100" s="16">
        <v>7.69230769230769E-2</v>
      </c>
      <c r="P1100" s="16">
        <v>6.3829787234042507E-2</v>
      </c>
      <c r="Q1100" s="16">
        <v>5.91692789968652E-2</v>
      </c>
      <c r="R1100" s="16"/>
      <c r="S1100" s="16">
        <v>5.6910569105691103E-2</v>
      </c>
      <c r="T1100" s="16">
        <v>7.2046109510086498E-2</v>
      </c>
      <c r="U1100" s="16">
        <v>3.6319612590799001E-2</v>
      </c>
      <c r="V1100" s="16">
        <v>5.2044609665427503E-2</v>
      </c>
      <c r="W1100" s="16">
        <v>5.9371362048894101E-2</v>
      </c>
      <c r="X1100" s="16">
        <v>6.7741935483871002E-2</v>
      </c>
      <c r="Y1100" s="16">
        <v>7.3825503355704702E-2</v>
      </c>
      <c r="Z1100" s="16"/>
      <c r="AA1100" s="16">
        <v>6.1382598331346801E-2</v>
      </c>
      <c r="AB1100" s="16">
        <v>5.7520543051089702E-2</v>
      </c>
      <c r="AC1100" s="16"/>
      <c r="AD1100" s="16">
        <v>5.0909090909090897E-2</v>
      </c>
      <c r="AE1100" s="16">
        <v>6.1593129997038802E-2</v>
      </c>
      <c r="AF1100" s="16"/>
      <c r="AG1100" s="16">
        <v>5.8701298701298699E-2</v>
      </c>
      <c r="AH1100" s="16">
        <v>5.91692789968652E-2</v>
      </c>
      <c r="AI1100" s="16"/>
      <c r="AJ1100" s="16">
        <v>7.3674331299859203E-2</v>
      </c>
      <c r="AK1100" s="16">
        <v>4.5609548167092902E-2</v>
      </c>
      <c r="AL1100" s="16"/>
      <c r="AM1100" s="16">
        <v>4.3165467625899297E-2</v>
      </c>
      <c r="AN1100" s="16">
        <v>4.0794979079497903E-2</v>
      </c>
      <c r="AO1100" s="16">
        <v>5.5555555555555601E-2</v>
      </c>
      <c r="AP1100" s="16">
        <v>8.2892416225749596E-2</v>
      </c>
      <c r="AQ1100" s="16"/>
      <c r="AR1100" s="16">
        <v>6.0402684563758399E-2</v>
      </c>
      <c r="AS1100" s="16">
        <v>5.8252427184466E-2</v>
      </c>
      <c r="AT1100" s="16"/>
      <c r="AU1100" s="16">
        <v>5.6661562021439502E-2</v>
      </c>
      <c r="AV1100" s="16">
        <v>5.9361924686192502E-2</v>
      </c>
      <c r="AW1100" s="16"/>
      <c r="AX1100" s="16">
        <v>6.2340966921119602E-2</v>
      </c>
      <c r="AY1100" s="16">
        <v>5.8249796803034402E-2</v>
      </c>
      <c r="AZ1100" s="16"/>
      <c r="BA1100" s="16">
        <v>6.3253012048192794E-2</v>
      </c>
      <c r="BB1100" s="16">
        <v>5.86248492159228E-2</v>
      </c>
      <c r="BC1100" s="16"/>
      <c r="BD1100" s="16">
        <v>5.4309327036599797E-2</v>
      </c>
      <c r="BE1100" s="16">
        <v>6.0055096418732801E-2</v>
      </c>
      <c r="BF1100" s="16"/>
      <c r="BG1100" s="16">
        <v>2.69230769230769E-2</v>
      </c>
      <c r="BH1100" s="16">
        <v>6.0943798909177102E-2</v>
      </c>
      <c r="BI1100" s="16"/>
      <c r="BJ1100" s="16">
        <v>6.4891846921797003E-2</v>
      </c>
      <c r="BK1100" s="16">
        <v>5.8049535603715202E-2</v>
      </c>
      <c r="BL1100" s="16"/>
      <c r="BM1100" s="16">
        <v>6.5340909090909102E-2</v>
      </c>
      <c r="BN1100" s="16">
        <v>5.8424242424242399E-2</v>
      </c>
      <c r="BO1100" s="16"/>
      <c r="BP1100" s="16">
        <v>5.9602649006622502E-2</v>
      </c>
      <c r="BQ1100" s="16">
        <v>5.8869093725793999E-2</v>
      </c>
    </row>
    <row r="1101" spans="2:69" x14ac:dyDescent="0.25">
      <c r="B1101" t="s">
        <v>498</v>
      </c>
      <c r="C1101" s="16">
        <v>1.31784677239223E-2</v>
      </c>
      <c r="D1101" s="16">
        <v>8.9285714285714298E-3</v>
      </c>
      <c r="E1101" s="16">
        <v>1.10650069156293E-2</v>
      </c>
      <c r="F1101" s="16">
        <v>1.23839009287926E-2</v>
      </c>
      <c r="G1101" s="16">
        <v>5.8139534883720903E-3</v>
      </c>
      <c r="H1101" s="16">
        <v>3.2258064516129002E-3</v>
      </c>
      <c r="I1101" s="16">
        <v>3.5816618911174797E-2</v>
      </c>
      <c r="J1101" s="16">
        <v>2.5252525252525301E-2</v>
      </c>
      <c r="K1101" s="16">
        <v>0</v>
      </c>
      <c r="L1101" s="16">
        <v>8.8495575221238902E-3</v>
      </c>
      <c r="M1101" s="16"/>
      <c r="N1101" s="16">
        <v>2.5104602510460299E-2</v>
      </c>
      <c r="O1101" s="16">
        <v>7.8895463510848095E-3</v>
      </c>
      <c r="P1101" s="16">
        <v>1.48936170212766E-2</v>
      </c>
      <c r="Q1101" s="16">
        <v>1.13636363636364E-2</v>
      </c>
      <c r="R1101" s="16"/>
      <c r="S1101" s="16">
        <v>1.8970189701897001E-2</v>
      </c>
      <c r="T1101" s="16">
        <v>2.3054755043227699E-2</v>
      </c>
      <c r="U1101" s="16">
        <v>9.6852300242130807E-3</v>
      </c>
      <c r="V1101" s="16">
        <v>7.4349442379182196E-3</v>
      </c>
      <c r="W1101" s="16">
        <v>1.28055878928987E-2</v>
      </c>
      <c r="X1101" s="16">
        <v>1.0752688172042999E-2</v>
      </c>
      <c r="Y1101" s="16">
        <v>1.67785234899329E-2</v>
      </c>
      <c r="Z1101" s="16"/>
      <c r="AA1101" s="16">
        <v>1.54946364719905E-2</v>
      </c>
      <c r="AB1101" s="16">
        <v>1.1789924973204699E-2</v>
      </c>
      <c r="AC1101" s="16"/>
      <c r="AD1101" s="16">
        <v>1.54545454545455E-2</v>
      </c>
      <c r="AE1101" s="16">
        <v>1.24370743263251E-2</v>
      </c>
      <c r="AF1101" s="16"/>
      <c r="AG1101" s="16">
        <v>1.55844155844156E-2</v>
      </c>
      <c r="AH1101" s="16">
        <v>1.13636363636364E-2</v>
      </c>
      <c r="AI1101" s="16"/>
      <c r="AJ1101" s="16">
        <v>1.407789770061E-2</v>
      </c>
      <c r="AK1101" s="16">
        <v>1.23614663256607E-2</v>
      </c>
      <c r="AL1101" s="16"/>
      <c r="AM1101" s="16">
        <v>2.15827338129496E-2</v>
      </c>
      <c r="AN1101" s="16">
        <v>6.2761506276150601E-3</v>
      </c>
      <c r="AO1101" s="16">
        <v>1.38888888888889E-2</v>
      </c>
      <c r="AP1101" s="16">
        <v>1.58730158730159E-2</v>
      </c>
      <c r="AQ1101" s="16"/>
      <c r="AR1101" s="16">
        <v>1.81208053691275E-2</v>
      </c>
      <c r="AS1101" s="16">
        <v>1.07130900569133E-2</v>
      </c>
      <c r="AT1101" s="16"/>
      <c r="AU1101" s="16">
        <v>2.1439509954058199E-2</v>
      </c>
      <c r="AV1101" s="16">
        <v>1.1767782426778201E-2</v>
      </c>
      <c r="AW1101" s="16"/>
      <c r="AX1101" s="16">
        <v>1.5267175572519101E-2</v>
      </c>
      <c r="AY1101" s="16">
        <v>1.2733676510430799E-2</v>
      </c>
      <c r="AZ1101" s="16"/>
      <c r="BA1101" s="16">
        <v>1.20481927710843E-2</v>
      </c>
      <c r="BB1101" s="16">
        <v>1.32689987937274E-2</v>
      </c>
      <c r="BC1101" s="16"/>
      <c r="BD1101" s="16">
        <v>5.9031877213695403E-3</v>
      </c>
      <c r="BE1101" s="16">
        <v>1.48760330578512E-2</v>
      </c>
      <c r="BF1101" s="16"/>
      <c r="BG1101" s="16">
        <v>1.1538461538461499E-2</v>
      </c>
      <c r="BH1101" s="16">
        <v>1.32795826416884E-2</v>
      </c>
      <c r="BI1101" s="16"/>
      <c r="BJ1101" s="16">
        <v>9.9833610648918502E-3</v>
      </c>
      <c r="BK1101" s="16">
        <v>1.3673890608875101E-2</v>
      </c>
      <c r="BL1101" s="16"/>
      <c r="BM1101" s="16">
        <v>2.5568181818181799E-2</v>
      </c>
      <c r="BN1101" s="16">
        <v>1.21212121212121E-2</v>
      </c>
      <c r="BO1101" s="16"/>
      <c r="BP1101" s="16">
        <v>1.9867549668874201E-2</v>
      </c>
      <c r="BQ1101" s="16">
        <v>1.21352956364575E-2</v>
      </c>
    </row>
    <row r="1102" spans="2:69" x14ac:dyDescent="0.25">
      <c r="B1102" t="s">
        <v>68</v>
      </c>
      <c r="C1102" s="16">
        <v>7.9517534062988601E-2</v>
      </c>
      <c r="D1102" s="16">
        <v>8.4821428571428603E-2</v>
      </c>
      <c r="E1102" s="16">
        <v>3.4578146611341599E-2</v>
      </c>
      <c r="F1102" s="16">
        <v>6.19195046439628E-2</v>
      </c>
      <c r="G1102" s="16">
        <v>9.8837209302325604E-2</v>
      </c>
      <c r="H1102" s="16">
        <v>8.3870967741935504E-2</v>
      </c>
      <c r="I1102" s="16">
        <v>9.3123209169054394E-2</v>
      </c>
      <c r="J1102" s="16">
        <v>0.14141414141414099</v>
      </c>
      <c r="K1102" s="16">
        <v>0.109243697478992</v>
      </c>
      <c r="L1102" s="16">
        <v>7.0796460176991094E-2</v>
      </c>
      <c r="M1102" s="16"/>
      <c r="N1102" s="16">
        <v>9.8326359832636004E-2</v>
      </c>
      <c r="O1102" s="16">
        <v>7.8895463510848099E-2</v>
      </c>
      <c r="P1102" s="16">
        <v>7.8723404255319193E-2</v>
      </c>
      <c r="Q1102" s="16">
        <v>7.641065830721E-2</v>
      </c>
      <c r="R1102" s="16"/>
      <c r="S1102" s="16">
        <v>7.8590785907859104E-2</v>
      </c>
      <c r="T1102" s="16">
        <v>4.6109510086455301E-2</v>
      </c>
      <c r="U1102" s="16">
        <v>5.0847457627118599E-2</v>
      </c>
      <c r="V1102" s="16">
        <v>0.102850061957869</v>
      </c>
      <c r="W1102" s="16">
        <v>5.3550640279394601E-2</v>
      </c>
      <c r="X1102" s="16">
        <v>3.8709677419354799E-2</v>
      </c>
      <c r="Y1102" s="16">
        <v>8.2214765100671106E-2</v>
      </c>
      <c r="Z1102" s="16"/>
      <c r="AA1102" s="16">
        <v>3.4564958283671003E-2</v>
      </c>
      <c r="AB1102" s="16">
        <v>0.106466595212576</v>
      </c>
      <c r="AC1102" s="16"/>
      <c r="AD1102" s="16">
        <v>8.8181818181818195E-2</v>
      </c>
      <c r="AE1102" s="16">
        <v>7.6695291679005004E-2</v>
      </c>
      <c r="AF1102" s="16"/>
      <c r="AG1102" s="16">
        <v>8.3636363636363606E-2</v>
      </c>
      <c r="AH1102" s="16">
        <v>7.641065830721E-2</v>
      </c>
      <c r="AI1102" s="16"/>
      <c r="AJ1102" s="16">
        <v>5.4903801032379199E-2</v>
      </c>
      <c r="AK1102" s="16">
        <v>0.101875532821824</v>
      </c>
      <c r="AL1102" s="16"/>
      <c r="AM1102" s="16">
        <v>0.215827338129496</v>
      </c>
      <c r="AN1102" s="16">
        <v>0.13807531380753099</v>
      </c>
      <c r="AO1102" s="16">
        <v>7.7060931899641597E-2</v>
      </c>
      <c r="AP1102" s="16">
        <v>1.85185185185185E-2</v>
      </c>
      <c r="AQ1102" s="16"/>
      <c r="AR1102" s="16">
        <v>5.3020134228187903E-2</v>
      </c>
      <c r="AS1102" s="16">
        <v>9.2735185805155704E-2</v>
      </c>
      <c r="AT1102" s="16"/>
      <c r="AU1102" s="16">
        <v>5.35987748851455E-2</v>
      </c>
      <c r="AV1102" s="16">
        <v>8.39435146443515E-2</v>
      </c>
      <c r="AW1102" s="16"/>
      <c r="AX1102" s="16">
        <v>6.8702290076335895E-2</v>
      </c>
      <c r="AY1102" s="16">
        <v>8.1820644811704105E-2</v>
      </c>
      <c r="AZ1102" s="16"/>
      <c r="BA1102" s="16">
        <v>7.5301204819277101E-2</v>
      </c>
      <c r="BB1102" s="16">
        <v>7.9855247285886596E-2</v>
      </c>
      <c r="BC1102" s="16"/>
      <c r="BD1102" s="16">
        <v>6.7296340023612705E-2</v>
      </c>
      <c r="BE1102" s="16">
        <v>8.2369146005509597E-2</v>
      </c>
      <c r="BF1102" s="16"/>
      <c r="BG1102" s="16">
        <v>0.05</v>
      </c>
      <c r="BH1102" s="16">
        <v>8.1337443680341501E-2</v>
      </c>
      <c r="BI1102" s="16"/>
      <c r="BJ1102" s="16">
        <v>4.4925124792013299E-2</v>
      </c>
      <c r="BK1102" s="16">
        <v>8.4881320949432404E-2</v>
      </c>
      <c r="BL1102" s="16"/>
      <c r="BM1102" s="16">
        <v>4.2613636363636402E-2</v>
      </c>
      <c r="BN1102" s="16">
        <v>8.2666666666666694E-2</v>
      </c>
      <c r="BO1102" s="16"/>
      <c r="BP1102" s="16">
        <v>3.6423841059602599E-2</v>
      </c>
      <c r="BQ1102" s="16">
        <v>8.6238058352698196E-2</v>
      </c>
    </row>
    <row r="1103" spans="2:69" x14ac:dyDescent="0.25">
      <c r="C1103" s="16"/>
      <c r="D1103" s="16"/>
      <c r="E1103" s="16"/>
      <c r="F1103" s="16"/>
      <c r="G1103" s="16"/>
      <c r="H1103" s="16"/>
      <c r="I1103" s="16"/>
      <c r="J1103" s="16"/>
      <c r="K1103" s="16"/>
      <c r="L1103" s="16"/>
      <c r="M1103" s="16"/>
      <c r="N1103" s="16"/>
      <c r="O1103" s="16"/>
      <c r="P1103" s="16"/>
      <c r="Q1103" s="16"/>
      <c r="R1103" s="16"/>
      <c r="S1103" s="16"/>
      <c r="T1103" s="16"/>
      <c r="U1103" s="16"/>
      <c r="V1103" s="16"/>
      <c r="W1103" s="16"/>
      <c r="X1103" s="16"/>
      <c r="Y1103" s="16"/>
      <c r="Z1103" s="16"/>
      <c r="AA1103" s="16"/>
      <c r="AB1103" s="16"/>
      <c r="AC1103" s="16"/>
      <c r="AD1103" s="16"/>
      <c r="AE1103" s="16"/>
      <c r="AF1103" s="16"/>
      <c r="AG1103" s="16"/>
      <c r="AH1103" s="16"/>
      <c r="AI1103" s="16"/>
      <c r="AJ1103" s="16"/>
      <c r="AK1103" s="16"/>
      <c r="AL1103" s="16"/>
      <c r="AM1103" s="16"/>
      <c r="AN1103" s="16"/>
      <c r="AO1103" s="16"/>
      <c r="AP1103" s="16"/>
      <c r="AQ1103" s="16"/>
      <c r="AR1103" s="16"/>
      <c r="AS1103" s="16"/>
      <c r="AT1103" s="16"/>
      <c r="AU1103" s="16"/>
      <c r="AV1103" s="16"/>
      <c r="AW1103" s="16"/>
      <c r="AX1103" s="16"/>
      <c r="AY1103" s="16"/>
      <c r="AZ1103" s="16"/>
      <c r="BA1103" s="16"/>
      <c r="BB1103" s="16"/>
      <c r="BC1103" s="16"/>
      <c r="BD1103" s="16"/>
      <c r="BE1103" s="16"/>
      <c r="BF1103" s="16"/>
      <c r="BG1103" s="16"/>
      <c r="BH1103" s="16"/>
      <c r="BI1103" s="16"/>
      <c r="BJ1103" s="16"/>
      <c r="BK1103" s="16"/>
      <c r="BL1103" s="16"/>
      <c r="BM1103" s="16"/>
      <c r="BN1103" s="16"/>
      <c r="BO1103" s="16"/>
      <c r="BP1103" s="16"/>
      <c r="BQ1103" s="16"/>
    </row>
    <row r="1104" spans="2:69" x14ac:dyDescent="0.25">
      <c r="B1104" s="6" t="s">
        <v>502</v>
      </c>
      <c r="C1104" s="16"/>
      <c r="D1104" s="16"/>
      <c r="E1104" s="16"/>
      <c r="F1104" s="16"/>
      <c r="G1104" s="16"/>
      <c r="H1104" s="16"/>
      <c r="I1104" s="16"/>
      <c r="J1104" s="16"/>
      <c r="K1104" s="16"/>
      <c r="L1104" s="16"/>
      <c r="M1104" s="16"/>
      <c r="N1104" s="16"/>
      <c r="O1104" s="16"/>
      <c r="P1104" s="16"/>
      <c r="Q1104" s="16"/>
      <c r="R1104" s="16"/>
      <c r="S1104" s="16"/>
      <c r="T1104" s="16"/>
      <c r="U1104" s="16"/>
      <c r="V1104" s="16"/>
      <c r="W1104" s="16"/>
      <c r="X1104" s="16"/>
      <c r="Y1104" s="16"/>
      <c r="Z1104" s="16"/>
      <c r="AA1104" s="16"/>
      <c r="AB1104" s="16"/>
      <c r="AC1104" s="16"/>
      <c r="AD1104" s="16"/>
      <c r="AE1104" s="16"/>
      <c r="AF1104" s="16"/>
      <c r="AG1104" s="16"/>
      <c r="AH1104" s="16"/>
      <c r="AI1104" s="16"/>
      <c r="AJ1104" s="16"/>
      <c r="AK1104" s="16"/>
      <c r="AL1104" s="16"/>
      <c r="AM1104" s="16"/>
      <c r="AN1104" s="16"/>
      <c r="AO1104" s="16"/>
      <c r="AP1104" s="16"/>
      <c r="AQ1104" s="16"/>
      <c r="AR1104" s="16"/>
      <c r="AS1104" s="16"/>
      <c r="AT1104" s="16"/>
      <c r="AU1104" s="16"/>
      <c r="AV1104" s="16"/>
      <c r="AW1104" s="16"/>
      <c r="AX1104" s="16"/>
      <c r="AY1104" s="16"/>
      <c r="AZ1104" s="16"/>
      <c r="BA1104" s="16"/>
      <c r="BB1104" s="16"/>
      <c r="BC1104" s="16"/>
      <c r="BD1104" s="16"/>
      <c r="BE1104" s="16"/>
      <c r="BF1104" s="16"/>
      <c r="BG1104" s="16"/>
      <c r="BH1104" s="16"/>
      <c r="BI1104" s="16"/>
      <c r="BJ1104" s="16"/>
      <c r="BK1104" s="16"/>
      <c r="BL1104" s="16"/>
      <c r="BM1104" s="16"/>
      <c r="BN1104" s="16"/>
      <c r="BO1104" s="16"/>
      <c r="BP1104" s="16"/>
      <c r="BQ1104" s="16"/>
    </row>
    <row r="1105" spans="2:69" x14ac:dyDescent="0.25">
      <c r="B1105" s="23" t="s">
        <v>697</v>
      </c>
      <c r="C1105" s="16"/>
      <c r="D1105" s="16"/>
      <c r="E1105" s="16"/>
      <c r="F1105" s="16"/>
      <c r="G1105" s="16"/>
      <c r="H1105" s="16"/>
      <c r="I1105" s="16"/>
      <c r="J1105" s="16"/>
      <c r="K1105" s="16"/>
      <c r="L1105" s="16"/>
      <c r="M1105" s="16"/>
      <c r="N1105" s="16"/>
      <c r="O1105" s="16"/>
      <c r="P1105" s="16"/>
      <c r="Q1105" s="16"/>
      <c r="R1105" s="16"/>
      <c r="S1105" s="16"/>
      <c r="T1105" s="16"/>
      <c r="U1105" s="16"/>
      <c r="V1105" s="16"/>
      <c r="W1105" s="16"/>
      <c r="X1105" s="16"/>
      <c r="Y1105" s="16"/>
      <c r="Z1105" s="16"/>
      <c r="AA1105" s="16"/>
      <c r="AB1105" s="16"/>
      <c r="AC1105" s="16"/>
      <c r="AD1105" s="16"/>
      <c r="AE1105" s="16"/>
      <c r="AF1105" s="16"/>
      <c r="AG1105" s="16"/>
      <c r="AH1105" s="16"/>
      <c r="AI1105" s="16"/>
      <c r="AJ1105" s="16"/>
      <c r="AK1105" s="16"/>
      <c r="AL1105" s="16"/>
      <c r="AM1105" s="16"/>
      <c r="AN1105" s="16"/>
      <c r="AO1105" s="16"/>
      <c r="AP1105" s="16"/>
      <c r="AQ1105" s="16"/>
      <c r="AR1105" s="16"/>
      <c r="AS1105" s="16"/>
      <c r="AT1105" s="16"/>
      <c r="AU1105" s="16"/>
      <c r="AV1105" s="16"/>
      <c r="AW1105" s="16"/>
      <c r="AX1105" s="16"/>
      <c r="AY1105" s="16"/>
      <c r="AZ1105" s="16"/>
      <c r="BA1105" s="16"/>
      <c r="BB1105" s="16"/>
      <c r="BC1105" s="16"/>
      <c r="BD1105" s="16"/>
      <c r="BE1105" s="16"/>
      <c r="BF1105" s="16"/>
      <c r="BG1105" s="16"/>
      <c r="BH1105" s="16"/>
      <c r="BI1105" s="16"/>
      <c r="BJ1105" s="16"/>
      <c r="BK1105" s="16"/>
      <c r="BL1105" s="16"/>
      <c r="BM1105" s="16"/>
      <c r="BN1105" s="16"/>
      <c r="BO1105" s="16"/>
      <c r="BP1105" s="16"/>
      <c r="BQ1105" s="16"/>
    </row>
    <row r="1106" spans="2:69" x14ac:dyDescent="0.25">
      <c r="B1106" t="s">
        <v>500</v>
      </c>
      <c r="C1106" s="16">
        <v>9.0015635470180905E-2</v>
      </c>
      <c r="D1106" s="16">
        <v>8.1845238095238096E-2</v>
      </c>
      <c r="E1106" s="16">
        <v>7.3305670816044305E-2</v>
      </c>
      <c r="F1106" s="16">
        <v>7.7399380804953594E-2</v>
      </c>
      <c r="G1106" s="16">
        <v>6.1046511627907002E-2</v>
      </c>
      <c r="H1106" s="16">
        <v>0.10806451612903201</v>
      </c>
      <c r="I1106" s="16">
        <v>0.128939828080229</v>
      </c>
      <c r="J1106" s="16">
        <v>8.5858585858585898E-2</v>
      </c>
      <c r="K1106" s="16">
        <v>0.159663865546218</v>
      </c>
      <c r="L1106" s="16">
        <v>8.8495575221238895E-2</v>
      </c>
      <c r="M1106" s="16"/>
      <c r="N1106" s="16">
        <v>9.4142259414225896E-2</v>
      </c>
      <c r="O1106" s="16">
        <v>0.134122287968442</v>
      </c>
      <c r="P1106" s="16">
        <v>8.6170212765957405E-2</v>
      </c>
      <c r="Q1106" s="16">
        <v>8.18965517241379E-2</v>
      </c>
      <c r="R1106" s="16"/>
      <c r="S1106" s="16">
        <v>0.13550135501355001</v>
      </c>
      <c r="T1106" s="16">
        <v>8.3573487031700297E-2</v>
      </c>
      <c r="U1106" s="16">
        <v>8.7167070217917697E-2</v>
      </c>
      <c r="V1106" s="16">
        <v>7.55885997521685E-2</v>
      </c>
      <c r="W1106" s="16">
        <v>7.9161816065192098E-2</v>
      </c>
      <c r="X1106" s="16">
        <v>8.7096774193548401E-2</v>
      </c>
      <c r="Y1106" s="16">
        <v>0.114093959731544</v>
      </c>
      <c r="Z1106" s="16"/>
      <c r="AA1106" s="16">
        <v>0.10190703218116801</v>
      </c>
      <c r="AB1106" s="16">
        <v>8.2886745266166503E-2</v>
      </c>
      <c r="AC1106" s="16"/>
      <c r="AD1106" s="16">
        <v>0.111818181818182</v>
      </c>
      <c r="AE1106" s="16">
        <v>8.2913828842167595E-2</v>
      </c>
      <c r="AF1106" s="16"/>
      <c r="AG1106" s="16">
        <v>0.100779220779221</v>
      </c>
      <c r="AH1106" s="16">
        <v>8.18965517241379E-2</v>
      </c>
      <c r="AI1106" s="16"/>
      <c r="AJ1106" s="16">
        <v>0.103707179727827</v>
      </c>
      <c r="AK1106" s="16">
        <v>7.7578857630008505E-2</v>
      </c>
      <c r="AL1106" s="16"/>
      <c r="AM1106" s="16">
        <v>5.7553956834532398E-2</v>
      </c>
      <c r="AN1106" s="16">
        <v>7.5313807531380797E-2</v>
      </c>
      <c r="AO1106" s="16">
        <v>8.4677419354838704E-2</v>
      </c>
      <c r="AP1106" s="16">
        <v>0.115520282186949</v>
      </c>
      <c r="AQ1106" s="16"/>
      <c r="AR1106" s="16">
        <v>0.11275167785234901</v>
      </c>
      <c r="AS1106" s="16">
        <v>7.8674255105457003E-2</v>
      </c>
      <c r="AT1106" s="16"/>
      <c r="AU1106" s="16">
        <v>0.111791730474732</v>
      </c>
      <c r="AV1106" s="16">
        <v>8.6297071129707095E-2</v>
      </c>
      <c r="AW1106" s="16"/>
      <c r="AX1106" s="16">
        <v>0.11959287531806601</v>
      </c>
      <c r="AY1106" s="16">
        <v>8.3717149823895998E-2</v>
      </c>
      <c r="AZ1106" s="16"/>
      <c r="BA1106" s="16">
        <v>0.114457831325301</v>
      </c>
      <c r="BB1106" s="16">
        <v>8.8057901085645401E-2</v>
      </c>
      <c r="BC1106" s="16"/>
      <c r="BD1106" s="16">
        <v>8.0283353010625697E-2</v>
      </c>
      <c r="BE1106" s="16">
        <v>9.2286501377410499E-2</v>
      </c>
      <c r="BF1106" s="16"/>
      <c r="BG1106" s="16">
        <v>0.130769230769231</v>
      </c>
      <c r="BH1106" s="16">
        <v>8.7502964192553906E-2</v>
      </c>
      <c r="BI1106" s="16"/>
      <c r="BJ1106" s="16">
        <v>0.10149750415973401</v>
      </c>
      <c r="BK1106" s="16">
        <v>8.8235294117647106E-2</v>
      </c>
      <c r="BL1106" s="16"/>
      <c r="BM1106" s="16">
        <v>0.13068181818181801</v>
      </c>
      <c r="BN1106" s="16">
        <v>8.6545454545454606E-2</v>
      </c>
      <c r="BO1106" s="16"/>
      <c r="BP1106" s="16">
        <v>0.13410596026490099</v>
      </c>
      <c r="BQ1106" s="16">
        <v>8.3139684998708996E-2</v>
      </c>
    </row>
    <row r="1107" spans="2:69" x14ac:dyDescent="0.25">
      <c r="B1107" t="s">
        <v>492</v>
      </c>
      <c r="C1107" s="16">
        <v>0.130667857940585</v>
      </c>
      <c r="D1107" s="16">
        <v>0.13095238095238099</v>
      </c>
      <c r="E1107" s="16">
        <v>0.128630705394191</v>
      </c>
      <c r="F1107" s="16">
        <v>0.17647058823529399</v>
      </c>
      <c r="G1107" s="16">
        <v>9.7383720930232606E-2</v>
      </c>
      <c r="H1107" s="16">
        <v>8.2258064516129006E-2</v>
      </c>
      <c r="I1107" s="16">
        <v>0.173352435530086</v>
      </c>
      <c r="J1107" s="16">
        <v>0.14141414141414099</v>
      </c>
      <c r="K1107" s="16">
        <v>9.2436974789915999E-2</v>
      </c>
      <c r="L1107" s="16">
        <v>0.106194690265487</v>
      </c>
      <c r="M1107" s="16"/>
      <c r="N1107" s="16">
        <v>0.104602510460251</v>
      </c>
      <c r="O1107" s="16">
        <v>0.145956607495069</v>
      </c>
      <c r="P1107" s="16">
        <v>0.123404255319149</v>
      </c>
      <c r="Q1107" s="16">
        <v>0.135188087774295</v>
      </c>
      <c r="R1107" s="16"/>
      <c r="S1107" s="16">
        <v>0.159891598915989</v>
      </c>
      <c r="T1107" s="16">
        <v>0.144092219020173</v>
      </c>
      <c r="U1107" s="16">
        <v>0.13317191283293001</v>
      </c>
      <c r="V1107" s="16">
        <v>9.4175960346964099E-2</v>
      </c>
      <c r="W1107" s="16">
        <v>0.132712456344587</v>
      </c>
      <c r="X1107" s="16">
        <v>0.120430107526882</v>
      </c>
      <c r="Y1107" s="16">
        <v>0.172818791946309</v>
      </c>
      <c r="Z1107" s="16"/>
      <c r="AA1107" s="16">
        <v>0.15852205005959499</v>
      </c>
      <c r="AB1107" s="16">
        <v>0.113969274740979</v>
      </c>
      <c r="AC1107" s="16"/>
      <c r="AD1107" s="16">
        <v>0.13818181818181799</v>
      </c>
      <c r="AE1107" s="16">
        <v>0.12822031388806601</v>
      </c>
      <c r="AF1107" s="16"/>
      <c r="AG1107" s="16">
        <v>0.12467532467532499</v>
      </c>
      <c r="AH1107" s="16">
        <v>0.135188087774295</v>
      </c>
      <c r="AI1107" s="16"/>
      <c r="AJ1107" s="16">
        <v>0.139840450492726</v>
      </c>
      <c r="AK1107" s="16">
        <v>0.12233589087809001</v>
      </c>
      <c r="AL1107" s="16"/>
      <c r="AM1107" s="16">
        <v>5.7553956834532398E-2</v>
      </c>
      <c r="AN1107" s="16">
        <v>0.108786610878661</v>
      </c>
      <c r="AO1107" s="16">
        <v>0.127688172043011</v>
      </c>
      <c r="AP1107" s="16">
        <v>0.164902998236332</v>
      </c>
      <c r="AQ1107" s="16"/>
      <c r="AR1107" s="16">
        <v>0.122818791946309</v>
      </c>
      <c r="AS1107" s="16">
        <v>0.134583193839973</v>
      </c>
      <c r="AT1107" s="16"/>
      <c r="AU1107" s="16">
        <v>0.16385911179172999</v>
      </c>
      <c r="AV1107" s="16">
        <v>0.125</v>
      </c>
      <c r="AW1107" s="16"/>
      <c r="AX1107" s="16">
        <v>0.13740458015267201</v>
      </c>
      <c r="AY1107" s="16">
        <v>0.12923327011649999</v>
      </c>
      <c r="AZ1107" s="16"/>
      <c r="BA1107" s="16">
        <v>0.147590361445783</v>
      </c>
      <c r="BB1107" s="16">
        <v>0.129312424607961</v>
      </c>
      <c r="BC1107" s="16"/>
      <c r="BD1107" s="16">
        <v>0.15112160566706001</v>
      </c>
      <c r="BE1107" s="16">
        <v>0.12589531680440799</v>
      </c>
      <c r="BF1107" s="16"/>
      <c r="BG1107" s="16">
        <v>0.17692307692307699</v>
      </c>
      <c r="BH1107" s="16">
        <v>0.12781598292625099</v>
      </c>
      <c r="BI1107" s="16"/>
      <c r="BJ1107" s="16">
        <v>0.13810316139767101</v>
      </c>
      <c r="BK1107" s="16">
        <v>0.12951496388028899</v>
      </c>
      <c r="BL1107" s="16"/>
      <c r="BM1107" s="16">
        <v>0.13068181818181801</v>
      </c>
      <c r="BN1107" s="16">
        <v>0.13066666666666699</v>
      </c>
      <c r="BO1107" s="16"/>
      <c r="BP1107" s="16">
        <v>0.14238410596026499</v>
      </c>
      <c r="BQ1107" s="16">
        <v>0.12884069197004899</v>
      </c>
    </row>
    <row r="1108" spans="2:69" x14ac:dyDescent="0.25">
      <c r="B1108" t="s">
        <v>493</v>
      </c>
      <c r="C1108" s="16">
        <v>0.24346660710297099</v>
      </c>
      <c r="D1108" s="16">
        <v>0.27976190476190499</v>
      </c>
      <c r="E1108" s="16">
        <v>0.27247579529737198</v>
      </c>
      <c r="F1108" s="16">
        <v>0.25696594427244601</v>
      </c>
      <c r="G1108" s="16">
        <v>0.26308139534883701</v>
      </c>
      <c r="H1108" s="16">
        <v>0.2</v>
      </c>
      <c r="I1108" s="16">
        <v>0.20057306590257901</v>
      </c>
      <c r="J1108" s="16">
        <v>0.22727272727272699</v>
      </c>
      <c r="K1108" s="16">
        <v>0.20168067226890801</v>
      </c>
      <c r="L1108" s="16">
        <v>0.221238938053097</v>
      </c>
      <c r="M1108" s="16"/>
      <c r="N1108" s="16">
        <v>0.165271966527197</v>
      </c>
      <c r="O1108" s="16">
        <v>0.17554240631163701</v>
      </c>
      <c r="P1108" s="16">
        <v>0.22872340425531901</v>
      </c>
      <c r="Q1108" s="16">
        <v>0.27703761755485901</v>
      </c>
      <c r="R1108" s="16"/>
      <c r="S1108" s="16">
        <v>0.19512195121951201</v>
      </c>
      <c r="T1108" s="16">
        <v>0.28818443804034599</v>
      </c>
      <c r="U1108" s="16">
        <v>0.25423728813559299</v>
      </c>
      <c r="V1108" s="16">
        <v>0.19578686493184599</v>
      </c>
      <c r="W1108" s="16">
        <v>0.23748544819557599</v>
      </c>
      <c r="X1108" s="16">
        <v>0.28064516129032302</v>
      </c>
      <c r="Y1108" s="16">
        <v>0.27684563758389302</v>
      </c>
      <c r="Z1108" s="16"/>
      <c r="AA1108" s="16">
        <v>0.26519666269368303</v>
      </c>
      <c r="AB1108" s="16">
        <v>0.23043944265809199</v>
      </c>
      <c r="AC1108" s="16"/>
      <c r="AD1108" s="16">
        <v>0.19545454545454499</v>
      </c>
      <c r="AE1108" s="16">
        <v>0.25910571513177399</v>
      </c>
      <c r="AF1108" s="16"/>
      <c r="AG1108" s="16">
        <v>0.19896103896103901</v>
      </c>
      <c r="AH1108" s="16">
        <v>0.27703761755485901</v>
      </c>
      <c r="AI1108" s="16"/>
      <c r="AJ1108" s="16">
        <v>0.26325668700140797</v>
      </c>
      <c r="AK1108" s="16">
        <v>0.22549019607843099</v>
      </c>
      <c r="AL1108" s="16"/>
      <c r="AM1108" s="16">
        <v>0.115107913669065</v>
      </c>
      <c r="AN1108" s="16">
        <v>0.19037656903765701</v>
      </c>
      <c r="AO1108" s="16">
        <v>0.26254480286738402</v>
      </c>
      <c r="AP1108" s="16">
        <v>0.26631393298060002</v>
      </c>
      <c r="AQ1108" s="16"/>
      <c r="AR1108" s="16">
        <v>0.25503355704698</v>
      </c>
      <c r="AS1108" s="16">
        <v>0.237696685637764</v>
      </c>
      <c r="AT1108" s="16"/>
      <c r="AU1108" s="16">
        <v>0.19908116385911201</v>
      </c>
      <c r="AV1108" s="16">
        <v>0.251046025104602</v>
      </c>
      <c r="AW1108" s="16"/>
      <c r="AX1108" s="16">
        <v>0.26717557251908403</v>
      </c>
      <c r="AY1108" s="16">
        <v>0.23841777296125699</v>
      </c>
      <c r="AZ1108" s="16"/>
      <c r="BA1108" s="16">
        <v>0.24397590361445801</v>
      </c>
      <c r="BB1108" s="16">
        <v>0.24342581423401699</v>
      </c>
      <c r="BC1108" s="16"/>
      <c r="BD1108" s="16">
        <v>0.251475796930342</v>
      </c>
      <c r="BE1108" s="16">
        <v>0.241597796143251</v>
      </c>
      <c r="BF1108" s="16"/>
      <c r="BG1108" s="16">
        <v>0.21538461538461501</v>
      </c>
      <c r="BH1108" s="16">
        <v>0.245198008062604</v>
      </c>
      <c r="BI1108" s="16"/>
      <c r="BJ1108" s="16">
        <v>0.28119800332778699</v>
      </c>
      <c r="BK1108" s="16">
        <v>0.23761609907120701</v>
      </c>
      <c r="BL1108" s="16"/>
      <c r="BM1108" s="16">
        <v>0.24147727272727301</v>
      </c>
      <c r="BN1108" s="16">
        <v>0.24363636363636401</v>
      </c>
      <c r="BO1108" s="16"/>
      <c r="BP1108" s="16">
        <v>0.20695364238410599</v>
      </c>
      <c r="BQ1108" s="16">
        <v>0.24916085721662801</v>
      </c>
    </row>
    <row r="1109" spans="2:69" x14ac:dyDescent="0.25">
      <c r="B1109" t="s">
        <v>494</v>
      </c>
      <c r="C1109" s="16">
        <v>0.15680142952870199</v>
      </c>
      <c r="D1109" s="16">
        <v>0.183035714285714</v>
      </c>
      <c r="E1109" s="16">
        <v>0.16735822959889299</v>
      </c>
      <c r="F1109" s="16">
        <v>0.14551083591331301</v>
      </c>
      <c r="G1109" s="16">
        <v>0.19622093023255799</v>
      </c>
      <c r="H1109" s="16">
        <v>0.130645161290323</v>
      </c>
      <c r="I1109" s="16">
        <v>0.113180515759312</v>
      </c>
      <c r="J1109" s="16">
        <v>0.12626262626262599</v>
      </c>
      <c r="K1109" s="16">
        <v>0.19327731092437</v>
      </c>
      <c r="L1109" s="16">
        <v>0.185840707964602</v>
      </c>
      <c r="M1109" s="16"/>
      <c r="N1109" s="16">
        <v>0.121338912133891</v>
      </c>
      <c r="O1109" s="16">
        <v>0.12031558185404299</v>
      </c>
      <c r="P1109" s="16">
        <v>0.170212765957447</v>
      </c>
      <c r="Q1109" s="16">
        <v>0.16575235109717901</v>
      </c>
      <c r="R1109" s="16"/>
      <c r="S1109" s="16">
        <v>0.113821138211382</v>
      </c>
      <c r="T1109" s="16">
        <v>0.17002881844380399</v>
      </c>
      <c r="U1109" s="16">
        <v>0.20581113801452799</v>
      </c>
      <c r="V1109" s="16">
        <v>0.13754646840148699</v>
      </c>
      <c r="W1109" s="16">
        <v>0.18859138533178099</v>
      </c>
      <c r="X1109" s="16">
        <v>0.2</v>
      </c>
      <c r="Y1109" s="16">
        <v>7.7181208053691303E-2</v>
      </c>
      <c r="Z1109" s="16"/>
      <c r="AA1109" s="16">
        <v>0.17103694874851</v>
      </c>
      <c r="AB1109" s="16">
        <v>0.14826723829939301</v>
      </c>
      <c r="AC1109" s="16"/>
      <c r="AD1109" s="16">
        <v>0.14090909090909101</v>
      </c>
      <c r="AE1109" s="16">
        <v>0.16197808705951999</v>
      </c>
      <c r="AF1109" s="16"/>
      <c r="AG1109" s="16">
        <v>0.144935064935065</v>
      </c>
      <c r="AH1109" s="16">
        <v>0.16575235109717901</v>
      </c>
      <c r="AI1109" s="16"/>
      <c r="AJ1109" s="16">
        <v>0.15485687470671</v>
      </c>
      <c r="AK1109" s="16">
        <v>0.158567774936061</v>
      </c>
      <c r="AL1109" s="16"/>
      <c r="AM1109" s="16">
        <v>0.15107913669064699</v>
      </c>
      <c r="AN1109" s="16">
        <v>0.15167364016736401</v>
      </c>
      <c r="AO1109" s="16">
        <v>0.168010752688172</v>
      </c>
      <c r="AP1109" s="16">
        <v>0.141093474426808</v>
      </c>
      <c r="AQ1109" s="16"/>
      <c r="AR1109" s="16">
        <v>0.15906040268456401</v>
      </c>
      <c r="AS1109" s="16">
        <v>0.15567458988952099</v>
      </c>
      <c r="AT1109" s="16"/>
      <c r="AU1109" s="16">
        <v>0.15160796324655401</v>
      </c>
      <c r="AV1109" s="16">
        <v>0.15768828451882799</v>
      </c>
      <c r="AW1109" s="16"/>
      <c r="AX1109" s="16">
        <v>0.142493638676845</v>
      </c>
      <c r="AY1109" s="16">
        <v>0.15984827959902501</v>
      </c>
      <c r="AZ1109" s="16"/>
      <c r="BA1109" s="16">
        <v>0.126506024096386</v>
      </c>
      <c r="BB1109" s="16">
        <v>0.159227985524729</v>
      </c>
      <c r="BC1109" s="16"/>
      <c r="BD1109" s="16">
        <v>0.17709563164108599</v>
      </c>
      <c r="BE1109" s="16">
        <v>0.15206611570247899</v>
      </c>
      <c r="BF1109" s="16"/>
      <c r="BG1109" s="16">
        <v>0.142307692307692</v>
      </c>
      <c r="BH1109" s="16">
        <v>0.15769504387005001</v>
      </c>
      <c r="BI1109" s="16"/>
      <c r="BJ1109" s="16">
        <v>0.15973377703826999</v>
      </c>
      <c r="BK1109" s="16">
        <v>0.156346749226006</v>
      </c>
      <c r="BL1109" s="16"/>
      <c r="BM1109" s="16">
        <v>0.13636363636363599</v>
      </c>
      <c r="BN1109" s="16">
        <v>0.15854545454545499</v>
      </c>
      <c r="BO1109" s="16"/>
      <c r="BP1109" s="16">
        <v>0.16887417218542999</v>
      </c>
      <c r="BQ1109" s="16">
        <v>0.154918667699458</v>
      </c>
    </row>
    <row r="1110" spans="2:69" x14ac:dyDescent="0.25">
      <c r="B1110" t="s">
        <v>495</v>
      </c>
      <c r="C1110" s="16">
        <v>0.124413669868215</v>
      </c>
      <c r="D1110" s="16">
        <v>0.14583333333333301</v>
      </c>
      <c r="E1110" s="16">
        <v>0.16182572614107901</v>
      </c>
      <c r="F1110" s="16">
        <v>0.123839009287926</v>
      </c>
      <c r="G1110" s="16">
        <v>0.100290697674419</v>
      </c>
      <c r="H1110" s="16">
        <v>0.13387096774193499</v>
      </c>
      <c r="I1110" s="16">
        <v>9.5988538681948399E-2</v>
      </c>
      <c r="J1110" s="16">
        <v>0.11111111111111099</v>
      </c>
      <c r="K1110" s="16">
        <v>7.5630252100840303E-2</v>
      </c>
      <c r="L1110" s="16">
        <v>0.106194690265487</v>
      </c>
      <c r="M1110" s="16"/>
      <c r="N1110" s="16">
        <v>0.18200836820083699</v>
      </c>
      <c r="O1110" s="16">
        <v>0.124260355029586</v>
      </c>
      <c r="P1110" s="16">
        <v>0.128723404255319</v>
      </c>
      <c r="Q1110" s="16">
        <v>0.11206896551724101</v>
      </c>
      <c r="R1110" s="16"/>
      <c r="S1110" s="16">
        <v>0.116531165311653</v>
      </c>
      <c r="T1110" s="16">
        <v>7.2046109510086498E-2</v>
      </c>
      <c r="U1110" s="16">
        <v>0.11138014527845</v>
      </c>
      <c r="V1110" s="16">
        <v>0.216852540272615</v>
      </c>
      <c r="W1110" s="16">
        <v>0.10477299185099</v>
      </c>
      <c r="X1110" s="16">
        <v>0.10107526881720399</v>
      </c>
      <c r="Y1110" s="16">
        <v>0.10402684563758401</v>
      </c>
      <c r="Z1110" s="16"/>
      <c r="AA1110" s="16">
        <v>0.102502979737783</v>
      </c>
      <c r="AB1110" s="16">
        <v>0.137549124687388</v>
      </c>
      <c r="AC1110" s="16"/>
      <c r="AD1110" s="16">
        <v>0.133636363636364</v>
      </c>
      <c r="AE1110" s="16">
        <v>0.121409535090317</v>
      </c>
      <c r="AF1110" s="16"/>
      <c r="AG1110" s="16">
        <v>0.140779220779221</v>
      </c>
      <c r="AH1110" s="16">
        <v>0.11206896551724101</v>
      </c>
      <c r="AI1110" s="16"/>
      <c r="AJ1110" s="16">
        <v>0.10793054903801</v>
      </c>
      <c r="AK1110" s="16">
        <v>0.139386189258312</v>
      </c>
      <c r="AL1110" s="16"/>
      <c r="AM1110" s="16">
        <v>0.22302158273381301</v>
      </c>
      <c r="AN1110" s="16">
        <v>0.165271966527197</v>
      </c>
      <c r="AO1110" s="16">
        <v>0.114695340501792</v>
      </c>
      <c r="AP1110" s="16">
        <v>9.7883597883597906E-2</v>
      </c>
      <c r="AQ1110" s="16"/>
      <c r="AR1110" s="16">
        <v>0.12483221476510099</v>
      </c>
      <c r="AS1110" s="16">
        <v>0.12420488784733801</v>
      </c>
      <c r="AT1110" s="16"/>
      <c r="AU1110" s="16">
        <v>0.104134762633997</v>
      </c>
      <c r="AV1110" s="16">
        <v>0.12787656903765701</v>
      </c>
      <c r="AW1110" s="16"/>
      <c r="AX1110" s="16">
        <v>0.11195928753180701</v>
      </c>
      <c r="AY1110" s="16">
        <v>0.12706583581685199</v>
      </c>
      <c r="AZ1110" s="16"/>
      <c r="BA1110" s="16">
        <v>9.6385542168674704E-2</v>
      </c>
      <c r="BB1110" s="16">
        <v>0.126658624849216</v>
      </c>
      <c r="BC1110" s="16"/>
      <c r="BD1110" s="16">
        <v>0.107438016528926</v>
      </c>
      <c r="BE1110" s="16">
        <v>0.12837465564738301</v>
      </c>
      <c r="BF1110" s="16"/>
      <c r="BG1110" s="16">
        <v>0.126923076923077</v>
      </c>
      <c r="BH1110" s="16">
        <v>0.12425895186151301</v>
      </c>
      <c r="BI1110" s="16"/>
      <c r="BJ1110" s="16">
        <v>0.111480865224626</v>
      </c>
      <c r="BK1110" s="16">
        <v>0.12641898864809101</v>
      </c>
      <c r="BL1110" s="16"/>
      <c r="BM1110" s="16">
        <v>0.10511363636363601</v>
      </c>
      <c r="BN1110" s="16">
        <v>0.12606060606060601</v>
      </c>
      <c r="BO1110" s="16"/>
      <c r="BP1110" s="16">
        <v>0.12582781456953601</v>
      </c>
      <c r="BQ1110" s="16">
        <v>0.124193131939065</v>
      </c>
    </row>
    <row r="1111" spans="2:69" x14ac:dyDescent="0.25">
      <c r="B1111" t="s">
        <v>496</v>
      </c>
      <c r="C1111" s="16">
        <v>5.4054054054054099E-2</v>
      </c>
      <c r="D1111" s="16">
        <v>3.5714285714285698E-2</v>
      </c>
      <c r="E1111" s="16">
        <v>5.8091286307053902E-2</v>
      </c>
      <c r="F1111" s="16">
        <v>3.09597523219814E-2</v>
      </c>
      <c r="G1111" s="16">
        <v>8.1395348837209294E-2</v>
      </c>
      <c r="H1111" s="16">
        <v>7.25806451612903E-2</v>
      </c>
      <c r="I1111" s="16">
        <v>4.8710601719197701E-2</v>
      </c>
      <c r="J1111" s="16">
        <v>3.5353535353535401E-2</v>
      </c>
      <c r="K1111" s="16">
        <v>6.7226890756302504E-2</v>
      </c>
      <c r="L1111" s="16">
        <v>5.3097345132743397E-2</v>
      </c>
      <c r="M1111" s="16"/>
      <c r="N1111" s="16">
        <v>3.1380753138075299E-2</v>
      </c>
      <c r="O1111" s="16">
        <v>5.7199211045364899E-2</v>
      </c>
      <c r="P1111" s="16">
        <v>5.5319148936170202E-2</v>
      </c>
      <c r="Q1111" s="16">
        <v>5.7210031347962403E-2</v>
      </c>
      <c r="R1111" s="16"/>
      <c r="S1111" s="16">
        <v>3.2520325203252001E-2</v>
      </c>
      <c r="T1111" s="16">
        <v>3.7463976945245003E-2</v>
      </c>
      <c r="U1111" s="16">
        <v>7.7481840193704604E-2</v>
      </c>
      <c r="V1111" s="16">
        <v>5.5762081784386602E-2</v>
      </c>
      <c r="W1111" s="16">
        <v>6.8684516880093097E-2</v>
      </c>
      <c r="X1111" s="16">
        <v>6.2365591397849501E-2</v>
      </c>
      <c r="Y1111" s="16">
        <v>3.69127516778524E-2</v>
      </c>
      <c r="Z1111" s="16"/>
      <c r="AA1111" s="16">
        <v>5.8402860548271797E-2</v>
      </c>
      <c r="AB1111" s="16">
        <v>5.1446945337620599E-2</v>
      </c>
      <c r="AC1111" s="16"/>
      <c r="AD1111" s="16">
        <v>5.8181818181818203E-2</v>
      </c>
      <c r="AE1111" s="16">
        <v>5.2709505478235101E-2</v>
      </c>
      <c r="AF1111" s="16"/>
      <c r="AG1111" s="16">
        <v>4.9870129870129898E-2</v>
      </c>
      <c r="AH1111" s="16">
        <v>5.7210031347962403E-2</v>
      </c>
      <c r="AI1111" s="16"/>
      <c r="AJ1111" s="16">
        <v>5.5842327545753197E-2</v>
      </c>
      <c r="AK1111" s="16">
        <v>5.24296675191816E-2</v>
      </c>
      <c r="AL1111" s="16"/>
      <c r="AM1111" s="16">
        <v>4.3165467625899297E-2</v>
      </c>
      <c r="AN1111" s="16">
        <v>5.0209205020920501E-2</v>
      </c>
      <c r="AO1111" s="16">
        <v>4.9283154121863799E-2</v>
      </c>
      <c r="AP1111" s="16">
        <v>6.7901234567901203E-2</v>
      </c>
      <c r="AQ1111" s="16"/>
      <c r="AR1111" s="16">
        <v>5.9060402684563799E-2</v>
      </c>
      <c r="AS1111" s="16">
        <v>5.1556745898895202E-2</v>
      </c>
      <c r="AT1111" s="16"/>
      <c r="AU1111" s="16">
        <v>5.6661562021439502E-2</v>
      </c>
      <c r="AV1111" s="16">
        <v>5.36087866108787E-2</v>
      </c>
      <c r="AW1111" s="16"/>
      <c r="AX1111" s="16">
        <v>5.8524173027989797E-2</v>
      </c>
      <c r="AY1111" s="16">
        <v>5.3102140341370903E-2</v>
      </c>
      <c r="AZ1111" s="16"/>
      <c r="BA1111" s="16">
        <v>4.81927710843374E-2</v>
      </c>
      <c r="BB1111" s="16">
        <v>5.4523522316043398E-2</v>
      </c>
      <c r="BC1111" s="16"/>
      <c r="BD1111" s="16">
        <v>5.3128689492325902E-2</v>
      </c>
      <c r="BE1111" s="16">
        <v>5.4269972451790598E-2</v>
      </c>
      <c r="BF1111" s="16"/>
      <c r="BG1111" s="16">
        <v>3.0769230769230799E-2</v>
      </c>
      <c r="BH1111" s="16">
        <v>5.5489684609912299E-2</v>
      </c>
      <c r="BI1111" s="16"/>
      <c r="BJ1111" s="16">
        <v>6.4891846921797003E-2</v>
      </c>
      <c r="BK1111" s="16">
        <v>5.2373581011351901E-2</v>
      </c>
      <c r="BL1111" s="16"/>
      <c r="BM1111" s="16">
        <v>7.1022727272727307E-2</v>
      </c>
      <c r="BN1111" s="16">
        <v>5.2606060606060601E-2</v>
      </c>
      <c r="BO1111" s="16"/>
      <c r="BP1111" s="16">
        <v>5.2980132450331098E-2</v>
      </c>
      <c r="BQ1111" s="16">
        <v>5.4221533694810198E-2</v>
      </c>
    </row>
    <row r="1112" spans="2:69" x14ac:dyDescent="0.25">
      <c r="B1112" t="s">
        <v>497</v>
      </c>
      <c r="C1112" s="16">
        <v>4.5119499664954203E-2</v>
      </c>
      <c r="D1112" s="16">
        <v>3.125E-2</v>
      </c>
      <c r="E1112" s="16">
        <v>3.7344398340249003E-2</v>
      </c>
      <c r="F1112" s="16">
        <v>2.9411764705882401E-2</v>
      </c>
      <c r="G1112" s="16">
        <v>5.5232558139534899E-2</v>
      </c>
      <c r="H1112" s="16">
        <v>6.9354838709677402E-2</v>
      </c>
      <c r="I1112" s="16">
        <v>5.0143266475644703E-2</v>
      </c>
      <c r="J1112" s="16">
        <v>2.5252525252525301E-2</v>
      </c>
      <c r="K1112" s="16">
        <v>0.10084033613445401</v>
      </c>
      <c r="L1112" s="16">
        <v>1.7699115044247801E-2</v>
      </c>
      <c r="M1112" s="16"/>
      <c r="N1112" s="16">
        <v>1.46443514644351E-2</v>
      </c>
      <c r="O1112" s="16">
        <v>2.5641025641025599E-2</v>
      </c>
      <c r="P1112" s="16">
        <v>6.4893617021276606E-2</v>
      </c>
      <c r="Q1112" s="16">
        <v>4.7413793103448301E-2</v>
      </c>
      <c r="R1112" s="16"/>
      <c r="S1112" s="16">
        <v>2.1680216802168001E-2</v>
      </c>
      <c r="T1112" s="16">
        <v>5.18731988472622E-2</v>
      </c>
      <c r="U1112" s="16">
        <v>2.17917675544794E-2</v>
      </c>
      <c r="V1112" s="16">
        <v>2.72614622057001E-2</v>
      </c>
      <c r="W1112" s="16">
        <v>5.7043073341094298E-2</v>
      </c>
      <c r="X1112" s="16">
        <v>5.8064516129032302E-2</v>
      </c>
      <c r="Y1112" s="16">
        <v>6.5436241610738299E-2</v>
      </c>
      <c r="Z1112" s="16"/>
      <c r="AA1112" s="16">
        <v>4.9463647199046501E-2</v>
      </c>
      <c r="AB1112" s="16">
        <v>4.2515183994283702E-2</v>
      </c>
      <c r="AC1112" s="16"/>
      <c r="AD1112" s="16">
        <v>4.0909090909090902E-2</v>
      </c>
      <c r="AE1112" s="16">
        <v>4.6490968315072601E-2</v>
      </c>
      <c r="AF1112" s="16"/>
      <c r="AG1112" s="16">
        <v>4.2077922077922103E-2</v>
      </c>
      <c r="AH1112" s="16">
        <v>4.7413793103448301E-2</v>
      </c>
      <c r="AI1112" s="16"/>
      <c r="AJ1112" s="16">
        <v>5.2088221492257197E-2</v>
      </c>
      <c r="AK1112" s="16">
        <v>3.8789428815004301E-2</v>
      </c>
      <c r="AL1112" s="16"/>
      <c r="AM1112" s="16">
        <v>2.8776978417266199E-2</v>
      </c>
      <c r="AN1112" s="16">
        <v>3.0334728033472799E-2</v>
      </c>
      <c r="AO1112" s="16">
        <v>4.3458781362007197E-2</v>
      </c>
      <c r="AP1112" s="16">
        <v>6.1728395061728399E-2</v>
      </c>
      <c r="AQ1112" s="16"/>
      <c r="AR1112" s="16">
        <v>4.8322147651006703E-2</v>
      </c>
      <c r="AS1112" s="16">
        <v>4.3521928356210202E-2</v>
      </c>
      <c r="AT1112" s="16"/>
      <c r="AU1112" s="16">
        <v>6.2787136294027601E-2</v>
      </c>
      <c r="AV1112" s="16">
        <v>4.2102510460251E-2</v>
      </c>
      <c r="AW1112" s="16"/>
      <c r="AX1112" s="16">
        <v>3.1806615776081397E-2</v>
      </c>
      <c r="AY1112" s="16">
        <v>4.7954483879707403E-2</v>
      </c>
      <c r="AZ1112" s="16"/>
      <c r="BA1112" s="16">
        <v>4.81927710843374E-2</v>
      </c>
      <c r="BB1112" s="16">
        <v>4.4873341375150803E-2</v>
      </c>
      <c r="BC1112" s="16"/>
      <c r="BD1112" s="16">
        <v>3.6599763872491101E-2</v>
      </c>
      <c r="BE1112" s="16">
        <v>4.7107438016528898E-2</v>
      </c>
      <c r="BF1112" s="16"/>
      <c r="BG1112" s="16">
        <v>4.2307692307692303E-2</v>
      </c>
      <c r="BH1112" s="16">
        <v>4.5292862224330099E-2</v>
      </c>
      <c r="BI1112" s="16"/>
      <c r="BJ1112" s="16">
        <v>6.3227953410981697E-2</v>
      </c>
      <c r="BK1112" s="16">
        <v>4.2311661506707898E-2</v>
      </c>
      <c r="BL1112" s="16"/>
      <c r="BM1112" s="16">
        <v>4.8295454545454503E-2</v>
      </c>
      <c r="BN1112" s="16">
        <v>4.4848484848484797E-2</v>
      </c>
      <c r="BO1112" s="16"/>
      <c r="BP1112" s="16">
        <v>4.96688741721854E-2</v>
      </c>
      <c r="BQ1112" s="16">
        <v>4.44100180738446E-2</v>
      </c>
    </row>
    <row r="1113" spans="2:69" x14ac:dyDescent="0.25">
      <c r="B1113" t="s">
        <v>498</v>
      </c>
      <c r="C1113" s="16">
        <v>1.25083761447398E-2</v>
      </c>
      <c r="D1113" s="16">
        <v>8.9285714285714298E-3</v>
      </c>
      <c r="E1113" s="16">
        <v>1.2448132780083001E-2</v>
      </c>
      <c r="F1113" s="16">
        <v>6.1919504643962904E-3</v>
      </c>
      <c r="G1113" s="16">
        <v>8.7209302325581394E-3</v>
      </c>
      <c r="H1113" s="16">
        <v>1.6129032258064498E-2</v>
      </c>
      <c r="I1113" s="16">
        <v>2.29226361031519E-2</v>
      </c>
      <c r="J1113" s="16">
        <v>2.02020202020202E-2</v>
      </c>
      <c r="K1113" s="16">
        <v>0</v>
      </c>
      <c r="L1113" s="16">
        <v>8.8495575221238902E-3</v>
      </c>
      <c r="M1113" s="16"/>
      <c r="N1113" s="16">
        <v>1.0460251046025101E-2</v>
      </c>
      <c r="O1113" s="16">
        <v>1.18343195266272E-2</v>
      </c>
      <c r="P1113" s="16">
        <v>1.1702127659574501E-2</v>
      </c>
      <c r="Q1113" s="16">
        <v>1.3322884012539201E-2</v>
      </c>
      <c r="R1113" s="16"/>
      <c r="S1113" s="16">
        <v>1.6260162601626001E-2</v>
      </c>
      <c r="T1113" s="16">
        <v>1.7291066282420799E-2</v>
      </c>
      <c r="U1113" s="16">
        <v>7.2639225181598101E-3</v>
      </c>
      <c r="V1113" s="16">
        <v>1.11524163568773E-2</v>
      </c>
      <c r="W1113" s="16">
        <v>1.28055878928987E-2</v>
      </c>
      <c r="X1113" s="16">
        <v>1.0752688172042999E-2</v>
      </c>
      <c r="Y1113" s="16">
        <v>1.84563758389262E-2</v>
      </c>
      <c r="Z1113" s="16"/>
      <c r="AA1113" s="16">
        <v>1.54946364719905E-2</v>
      </c>
      <c r="AB1113" s="16">
        <v>1.0718113612004299E-2</v>
      </c>
      <c r="AC1113" s="16"/>
      <c r="AD1113" s="16">
        <v>1.63636363636364E-2</v>
      </c>
      <c r="AE1113" s="16">
        <v>1.12525910571513E-2</v>
      </c>
      <c r="AF1113" s="16"/>
      <c r="AG1113" s="16">
        <v>1.1428571428571401E-2</v>
      </c>
      <c r="AH1113" s="16">
        <v>1.3322884012539201E-2</v>
      </c>
      <c r="AI1113" s="16"/>
      <c r="AJ1113" s="16">
        <v>1.8301267010793099E-2</v>
      </c>
      <c r="AK1113" s="16">
        <v>7.2463768115942004E-3</v>
      </c>
      <c r="AL1113" s="16"/>
      <c r="AM1113" s="16">
        <v>2.8776978417266199E-2</v>
      </c>
      <c r="AN1113" s="16">
        <v>8.3682008368200795E-3</v>
      </c>
      <c r="AO1113" s="16">
        <v>1.12007168458781E-2</v>
      </c>
      <c r="AP1113" s="16">
        <v>1.58730158730159E-2</v>
      </c>
      <c r="AQ1113" s="16"/>
      <c r="AR1113" s="16">
        <v>1.87919463087248E-2</v>
      </c>
      <c r="AS1113" s="16">
        <v>9.3739537997991305E-3</v>
      </c>
      <c r="AT1113" s="16"/>
      <c r="AU1113" s="16">
        <v>1.8376722817764202E-2</v>
      </c>
      <c r="AV1113" s="16">
        <v>1.15062761506276E-2</v>
      </c>
      <c r="AW1113" s="16"/>
      <c r="AX1113" s="16">
        <v>1.3994910941475799E-2</v>
      </c>
      <c r="AY1113" s="16">
        <v>1.21918179355188E-2</v>
      </c>
      <c r="AZ1113" s="16"/>
      <c r="BA1113" s="16">
        <v>9.0361445783132491E-3</v>
      </c>
      <c r="BB1113" s="16">
        <v>1.2786489746682801E-2</v>
      </c>
      <c r="BC1113" s="16"/>
      <c r="BD1113" s="16">
        <v>3.5419126328217199E-3</v>
      </c>
      <c r="BE1113" s="16">
        <v>1.46005509641873E-2</v>
      </c>
      <c r="BF1113" s="16"/>
      <c r="BG1113" s="16">
        <v>3.8461538461538498E-3</v>
      </c>
      <c r="BH1113" s="16">
        <v>1.3042447237372501E-2</v>
      </c>
      <c r="BI1113" s="16"/>
      <c r="BJ1113" s="16">
        <v>1.49750415973378E-2</v>
      </c>
      <c r="BK1113" s="16">
        <v>1.21259029927761E-2</v>
      </c>
      <c r="BL1113" s="16"/>
      <c r="BM1113" s="16">
        <v>2.27272727272727E-2</v>
      </c>
      <c r="BN1113" s="16">
        <v>1.1636363636363599E-2</v>
      </c>
      <c r="BO1113" s="16"/>
      <c r="BP1113" s="16">
        <v>9.93377483443709E-3</v>
      </c>
      <c r="BQ1113" s="16">
        <v>1.29098889749548E-2</v>
      </c>
    </row>
    <row r="1114" spans="2:69" x14ac:dyDescent="0.25">
      <c r="B1114" t="s">
        <v>68</v>
      </c>
      <c r="C1114" s="16">
        <v>5.0703596158141601E-2</v>
      </c>
      <c r="D1114" s="16">
        <v>4.4642857142857102E-2</v>
      </c>
      <c r="E1114" s="16">
        <v>1.52143845089903E-2</v>
      </c>
      <c r="F1114" s="16">
        <v>3.09597523219814E-2</v>
      </c>
      <c r="G1114" s="16">
        <v>6.8313953488372103E-2</v>
      </c>
      <c r="H1114" s="16">
        <v>7.09677419354839E-2</v>
      </c>
      <c r="I1114" s="16">
        <v>5.5873925501432699E-2</v>
      </c>
      <c r="J1114" s="16">
        <v>7.5757575757575801E-2</v>
      </c>
      <c r="K1114" s="16">
        <v>7.5630252100840303E-2</v>
      </c>
      <c r="L1114" s="16">
        <v>0.106194690265487</v>
      </c>
      <c r="M1114" s="16"/>
      <c r="N1114" s="16">
        <v>6.4853556485355707E-2</v>
      </c>
      <c r="O1114" s="16">
        <v>5.32544378698225E-2</v>
      </c>
      <c r="P1114" s="16">
        <v>4.3617021276595697E-2</v>
      </c>
      <c r="Q1114" s="16">
        <v>5.0156739811912203E-2</v>
      </c>
      <c r="R1114" s="16"/>
      <c r="S1114" s="16">
        <v>4.8780487804878099E-2</v>
      </c>
      <c r="T1114" s="16">
        <v>3.4582132564841501E-2</v>
      </c>
      <c r="U1114" s="16">
        <v>3.1476997578692503E-2</v>
      </c>
      <c r="V1114" s="16">
        <v>7.1871127633209395E-2</v>
      </c>
      <c r="W1114" s="16">
        <v>3.2596041909196703E-2</v>
      </c>
      <c r="X1114" s="16">
        <v>2.7956989247311801E-2</v>
      </c>
      <c r="Y1114" s="16">
        <v>4.6979865771812103E-2</v>
      </c>
      <c r="Z1114" s="16"/>
      <c r="AA1114" s="16">
        <v>2.26460071513707E-2</v>
      </c>
      <c r="AB1114" s="16">
        <v>6.7524115755627001E-2</v>
      </c>
      <c r="AC1114" s="16"/>
      <c r="AD1114" s="16">
        <v>5.1818181818181798E-2</v>
      </c>
      <c r="AE1114" s="16">
        <v>5.0340538939887498E-2</v>
      </c>
      <c r="AF1114" s="16"/>
      <c r="AG1114" s="16">
        <v>5.14285714285714E-2</v>
      </c>
      <c r="AH1114" s="16">
        <v>5.0156739811912203E-2</v>
      </c>
      <c r="AI1114" s="16"/>
      <c r="AJ1114" s="16">
        <v>4.0825903331769102E-2</v>
      </c>
      <c r="AK1114" s="16">
        <v>5.96760443307758E-2</v>
      </c>
      <c r="AL1114" s="16"/>
      <c r="AM1114" s="16">
        <v>0.12949640287769801</v>
      </c>
      <c r="AN1114" s="16">
        <v>7.7405857740585796E-2</v>
      </c>
      <c r="AO1114" s="16">
        <v>5.01792114695341E-2</v>
      </c>
      <c r="AP1114" s="16">
        <v>1.9400352733686101E-2</v>
      </c>
      <c r="AQ1114" s="16"/>
      <c r="AR1114" s="16">
        <v>3.4899328859060399E-2</v>
      </c>
      <c r="AS1114" s="16">
        <v>5.8587211248744601E-2</v>
      </c>
      <c r="AT1114" s="16"/>
      <c r="AU1114" s="16">
        <v>3.06278713629403E-2</v>
      </c>
      <c r="AV1114" s="16">
        <v>5.4131799163179901E-2</v>
      </c>
      <c r="AW1114" s="16"/>
      <c r="AX1114" s="16">
        <v>4.1984732824427502E-2</v>
      </c>
      <c r="AY1114" s="16">
        <v>5.2560281766459001E-2</v>
      </c>
      <c r="AZ1114" s="16"/>
      <c r="BA1114" s="16">
        <v>3.6144578313252997E-2</v>
      </c>
      <c r="BB1114" s="16">
        <v>5.1869722557297999E-2</v>
      </c>
      <c r="BC1114" s="16"/>
      <c r="BD1114" s="16">
        <v>5.4309327036599797E-2</v>
      </c>
      <c r="BE1114" s="16">
        <v>4.9862258953168002E-2</v>
      </c>
      <c r="BF1114" s="16"/>
      <c r="BG1114" s="16">
        <v>2.3076923076923099E-2</v>
      </c>
      <c r="BH1114" s="16">
        <v>5.2406924353805999E-2</v>
      </c>
      <c r="BI1114" s="16"/>
      <c r="BJ1114" s="16">
        <v>1.99667221297837E-2</v>
      </c>
      <c r="BK1114" s="16">
        <v>5.54695562435501E-2</v>
      </c>
      <c r="BL1114" s="16"/>
      <c r="BM1114" s="16">
        <v>2.27272727272727E-2</v>
      </c>
      <c r="BN1114" s="16">
        <v>5.3090909090909098E-2</v>
      </c>
      <c r="BO1114" s="16"/>
      <c r="BP1114" s="16">
        <v>2.3178807947019899E-2</v>
      </c>
      <c r="BQ1114" s="16">
        <v>5.4996127033307501E-2</v>
      </c>
    </row>
    <row r="1115" spans="2:69" x14ac:dyDescent="0.25">
      <c r="B1115" t="s">
        <v>501</v>
      </c>
      <c r="C1115" s="16">
        <v>9.2249274067455894E-2</v>
      </c>
      <c r="D1115" s="16">
        <v>5.8035714285714302E-2</v>
      </c>
      <c r="E1115" s="16">
        <v>7.3305670816044305E-2</v>
      </c>
      <c r="F1115" s="16">
        <v>0.122291021671827</v>
      </c>
      <c r="G1115" s="16">
        <v>6.8313953488372103E-2</v>
      </c>
      <c r="H1115" s="16">
        <v>0.11612903225806499</v>
      </c>
      <c r="I1115" s="16">
        <v>0.11031518624641801</v>
      </c>
      <c r="J1115" s="16">
        <v>0.15151515151515199</v>
      </c>
      <c r="K1115" s="16">
        <v>3.3613445378151301E-2</v>
      </c>
      <c r="L1115" s="16">
        <v>0.106194690265487</v>
      </c>
      <c r="M1115" s="16"/>
      <c r="N1115" s="16">
        <v>0.211297071129707</v>
      </c>
      <c r="O1115" s="16">
        <v>0.151873767258383</v>
      </c>
      <c r="P1115" s="16">
        <v>8.7234042553191504E-2</v>
      </c>
      <c r="Q1115" s="16">
        <v>5.9952978056426298E-2</v>
      </c>
      <c r="R1115" s="16"/>
      <c r="S1115" s="16">
        <v>0.159891598915989</v>
      </c>
      <c r="T1115" s="16">
        <v>0.100864553314121</v>
      </c>
      <c r="U1115" s="16">
        <v>7.0217917675544805E-2</v>
      </c>
      <c r="V1115" s="16">
        <v>0.114002478314746</v>
      </c>
      <c r="W1115" s="16">
        <v>8.6146682188591395E-2</v>
      </c>
      <c r="X1115" s="16">
        <v>5.16129032258065E-2</v>
      </c>
      <c r="Y1115" s="16">
        <v>8.7248322147651006E-2</v>
      </c>
      <c r="Z1115" s="16"/>
      <c r="AA1115" s="16">
        <v>5.4827175208581602E-2</v>
      </c>
      <c r="AB1115" s="16">
        <v>0.114683815648446</v>
      </c>
      <c r="AC1115" s="16"/>
      <c r="AD1115" s="16">
        <v>0.112727272727273</v>
      </c>
      <c r="AE1115" s="16">
        <v>8.5578916197808705E-2</v>
      </c>
      <c r="AF1115" s="16"/>
      <c r="AG1115" s="16">
        <v>0.135064935064935</v>
      </c>
      <c r="AH1115" s="16">
        <v>5.9952978056426298E-2</v>
      </c>
      <c r="AI1115" s="16"/>
      <c r="AJ1115" s="16">
        <v>6.3350539652745202E-2</v>
      </c>
      <c r="AK1115" s="16">
        <v>0.11849957374254</v>
      </c>
      <c r="AL1115" s="16"/>
      <c r="AM1115" s="16">
        <v>0.16546762589928099</v>
      </c>
      <c r="AN1115" s="16">
        <v>0.14225941422594099</v>
      </c>
      <c r="AO1115" s="16">
        <v>8.82616487455197E-2</v>
      </c>
      <c r="AP1115" s="16">
        <v>4.9382716049382699E-2</v>
      </c>
      <c r="AQ1115" s="16"/>
      <c r="AR1115" s="16">
        <v>6.4429530201342303E-2</v>
      </c>
      <c r="AS1115" s="16">
        <v>0.10612654837629699</v>
      </c>
      <c r="AT1115" s="16"/>
      <c r="AU1115" s="16">
        <v>0.101071975497703</v>
      </c>
      <c r="AV1115" s="16">
        <v>9.0742677824267801E-2</v>
      </c>
      <c r="AW1115" s="16"/>
      <c r="AX1115" s="16">
        <v>7.5063613231552195E-2</v>
      </c>
      <c r="AY1115" s="16">
        <v>9.5908967759414807E-2</v>
      </c>
      <c r="AZ1115" s="16"/>
      <c r="BA1115" s="16">
        <v>0.12951807228915699</v>
      </c>
      <c r="BB1115" s="16">
        <v>8.9264173703256899E-2</v>
      </c>
      <c r="BC1115" s="16"/>
      <c r="BD1115" s="16">
        <v>8.5005903187721402E-2</v>
      </c>
      <c r="BE1115" s="16">
        <v>9.3939393939393906E-2</v>
      </c>
      <c r="BF1115" s="16"/>
      <c r="BG1115" s="16">
        <v>0.107692307692308</v>
      </c>
      <c r="BH1115" s="16">
        <v>9.12971306616078E-2</v>
      </c>
      <c r="BI1115" s="16"/>
      <c r="BJ1115" s="16">
        <v>4.4925124792013299E-2</v>
      </c>
      <c r="BK1115" s="16">
        <v>9.9587203302373598E-2</v>
      </c>
      <c r="BL1115" s="16"/>
      <c r="BM1115" s="16">
        <v>9.0909090909090898E-2</v>
      </c>
      <c r="BN1115" s="16">
        <v>9.2363636363636398E-2</v>
      </c>
      <c r="BO1115" s="16"/>
      <c r="BP1115" s="16">
        <v>8.6092715231788103E-2</v>
      </c>
      <c r="BQ1115" s="16">
        <v>9.3209398399173804E-2</v>
      </c>
    </row>
    <row r="1116" spans="2:69" x14ac:dyDescent="0.25">
      <c r="C1116" s="16"/>
      <c r="D1116" s="16"/>
      <c r="E1116" s="16"/>
      <c r="F1116" s="16"/>
      <c r="G1116" s="16"/>
      <c r="H1116" s="16"/>
      <c r="I1116" s="16"/>
      <c r="J1116" s="16"/>
      <c r="K1116" s="16"/>
      <c r="L1116" s="16"/>
      <c r="M1116" s="16"/>
      <c r="N1116" s="16"/>
      <c r="O1116" s="16"/>
      <c r="P1116" s="16"/>
      <c r="Q1116" s="16"/>
      <c r="R1116" s="16"/>
      <c r="S1116" s="16"/>
      <c r="T1116" s="16"/>
      <c r="U1116" s="16"/>
      <c r="V1116" s="16"/>
      <c r="W1116" s="16"/>
      <c r="X1116" s="16"/>
      <c r="Y1116" s="16"/>
      <c r="Z1116" s="16"/>
      <c r="AA1116" s="16"/>
      <c r="AB1116" s="16"/>
      <c r="AC1116" s="16"/>
      <c r="AD1116" s="16"/>
      <c r="AE1116" s="16"/>
      <c r="AF1116" s="16"/>
      <c r="AG1116" s="16"/>
      <c r="AH1116" s="16"/>
      <c r="AI1116" s="16"/>
      <c r="AJ1116" s="16"/>
      <c r="AK1116" s="16"/>
      <c r="AL1116" s="16"/>
      <c r="AM1116" s="16"/>
      <c r="AN1116" s="16"/>
      <c r="AO1116" s="16"/>
      <c r="AP1116" s="16"/>
      <c r="AQ1116" s="16"/>
      <c r="AR1116" s="16"/>
      <c r="AS1116" s="16"/>
      <c r="AT1116" s="16"/>
      <c r="AU1116" s="16"/>
      <c r="AV1116" s="16"/>
      <c r="AW1116" s="16"/>
      <c r="AX1116" s="16"/>
      <c r="AY1116" s="16"/>
      <c r="AZ1116" s="16"/>
      <c r="BA1116" s="16"/>
      <c r="BB1116" s="16"/>
      <c r="BC1116" s="16"/>
      <c r="BD1116" s="16"/>
      <c r="BE1116" s="16"/>
      <c r="BF1116" s="16"/>
      <c r="BG1116" s="16"/>
      <c r="BH1116" s="16"/>
      <c r="BI1116" s="16"/>
      <c r="BJ1116" s="16"/>
      <c r="BK1116" s="16"/>
      <c r="BL1116" s="16"/>
      <c r="BM1116" s="16"/>
      <c r="BN1116" s="16"/>
      <c r="BO1116" s="16"/>
      <c r="BP1116" s="16"/>
      <c r="BQ1116" s="16"/>
    </row>
    <row r="1117" spans="2:69" x14ac:dyDescent="0.25">
      <c r="B1117" s="6" t="s">
        <v>509</v>
      </c>
      <c r="C1117" s="16"/>
      <c r="D1117" s="16"/>
      <c r="E1117" s="16"/>
      <c r="F1117" s="16"/>
      <c r="G1117" s="16"/>
      <c r="H1117" s="16"/>
      <c r="I1117" s="16"/>
      <c r="J1117" s="16"/>
      <c r="K1117" s="16"/>
      <c r="L1117" s="16"/>
      <c r="M1117" s="16"/>
      <c r="N1117" s="16"/>
      <c r="O1117" s="16"/>
      <c r="P1117" s="16"/>
      <c r="Q1117" s="16"/>
      <c r="R1117" s="16"/>
      <c r="S1117" s="16"/>
      <c r="T1117" s="16"/>
      <c r="U1117" s="16"/>
      <c r="V1117" s="16"/>
      <c r="W1117" s="16"/>
      <c r="X1117" s="16"/>
      <c r="Y1117" s="16"/>
      <c r="Z1117" s="16"/>
      <c r="AA1117" s="16"/>
      <c r="AB1117" s="16"/>
      <c r="AC1117" s="16"/>
      <c r="AD1117" s="16"/>
      <c r="AE1117" s="16"/>
      <c r="AF1117" s="16"/>
      <c r="AG1117" s="16"/>
      <c r="AH1117" s="16"/>
      <c r="AI1117" s="16"/>
      <c r="AJ1117" s="16"/>
      <c r="AK1117" s="16"/>
      <c r="AL1117" s="16"/>
      <c r="AM1117" s="16"/>
      <c r="AN1117" s="16"/>
      <c r="AO1117" s="16"/>
      <c r="AP1117" s="16"/>
      <c r="AQ1117" s="16"/>
      <c r="AR1117" s="16"/>
      <c r="AS1117" s="16"/>
      <c r="AT1117" s="16"/>
      <c r="AU1117" s="16"/>
      <c r="AV1117" s="16"/>
      <c r="AW1117" s="16"/>
      <c r="AX1117" s="16"/>
      <c r="AY1117" s="16"/>
      <c r="AZ1117" s="16"/>
      <c r="BA1117" s="16"/>
      <c r="BB1117" s="16"/>
      <c r="BC1117" s="16"/>
      <c r="BD1117" s="16"/>
      <c r="BE1117" s="16"/>
      <c r="BF1117" s="16"/>
      <c r="BG1117" s="16"/>
      <c r="BH1117" s="16"/>
      <c r="BI1117" s="16"/>
      <c r="BJ1117" s="16"/>
      <c r="BK1117" s="16"/>
      <c r="BL1117" s="16"/>
      <c r="BM1117" s="16"/>
      <c r="BN1117" s="16"/>
      <c r="BO1117" s="16"/>
      <c r="BP1117" s="16"/>
      <c r="BQ1117" s="16"/>
    </row>
    <row r="1118" spans="2:69" x14ac:dyDescent="0.25">
      <c r="B1118" s="23" t="s">
        <v>70</v>
      </c>
      <c r="C1118" s="16"/>
      <c r="D1118" s="16"/>
      <c r="E1118" s="16"/>
      <c r="F1118" s="16"/>
      <c r="G1118" s="16"/>
      <c r="H1118" s="16"/>
      <c r="I1118" s="16"/>
      <c r="J1118" s="16"/>
      <c r="K1118" s="16"/>
      <c r="L1118" s="16"/>
      <c r="M1118" s="16"/>
      <c r="N1118" s="16"/>
      <c r="O1118" s="16"/>
      <c r="P1118" s="16"/>
      <c r="Q1118" s="16"/>
      <c r="R1118" s="16"/>
      <c r="S1118" s="16"/>
      <c r="T1118" s="16"/>
      <c r="U1118" s="16"/>
      <c r="V1118" s="16"/>
      <c r="W1118" s="16"/>
      <c r="X1118" s="16"/>
      <c r="Y1118" s="16"/>
      <c r="Z1118" s="16"/>
      <c r="AA1118" s="16"/>
      <c r="AB1118" s="16"/>
      <c r="AC1118" s="16"/>
      <c r="AD1118" s="16"/>
      <c r="AE1118" s="16"/>
      <c r="AF1118" s="16"/>
      <c r="AG1118" s="16"/>
      <c r="AH1118" s="16"/>
      <c r="AI1118" s="16"/>
      <c r="AJ1118" s="16"/>
      <c r="AK1118" s="16"/>
      <c r="AL1118" s="16"/>
      <c r="AM1118" s="16"/>
      <c r="AN1118" s="16"/>
      <c r="AO1118" s="16"/>
      <c r="AP1118" s="16"/>
      <c r="AQ1118" s="16"/>
      <c r="AR1118" s="16"/>
      <c r="AS1118" s="16"/>
      <c r="AT1118" s="16"/>
      <c r="AU1118" s="16"/>
      <c r="AV1118" s="16"/>
      <c r="AW1118" s="16"/>
      <c r="AX1118" s="16"/>
      <c r="AY1118" s="16"/>
      <c r="AZ1118" s="16"/>
      <c r="BA1118" s="16"/>
      <c r="BB1118" s="16"/>
      <c r="BC1118" s="16"/>
      <c r="BD1118" s="16"/>
      <c r="BE1118" s="16"/>
      <c r="BF1118" s="16"/>
      <c r="BG1118" s="16"/>
      <c r="BH1118" s="16"/>
      <c r="BI1118" s="16"/>
      <c r="BJ1118" s="16"/>
      <c r="BK1118" s="16"/>
      <c r="BL1118" s="16"/>
      <c r="BM1118" s="16"/>
      <c r="BN1118" s="16"/>
      <c r="BO1118" s="16"/>
      <c r="BP1118" s="16"/>
      <c r="BQ1118" s="16"/>
    </row>
    <row r="1119" spans="2:69" x14ac:dyDescent="0.25">
      <c r="B1119" t="s">
        <v>503</v>
      </c>
      <c r="C1119" s="16">
        <v>0.27969639468690699</v>
      </c>
      <c r="D1119" s="16">
        <v>0.30654761904761901</v>
      </c>
      <c r="E1119" s="16">
        <v>0.22130013831258599</v>
      </c>
      <c r="F1119" s="16">
        <v>0.335913312693498</v>
      </c>
      <c r="G1119" s="16">
        <v>0.28633720930232598</v>
      </c>
      <c r="H1119" s="16">
        <v>0.24127465857359601</v>
      </c>
      <c r="I1119" s="16">
        <v>0.28877679697351799</v>
      </c>
      <c r="J1119" s="16">
        <v>0.24747474747474699</v>
      </c>
      <c r="K1119" s="16">
        <v>0.31932773109243701</v>
      </c>
      <c r="L1119" s="16">
        <v>0.53097345132743401</v>
      </c>
      <c r="M1119" s="16"/>
      <c r="N1119" s="16">
        <v>0.260240963855422</v>
      </c>
      <c r="O1119" s="16">
        <v>0.238095238095238</v>
      </c>
      <c r="P1119" s="16">
        <v>0.23084112149532701</v>
      </c>
      <c r="Q1119" s="16">
        <v>0.31423357664233598</v>
      </c>
      <c r="R1119" s="16"/>
      <c r="S1119" s="16">
        <v>0.21863117870722401</v>
      </c>
      <c r="T1119" s="16">
        <v>0.22727272727272699</v>
      </c>
      <c r="U1119" s="16">
        <v>0.243534482758621</v>
      </c>
      <c r="V1119" s="16">
        <v>0.24975320829220099</v>
      </c>
      <c r="W1119" s="16">
        <v>0.29157667386609099</v>
      </c>
      <c r="X1119" s="16">
        <v>0.29902912621359201</v>
      </c>
      <c r="Y1119" s="16">
        <v>0.36716417910447802</v>
      </c>
      <c r="Z1119" s="16"/>
      <c r="AA1119" s="16">
        <v>0.32777115613826002</v>
      </c>
      <c r="AB1119" s="16">
        <v>0.25723830734966602</v>
      </c>
      <c r="AC1119" s="16"/>
      <c r="AD1119" s="16">
        <v>0.26312056737588702</v>
      </c>
      <c r="AE1119" s="16">
        <v>0.285751295336788</v>
      </c>
      <c r="AF1119" s="16"/>
      <c r="AG1119" s="16">
        <v>0.24229249011857701</v>
      </c>
      <c r="AH1119" s="16">
        <v>0.31423357664233598</v>
      </c>
      <c r="AI1119" s="16"/>
      <c r="AJ1119" s="16">
        <v>0.356119525173966</v>
      </c>
      <c r="AK1119" s="16">
        <v>0.21365405022992601</v>
      </c>
      <c r="AL1119" s="16"/>
      <c r="AM1119" s="16">
        <v>8.4112149532710304E-2</v>
      </c>
      <c r="AN1119" s="16">
        <v>0.205271565495208</v>
      </c>
      <c r="AO1119" s="16">
        <v>0.29686242960579201</v>
      </c>
      <c r="AP1119" s="16">
        <v>0.373221757322176</v>
      </c>
      <c r="AQ1119" s="16"/>
      <c r="AR1119" s="16">
        <v>0.330188679245283</v>
      </c>
      <c r="AS1119" s="16">
        <v>0.25788043478260902</v>
      </c>
      <c r="AT1119" s="16"/>
      <c r="AU1119" s="16">
        <v>0.26017262638717598</v>
      </c>
      <c r="AV1119" s="16">
        <v>0.283247364880018</v>
      </c>
      <c r="AW1119" s="16"/>
      <c r="AX1119" s="16">
        <v>0.28857479387514701</v>
      </c>
      <c r="AY1119" s="16">
        <v>0.277991404659579</v>
      </c>
      <c r="AZ1119" s="16"/>
      <c r="BA1119" s="16">
        <v>0.21546961325966901</v>
      </c>
      <c r="BB1119" s="16">
        <v>0.28443357783211098</v>
      </c>
      <c r="BC1119" s="16"/>
      <c r="BD1119" s="16">
        <v>0.23874345549738199</v>
      </c>
      <c r="BE1119" s="16">
        <v>0.288760139049826</v>
      </c>
      <c r="BF1119" s="16"/>
      <c r="BG1119" s="16">
        <v>0.28378378378378399</v>
      </c>
      <c r="BH1119" s="16">
        <v>0.279453156413349</v>
      </c>
      <c r="BI1119" s="16"/>
      <c r="BJ1119" s="16">
        <v>0.34294871794871801</v>
      </c>
      <c r="BK1119" s="16">
        <v>0.271201033146793</v>
      </c>
      <c r="BL1119" s="16"/>
      <c r="BM1119" s="16">
        <v>0.30379746835443</v>
      </c>
      <c r="BN1119" s="16">
        <v>0.27774358974358998</v>
      </c>
      <c r="BO1119" s="16"/>
      <c r="BP1119" s="16">
        <v>0.31622516556291402</v>
      </c>
      <c r="BQ1119" s="16">
        <v>0.27496785255036399</v>
      </c>
    </row>
    <row r="1120" spans="2:69" x14ac:dyDescent="0.25">
      <c r="B1120" t="s">
        <v>504</v>
      </c>
      <c r="C1120" s="16">
        <v>0.36318785578747598</v>
      </c>
      <c r="D1120" s="16">
        <v>0.28720238095238099</v>
      </c>
      <c r="E1120" s="16">
        <v>0.41632088520055299</v>
      </c>
      <c r="F1120" s="16">
        <v>0.36532507739938103</v>
      </c>
      <c r="G1120" s="16">
        <v>0.40406976744186002</v>
      </c>
      <c r="H1120" s="16">
        <v>0.34370257966616102</v>
      </c>
      <c r="I1120" s="16">
        <v>0.38587641866330402</v>
      </c>
      <c r="J1120" s="16">
        <v>0.36363636363636398</v>
      </c>
      <c r="K1120" s="16">
        <v>0.34453781512604997</v>
      </c>
      <c r="L1120" s="16">
        <v>0.30088495575221202</v>
      </c>
      <c r="M1120" s="16"/>
      <c r="N1120" s="16">
        <v>0.292771084337349</v>
      </c>
      <c r="O1120" s="16">
        <v>0.35714285714285698</v>
      </c>
      <c r="P1120" s="16">
        <v>0.36542056074766399</v>
      </c>
      <c r="Q1120" s="16">
        <v>0.38503649635036502</v>
      </c>
      <c r="R1120" s="16"/>
      <c r="S1120" s="16">
        <v>0.33460076045627402</v>
      </c>
      <c r="T1120" s="16">
        <v>0.38038277511961699</v>
      </c>
      <c r="U1120" s="16">
        <v>0.39655172413793099</v>
      </c>
      <c r="V1120" s="16">
        <v>0.34452122408687103</v>
      </c>
      <c r="W1120" s="16">
        <v>0.36825053995680301</v>
      </c>
      <c r="X1120" s="16">
        <v>0.386407766990291</v>
      </c>
      <c r="Y1120" s="16">
        <v>0.365671641791045</v>
      </c>
      <c r="Z1120" s="16"/>
      <c r="AA1120" s="16">
        <v>0.357568533969011</v>
      </c>
      <c r="AB1120" s="16">
        <v>0.36581291759465501</v>
      </c>
      <c r="AC1120" s="16"/>
      <c r="AD1120" s="16">
        <v>0.35531914893617</v>
      </c>
      <c r="AE1120" s="16">
        <v>0.366062176165803</v>
      </c>
      <c r="AF1120" s="16"/>
      <c r="AG1120" s="16">
        <v>0.339525691699605</v>
      </c>
      <c r="AH1120" s="16">
        <v>0.38503649635036502</v>
      </c>
      <c r="AI1120" s="16"/>
      <c r="AJ1120" s="16">
        <v>0.36389684813753598</v>
      </c>
      <c r="AK1120" s="16">
        <v>0.36257516802263901</v>
      </c>
      <c r="AL1120" s="16"/>
      <c r="AM1120" s="16">
        <v>0.20560747663551401</v>
      </c>
      <c r="AN1120" s="16">
        <v>0.34345047923322702</v>
      </c>
      <c r="AO1120" s="16">
        <v>0.39058728881737698</v>
      </c>
      <c r="AP1120" s="16">
        <v>0.369037656903766</v>
      </c>
      <c r="AQ1120" s="16"/>
      <c r="AR1120" s="16">
        <v>0.36540880503144701</v>
      </c>
      <c r="AS1120" s="16">
        <v>0.362228260869565</v>
      </c>
      <c r="AT1120" s="16"/>
      <c r="AU1120" s="16">
        <v>0.37731196054254001</v>
      </c>
      <c r="AV1120" s="16">
        <v>0.36061897286387101</v>
      </c>
      <c r="AW1120" s="16"/>
      <c r="AX1120" s="16">
        <v>0.408716136631331</v>
      </c>
      <c r="AY1120" s="16">
        <v>0.354444695770188</v>
      </c>
      <c r="AZ1120" s="16"/>
      <c r="BA1120" s="16">
        <v>0.36464088397790101</v>
      </c>
      <c r="BB1120" s="16">
        <v>0.363080684596577</v>
      </c>
      <c r="BC1120" s="16"/>
      <c r="BD1120" s="16">
        <v>0.37696335078533999</v>
      </c>
      <c r="BE1120" s="16">
        <v>0.360139049826188</v>
      </c>
      <c r="BF1120" s="16"/>
      <c r="BG1120" s="16">
        <v>0.39527027027027001</v>
      </c>
      <c r="BH1120" s="16">
        <v>0.36127864897466799</v>
      </c>
      <c r="BI1120" s="16"/>
      <c r="BJ1120" s="16">
        <v>0.36378205128205099</v>
      </c>
      <c r="BK1120" s="16">
        <v>0.363108049935428</v>
      </c>
      <c r="BL1120" s="16"/>
      <c r="BM1120" s="16">
        <v>0.38481012658227798</v>
      </c>
      <c r="BN1120" s="16">
        <v>0.36143589743589699</v>
      </c>
      <c r="BO1120" s="16"/>
      <c r="BP1120" s="16">
        <v>0.33940397350993401</v>
      </c>
      <c r="BQ1120" s="16">
        <v>0.36626660951564499</v>
      </c>
    </row>
    <row r="1121" spans="2:69" x14ac:dyDescent="0.25">
      <c r="B1121" t="s">
        <v>505</v>
      </c>
      <c r="C1121" s="16">
        <v>0.261290322580645</v>
      </c>
      <c r="D1121" s="16">
        <v>0.30952380952380998</v>
      </c>
      <c r="E1121" s="16">
        <v>0.27109266943291799</v>
      </c>
      <c r="F1121" s="16">
        <v>0.21981424148606801</v>
      </c>
      <c r="G1121" s="16">
        <v>0.231104651162791</v>
      </c>
      <c r="H1121" s="16">
        <v>0.29969650986342899</v>
      </c>
      <c r="I1121" s="16">
        <v>0.223203026481715</v>
      </c>
      <c r="J1121" s="16">
        <v>0.31313131313131298</v>
      </c>
      <c r="K1121" s="16">
        <v>0.20168067226890801</v>
      </c>
      <c r="L1121" s="16">
        <v>0.123893805309735</v>
      </c>
      <c r="M1121" s="16"/>
      <c r="N1121" s="16">
        <v>0.26626506024096402</v>
      </c>
      <c r="O1121" s="16">
        <v>0.30952380952380998</v>
      </c>
      <c r="P1121" s="16">
        <v>0.318691588785047</v>
      </c>
      <c r="Q1121" s="16">
        <v>0.226277372262774</v>
      </c>
      <c r="R1121" s="16"/>
      <c r="S1121" s="16">
        <v>0.30418250950570302</v>
      </c>
      <c r="T1121" s="16">
        <v>0.27990430622009599</v>
      </c>
      <c r="U1121" s="16">
        <v>0.27370689655172398</v>
      </c>
      <c r="V1121" s="16">
        <v>0.27739387956564698</v>
      </c>
      <c r="W1121" s="16">
        <v>0.27213822894168499</v>
      </c>
      <c r="X1121" s="16">
        <v>0.23883495145631101</v>
      </c>
      <c r="Y1121" s="16">
        <v>0.201492537313433</v>
      </c>
      <c r="Z1121" s="16"/>
      <c r="AA1121" s="16">
        <v>0.24314660309892699</v>
      </c>
      <c r="AB1121" s="16">
        <v>0.26976614699331802</v>
      </c>
      <c r="AC1121" s="16"/>
      <c r="AD1121" s="16">
        <v>0.27943262411347503</v>
      </c>
      <c r="AE1121" s="16">
        <v>0.25466321243523299</v>
      </c>
      <c r="AF1121" s="16"/>
      <c r="AG1121" s="16">
        <v>0.29920948616600801</v>
      </c>
      <c r="AH1121" s="16">
        <v>0.226277372262774</v>
      </c>
      <c r="AI1121" s="16"/>
      <c r="AJ1121" s="16">
        <v>0.21571837904216101</v>
      </c>
      <c r="AK1121" s="16">
        <v>0.30067209055535898</v>
      </c>
      <c r="AL1121" s="16"/>
      <c r="AM1121" s="16">
        <v>0.35202492211837999</v>
      </c>
      <c r="AN1121" s="16">
        <v>0.30990415335463301</v>
      </c>
      <c r="AO1121" s="16">
        <v>0.250201126307321</v>
      </c>
      <c r="AP1121" s="16">
        <v>0.21004184100418399</v>
      </c>
      <c r="AQ1121" s="16"/>
      <c r="AR1121" s="16">
        <v>0.22955974842767299</v>
      </c>
      <c r="AS1121" s="16">
        <v>0.27500000000000002</v>
      </c>
      <c r="AT1121" s="16"/>
      <c r="AU1121" s="16">
        <v>0.26510480887792798</v>
      </c>
      <c r="AV1121" s="16">
        <v>0.26059654631083201</v>
      </c>
      <c r="AW1121" s="16"/>
      <c r="AX1121" s="16">
        <v>0.21436984687868099</v>
      </c>
      <c r="AY1121" s="16">
        <v>0.27030083691472501</v>
      </c>
      <c r="AZ1121" s="16"/>
      <c r="BA1121" s="16">
        <v>0.29558011049723798</v>
      </c>
      <c r="BB1121" s="16">
        <v>0.25876120619396897</v>
      </c>
      <c r="BC1121" s="16"/>
      <c r="BD1121" s="16">
        <v>0.28691099476439802</v>
      </c>
      <c r="BE1121" s="16">
        <v>0.25561993047508702</v>
      </c>
      <c r="BF1121" s="16"/>
      <c r="BG1121" s="16">
        <v>0.239864864864865</v>
      </c>
      <c r="BH1121" s="16">
        <v>0.26256533976678698</v>
      </c>
      <c r="BI1121" s="16"/>
      <c r="BJ1121" s="16">
        <v>0.21634615384615399</v>
      </c>
      <c r="BK1121" s="16">
        <v>0.26732673267326701</v>
      </c>
      <c r="BL1121" s="16"/>
      <c r="BM1121" s="16">
        <v>0.21012658227848099</v>
      </c>
      <c r="BN1121" s="16">
        <v>0.26543589743589702</v>
      </c>
      <c r="BO1121" s="16"/>
      <c r="BP1121" s="16">
        <v>0.258278145695364</v>
      </c>
      <c r="BQ1121" s="16">
        <v>0.26168024003429102</v>
      </c>
    </row>
    <row r="1122" spans="2:69" x14ac:dyDescent="0.25">
      <c r="B1122" t="s">
        <v>506</v>
      </c>
      <c r="C1122" s="16">
        <v>6.5844402277039804E-2</v>
      </c>
      <c r="D1122" s="16">
        <v>6.5476190476190493E-2</v>
      </c>
      <c r="E1122" s="16">
        <v>6.7773167358229594E-2</v>
      </c>
      <c r="F1122" s="16">
        <v>6.0371517027863801E-2</v>
      </c>
      <c r="G1122" s="16">
        <v>5.08720930232558E-2</v>
      </c>
      <c r="H1122" s="16">
        <v>8.1942336874051599E-2</v>
      </c>
      <c r="I1122" s="16">
        <v>5.9268600252206802E-2</v>
      </c>
      <c r="J1122" s="16">
        <v>6.5656565656565705E-2</v>
      </c>
      <c r="K1122" s="16">
        <v>7.5630252100840303E-2</v>
      </c>
      <c r="L1122" s="16">
        <v>2.6548672566371698E-2</v>
      </c>
      <c r="M1122" s="16"/>
      <c r="N1122" s="16">
        <v>0.118072289156627</v>
      </c>
      <c r="O1122" s="16">
        <v>6.3492063492063502E-2</v>
      </c>
      <c r="P1122" s="16">
        <v>6.2616822429906502E-2</v>
      </c>
      <c r="Q1122" s="16">
        <v>5.1824817518248197E-2</v>
      </c>
      <c r="R1122" s="16"/>
      <c r="S1122" s="16">
        <v>8.17490494296578E-2</v>
      </c>
      <c r="T1122" s="16">
        <v>8.1339712918660295E-2</v>
      </c>
      <c r="U1122" s="16">
        <v>6.4655172413793094E-2</v>
      </c>
      <c r="V1122" s="16">
        <v>9.2793682132280397E-2</v>
      </c>
      <c r="W1122" s="16">
        <v>4.42764578833693E-2</v>
      </c>
      <c r="X1122" s="16">
        <v>6.0194174757281602E-2</v>
      </c>
      <c r="Y1122" s="16">
        <v>3.7313432835820899E-2</v>
      </c>
      <c r="Z1122" s="16"/>
      <c r="AA1122" s="16">
        <v>5.0655542312276501E-2</v>
      </c>
      <c r="AB1122" s="16">
        <v>7.2939866369710504E-2</v>
      </c>
      <c r="AC1122" s="16"/>
      <c r="AD1122" s="16">
        <v>7.0212765957446799E-2</v>
      </c>
      <c r="AE1122" s="16">
        <v>6.4248704663212405E-2</v>
      </c>
      <c r="AF1122" s="16"/>
      <c r="AG1122" s="16">
        <v>8.10276679841897E-2</v>
      </c>
      <c r="AH1122" s="16">
        <v>5.1824817518248197E-2</v>
      </c>
      <c r="AI1122" s="16"/>
      <c r="AJ1122" s="16">
        <v>4.3798608268522297E-2</v>
      </c>
      <c r="AK1122" s="16">
        <v>8.4895649097983694E-2</v>
      </c>
      <c r="AL1122" s="16"/>
      <c r="AM1122" s="16">
        <v>0.22741433021806901</v>
      </c>
      <c r="AN1122" s="16">
        <v>9.2651757188498399E-2</v>
      </c>
      <c r="AO1122" s="16">
        <v>4.6259050683829399E-2</v>
      </c>
      <c r="AP1122" s="16">
        <v>3.5146443514644403E-2</v>
      </c>
      <c r="AQ1122" s="16"/>
      <c r="AR1122" s="16">
        <v>5.8490566037735801E-2</v>
      </c>
      <c r="AS1122" s="16">
        <v>6.90217391304348E-2</v>
      </c>
      <c r="AT1122" s="16"/>
      <c r="AU1122" s="16">
        <v>6.1652281134402E-2</v>
      </c>
      <c r="AV1122" s="16">
        <v>6.6606862525229904E-2</v>
      </c>
      <c r="AW1122" s="16"/>
      <c r="AX1122" s="16">
        <v>6.7137809187279199E-2</v>
      </c>
      <c r="AY1122" s="16">
        <v>6.5596019000226199E-2</v>
      </c>
      <c r="AZ1122" s="16"/>
      <c r="BA1122" s="16">
        <v>6.9060773480663001E-2</v>
      </c>
      <c r="BB1122" s="16">
        <v>6.5607171964140204E-2</v>
      </c>
      <c r="BC1122" s="16"/>
      <c r="BD1122" s="16">
        <v>6.7015706806282702E-2</v>
      </c>
      <c r="BE1122" s="16">
        <v>6.5585168018540002E-2</v>
      </c>
      <c r="BF1122" s="16"/>
      <c r="BG1122" s="16">
        <v>6.41891891891892E-2</v>
      </c>
      <c r="BH1122" s="16">
        <v>6.5942903096099695E-2</v>
      </c>
      <c r="BI1122" s="16"/>
      <c r="BJ1122" s="16">
        <v>5.2884615384615398E-2</v>
      </c>
      <c r="BK1122" s="16">
        <v>6.7585019371502394E-2</v>
      </c>
      <c r="BL1122" s="16"/>
      <c r="BM1122" s="16">
        <v>5.82278481012658E-2</v>
      </c>
      <c r="BN1122" s="16">
        <v>6.6461538461538502E-2</v>
      </c>
      <c r="BO1122" s="16"/>
      <c r="BP1122" s="16">
        <v>6.7880794701986796E-2</v>
      </c>
      <c r="BQ1122" s="16">
        <v>6.5580797256751006E-2</v>
      </c>
    </row>
    <row r="1123" spans="2:69" x14ac:dyDescent="0.25">
      <c r="B1123" t="s">
        <v>507</v>
      </c>
      <c r="C1123" s="16">
        <v>1.91650853889943E-2</v>
      </c>
      <c r="D1123" s="16">
        <v>2.0833333333333301E-2</v>
      </c>
      <c r="E1123" s="16">
        <v>1.9363762102351301E-2</v>
      </c>
      <c r="F1123" s="16">
        <v>1.08359133126935E-2</v>
      </c>
      <c r="G1123" s="16">
        <v>1.4534883720930199E-2</v>
      </c>
      <c r="H1123" s="16">
        <v>1.8209408194233698E-2</v>
      </c>
      <c r="I1123" s="16">
        <v>2.9003783102143799E-2</v>
      </c>
      <c r="J1123" s="16">
        <v>5.0505050505050501E-3</v>
      </c>
      <c r="K1123" s="16">
        <v>5.0420168067226899E-2</v>
      </c>
      <c r="L1123" s="16">
        <v>1.7699115044247801E-2</v>
      </c>
      <c r="M1123" s="16"/>
      <c r="N1123" s="16">
        <v>3.2530120481927702E-2</v>
      </c>
      <c r="O1123" s="16">
        <v>2.06349206349206E-2</v>
      </c>
      <c r="P1123" s="16">
        <v>1.7757009345794401E-2</v>
      </c>
      <c r="Q1123" s="16">
        <v>1.5328467153284699E-2</v>
      </c>
      <c r="R1123" s="16"/>
      <c r="S1123" s="16">
        <v>3.9923954372623603E-2</v>
      </c>
      <c r="T1123" s="16">
        <v>1.67464114832536E-2</v>
      </c>
      <c r="U1123" s="16">
        <v>1.72413793103448E-2</v>
      </c>
      <c r="V1123" s="16">
        <v>2.0730503455083898E-2</v>
      </c>
      <c r="W1123" s="16">
        <v>1.8358531317494601E-2</v>
      </c>
      <c r="X1123" s="16">
        <v>1.1650485436893201E-2</v>
      </c>
      <c r="Y1123" s="16">
        <v>1.9402985074626899E-2</v>
      </c>
      <c r="Z1123" s="16"/>
      <c r="AA1123" s="16">
        <v>1.6090584028605501E-2</v>
      </c>
      <c r="AB1123" s="16">
        <v>2.06013363028953E-2</v>
      </c>
      <c r="AC1123" s="16"/>
      <c r="AD1123" s="16">
        <v>1.8439716312056698E-2</v>
      </c>
      <c r="AE1123" s="16">
        <v>1.9430051813471499E-2</v>
      </c>
      <c r="AF1123" s="16"/>
      <c r="AG1123" s="16">
        <v>2.3320158102766799E-2</v>
      </c>
      <c r="AH1123" s="16">
        <v>1.5328467153284699E-2</v>
      </c>
      <c r="AI1123" s="16"/>
      <c r="AJ1123" s="16">
        <v>1.4735980352026201E-2</v>
      </c>
      <c r="AK1123" s="16">
        <v>2.2992571630703899E-2</v>
      </c>
      <c r="AL1123" s="16"/>
      <c r="AM1123" s="16">
        <v>5.9190031152648002E-2</v>
      </c>
      <c r="AN1123" s="16">
        <v>3.5942492012779603E-2</v>
      </c>
      <c r="AO1123" s="16">
        <v>1.12630732099759E-2</v>
      </c>
      <c r="AP1123" s="16">
        <v>7.5313807531380804E-3</v>
      </c>
      <c r="AQ1123" s="16"/>
      <c r="AR1123" s="16">
        <v>1.1949685534591199E-2</v>
      </c>
      <c r="AS1123" s="16">
        <v>2.2282608695652201E-2</v>
      </c>
      <c r="AT1123" s="16"/>
      <c r="AU1123" s="16">
        <v>2.46609124537608E-2</v>
      </c>
      <c r="AV1123" s="16">
        <v>1.8165507961426301E-2</v>
      </c>
      <c r="AW1123" s="16"/>
      <c r="AX1123" s="16">
        <v>1.29564193168433E-2</v>
      </c>
      <c r="AY1123" s="16">
        <v>2.0357385206966699E-2</v>
      </c>
      <c r="AZ1123" s="16"/>
      <c r="BA1123" s="16">
        <v>3.0386740331491701E-2</v>
      </c>
      <c r="BB1123" s="16">
        <v>1.8337408312958398E-2</v>
      </c>
      <c r="BC1123" s="16"/>
      <c r="BD1123" s="16">
        <v>1.8848167539267002E-2</v>
      </c>
      <c r="BE1123" s="16">
        <v>1.9235225955967598E-2</v>
      </c>
      <c r="BF1123" s="16"/>
      <c r="BG1123" s="16">
        <v>1.0135135135135099E-2</v>
      </c>
      <c r="BH1123" s="16">
        <v>1.9702452754322499E-2</v>
      </c>
      <c r="BI1123" s="16"/>
      <c r="BJ1123" s="16">
        <v>1.76282051282051E-2</v>
      </c>
      <c r="BK1123" s="16">
        <v>1.93715023676281E-2</v>
      </c>
      <c r="BL1123" s="16"/>
      <c r="BM1123" s="16">
        <v>2.53164556962025E-2</v>
      </c>
      <c r="BN1123" s="16">
        <v>1.8666666666666699E-2</v>
      </c>
      <c r="BO1123" s="16"/>
      <c r="BP1123" s="16">
        <v>1.4900662251655599E-2</v>
      </c>
      <c r="BQ1123" s="16">
        <v>1.9717102443206201E-2</v>
      </c>
    </row>
    <row r="1124" spans="2:69" x14ac:dyDescent="0.25">
      <c r="B1124" t="s">
        <v>508</v>
      </c>
      <c r="C1124" s="16">
        <v>7.0208728652751398E-3</v>
      </c>
      <c r="D1124" s="16">
        <v>1.0416666666666701E-2</v>
      </c>
      <c r="E1124" s="16">
        <v>2.7662517289073298E-3</v>
      </c>
      <c r="F1124" s="16">
        <v>6.1919504643962904E-3</v>
      </c>
      <c r="G1124" s="16">
        <v>5.8139534883720903E-3</v>
      </c>
      <c r="H1124" s="16">
        <v>9.1047040971168405E-3</v>
      </c>
      <c r="I1124" s="16">
        <v>7.5662042875157603E-3</v>
      </c>
      <c r="J1124" s="16">
        <v>5.0505050505050501E-3</v>
      </c>
      <c r="K1124" s="16">
        <v>8.4033613445378096E-3</v>
      </c>
      <c r="L1124" s="16">
        <v>0</v>
      </c>
      <c r="M1124" s="16"/>
      <c r="N1124" s="16">
        <v>2.16867469879518E-2</v>
      </c>
      <c r="O1124" s="16">
        <v>4.7619047619047597E-3</v>
      </c>
      <c r="P1124" s="16">
        <v>2.80373831775701E-3</v>
      </c>
      <c r="Q1124" s="16">
        <v>4.7445255474452596E-3</v>
      </c>
      <c r="R1124" s="16"/>
      <c r="S1124" s="16">
        <v>1.7110266159695801E-2</v>
      </c>
      <c r="T1124" s="16">
        <v>1.43540669856459E-2</v>
      </c>
      <c r="U1124" s="16">
        <v>4.3103448275862103E-3</v>
      </c>
      <c r="V1124" s="16">
        <v>7.8973346495557692E-3</v>
      </c>
      <c r="W1124" s="16">
        <v>2.15982721382289E-3</v>
      </c>
      <c r="X1124" s="16">
        <v>3.88349514563107E-3</v>
      </c>
      <c r="Y1124" s="16">
        <v>5.9701492537313399E-3</v>
      </c>
      <c r="Z1124" s="16"/>
      <c r="AA1124" s="16">
        <v>4.1716328963051297E-3</v>
      </c>
      <c r="AB1124" s="16">
        <v>8.3518930957683698E-3</v>
      </c>
      <c r="AC1124" s="16"/>
      <c r="AD1124" s="16">
        <v>9.21985815602837E-3</v>
      </c>
      <c r="AE1124" s="16">
        <v>6.2176165803108797E-3</v>
      </c>
      <c r="AF1124" s="16"/>
      <c r="AG1124" s="16">
        <v>9.4861660079051408E-3</v>
      </c>
      <c r="AH1124" s="16">
        <v>4.7445255474452596E-3</v>
      </c>
      <c r="AI1124" s="16"/>
      <c r="AJ1124" s="16">
        <v>4.0933278755628296E-3</v>
      </c>
      <c r="AK1124" s="16">
        <v>9.5507605235231694E-3</v>
      </c>
      <c r="AL1124" s="16"/>
      <c r="AM1124" s="16">
        <v>4.67289719626168E-2</v>
      </c>
      <c r="AN1124" s="16">
        <v>7.1884984025559102E-3</v>
      </c>
      <c r="AO1124" s="16">
        <v>3.62027353177796E-3</v>
      </c>
      <c r="AP1124" s="16">
        <v>3.3472803347280298E-3</v>
      </c>
      <c r="AQ1124" s="16"/>
      <c r="AR1124" s="16">
        <v>3.1446540880503099E-3</v>
      </c>
      <c r="AS1124" s="16">
        <v>8.6956521739130401E-3</v>
      </c>
      <c r="AT1124" s="16"/>
      <c r="AU1124" s="16">
        <v>1.1097410604192399E-2</v>
      </c>
      <c r="AV1124" s="16">
        <v>6.2794348508634201E-3</v>
      </c>
      <c r="AW1124" s="16"/>
      <c r="AX1124" s="16">
        <v>4.7114252061248498E-3</v>
      </c>
      <c r="AY1124" s="16">
        <v>7.4643745758878098E-3</v>
      </c>
      <c r="AZ1124" s="16"/>
      <c r="BA1124" s="16">
        <v>8.2872928176795594E-3</v>
      </c>
      <c r="BB1124" s="16">
        <v>6.9274653626731899E-3</v>
      </c>
      <c r="BC1124" s="16"/>
      <c r="BD1124" s="16">
        <v>7.3298429319371703E-3</v>
      </c>
      <c r="BE1124" s="16">
        <v>6.9524913093858597E-3</v>
      </c>
      <c r="BF1124" s="16"/>
      <c r="BG1124" s="16">
        <v>6.7567567567567597E-3</v>
      </c>
      <c r="BH1124" s="16">
        <v>7.0365902694008798E-3</v>
      </c>
      <c r="BI1124" s="16"/>
      <c r="BJ1124" s="16">
        <v>4.8076923076923097E-3</v>
      </c>
      <c r="BK1124" s="16">
        <v>7.3181231166594904E-3</v>
      </c>
      <c r="BL1124" s="16"/>
      <c r="BM1124" s="16">
        <v>1.5189873417721499E-2</v>
      </c>
      <c r="BN1124" s="16">
        <v>6.3589743589743597E-3</v>
      </c>
      <c r="BO1124" s="16"/>
      <c r="BP1124" s="16">
        <v>3.3112582781457001E-3</v>
      </c>
      <c r="BQ1124" s="16">
        <v>7.5010715816545203E-3</v>
      </c>
    </row>
    <row r="1125" spans="2:69" x14ac:dyDescent="0.25">
      <c r="B1125" t="s">
        <v>68</v>
      </c>
      <c r="C1125" s="16">
        <v>3.79506641366224E-3</v>
      </c>
      <c r="D1125" s="16">
        <v>0</v>
      </c>
      <c r="E1125" s="16">
        <v>1.3831258644536699E-3</v>
      </c>
      <c r="F1125" s="16">
        <v>1.54798761609907E-3</v>
      </c>
      <c r="G1125" s="16">
        <v>7.2674418604651196E-3</v>
      </c>
      <c r="H1125" s="16">
        <v>6.0698027314112302E-3</v>
      </c>
      <c r="I1125" s="16">
        <v>6.30517023959647E-3</v>
      </c>
      <c r="J1125" s="16">
        <v>0</v>
      </c>
      <c r="K1125" s="16">
        <v>0</v>
      </c>
      <c r="L1125" s="16">
        <v>0</v>
      </c>
      <c r="M1125" s="16"/>
      <c r="N1125" s="16">
        <v>8.4337349397590397E-3</v>
      </c>
      <c r="O1125" s="16">
        <v>6.3492063492063501E-3</v>
      </c>
      <c r="P1125" s="16">
        <v>1.8691588785046699E-3</v>
      </c>
      <c r="Q1125" s="16">
        <v>2.55474452554745E-3</v>
      </c>
      <c r="R1125" s="16"/>
      <c r="S1125" s="16">
        <v>3.8022813688212902E-3</v>
      </c>
      <c r="T1125" s="16">
        <v>0</v>
      </c>
      <c r="U1125" s="16">
        <v>0</v>
      </c>
      <c r="V1125" s="16">
        <v>6.9101678183612998E-3</v>
      </c>
      <c r="W1125" s="16">
        <v>3.2397408207343399E-3</v>
      </c>
      <c r="X1125" s="16">
        <v>0</v>
      </c>
      <c r="Y1125" s="16">
        <v>2.9850746268656699E-3</v>
      </c>
      <c r="Z1125" s="16"/>
      <c r="AA1125" s="16">
        <v>5.9594755661501796E-4</v>
      </c>
      <c r="AB1125" s="16">
        <v>5.2895322939866402E-3</v>
      </c>
      <c r="AC1125" s="16"/>
      <c r="AD1125" s="16">
        <v>4.2553191489361703E-3</v>
      </c>
      <c r="AE1125" s="16">
        <v>3.6269430051813498E-3</v>
      </c>
      <c r="AF1125" s="16"/>
      <c r="AG1125" s="16">
        <v>5.1383399209486199E-3</v>
      </c>
      <c r="AH1125" s="16">
        <v>2.55474452554745E-3</v>
      </c>
      <c r="AI1125" s="16"/>
      <c r="AJ1125" s="16">
        <v>1.63733115022513E-3</v>
      </c>
      <c r="AK1125" s="16">
        <v>5.6597099398655801E-3</v>
      </c>
      <c r="AL1125" s="16"/>
      <c r="AM1125" s="16">
        <v>2.4922118380062301E-2</v>
      </c>
      <c r="AN1125" s="16">
        <v>5.5910543130990404E-3</v>
      </c>
      <c r="AO1125" s="16">
        <v>1.20675784392599E-3</v>
      </c>
      <c r="AP1125" s="16">
        <v>1.6736401673640201E-3</v>
      </c>
      <c r="AQ1125" s="16"/>
      <c r="AR1125" s="16">
        <v>1.2578616352201301E-3</v>
      </c>
      <c r="AS1125" s="16">
        <v>4.8913043478260899E-3</v>
      </c>
      <c r="AT1125" s="16"/>
      <c r="AU1125" s="16">
        <v>0</v>
      </c>
      <c r="AV1125" s="16">
        <v>4.4853106077595902E-3</v>
      </c>
      <c r="AW1125" s="16"/>
      <c r="AX1125" s="16">
        <v>3.53356890459364E-3</v>
      </c>
      <c r="AY1125" s="16">
        <v>3.84528387242705E-3</v>
      </c>
      <c r="AZ1125" s="16"/>
      <c r="BA1125" s="16">
        <v>1.6574585635359101E-2</v>
      </c>
      <c r="BB1125" s="16">
        <v>2.8524857375713101E-3</v>
      </c>
      <c r="BC1125" s="16"/>
      <c r="BD1125" s="16">
        <v>4.1884816753926697E-3</v>
      </c>
      <c r="BE1125" s="16">
        <v>3.7079953650057899E-3</v>
      </c>
      <c r="BF1125" s="16"/>
      <c r="BG1125" s="16">
        <v>0</v>
      </c>
      <c r="BH1125" s="16">
        <v>4.0209087253719302E-3</v>
      </c>
      <c r="BI1125" s="16"/>
      <c r="BJ1125" s="16">
        <v>1.6025641025640999E-3</v>
      </c>
      <c r="BK1125" s="16">
        <v>4.08953938872148E-3</v>
      </c>
      <c r="BL1125" s="16"/>
      <c r="BM1125" s="16">
        <v>2.5316455696202502E-3</v>
      </c>
      <c r="BN1125" s="16">
        <v>3.8974358974359002E-3</v>
      </c>
      <c r="BO1125" s="16"/>
      <c r="BP1125" s="16">
        <v>0</v>
      </c>
      <c r="BQ1125" s="16">
        <v>4.2863266180883002E-3</v>
      </c>
    </row>
    <row r="1126" spans="2:69" x14ac:dyDescent="0.25">
      <c r="C1126" s="16"/>
      <c r="D1126" s="16"/>
      <c r="E1126" s="16"/>
      <c r="F1126" s="16"/>
      <c r="G1126" s="16"/>
      <c r="H1126" s="16"/>
      <c r="I1126" s="16"/>
      <c r="J1126" s="16"/>
      <c r="K1126" s="16"/>
      <c r="L1126" s="16"/>
      <c r="M1126" s="16"/>
      <c r="N1126" s="16"/>
      <c r="O1126" s="16"/>
      <c r="P1126" s="16"/>
      <c r="Q1126" s="16"/>
      <c r="R1126" s="16"/>
      <c r="S1126" s="16"/>
      <c r="T1126" s="16"/>
      <c r="U1126" s="16"/>
      <c r="V1126" s="16"/>
      <c r="W1126" s="16"/>
      <c r="X1126" s="16"/>
      <c r="Y1126" s="16"/>
      <c r="Z1126" s="16"/>
      <c r="AA1126" s="16"/>
      <c r="AB1126" s="16"/>
      <c r="AC1126" s="16"/>
      <c r="AD1126" s="16"/>
      <c r="AE1126" s="16"/>
      <c r="AF1126" s="16"/>
      <c r="AG1126" s="16"/>
      <c r="AH1126" s="16"/>
      <c r="AI1126" s="16"/>
      <c r="AJ1126" s="16"/>
      <c r="AK1126" s="16"/>
      <c r="AL1126" s="16"/>
      <c r="AM1126" s="16"/>
      <c r="AN1126" s="16"/>
      <c r="AO1126" s="16"/>
      <c r="AP1126" s="16"/>
      <c r="AQ1126" s="16"/>
      <c r="AR1126" s="16"/>
      <c r="AS1126" s="16"/>
      <c r="AT1126" s="16"/>
      <c r="AU1126" s="16"/>
      <c r="AV1126" s="16"/>
      <c r="AW1126" s="16"/>
      <c r="AX1126" s="16"/>
      <c r="AY1126" s="16"/>
      <c r="AZ1126" s="16"/>
      <c r="BA1126" s="16"/>
      <c r="BB1126" s="16"/>
      <c r="BC1126" s="16"/>
      <c r="BD1126" s="16"/>
      <c r="BE1126" s="16"/>
      <c r="BF1126" s="16"/>
      <c r="BG1126" s="16"/>
      <c r="BH1126" s="16"/>
      <c r="BI1126" s="16"/>
      <c r="BJ1126" s="16"/>
      <c r="BK1126" s="16"/>
      <c r="BL1126" s="16"/>
      <c r="BM1126" s="16"/>
      <c r="BN1126" s="16"/>
      <c r="BO1126" s="16"/>
      <c r="BP1126" s="16"/>
      <c r="BQ1126" s="16"/>
    </row>
    <row r="1127" spans="2:69" x14ac:dyDescent="0.25">
      <c r="B1127" s="6" t="s">
        <v>521</v>
      </c>
      <c r="C1127" s="16"/>
      <c r="D1127" s="16"/>
      <c r="E1127" s="16"/>
      <c r="F1127" s="16"/>
      <c r="G1127" s="16"/>
      <c r="H1127" s="16"/>
      <c r="I1127" s="16"/>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row>
    <row r="1128" spans="2:69" x14ac:dyDescent="0.25">
      <c r="B1128" s="23" t="s">
        <v>70</v>
      </c>
      <c r="C1128" s="16"/>
      <c r="D1128" s="16"/>
      <c r="E1128" s="16"/>
      <c r="F1128" s="16"/>
      <c r="G1128" s="16"/>
      <c r="H1128" s="16"/>
      <c r="I1128" s="16"/>
      <c r="J1128" s="16"/>
      <c r="K1128" s="16"/>
      <c r="L1128" s="16"/>
      <c r="M1128" s="16"/>
      <c r="N1128" s="16"/>
      <c r="O1128" s="16"/>
      <c r="P1128" s="16"/>
      <c r="Q1128" s="16"/>
      <c r="R1128" s="16"/>
      <c r="S1128" s="16"/>
      <c r="T1128" s="16"/>
      <c r="U1128" s="16"/>
      <c r="V1128" s="16"/>
      <c r="W1128" s="16"/>
      <c r="X1128" s="16"/>
      <c r="Y1128" s="16"/>
      <c r="Z1128" s="16"/>
      <c r="AA1128" s="16"/>
      <c r="AB1128" s="16"/>
      <c r="AC1128" s="16"/>
      <c r="AD1128" s="16"/>
      <c r="AE1128" s="16"/>
      <c r="AF1128" s="16"/>
      <c r="AG1128" s="16"/>
      <c r="AH1128" s="16"/>
      <c r="AI1128" s="16"/>
      <c r="AJ1128" s="16"/>
      <c r="AK1128" s="16"/>
      <c r="AL1128" s="16"/>
      <c r="AM1128" s="16"/>
      <c r="AN1128" s="16"/>
      <c r="AO1128" s="16"/>
      <c r="AP1128" s="16"/>
      <c r="AQ1128" s="16"/>
      <c r="AR1128" s="16"/>
      <c r="AS1128" s="16"/>
      <c r="AT1128" s="16"/>
      <c r="AU1128" s="16"/>
      <c r="AV1128" s="16"/>
      <c r="AW1128" s="16"/>
      <c r="AX1128" s="16"/>
      <c r="AY1128" s="16"/>
      <c r="AZ1128" s="16"/>
      <c r="BA1128" s="16"/>
      <c r="BB1128" s="16"/>
      <c r="BC1128" s="16"/>
      <c r="BD1128" s="16"/>
      <c r="BE1128" s="16"/>
      <c r="BF1128" s="16"/>
      <c r="BG1128" s="16"/>
      <c r="BH1128" s="16"/>
      <c r="BI1128" s="16"/>
      <c r="BJ1128" s="16"/>
      <c r="BK1128" s="16"/>
      <c r="BL1128" s="16"/>
      <c r="BM1128" s="16"/>
      <c r="BN1128" s="16"/>
      <c r="BO1128" s="16"/>
      <c r="BP1128" s="16"/>
      <c r="BQ1128" s="16"/>
    </row>
    <row r="1129" spans="2:69" x14ac:dyDescent="0.25">
      <c r="B1129" t="s">
        <v>510</v>
      </c>
      <c r="C1129" s="16">
        <v>0.57647058823529396</v>
      </c>
      <c r="D1129" s="16">
        <v>0.66071428571428603</v>
      </c>
      <c r="E1129" s="16">
        <v>0.634854771784232</v>
      </c>
      <c r="F1129" s="16">
        <v>0.59133126934984503</v>
      </c>
      <c r="G1129" s="16">
        <v>0.42296511627907002</v>
      </c>
      <c r="H1129" s="16">
        <v>0.55614567526555403</v>
      </c>
      <c r="I1129" s="16">
        <v>0.64564943253467799</v>
      </c>
      <c r="J1129" s="16">
        <v>0.52020202020202</v>
      </c>
      <c r="K1129" s="16">
        <v>0.36134453781512599</v>
      </c>
      <c r="L1129" s="16">
        <v>0.62831858407079599</v>
      </c>
      <c r="M1129" s="16"/>
      <c r="N1129" s="16">
        <v>0.58915662650602396</v>
      </c>
      <c r="O1129" s="16">
        <v>0.59206349206349196</v>
      </c>
      <c r="P1129" s="16">
        <v>0.56822429906542105</v>
      </c>
      <c r="Q1129" s="16">
        <v>0.57226277372262802</v>
      </c>
      <c r="R1129" s="16"/>
      <c r="S1129" s="16">
        <v>0.55703422053231899</v>
      </c>
      <c r="T1129" s="16">
        <v>0.52392344497607701</v>
      </c>
      <c r="U1129" s="16">
        <v>0.59267241379310298</v>
      </c>
      <c r="V1129" s="16">
        <v>0.58835143139190504</v>
      </c>
      <c r="W1129" s="16">
        <v>0.59719222462203003</v>
      </c>
      <c r="X1129" s="16">
        <v>0.57572815533980604</v>
      </c>
      <c r="Y1129" s="16">
        <v>0.546268656716418</v>
      </c>
      <c r="Z1129" s="16"/>
      <c r="AA1129" s="16">
        <v>0.54529201430274099</v>
      </c>
      <c r="AB1129" s="16">
        <v>0.59103563474387499</v>
      </c>
      <c r="AC1129" s="16"/>
      <c r="AD1129" s="16">
        <v>0.57092198581560305</v>
      </c>
      <c r="AE1129" s="16">
        <v>0.57849740932642502</v>
      </c>
      <c r="AF1129" s="16"/>
      <c r="AG1129" s="16">
        <v>0.58102766798419003</v>
      </c>
      <c r="AH1129" s="16">
        <v>0.57226277372262802</v>
      </c>
      <c r="AI1129" s="16"/>
      <c r="AJ1129" s="16">
        <v>0.57756856324191597</v>
      </c>
      <c r="AK1129" s="16">
        <v>0.57552175451008103</v>
      </c>
      <c r="AL1129" s="16"/>
      <c r="AM1129" s="16">
        <v>0.49844236760124599</v>
      </c>
      <c r="AN1129" s="16">
        <v>0.53753993610223605</v>
      </c>
      <c r="AO1129" s="16">
        <v>0.585277554304103</v>
      </c>
      <c r="AP1129" s="16">
        <v>0.61924686192468603</v>
      </c>
      <c r="AQ1129" s="16"/>
      <c r="AR1129" s="16">
        <v>0.55157232704402503</v>
      </c>
      <c r="AS1129" s="16">
        <v>0.58722826086956503</v>
      </c>
      <c r="AT1129" s="16"/>
      <c r="AU1129" s="16">
        <v>0.54870530209617796</v>
      </c>
      <c r="AV1129" s="16">
        <v>0.58152052029603096</v>
      </c>
      <c r="AW1129" s="16"/>
      <c r="AX1129" s="16">
        <v>0.53121319199057704</v>
      </c>
      <c r="AY1129" s="16">
        <v>0.58516172811581102</v>
      </c>
      <c r="AZ1129" s="16"/>
      <c r="BA1129" s="16">
        <v>0.549723756906077</v>
      </c>
      <c r="BB1129" s="16">
        <v>0.57844335778321099</v>
      </c>
      <c r="BC1129" s="16"/>
      <c r="BD1129" s="16">
        <v>0.57591623036649198</v>
      </c>
      <c r="BE1129" s="16">
        <v>0.57659327925840098</v>
      </c>
      <c r="BF1129" s="16"/>
      <c r="BG1129" s="16">
        <v>0.51351351351351304</v>
      </c>
      <c r="BH1129" s="16">
        <v>0.58021712907116996</v>
      </c>
      <c r="BI1129" s="16"/>
      <c r="BJ1129" s="16">
        <v>0.51121794871794901</v>
      </c>
      <c r="BK1129" s="16">
        <v>0.58523461041756397</v>
      </c>
      <c r="BL1129" s="16"/>
      <c r="BM1129" s="16">
        <v>0.54177215189873396</v>
      </c>
      <c r="BN1129" s="16">
        <v>0.57928205128205101</v>
      </c>
      <c r="BO1129" s="16"/>
      <c r="BP1129" s="16">
        <v>0.56125827814569496</v>
      </c>
      <c r="BQ1129" s="16">
        <v>0.57843977711101602</v>
      </c>
    </row>
    <row r="1130" spans="2:69" x14ac:dyDescent="0.25">
      <c r="B1130" t="s">
        <v>511</v>
      </c>
      <c r="C1130" s="16">
        <v>0.57362428842504698</v>
      </c>
      <c r="D1130" s="16">
        <v>0.59821428571428603</v>
      </c>
      <c r="E1130" s="16">
        <v>0.52558782849239305</v>
      </c>
      <c r="F1130" s="16">
        <v>0.55727554179566596</v>
      </c>
      <c r="G1130" s="16">
        <v>0.50581395348837199</v>
      </c>
      <c r="H1130" s="16">
        <v>0.60773899848254898</v>
      </c>
      <c r="I1130" s="16">
        <v>0.61664564943253497</v>
      </c>
      <c r="J1130" s="16">
        <v>0.57575757575757602</v>
      </c>
      <c r="K1130" s="16">
        <v>0.39495798319327702</v>
      </c>
      <c r="L1130" s="16">
        <v>0.72566371681415898</v>
      </c>
      <c r="M1130" s="16"/>
      <c r="N1130" s="16">
        <v>0.66265060240963902</v>
      </c>
      <c r="O1130" s="16">
        <v>0.6</v>
      </c>
      <c r="P1130" s="16">
        <v>0.55887850467289701</v>
      </c>
      <c r="Q1130" s="16">
        <v>0.54635036496350398</v>
      </c>
      <c r="R1130" s="16"/>
      <c r="S1130" s="16">
        <v>0.59695817490494296</v>
      </c>
      <c r="T1130" s="16">
        <v>0.55980861244019098</v>
      </c>
      <c r="U1130" s="16">
        <v>0.54525862068965503</v>
      </c>
      <c r="V1130" s="16">
        <v>0.60710760118460005</v>
      </c>
      <c r="W1130" s="16">
        <v>0.54103671706263501</v>
      </c>
      <c r="X1130" s="16">
        <v>0.55242718446601902</v>
      </c>
      <c r="Y1130" s="16">
        <v>0.57014925373134295</v>
      </c>
      <c r="Z1130" s="16"/>
      <c r="AA1130" s="16">
        <v>0.49940405244338498</v>
      </c>
      <c r="AB1130" s="16">
        <v>0.60829621380846299</v>
      </c>
      <c r="AC1130" s="16"/>
      <c r="AD1130" s="16">
        <v>0.584397163120567</v>
      </c>
      <c r="AE1130" s="16">
        <v>0.56968911917098397</v>
      </c>
      <c r="AF1130" s="16"/>
      <c r="AG1130" s="16">
        <v>0.60316205533596801</v>
      </c>
      <c r="AH1130" s="16">
        <v>0.54635036496350398</v>
      </c>
      <c r="AI1130" s="16"/>
      <c r="AJ1130" s="16">
        <v>0.57347523536635303</v>
      </c>
      <c r="AK1130" s="16">
        <v>0.57375309515387296</v>
      </c>
      <c r="AL1130" s="16"/>
      <c r="AM1130" s="16">
        <v>0.51401869158878499</v>
      </c>
      <c r="AN1130" s="16">
        <v>0.58706070287539902</v>
      </c>
      <c r="AO1130" s="16">
        <v>0.58608205953338699</v>
      </c>
      <c r="AP1130" s="16">
        <v>0.55062761506276103</v>
      </c>
      <c r="AQ1130" s="16"/>
      <c r="AR1130" s="16">
        <v>0.50943396226415105</v>
      </c>
      <c r="AS1130" s="16">
        <v>0.60135869565217404</v>
      </c>
      <c r="AT1130" s="16"/>
      <c r="AU1130" s="16">
        <v>0.52897657213316895</v>
      </c>
      <c r="AV1130" s="16">
        <v>0.58174478582641898</v>
      </c>
      <c r="AW1130" s="16"/>
      <c r="AX1130" s="16">
        <v>0.53356890459364004</v>
      </c>
      <c r="AY1130" s="16">
        <v>0.58131644424338402</v>
      </c>
      <c r="AZ1130" s="16"/>
      <c r="BA1130" s="16">
        <v>0.55801104972375704</v>
      </c>
      <c r="BB1130" s="16">
        <v>0.57477587612061898</v>
      </c>
      <c r="BC1130" s="16"/>
      <c r="BD1130" s="16">
        <v>0.55497382198952905</v>
      </c>
      <c r="BE1130" s="16">
        <v>0.57775202780996504</v>
      </c>
      <c r="BF1130" s="16"/>
      <c r="BG1130" s="16">
        <v>0.52702702702702697</v>
      </c>
      <c r="BH1130" s="16">
        <v>0.57639726578206696</v>
      </c>
      <c r="BI1130" s="16"/>
      <c r="BJ1130" s="16">
        <v>0.45192307692307698</v>
      </c>
      <c r="BK1130" s="16">
        <v>0.589969866551873</v>
      </c>
      <c r="BL1130" s="16"/>
      <c r="BM1130" s="16">
        <v>0.556962025316456</v>
      </c>
      <c r="BN1130" s="16">
        <v>0.574974358974359</v>
      </c>
      <c r="BO1130" s="16"/>
      <c r="BP1130" s="16">
        <v>0.52814569536423805</v>
      </c>
      <c r="BQ1130" s="16">
        <v>0.57951135876553805</v>
      </c>
    </row>
    <row r="1131" spans="2:69" x14ac:dyDescent="0.25">
      <c r="B1131" t="s">
        <v>512</v>
      </c>
      <c r="C1131" s="16">
        <v>0.51176470588235301</v>
      </c>
      <c r="D1131" s="16">
        <v>0.47321428571428598</v>
      </c>
      <c r="E1131" s="16">
        <v>0.49100968188105099</v>
      </c>
      <c r="F1131" s="16">
        <v>0.52476780185758498</v>
      </c>
      <c r="G1131" s="16">
        <v>0.44331395348837199</v>
      </c>
      <c r="H1131" s="16">
        <v>0.54779969650986304</v>
      </c>
      <c r="I1131" s="16">
        <v>0.56620428751576302</v>
      </c>
      <c r="J1131" s="16">
        <v>0.45454545454545497</v>
      </c>
      <c r="K1131" s="16">
        <v>0.369747899159664</v>
      </c>
      <c r="L1131" s="16">
        <v>0.66371681415929196</v>
      </c>
      <c r="M1131" s="16"/>
      <c r="N1131" s="16">
        <v>0.52289156626505995</v>
      </c>
      <c r="O1131" s="16">
        <v>0.54920634920634903</v>
      </c>
      <c r="P1131" s="16">
        <v>0.52803738317756999</v>
      </c>
      <c r="Q1131" s="16">
        <v>0.49343065693430699</v>
      </c>
      <c r="R1131" s="16"/>
      <c r="S1131" s="16">
        <v>0.49049429657794702</v>
      </c>
      <c r="T1131" s="16">
        <v>0.51435406698564601</v>
      </c>
      <c r="U1131" s="16">
        <v>0.47844827586206901</v>
      </c>
      <c r="V1131" s="16">
        <v>0.53109575518262597</v>
      </c>
      <c r="W1131" s="16">
        <v>0.49676025917926597</v>
      </c>
      <c r="X1131" s="16">
        <v>0.50485436893203905</v>
      </c>
      <c r="Y1131" s="16">
        <v>0.52537313432835797</v>
      </c>
      <c r="Z1131" s="16"/>
      <c r="AA1131" s="16">
        <v>0.47973778307508902</v>
      </c>
      <c r="AB1131" s="16">
        <v>0.52672605790645899</v>
      </c>
      <c r="AC1131" s="16"/>
      <c r="AD1131" s="16">
        <v>0.512056737588652</v>
      </c>
      <c r="AE1131" s="16">
        <v>0.51165803108808305</v>
      </c>
      <c r="AF1131" s="16"/>
      <c r="AG1131" s="16">
        <v>0.53162055335968394</v>
      </c>
      <c r="AH1131" s="16">
        <v>0.49343065693430699</v>
      </c>
      <c r="AI1131" s="16"/>
      <c r="AJ1131" s="16">
        <v>0.50634465820712204</v>
      </c>
      <c r="AK1131" s="16">
        <v>0.516448532012734</v>
      </c>
      <c r="AL1131" s="16"/>
      <c r="AM1131" s="16">
        <v>0.42367601246105902</v>
      </c>
      <c r="AN1131" s="16">
        <v>0.49600638977635803</v>
      </c>
      <c r="AO1131" s="16">
        <v>0.52855993563958203</v>
      </c>
      <c r="AP1131" s="16">
        <v>0.51464435146443499</v>
      </c>
      <c r="AQ1131" s="16"/>
      <c r="AR1131" s="16">
        <v>0.48805031446540897</v>
      </c>
      <c r="AS1131" s="16">
        <v>0.52201086956521703</v>
      </c>
      <c r="AT1131" s="16"/>
      <c r="AU1131" s="16">
        <v>0.47965474722564699</v>
      </c>
      <c r="AV1131" s="16">
        <v>0.51760484413545604</v>
      </c>
      <c r="AW1131" s="16"/>
      <c r="AX1131" s="16">
        <v>0.491166077738516</v>
      </c>
      <c r="AY1131" s="16">
        <v>0.51572042524315798</v>
      </c>
      <c r="AZ1131" s="16"/>
      <c r="BA1131" s="16">
        <v>0.47237569060773499</v>
      </c>
      <c r="BB1131" s="16">
        <v>0.51466992665036704</v>
      </c>
      <c r="BC1131" s="16"/>
      <c r="BD1131" s="16">
        <v>0.52984293193717302</v>
      </c>
      <c r="BE1131" s="16">
        <v>0.50776361529548097</v>
      </c>
      <c r="BF1131" s="16"/>
      <c r="BG1131" s="16">
        <v>0.47635135135135098</v>
      </c>
      <c r="BH1131" s="16">
        <v>0.51387213510253305</v>
      </c>
      <c r="BI1131" s="16"/>
      <c r="BJ1131" s="16">
        <v>0.45192307692307698</v>
      </c>
      <c r="BK1131" s="16">
        <v>0.51980198019802004</v>
      </c>
      <c r="BL1131" s="16"/>
      <c r="BM1131" s="16">
        <v>0.518987341772152</v>
      </c>
      <c r="BN1131" s="16">
        <v>0.51117948717948702</v>
      </c>
      <c r="BO1131" s="16"/>
      <c r="BP1131" s="16">
        <v>0.50993377483443703</v>
      </c>
      <c r="BQ1131" s="16">
        <v>0.51200171453064702</v>
      </c>
    </row>
    <row r="1132" spans="2:69" x14ac:dyDescent="0.25">
      <c r="B1132" t="s">
        <v>513</v>
      </c>
      <c r="C1132" s="16">
        <v>0.49696394686906997</v>
      </c>
      <c r="D1132" s="16">
        <v>0.485119047619048</v>
      </c>
      <c r="E1132" s="16">
        <v>0.47994467496542198</v>
      </c>
      <c r="F1132" s="16">
        <v>0.42260061919504599</v>
      </c>
      <c r="G1132" s="16">
        <v>0.40116279069767402</v>
      </c>
      <c r="H1132" s="16">
        <v>0.578907435508346</v>
      </c>
      <c r="I1132" s="16">
        <v>0.537200504413619</v>
      </c>
      <c r="J1132" s="16">
        <v>0.40909090909090901</v>
      </c>
      <c r="K1132" s="16">
        <v>0.39495798319327702</v>
      </c>
      <c r="L1132" s="16">
        <v>0.70796460176991105</v>
      </c>
      <c r="M1132" s="16"/>
      <c r="N1132" s="16">
        <v>0.58433734939758997</v>
      </c>
      <c r="O1132" s="16">
        <v>0.5</v>
      </c>
      <c r="P1132" s="16">
        <v>0.48598130841121501</v>
      </c>
      <c r="Q1132" s="16">
        <v>0.47408759124087602</v>
      </c>
      <c r="R1132" s="16"/>
      <c r="S1132" s="16">
        <v>0.51140684410646398</v>
      </c>
      <c r="T1132" s="16">
        <v>0.46411483253588498</v>
      </c>
      <c r="U1132" s="16">
        <v>0.44612068965517199</v>
      </c>
      <c r="V1132" s="16">
        <v>0.52418558736426502</v>
      </c>
      <c r="W1132" s="16">
        <v>0.44924406047516202</v>
      </c>
      <c r="X1132" s="16">
        <v>0.49902912621359202</v>
      </c>
      <c r="Y1132" s="16">
        <v>0.52835820895522401</v>
      </c>
      <c r="Z1132" s="16"/>
      <c r="AA1132" s="16">
        <v>0.45649582836710401</v>
      </c>
      <c r="AB1132" s="16">
        <v>0.51586859688195996</v>
      </c>
      <c r="AC1132" s="16"/>
      <c r="AD1132" s="16">
        <v>0.50921985815602799</v>
      </c>
      <c r="AE1132" s="16">
        <v>0.492487046632124</v>
      </c>
      <c r="AF1132" s="16"/>
      <c r="AG1132" s="16">
        <v>0.52173913043478304</v>
      </c>
      <c r="AH1132" s="16">
        <v>0.47408759124087602</v>
      </c>
      <c r="AI1132" s="16"/>
      <c r="AJ1132" s="16">
        <v>0.51166598444535405</v>
      </c>
      <c r="AK1132" s="16">
        <v>0.48425893172974899</v>
      </c>
      <c r="AL1132" s="16"/>
      <c r="AM1132" s="16">
        <v>0.45794392523364502</v>
      </c>
      <c r="AN1132" s="16">
        <v>0.50479233226837095</v>
      </c>
      <c r="AO1132" s="16">
        <v>0.500402252614642</v>
      </c>
      <c r="AP1132" s="16">
        <v>0.49121338912133899</v>
      </c>
      <c r="AQ1132" s="16"/>
      <c r="AR1132" s="16">
        <v>0.46855345911949697</v>
      </c>
      <c r="AS1132" s="16">
        <v>0.50923913043478297</v>
      </c>
      <c r="AT1132" s="16"/>
      <c r="AU1132" s="16">
        <v>0.48581997533908799</v>
      </c>
      <c r="AV1132" s="16">
        <v>0.498990805113254</v>
      </c>
      <c r="AW1132" s="16"/>
      <c r="AX1132" s="16">
        <v>0.47467608951707901</v>
      </c>
      <c r="AY1132" s="16">
        <v>0.50124406242931496</v>
      </c>
      <c r="AZ1132" s="16"/>
      <c r="BA1132" s="16">
        <v>0.47237569060773499</v>
      </c>
      <c r="BB1132" s="16">
        <v>0.49877750611246902</v>
      </c>
      <c r="BC1132" s="16"/>
      <c r="BD1132" s="16">
        <v>0.47958115183246097</v>
      </c>
      <c r="BE1132" s="16">
        <v>0.50081112398609495</v>
      </c>
      <c r="BF1132" s="16"/>
      <c r="BG1132" s="16">
        <v>0.46621621621621601</v>
      </c>
      <c r="BH1132" s="16">
        <v>0.49879372738238797</v>
      </c>
      <c r="BI1132" s="16"/>
      <c r="BJ1132" s="16">
        <v>0.41987179487179499</v>
      </c>
      <c r="BK1132" s="16">
        <v>0.50731812311665903</v>
      </c>
      <c r="BL1132" s="16"/>
      <c r="BM1132" s="16">
        <v>0.518987341772152</v>
      </c>
      <c r="BN1132" s="16">
        <v>0.49517948717948701</v>
      </c>
      <c r="BO1132" s="16"/>
      <c r="BP1132" s="16">
        <v>0.48178807947019903</v>
      </c>
      <c r="BQ1132" s="16">
        <v>0.49892841834547802</v>
      </c>
    </row>
    <row r="1133" spans="2:69" x14ac:dyDescent="0.25">
      <c r="B1133" t="s">
        <v>514</v>
      </c>
      <c r="C1133" s="16">
        <v>0.49354838709677401</v>
      </c>
      <c r="D1133" s="16">
        <v>0.485119047619048</v>
      </c>
      <c r="E1133" s="16">
        <v>0.46611341632088499</v>
      </c>
      <c r="F1133" s="16">
        <v>0.48606811145510798</v>
      </c>
      <c r="G1133" s="16">
        <v>0.47965116279069803</v>
      </c>
      <c r="H1133" s="16">
        <v>0.536418816388467</v>
      </c>
      <c r="I1133" s="16">
        <v>0.534678436317781</v>
      </c>
      <c r="J1133" s="16">
        <v>0.34848484848484901</v>
      </c>
      <c r="K1133" s="16">
        <v>0.32773109243697501</v>
      </c>
      <c r="L1133" s="16">
        <v>0.48672566371681403</v>
      </c>
      <c r="M1133" s="16"/>
      <c r="N1133" s="16">
        <v>0.51084337349397602</v>
      </c>
      <c r="O1133" s="16">
        <v>0.50317460317460305</v>
      </c>
      <c r="P1133" s="16">
        <v>0.49719626168224301</v>
      </c>
      <c r="Q1133" s="16">
        <v>0.48467153284671499</v>
      </c>
      <c r="R1133" s="16"/>
      <c r="S1133" s="16">
        <v>0.48098859315589398</v>
      </c>
      <c r="T1133" s="16">
        <v>0.46411483253588498</v>
      </c>
      <c r="U1133" s="16">
        <v>0.46767241379310298</v>
      </c>
      <c r="V1133" s="16">
        <v>0.53307008884501506</v>
      </c>
      <c r="W1133" s="16">
        <v>0.480561555075594</v>
      </c>
      <c r="X1133" s="16">
        <v>0.46893203883495099</v>
      </c>
      <c r="Y1133" s="16">
        <v>0.49253731343283602</v>
      </c>
      <c r="Z1133" s="16"/>
      <c r="AA1133" s="16">
        <v>0.46126340882002398</v>
      </c>
      <c r="AB1133" s="16">
        <v>0.50863028953229406</v>
      </c>
      <c r="AC1133" s="16"/>
      <c r="AD1133" s="16">
        <v>0.50496453900709204</v>
      </c>
      <c r="AE1133" s="16">
        <v>0.48937823834196897</v>
      </c>
      <c r="AF1133" s="16"/>
      <c r="AG1133" s="16">
        <v>0.50316205533596803</v>
      </c>
      <c r="AH1133" s="16">
        <v>0.48467153284671499</v>
      </c>
      <c r="AI1133" s="16"/>
      <c r="AJ1133" s="16">
        <v>0.49897666803110902</v>
      </c>
      <c r="AK1133" s="16">
        <v>0.48885744605588999</v>
      </c>
      <c r="AL1133" s="16"/>
      <c r="AM1133" s="16">
        <v>0.38317757009345799</v>
      </c>
      <c r="AN1133" s="16">
        <v>0.47124600638977598</v>
      </c>
      <c r="AO1133" s="16">
        <v>0.50281576830249397</v>
      </c>
      <c r="AP1133" s="16">
        <v>0.528033472803347</v>
      </c>
      <c r="AQ1133" s="16"/>
      <c r="AR1133" s="16">
        <v>0.46666666666666701</v>
      </c>
      <c r="AS1133" s="16">
        <v>0.50516304347826102</v>
      </c>
      <c r="AT1133" s="16"/>
      <c r="AU1133" s="16">
        <v>0.47842170160295899</v>
      </c>
      <c r="AV1133" s="16">
        <v>0.49629961874859801</v>
      </c>
      <c r="AW1133" s="16"/>
      <c r="AX1133" s="16">
        <v>0.48174322732626601</v>
      </c>
      <c r="AY1133" s="16">
        <v>0.49581542637412401</v>
      </c>
      <c r="AZ1133" s="16"/>
      <c r="BA1133" s="16">
        <v>0.49447513812154698</v>
      </c>
      <c r="BB1133" s="16">
        <v>0.49348003259983703</v>
      </c>
      <c r="BC1133" s="16"/>
      <c r="BD1133" s="16">
        <v>0.48481675392670198</v>
      </c>
      <c r="BE1133" s="16">
        <v>0.495480880648899</v>
      </c>
      <c r="BF1133" s="16"/>
      <c r="BG1133" s="16">
        <v>0.50337837837837796</v>
      </c>
      <c r="BH1133" s="16">
        <v>0.49296340973059899</v>
      </c>
      <c r="BI1133" s="16"/>
      <c r="BJ1133" s="16">
        <v>0.40865384615384598</v>
      </c>
      <c r="BK1133" s="16">
        <v>0.50495049504950495</v>
      </c>
      <c r="BL1133" s="16"/>
      <c r="BM1133" s="16">
        <v>0.50126582278481002</v>
      </c>
      <c r="BN1133" s="16">
        <v>0.49292307692307702</v>
      </c>
      <c r="BO1133" s="16"/>
      <c r="BP1133" s="16">
        <v>0.5</v>
      </c>
      <c r="BQ1133" s="16">
        <v>0.49271324474924999</v>
      </c>
    </row>
    <row r="1134" spans="2:69" x14ac:dyDescent="0.25">
      <c r="B1134" t="s">
        <v>515</v>
      </c>
      <c r="C1134" s="16">
        <v>0.46489563567362402</v>
      </c>
      <c r="D1134" s="16">
        <v>0.391369047619048</v>
      </c>
      <c r="E1134" s="16">
        <v>0.49377593360995897</v>
      </c>
      <c r="F1134" s="16">
        <v>0.54334365325077405</v>
      </c>
      <c r="G1134" s="16">
        <v>0.34447674418604701</v>
      </c>
      <c r="H1134" s="16">
        <v>0.52731411229135094</v>
      </c>
      <c r="I1134" s="16">
        <v>0.49810844892812101</v>
      </c>
      <c r="J1134" s="16">
        <v>0.38888888888888901</v>
      </c>
      <c r="K1134" s="16">
        <v>0.378151260504202</v>
      </c>
      <c r="L1134" s="16">
        <v>0.265486725663717</v>
      </c>
      <c r="M1134" s="16"/>
      <c r="N1134" s="16">
        <v>0.371084337349398</v>
      </c>
      <c r="O1134" s="16">
        <v>0.46190476190476198</v>
      </c>
      <c r="P1134" s="16">
        <v>0.46822429906542101</v>
      </c>
      <c r="Q1134" s="16">
        <v>0.49270072992700698</v>
      </c>
      <c r="R1134" s="16"/>
      <c r="S1134" s="16">
        <v>0.42965779467680598</v>
      </c>
      <c r="T1134" s="16">
        <v>0.44976076555023897</v>
      </c>
      <c r="U1134" s="16">
        <v>0.48060344827586199</v>
      </c>
      <c r="V1134" s="16">
        <v>0.41164856860809501</v>
      </c>
      <c r="W1134" s="16">
        <v>0.48272138228941702</v>
      </c>
      <c r="X1134" s="16">
        <v>0.50291262135922299</v>
      </c>
      <c r="Y1134" s="16">
        <v>0.49701492537313402</v>
      </c>
      <c r="Z1134" s="16"/>
      <c r="AA1134" s="16">
        <v>0.49165673420738998</v>
      </c>
      <c r="AB1134" s="16">
        <v>0.45239420935412</v>
      </c>
      <c r="AC1134" s="16"/>
      <c r="AD1134" s="16">
        <v>0.45177304964539</v>
      </c>
      <c r="AE1134" s="16">
        <v>0.46968911917098399</v>
      </c>
      <c r="AF1134" s="16"/>
      <c r="AG1134" s="16">
        <v>0.434782608695652</v>
      </c>
      <c r="AH1134" s="16">
        <v>0.49270072992700698</v>
      </c>
      <c r="AI1134" s="16"/>
      <c r="AJ1134" s="16">
        <v>0.50225133033156</v>
      </c>
      <c r="AK1134" s="16">
        <v>0.432614078528475</v>
      </c>
      <c r="AL1134" s="16"/>
      <c r="AM1134" s="16">
        <v>0.29595015576324002</v>
      </c>
      <c r="AN1134" s="16">
        <v>0.347444089456869</v>
      </c>
      <c r="AO1134" s="16">
        <v>0.49517296862429599</v>
      </c>
      <c r="AP1134" s="16">
        <v>0.57154811715481202</v>
      </c>
      <c r="AQ1134" s="16"/>
      <c r="AR1134" s="16">
        <v>0.47358490566037698</v>
      </c>
      <c r="AS1134" s="16">
        <v>0.46114130434782602</v>
      </c>
      <c r="AT1134" s="16"/>
      <c r="AU1134" s="16">
        <v>0.47965474722564699</v>
      </c>
      <c r="AV1134" s="16">
        <v>0.46221125812962499</v>
      </c>
      <c r="AW1134" s="16"/>
      <c r="AX1134" s="16">
        <v>0.50530035335689005</v>
      </c>
      <c r="AY1134" s="16">
        <v>0.457136394480887</v>
      </c>
      <c r="AZ1134" s="16"/>
      <c r="BA1134" s="16">
        <v>0.48066298342541403</v>
      </c>
      <c r="BB1134" s="16">
        <v>0.46373268133659301</v>
      </c>
      <c r="BC1134" s="16"/>
      <c r="BD1134" s="16">
        <v>0.50785340314136096</v>
      </c>
      <c r="BE1134" s="16">
        <v>0.455388180764774</v>
      </c>
      <c r="BF1134" s="16"/>
      <c r="BG1134" s="16">
        <v>0.483108108108108</v>
      </c>
      <c r="BH1134" s="16">
        <v>0.46381182147165301</v>
      </c>
      <c r="BI1134" s="16"/>
      <c r="BJ1134" s="16">
        <v>0.44711538461538503</v>
      </c>
      <c r="BK1134" s="16">
        <v>0.46728368489022798</v>
      </c>
      <c r="BL1134" s="16"/>
      <c r="BM1134" s="16">
        <v>0.43291139240506299</v>
      </c>
      <c r="BN1134" s="16">
        <v>0.46748717948717899</v>
      </c>
      <c r="BO1134" s="16"/>
      <c r="BP1134" s="16">
        <v>0.48344370860927199</v>
      </c>
      <c r="BQ1134" s="16">
        <v>0.46249464209172703</v>
      </c>
    </row>
    <row r="1135" spans="2:69" x14ac:dyDescent="0.25">
      <c r="B1135" t="s">
        <v>516</v>
      </c>
      <c r="C1135" s="16">
        <v>0.46432637571157498</v>
      </c>
      <c r="D1135" s="16">
        <v>0.36309523809523803</v>
      </c>
      <c r="E1135" s="16">
        <v>0.48686030428769</v>
      </c>
      <c r="F1135" s="16">
        <v>0.45046439628482998</v>
      </c>
      <c r="G1135" s="16">
        <v>0.46366279069767402</v>
      </c>
      <c r="H1135" s="16">
        <v>0.44309559939302001</v>
      </c>
      <c r="I1135" s="16">
        <v>0.52837326607818402</v>
      </c>
      <c r="J1135" s="16">
        <v>0.52020202020202</v>
      </c>
      <c r="K1135" s="16">
        <v>0.41176470588235298</v>
      </c>
      <c r="L1135" s="16">
        <v>0.76106194690265505</v>
      </c>
      <c r="M1135" s="16"/>
      <c r="N1135" s="16">
        <v>0.525301204819277</v>
      </c>
      <c r="O1135" s="16">
        <v>0.5</v>
      </c>
      <c r="P1135" s="16">
        <v>0.48037383177570098</v>
      </c>
      <c r="Q1135" s="16">
        <v>0.431386861313869</v>
      </c>
      <c r="R1135" s="16"/>
      <c r="S1135" s="16">
        <v>0.47148288973384</v>
      </c>
      <c r="T1135" s="16">
        <v>0.47129186602870798</v>
      </c>
      <c r="U1135" s="16">
        <v>0.41163793103448298</v>
      </c>
      <c r="V1135" s="16">
        <v>0.470878578479763</v>
      </c>
      <c r="W1135" s="16">
        <v>0.42980561555075603</v>
      </c>
      <c r="X1135" s="16">
        <v>0.45533980582524303</v>
      </c>
      <c r="Y1135" s="16">
        <v>0.48656716417910401</v>
      </c>
      <c r="Z1135" s="16"/>
      <c r="AA1135" s="16">
        <v>0.41895113230035802</v>
      </c>
      <c r="AB1135" s="16">
        <v>0.48552338530066802</v>
      </c>
      <c r="AC1135" s="16"/>
      <c r="AD1135" s="16">
        <v>0.45531914893616998</v>
      </c>
      <c r="AE1135" s="16">
        <v>0.46761658031088099</v>
      </c>
      <c r="AF1135" s="16"/>
      <c r="AG1135" s="16">
        <v>0.5</v>
      </c>
      <c r="AH1135" s="16">
        <v>0.431386861313869</v>
      </c>
      <c r="AI1135" s="16"/>
      <c r="AJ1135" s="16">
        <v>0.44494474007368001</v>
      </c>
      <c r="AK1135" s="16">
        <v>0.48107534488857401</v>
      </c>
      <c r="AL1135" s="16"/>
      <c r="AM1135" s="16">
        <v>0.36448598130841098</v>
      </c>
      <c r="AN1135" s="16">
        <v>0.48482428115016002</v>
      </c>
      <c r="AO1135" s="16">
        <v>0.47425583266291199</v>
      </c>
      <c r="AP1135" s="16">
        <v>0.45104602510460301</v>
      </c>
      <c r="AQ1135" s="16"/>
      <c r="AR1135" s="16">
        <v>0.42955974842767303</v>
      </c>
      <c r="AS1135" s="16">
        <v>0.47934782608695697</v>
      </c>
      <c r="AT1135" s="16"/>
      <c r="AU1135" s="16">
        <v>0.44882860665844598</v>
      </c>
      <c r="AV1135" s="16">
        <v>0.46714509979816099</v>
      </c>
      <c r="AW1135" s="16"/>
      <c r="AX1135" s="16">
        <v>0.44994110718492297</v>
      </c>
      <c r="AY1135" s="16">
        <v>0.46708889391540398</v>
      </c>
      <c r="AZ1135" s="16"/>
      <c r="BA1135" s="16">
        <v>0.47790055248618801</v>
      </c>
      <c r="BB1135" s="16">
        <v>0.46332518337408302</v>
      </c>
      <c r="BC1135" s="16"/>
      <c r="BD1135" s="16">
        <v>0.48167539267015702</v>
      </c>
      <c r="BE1135" s="16">
        <v>0.46048667439165702</v>
      </c>
      <c r="BF1135" s="16"/>
      <c r="BG1135" s="16">
        <v>0.47297297297297303</v>
      </c>
      <c r="BH1135" s="16">
        <v>0.46381182147165301</v>
      </c>
      <c r="BI1135" s="16"/>
      <c r="BJ1135" s="16">
        <v>0.424679487179487</v>
      </c>
      <c r="BK1135" s="16">
        <v>0.46965131295738299</v>
      </c>
      <c r="BL1135" s="16"/>
      <c r="BM1135" s="16">
        <v>0.48607594936708898</v>
      </c>
      <c r="BN1135" s="16">
        <v>0.46256410256410302</v>
      </c>
      <c r="BO1135" s="16"/>
      <c r="BP1135" s="16">
        <v>0.46854304635761601</v>
      </c>
      <c r="BQ1135" s="16">
        <v>0.46378054007715402</v>
      </c>
    </row>
    <row r="1136" spans="2:69" x14ac:dyDescent="0.25">
      <c r="B1136" t="s">
        <v>517</v>
      </c>
      <c r="C1136" s="16">
        <v>0.350094876660342</v>
      </c>
      <c r="D1136" s="16">
        <v>0.358630952380952</v>
      </c>
      <c r="E1136" s="16">
        <v>0.30705394190871399</v>
      </c>
      <c r="F1136" s="16">
        <v>0.31888544891640902</v>
      </c>
      <c r="G1136" s="16">
        <v>0.34156976744186002</v>
      </c>
      <c r="H1136" s="16">
        <v>0.360394537177542</v>
      </c>
      <c r="I1136" s="16">
        <v>0.37704918032786899</v>
      </c>
      <c r="J1136" s="16">
        <v>0.33333333333333298</v>
      </c>
      <c r="K1136" s="16">
        <v>0.35294117647058798</v>
      </c>
      <c r="L1136" s="16">
        <v>0.52212389380530999</v>
      </c>
      <c r="M1136" s="16"/>
      <c r="N1136" s="16">
        <v>0.43734939759036101</v>
      </c>
      <c r="O1136" s="16">
        <v>0.37777777777777799</v>
      </c>
      <c r="P1136" s="16">
        <v>0.33271028037383199</v>
      </c>
      <c r="Q1136" s="16">
        <v>0.32408759124087599</v>
      </c>
      <c r="R1136" s="16"/>
      <c r="S1136" s="16">
        <v>0.38973384030418301</v>
      </c>
      <c r="T1136" s="16">
        <v>0.28947368421052599</v>
      </c>
      <c r="U1136" s="16">
        <v>0.29525862068965503</v>
      </c>
      <c r="V1136" s="16">
        <v>0.38302073050345498</v>
      </c>
      <c r="W1136" s="16">
        <v>0.327213822894168</v>
      </c>
      <c r="X1136" s="16">
        <v>0.35922330097087402</v>
      </c>
      <c r="Y1136" s="16">
        <v>0.36268656716417902</v>
      </c>
      <c r="Z1136" s="16"/>
      <c r="AA1136" s="16">
        <v>0.33492252681764001</v>
      </c>
      <c r="AB1136" s="16">
        <v>0.35718262806236101</v>
      </c>
      <c r="AC1136" s="16"/>
      <c r="AD1136" s="16">
        <v>0.36312056737588699</v>
      </c>
      <c r="AE1136" s="16">
        <v>0.34533678756476699</v>
      </c>
      <c r="AF1136" s="16"/>
      <c r="AG1136" s="16">
        <v>0.37826086956521698</v>
      </c>
      <c r="AH1136" s="16">
        <v>0.32408759124087599</v>
      </c>
      <c r="AI1136" s="16"/>
      <c r="AJ1136" s="16">
        <v>0.37658616455178101</v>
      </c>
      <c r="AK1136" s="16">
        <v>0.32720198089847902</v>
      </c>
      <c r="AL1136" s="16"/>
      <c r="AM1136" s="16">
        <v>0.31775700934579398</v>
      </c>
      <c r="AN1136" s="16">
        <v>0.33785942492012799</v>
      </c>
      <c r="AO1136" s="16">
        <v>0.34915526950925202</v>
      </c>
      <c r="AP1136" s="16">
        <v>0.37238493723849397</v>
      </c>
      <c r="AQ1136" s="16"/>
      <c r="AR1136" s="16">
        <v>0.32578616352201301</v>
      </c>
      <c r="AS1136" s="16">
        <v>0.36059782608695701</v>
      </c>
      <c r="AT1136" s="16"/>
      <c r="AU1136" s="16">
        <v>0.39087546239210902</v>
      </c>
      <c r="AV1136" s="16">
        <v>0.34267773043283201</v>
      </c>
      <c r="AW1136" s="16"/>
      <c r="AX1136" s="16">
        <v>0.36631330977620702</v>
      </c>
      <c r="AY1136" s="16">
        <v>0.3469803211943</v>
      </c>
      <c r="AZ1136" s="16"/>
      <c r="BA1136" s="16">
        <v>0.36740331491712702</v>
      </c>
      <c r="BB1136" s="16">
        <v>0.34881825590872001</v>
      </c>
      <c r="BC1136" s="16"/>
      <c r="BD1136" s="16">
        <v>0.35287958115183199</v>
      </c>
      <c r="BE1136" s="16">
        <v>0.34947856315179598</v>
      </c>
      <c r="BF1136" s="16"/>
      <c r="BG1136" s="16">
        <v>0.37162162162162199</v>
      </c>
      <c r="BH1136" s="16">
        <v>0.34881383192601501</v>
      </c>
      <c r="BI1136" s="16"/>
      <c r="BJ1136" s="16">
        <v>0.35897435897435898</v>
      </c>
      <c r="BK1136" s="16">
        <v>0.34890228153250102</v>
      </c>
      <c r="BL1136" s="16"/>
      <c r="BM1136" s="16">
        <v>0.49620253164556999</v>
      </c>
      <c r="BN1136" s="16">
        <v>0.33825641025641001</v>
      </c>
      <c r="BO1136" s="16"/>
      <c r="BP1136" s="16">
        <v>0.36423841059602602</v>
      </c>
      <c r="BQ1136" s="16">
        <v>0.34826403771967401</v>
      </c>
    </row>
    <row r="1137" spans="2:69" x14ac:dyDescent="0.25">
      <c r="B1137" t="s">
        <v>518</v>
      </c>
      <c r="C1137" s="16">
        <v>0.33472485768500898</v>
      </c>
      <c r="D1137" s="16">
        <v>0.37351190476190499</v>
      </c>
      <c r="E1137" s="16">
        <v>0.29045643153527001</v>
      </c>
      <c r="F1137" s="16">
        <v>0.31733746130030999</v>
      </c>
      <c r="G1137" s="16">
        <v>0.28052325581395299</v>
      </c>
      <c r="H1137" s="16">
        <v>0.342185128983308</v>
      </c>
      <c r="I1137" s="16">
        <v>0.39092055485498101</v>
      </c>
      <c r="J1137" s="16">
        <v>0.28787878787878801</v>
      </c>
      <c r="K1137" s="16">
        <v>0.310924369747899</v>
      </c>
      <c r="L1137" s="16">
        <v>0.44247787610619499</v>
      </c>
      <c r="M1137" s="16"/>
      <c r="N1137" s="16">
        <v>0.40240963855421702</v>
      </c>
      <c r="O1137" s="16">
        <v>0.32857142857142901</v>
      </c>
      <c r="P1137" s="16">
        <v>0.31028037383177598</v>
      </c>
      <c r="Q1137" s="16">
        <v>0.32518248175182501</v>
      </c>
      <c r="R1137" s="16"/>
      <c r="S1137" s="16">
        <v>0.37452471482889699</v>
      </c>
      <c r="T1137" s="16">
        <v>0.32296650717703401</v>
      </c>
      <c r="U1137" s="16">
        <v>0.31465517241379298</v>
      </c>
      <c r="V1137" s="16">
        <v>0.322803553800592</v>
      </c>
      <c r="W1137" s="16">
        <v>0.31533477321814302</v>
      </c>
      <c r="X1137" s="16">
        <v>0.33883495145631098</v>
      </c>
      <c r="Y1137" s="16">
        <v>0.36865671641790998</v>
      </c>
      <c r="Z1137" s="16"/>
      <c r="AA1137" s="16">
        <v>0.35339690107270599</v>
      </c>
      <c r="AB1137" s="16">
        <v>0.32600222717149202</v>
      </c>
      <c r="AC1137" s="16"/>
      <c r="AD1137" s="16">
        <v>0.35177304964539002</v>
      </c>
      <c r="AE1137" s="16">
        <v>0.32849740932642502</v>
      </c>
      <c r="AF1137" s="16"/>
      <c r="AG1137" s="16">
        <v>0.34505928853754902</v>
      </c>
      <c r="AH1137" s="16">
        <v>0.32518248175182501</v>
      </c>
      <c r="AI1137" s="16"/>
      <c r="AJ1137" s="16">
        <v>0.36348751534997997</v>
      </c>
      <c r="AK1137" s="16">
        <v>0.30986911920764099</v>
      </c>
      <c r="AL1137" s="16"/>
      <c r="AM1137" s="16">
        <v>0.29595015576324002</v>
      </c>
      <c r="AN1137" s="16">
        <v>0.29632587859424903</v>
      </c>
      <c r="AO1137" s="16">
        <v>0.33065164923571999</v>
      </c>
      <c r="AP1137" s="16">
        <v>0.39246861924686199</v>
      </c>
      <c r="AQ1137" s="16"/>
      <c r="AR1137" s="16">
        <v>0.33144654088050302</v>
      </c>
      <c r="AS1137" s="16">
        <v>0.33614130434782602</v>
      </c>
      <c r="AT1137" s="16"/>
      <c r="AU1137" s="16">
        <v>0.38964241676942002</v>
      </c>
      <c r="AV1137" s="16">
        <v>0.324736488001794</v>
      </c>
      <c r="AW1137" s="16"/>
      <c r="AX1137" s="16">
        <v>0.35100117785630203</v>
      </c>
      <c r="AY1137" s="16">
        <v>0.33159918570459201</v>
      </c>
      <c r="AZ1137" s="16"/>
      <c r="BA1137" s="16">
        <v>0.337016574585635</v>
      </c>
      <c r="BB1137" s="16">
        <v>0.33455582722086402</v>
      </c>
      <c r="BC1137" s="16"/>
      <c r="BD1137" s="16">
        <v>0.32879581151832499</v>
      </c>
      <c r="BE1137" s="16">
        <v>0.33603707995365001</v>
      </c>
      <c r="BF1137" s="16"/>
      <c r="BG1137" s="16">
        <v>0.375</v>
      </c>
      <c r="BH1137" s="16">
        <v>0.33232810615198999</v>
      </c>
      <c r="BI1137" s="16"/>
      <c r="BJ1137" s="16">
        <v>0.34935897435897401</v>
      </c>
      <c r="BK1137" s="16">
        <v>0.33275936289281099</v>
      </c>
      <c r="BL1137" s="16"/>
      <c r="BM1137" s="16">
        <v>0.47594936708860802</v>
      </c>
      <c r="BN1137" s="16">
        <v>0.32328205128205101</v>
      </c>
      <c r="BO1137" s="16"/>
      <c r="BP1137" s="16">
        <v>0.362582781456954</v>
      </c>
      <c r="BQ1137" s="16">
        <v>0.331118731247321</v>
      </c>
    </row>
    <row r="1138" spans="2:69" x14ac:dyDescent="0.25">
      <c r="B1138" t="s">
        <v>519</v>
      </c>
      <c r="C1138" s="16">
        <v>0.33434535104364299</v>
      </c>
      <c r="D1138" s="16">
        <v>0.35565476190476197</v>
      </c>
      <c r="E1138" s="16">
        <v>0.31396957123098201</v>
      </c>
      <c r="F1138" s="16">
        <v>0.36222910216718301</v>
      </c>
      <c r="G1138" s="16">
        <v>0.212209302325581</v>
      </c>
      <c r="H1138" s="16">
        <v>0.35584218512898302</v>
      </c>
      <c r="I1138" s="16">
        <v>0.39092055485498101</v>
      </c>
      <c r="J1138" s="16">
        <v>0.29292929292929298</v>
      </c>
      <c r="K1138" s="16">
        <v>0.32773109243697501</v>
      </c>
      <c r="L1138" s="16">
        <v>0.35398230088495602</v>
      </c>
      <c r="M1138" s="16"/>
      <c r="N1138" s="16">
        <v>0.38915662650602401</v>
      </c>
      <c r="O1138" s="16">
        <v>0.30317460317460299</v>
      </c>
      <c r="P1138" s="16">
        <v>0.322429906542056</v>
      </c>
      <c r="Q1138" s="16">
        <v>0.32956204379561999</v>
      </c>
      <c r="R1138" s="16"/>
      <c r="S1138" s="16">
        <v>0.38783269961977201</v>
      </c>
      <c r="T1138" s="16">
        <v>0.34210526315789502</v>
      </c>
      <c r="U1138" s="16">
        <v>0.34482758620689702</v>
      </c>
      <c r="V1138" s="16">
        <v>0.30404738400789699</v>
      </c>
      <c r="W1138" s="16">
        <v>0.33585313174946002</v>
      </c>
      <c r="X1138" s="16">
        <v>0.34660194174757297</v>
      </c>
      <c r="Y1138" s="16">
        <v>0.34029850746268703</v>
      </c>
      <c r="Z1138" s="16"/>
      <c r="AA1138" s="16">
        <v>0.36769964243146602</v>
      </c>
      <c r="AB1138" s="16">
        <v>0.318763919821826</v>
      </c>
      <c r="AC1138" s="16"/>
      <c r="AD1138" s="16">
        <v>0.36170212765957399</v>
      </c>
      <c r="AE1138" s="16">
        <v>0.32435233160621801</v>
      </c>
      <c r="AF1138" s="16"/>
      <c r="AG1138" s="16">
        <v>0.339525691699605</v>
      </c>
      <c r="AH1138" s="16">
        <v>0.32956204379561999</v>
      </c>
      <c r="AI1138" s="16"/>
      <c r="AJ1138" s="16">
        <v>0.37249283667621802</v>
      </c>
      <c r="AK1138" s="16">
        <v>0.30137955429784202</v>
      </c>
      <c r="AL1138" s="16"/>
      <c r="AM1138" s="16">
        <v>0.21495327102803699</v>
      </c>
      <c r="AN1138" s="16">
        <v>0.27156549520766798</v>
      </c>
      <c r="AO1138" s="16">
        <v>0.31979082864038599</v>
      </c>
      <c r="AP1138" s="16">
        <v>0.46443514644351502</v>
      </c>
      <c r="AQ1138" s="16"/>
      <c r="AR1138" s="16">
        <v>0.37106918238993702</v>
      </c>
      <c r="AS1138" s="16">
        <v>0.31847826086956499</v>
      </c>
      <c r="AT1138" s="16"/>
      <c r="AU1138" s="16">
        <v>0.38471023427866802</v>
      </c>
      <c r="AV1138" s="16">
        <v>0.32518501906257002</v>
      </c>
      <c r="AW1138" s="16"/>
      <c r="AX1138" s="16">
        <v>0.31213191990577099</v>
      </c>
      <c r="AY1138" s="16">
        <v>0.33861117394254697</v>
      </c>
      <c r="AZ1138" s="16"/>
      <c r="BA1138" s="16">
        <v>0.33149171270718197</v>
      </c>
      <c r="BB1138" s="16">
        <v>0.33455582722086402</v>
      </c>
      <c r="BC1138" s="16"/>
      <c r="BD1138" s="16">
        <v>0.33821989528795798</v>
      </c>
      <c r="BE1138" s="16">
        <v>0.33348783314020902</v>
      </c>
      <c r="BF1138" s="16"/>
      <c r="BG1138" s="16">
        <v>0.34797297297297303</v>
      </c>
      <c r="BH1138" s="16">
        <v>0.33353437876960201</v>
      </c>
      <c r="BI1138" s="16"/>
      <c r="BJ1138" s="16">
        <v>0.34294871794871801</v>
      </c>
      <c r="BK1138" s="16">
        <v>0.33318984072320301</v>
      </c>
      <c r="BL1138" s="16"/>
      <c r="BM1138" s="16">
        <v>0.44050632911392401</v>
      </c>
      <c r="BN1138" s="16">
        <v>0.32574358974359002</v>
      </c>
      <c r="BO1138" s="16"/>
      <c r="BP1138" s="16">
        <v>0.350993377483444</v>
      </c>
      <c r="BQ1138" s="16">
        <v>0.33219031290184298</v>
      </c>
    </row>
    <row r="1139" spans="2:69" x14ac:dyDescent="0.25">
      <c r="B1139" t="s">
        <v>520</v>
      </c>
      <c r="C1139" s="16">
        <v>0.28652751423149903</v>
      </c>
      <c r="D1139" s="16">
        <v>0.34375</v>
      </c>
      <c r="E1139" s="16">
        <v>0.27247579529737198</v>
      </c>
      <c r="F1139" s="16">
        <v>0.28792569659442702</v>
      </c>
      <c r="G1139" s="16">
        <v>0.27761627906976699</v>
      </c>
      <c r="H1139" s="16">
        <v>0.25037936267071298</v>
      </c>
      <c r="I1139" s="16">
        <v>0.31904161412358101</v>
      </c>
      <c r="J1139" s="16">
        <v>0.25757575757575801</v>
      </c>
      <c r="K1139" s="16">
        <v>0.27731092436974802</v>
      </c>
      <c r="L1139" s="16">
        <v>0.33628318584070799</v>
      </c>
      <c r="M1139" s="16"/>
      <c r="N1139" s="16">
        <v>0.19156626506024099</v>
      </c>
      <c r="O1139" s="16">
        <v>0.29523809523809502</v>
      </c>
      <c r="P1139" s="16">
        <v>0.28224299065420599</v>
      </c>
      <c r="Q1139" s="16">
        <v>0.31496350364963499</v>
      </c>
      <c r="R1139" s="16"/>
      <c r="S1139" s="16">
        <v>0.26996197718631199</v>
      </c>
      <c r="T1139" s="16">
        <v>0.27272727272727298</v>
      </c>
      <c r="U1139" s="16">
        <v>0.29741379310344801</v>
      </c>
      <c r="V1139" s="16">
        <v>0.23099703849950601</v>
      </c>
      <c r="W1139" s="16">
        <v>0.31101511879049698</v>
      </c>
      <c r="X1139" s="16">
        <v>0.32427184466019399</v>
      </c>
      <c r="Y1139" s="16">
        <v>0.31791044776119398</v>
      </c>
      <c r="Z1139" s="16"/>
      <c r="AA1139" s="16">
        <v>0.34743742550655499</v>
      </c>
      <c r="AB1139" s="16">
        <v>0.25807349665924301</v>
      </c>
      <c r="AC1139" s="16"/>
      <c r="AD1139" s="16">
        <v>0.27659574468085102</v>
      </c>
      <c r="AE1139" s="16">
        <v>0.29015544041450803</v>
      </c>
      <c r="AF1139" s="16"/>
      <c r="AG1139" s="16">
        <v>0.25573122529644299</v>
      </c>
      <c r="AH1139" s="16">
        <v>0.31496350364963499</v>
      </c>
      <c r="AI1139" s="16"/>
      <c r="AJ1139" s="16">
        <v>0.34506753990994699</v>
      </c>
      <c r="AK1139" s="16">
        <v>0.235939158118146</v>
      </c>
      <c r="AL1139" s="16"/>
      <c r="AM1139" s="16">
        <v>0.124610591900312</v>
      </c>
      <c r="AN1139" s="16">
        <v>0.18450479233226799</v>
      </c>
      <c r="AO1139" s="16">
        <v>0.28559935639581702</v>
      </c>
      <c r="AP1139" s="16">
        <v>0.43682008368200798</v>
      </c>
      <c r="AQ1139" s="16"/>
      <c r="AR1139" s="16">
        <v>0.383647798742138</v>
      </c>
      <c r="AS1139" s="16">
        <v>0.24456521739130399</v>
      </c>
      <c r="AT1139" s="16"/>
      <c r="AU1139" s="16">
        <v>0.31689272503082599</v>
      </c>
      <c r="AV1139" s="16">
        <v>0.28100470957613799</v>
      </c>
      <c r="AW1139" s="16"/>
      <c r="AX1139" s="16">
        <v>0.33451118963486498</v>
      </c>
      <c r="AY1139" s="16">
        <v>0.27731282515268002</v>
      </c>
      <c r="AZ1139" s="16"/>
      <c r="BA1139" s="16">
        <v>0.30939226519336999</v>
      </c>
      <c r="BB1139" s="16">
        <v>0.28484107579462098</v>
      </c>
      <c r="BC1139" s="16"/>
      <c r="BD1139" s="16">
        <v>0.32879581151832499</v>
      </c>
      <c r="BE1139" s="16">
        <v>0.27717265353418302</v>
      </c>
      <c r="BF1139" s="16"/>
      <c r="BG1139" s="16">
        <v>0.39527027027027001</v>
      </c>
      <c r="BH1139" s="16">
        <v>0.28005629272215499</v>
      </c>
      <c r="BI1139" s="16"/>
      <c r="BJ1139" s="16">
        <v>0.34455128205128199</v>
      </c>
      <c r="BK1139" s="16">
        <v>0.27873439517864801</v>
      </c>
      <c r="BL1139" s="16"/>
      <c r="BM1139" s="16">
        <v>0.37721518987341801</v>
      </c>
      <c r="BN1139" s="16">
        <v>0.27917948717948698</v>
      </c>
      <c r="BO1139" s="16"/>
      <c r="BP1139" s="16">
        <v>0.31953642384106001</v>
      </c>
      <c r="BQ1139" s="16">
        <v>0.282254607801114</v>
      </c>
    </row>
    <row r="1140" spans="2:69" x14ac:dyDescent="0.25">
      <c r="B1140" t="s">
        <v>90</v>
      </c>
      <c r="C1140" s="16">
        <v>5.8823529411764696E-3</v>
      </c>
      <c r="D1140" s="16">
        <v>1.48809523809524E-3</v>
      </c>
      <c r="E1140" s="16">
        <v>4.1493775933610002E-3</v>
      </c>
      <c r="F1140" s="16">
        <v>3.09597523219814E-3</v>
      </c>
      <c r="G1140" s="16">
        <v>8.7209302325581394E-3</v>
      </c>
      <c r="H1140" s="16">
        <v>4.5523520485584203E-3</v>
      </c>
      <c r="I1140" s="16">
        <v>1.0088272383354401E-2</v>
      </c>
      <c r="J1140" s="16">
        <v>5.0505050505050501E-3</v>
      </c>
      <c r="K1140" s="16">
        <v>1.6806722689075598E-2</v>
      </c>
      <c r="L1140" s="16">
        <v>1.7699115044247801E-2</v>
      </c>
      <c r="M1140" s="16"/>
      <c r="N1140" s="16">
        <v>7.2289156626506E-3</v>
      </c>
      <c r="O1140" s="16">
        <v>4.7619047619047597E-3</v>
      </c>
      <c r="P1140" s="16">
        <v>8.41121495327103E-3</v>
      </c>
      <c r="Q1140" s="16">
        <v>4.7445255474452596E-3</v>
      </c>
      <c r="R1140" s="16"/>
      <c r="S1140" s="16">
        <v>5.7034220532319402E-3</v>
      </c>
      <c r="T1140" s="16">
        <v>9.5693779904306199E-3</v>
      </c>
      <c r="U1140" s="16">
        <v>4.3103448275862103E-3</v>
      </c>
      <c r="V1140" s="16">
        <v>6.9101678183612998E-3</v>
      </c>
      <c r="W1140" s="16">
        <v>2.15982721382289E-3</v>
      </c>
      <c r="X1140" s="16">
        <v>9.7087378640776695E-4</v>
      </c>
      <c r="Y1140" s="16">
        <v>8.9552238805970207E-3</v>
      </c>
      <c r="Z1140" s="16"/>
      <c r="AA1140" s="16">
        <v>2.9797377830750901E-3</v>
      </c>
      <c r="AB1140" s="16">
        <v>7.2383073496659197E-3</v>
      </c>
      <c r="AC1140" s="16"/>
      <c r="AD1140" s="16">
        <v>3.54609929078014E-3</v>
      </c>
      <c r="AE1140" s="16">
        <v>6.7357512953367896E-3</v>
      </c>
      <c r="AF1140" s="16"/>
      <c r="AG1140" s="16">
        <v>7.11462450592885E-3</v>
      </c>
      <c r="AH1140" s="16">
        <v>4.7445255474452596E-3</v>
      </c>
      <c r="AI1140" s="16"/>
      <c r="AJ1140" s="16">
        <v>6.1399918133442496E-3</v>
      </c>
      <c r="AK1140" s="16">
        <v>5.6597099398655801E-3</v>
      </c>
      <c r="AL1140" s="16"/>
      <c r="AM1140" s="16">
        <v>6.2305295950155796E-3</v>
      </c>
      <c r="AN1140" s="16">
        <v>7.9872204472843395E-3</v>
      </c>
      <c r="AO1140" s="16">
        <v>6.8382944489139199E-3</v>
      </c>
      <c r="AP1140" s="16">
        <v>1.6736401673640201E-3</v>
      </c>
      <c r="AQ1140" s="16"/>
      <c r="AR1140" s="16">
        <v>7.5471698113207496E-3</v>
      </c>
      <c r="AS1140" s="16">
        <v>5.1630434782608701E-3</v>
      </c>
      <c r="AT1140" s="16"/>
      <c r="AU1140" s="16">
        <v>4.9321824907521596E-3</v>
      </c>
      <c r="AV1140" s="16">
        <v>6.0551693204754396E-3</v>
      </c>
      <c r="AW1140" s="16"/>
      <c r="AX1140" s="16">
        <v>2.3557126030624301E-3</v>
      </c>
      <c r="AY1140" s="16">
        <v>6.5596019000226198E-3</v>
      </c>
      <c r="AZ1140" s="16"/>
      <c r="BA1140" s="16">
        <v>8.2872928176795594E-3</v>
      </c>
      <c r="BB1140" s="16">
        <v>5.7049714751426202E-3</v>
      </c>
      <c r="BC1140" s="16"/>
      <c r="BD1140" s="16">
        <v>6.2827225130890098E-3</v>
      </c>
      <c r="BE1140" s="16">
        <v>5.7937427578215496E-3</v>
      </c>
      <c r="BF1140" s="16"/>
      <c r="BG1140" s="16">
        <v>3.3783783783783799E-3</v>
      </c>
      <c r="BH1140" s="16">
        <v>6.0313630880579E-3</v>
      </c>
      <c r="BI1140" s="16"/>
      <c r="BJ1140" s="16">
        <v>3.2051282051282098E-3</v>
      </c>
      <c r="BK1140" s="16">
        <v>6.2419285406801603E-3</v>
      </c>
      <c r="BL1140" s="16"/>
      <c r="BM1140" s="16">
        <v>5.0632911392405099E-3</v>
      </c>
      <c r="BN1140" s="16">
        <v>5.9487179487179498E-3</v>
      </c>
      <c r="BO1140" s="16"/>
      <c r="BP1140" s="16">
        <v>4.9668874172185398E-3</v>
      </c>
      <c r="BQ1140" s="16">
        <v>6.0008572653236199E-3</v>
      </c>
    </row>
    <row r="1141" spans="2:69" x14ac:dyDescent="0.25">
      <c r="B1141" t="s">
        <v>330</v>
      </c>
      <c r="C1141" s="16">
        <v>1.40417457305503E-2</v>
      </c>
      <c r="D1141" s="16">
        <v>2.9761904761904799E-3</v>
      </c>
      <c r="E1141" s="16">
        <v>4.1493775933610002E-3</v>
      </c>
      <c r="F1141" s="16">
        <v>2.4767801857585099E-2</v>
      </c>
      <c r="G1141" s="16">
        <v>8.7209302325581394E-3</v>
      </c>
      <c r="H1141" s="16">
        <v>2.2761760242792101E-2</v>
      </c>
      <c r="I1141" s="16">
        <v>1.26103404791929E-2</v>
      </c>
      <c r="J1141" s="16">
        <v>2.02020202020202E-2</v>
      </c>
      <c r="K1141" s="16">
        <v>2.5210084033613401E-2</v>
      </c>
      <c r="L1141" s="16">
        <v>0</v>
      </c>
      <c r="M1141" s="16"/>
      <c r="N1141" s="16">
        <v>3.2530120481927702E-2</v>
      </c>
      <c r="O1141" s="16">
        <v>1.26984126984127E-2</v>
      </c>
      <c r="P1141" s="16">
        <v>8.41121495327103E-3</v>
      </c>
      <c r="Q1141" s="16">
        <v>1.09489051094891E-2</v>
      </c>
      <c r="R1141" s="16"/>
      <c r="S1141" s="16">
        <v>1.5209125475285201E-2</v>
      </c>
      <c r="T1141" s="16">
        <v>1.67464114832536E-2</v>
      </c>
      <c r="U1141" s="16">
        <v>6.4655172413793103E-3</v>
      </c>
      <c r="V1141" s="16">
        <v>3.45508390918065E-2</v>
      </c>
      <c r="W1141" s="16">
        <v>5.3995680345572403E-3</v>
      </c>
      <c r="X1141" s="16">
        <v>2.9126213592233002E-3</v>
      </c>
      <c r="Y1141" s="16">
        <v>4.4776119402985103E-3</v>
      </c>
      <c r="Z1141" s="16"/>
      <c r="AA1141" s="16">
        <v>1.4302741358760401E-2</v>
      </c>
      <c r="AB1141" s="16">
        <v>1.39198218262806E-2</v>
      </c>
      <c r="AC1141" s="16"/>
      <c r="AD1141" s="16">
        <v>9.9290780141843994E-3</v>
      </c>
      <c r="AE1141" s="16">
        <v>1.55440414507772E-2</v>
      </c>
      <c r="AF1141" s="16"/>
      <c r="AG1141" s="16">
        <v>1.7391304347826101E-2</v>
      </c>
      <c r="AH1141" s="16">
        <v>1.09489051094891E-2</v>
      </c>
      <c r="AI1141" s="16"/>
      <c r="AJ1141" s="16">
        <v>1.3917314776913599E-2</v>
      </c>
      <c r="AK1141" s="16">
        <v>1.4149274849664E-2</v>
      </c>
      <c r="AL1141" s="16"/>
      <c r="AM1141" s="16">
        <v>9.0342679127725894E-2</v>
      </c>
      <c r="AN1141" s="16">
        <v>1.35782747603834E-2</v>
      </c>
      <c r="AO1141" s="16">
        <v>1.00563153660499E-2</v>
      </c>
      <c r="AP1141" s="16">
        <v>2.5104602510460298E-3</v>
      </c>
      <c r="AQ1141" s="16"/>
      <c r="AR1141" s="16">
        <v>5.0314465408805003E-3</v>
      </c>
      <c r="AS1141" s="16">
        <v>1.7934782608695701E-2</v>
      </c>
      <c r="AT1141" s="16"/>
      <c r="AU1141" s="16">
        <v>8.6313193588162807E-3</v>
      </c>
      <c r="AV1141" s="16">
        <v>1.50257905359946E-2</v>
      </c>
      <c r="AW1141" s="16"/>
      <c r="AX1141" s="16">
        <v>2.47349823321555E-2</v>
      </c>
      <c r="AY1141" s="16">
        <v>1.1988237955213799E-2</v>
      </c>
      <c r="AZ1141" s="16"/>
      <c r="BA1141" s="16">
        <v>8.2872928176795594E-3</v>
      </c>
      <c r="BB1141" s="16">
        <v>1.44661776691117E-2</v>
      </c>
      <c r="BC1141" s="16"/>
      <c r="BD1141" s="16">
        <v>8.3769633507853394E-3</v>
      </c>
      <c r="BE1141" s="16">
        <v>1.5295480880648899E-2</v>
      </c>
      <c r="BF1141" s="16"/>
      <c r="BG1141" s="16">
        <v>1.0135135135135099E-2</v>
      </c>
      <c r="BH1141" s="16">
        <v>1.4274225975070399E-2</v>
      </c>
      <c r="BI1141" s="16"/>
      <c r="BJ1141" s="16">
        <v>4.8076923076923097E-3</v>
      </c>
      <c r="BK1141" s="16">
        <v>1.52819629789066E-2</v>
      </c>
      <c r="BL1141" s="16"/>
      <c r="BM1141" s="16">
        <v>5.0632911392405099E-3</v>
      </c>
      <c r="BN1141" s="16">
        <v>1.47692307692308E-2</v>
      </c>
      <c r="BO1141" s="16"/>
      <c r="BP1141" s="16">
        <v>8.2781456953642408E-3</v>
      </c>
      <c r="BQ1141" s="16">
        <v>1.4787826832404601E-2</v>
      </c>
    </row>
    <row r="1142" spans="2:69" x14ac:dyDescent="0.25">
      <c r="C1142" s="16"/>
      <c r="D1142" s="16"/>
      <c r="E1142" s="16"/>
      <c r="F1142" s="16"/>
      <c r="G1142" s="16"/>
      <c r="H1142" s="16"/>
      <c r="I1142" s="16"/>
      <c r="J1142" s="16"/>
      <c r="K1142" s="16"/>
      <c r="L1142" s="16"/>
      <c r="M1142" s="16"/>
      <c r="N1142" s="16"/>
      <c r="O1142" s="16"/>
      <c r="P1142" s="16"/>
      <c r="Q1142" s="16"/>
      <c r="R1142" s="16"/>
      <c r="S1142" s="16"/>
      <c r="T1142" s="16"/>
      <c r="U1142" s="16"/>
      <c r="V1142" s="16"/>
      <c r="W1142" s="16"/>
      <c r="X1142" s="16"/>
      <c r="Y1142" s="16"/>
      <c r="Z1142" s="16"/>
      <c r="AA1142" s="16"/>
      <c r="AB1142" s="16"/>
      <c r="AC1142" s="16"/>
      <c r="AD1142" s="16"/>
      <c r="AE1142" s="16"/>
      <c r="AF1142" s="16"/>
      <c r="AG1142" s="16"/>
      <c r="AH1142" s="16"/>
      <c r="AI1142" s="16"/>
      <c r="AJ1142" s="16"/>
      <c r="AK1142" s="16"/>
      <c r="AL1142" s="16"/>
      <c r="AM1142" s="16"/>
      <c r="AN1142" s="16"/>
      <c r="AO1142" s="16"/>
      <c r="AP1142" s="16"/>
      <c r="AQ1142" s="16"/>
      <c r="AR1142" s="16"/>
      <c r="AS1142" s="16"/>
      <c r="AT1142" s="16"/>
      <c r="AU1142" s="16"/>
      <c r="AV1142" s="16"/>
      <c r="AW1142" s="16"/>
      <c r="AX1142" s="16"/>
      <c r="AY1142" s="16"/>
      <c r="AZ1142" s="16"/>
      <c r="BA1142" s="16"/>
      <c r="BB1142" s="16"/>
      <c r="BC1142" s="16"/>
      <c r="BD1142" s="16"/>
      <c r="BE1142" s="16"/>
      <c r="BF1142" s="16"/>
      <c r="BG1142" s="16"/>
      <c r="BH1142" s="16"/>
      <c r="BI1142" s="16"/>
      <c r="BJ1142" s="16"/>
      <c r="BK1142" s="16"/>
      <c r="BL1142" s="16"/>
      <c r="BM1142" s="16"/>
      <c r="BN1142" s="16"/>
      <c r="BO1142" s="16"/>
      <c r="BP1142" s="16"/>
      <c r="BQ1142" s="16"/>
    </row>
    <row r="1143" spans="2:69" x14ac:dyDescent="0.25">
      <c r="B1143" s="6" t="s">
        <v>522</v>
      </c>
      <c r="C1143" s="16"/>
      <c r="D1143" s="16"/>
      <c r="E1143" s="16"/>
      <c r="F1143" s="16"/>
      <c r="G1143" s="16"/>
      <c r="H1143" s="16"/>
      <c r="I1143" s="16"/>
      <c r="J1143" s="16"/>
      <c r="K1143" s="16"/>
      <c r="L1143" s="16"/>
      <c r="M1143" s="16"/>
      <c r="N1143" s="16"/>
      <c r="O1143" s="16"/>
      <c r="P1143" s="16"/>
      <c r="Q1143" s="16"/>
      <c r="R1143" s="16"/>
      <c r="S1143" s="16"/>
      <c r="T1143" s="16"/>
      <c r="U1143" s="16"/>
      <c r="V1143" s="16"/>
      <c r="W1143" s="16"/>
      <c r="X1143" s="16"/>
      <c r="Y1143" s="16"/>
      <c r="Z1143" s="16"/>
      <c r="AA1143" s="16"/>
      <c r="AB1143" s="16"/>
      <c r="AC1143" s="16"/>
      <c r="AD1143" s="16"/>
      <c r="AE1143" s="16"/>
      <c r="AF1143" s="16"/>
      <c r="AG1143" s="16"/>
      <c r="AH1143" s="16"/>
      <c r="AI1143" s="16"/>
      <c r="AJ1143" s="16"/>
      <c r="AK1143" s="16"/>
      <c r="AL1143" s="16"/>
      <c r="AM1143" s="16"/>
      <c r="AN1143" s="16"/>
      <c r="AO1143" s="16"/>
      <c r="AP1143" s="16"/>
      <c r="AQ1143" s="16"/>
      <c r="AR1143" s="16"/>
      <c r="AS1143" s="16"/>
      <c r="AT1143" s="16"/>
      <c r="AU1143" s="16"/>
      <c r="AV1143" s="16"/>
      <c r="AW1143" s="16"/>
      <c r="AX1143" s="16"/>
      <c r="AY1143" s="16"/>
      <c r="AZ1143" s="16"/>
      <c r="BA1143" s="16"/>
      <c r="BB1143" s="16"/>
      <c r="BC1143" s="16"/>
      <c r="BD1143" s="16"/>
      <c r="BE1143" s="16"/>
      <c r="BF1143" s="16"/>
      <c r="BG1143" s="16"/>
      <c r="BH1143" s="16"/>
      <c r="BI1143" s="16"/>
      <c r="BJ1143" s="16"/>
      <c r="BK1143" s="16"/>
      <c r="BL1143" s="16"/>
      <c r="BM1143" s="16"/>
      <c r="BN1143" s="16"/>
      <c r="BO1143" s="16"/>
      <c r="BP1143" s="16"/>
      <c r="BQ1143" s="16"/>
    </row>
    <row r="1144" spans="2:69" x14ac:dyDescent="0.25">
      <c r="B1144" s="23" t="s">
        <v>70</v>
      </c>
      <c r="C1144" s="16"/>
      <c r="D1144" s="16"/>
      <c r="E1144" s="16"/>
      <c r="F1144" s="16"/>
      <c r="G1144" s="16"/>
      <c r="H1144" s="16"/>
      <c r="I1144" s="16"/>
      <c r="J1144" s="16"/>
      <c r="K1144" s="16"/>
      <c r="L1144" s="16"/>
      <c r="M1144" s="16"/>
      <c r="N1144" s="16"/>
      <c r="O1144" s="16"/>
      <c r="P1144" s="16"/>
      <c r="Q1144" s="16"/>
      <c r="R1144" s="16"/>
      <c r="S1144" s="16"/>
      <c r="T1144" s="16"/>
      <c r="U1144" s="16"/>
      <c r="V1144" s="16"/>
      <c r="W1144" s="16"/>
      <c r="X1144" s="16"/>
      <c r="Y1144" s="16"/>
      <c r="Z1144" s="16"/>
      <c r="AA1144" s="16"/>
      <c r="AB1144" s="16"/>
      <c r="AC1144" s="16"/>
      <c r="AD1144" s="16"/>
      <c r="AE1144" s="16"/>
      <c r="AF1144" s="16"/>
      <c r="AG1144" s="16"/>
      <c r="AH1144" s="16"/>
      <c r="AI1144" s="16"/>
      <c r="AJ1144" s="16"/>
      <c r="AK1144" s="16"/>
      <c r="AL1144" s="16"/>
      <c r="AM1144" s="16"/>
      <c r="AN1144" s="16"/>
      <c r="AO1144" s="16"/>
      <c r="AP1144" s="16"/>
      <c r="AQ1144" s="16"/>
      <c r="AR1144" s="16"/>
      <c r="AS1144" s="16"/>
      <c r="AT1144" s="16"/>
      <c r="AU1144" s="16"/>
      <c r="AV1144" s="16"/>
      <c r="AW1144" s="16"/>
      <c r="AX1144" s="16"/>
      <c r="AY1144" s="16"/>
      <c r="AZ1144" s="16"/>
      <c r="BA1144" s="16"/>
      <c r="BB1144" s="16"/>
      <c r="BC1144" s="16"/>
      <c r="BD1144" s="16"/>
      <c r="BE1144" s="16"/>
      <c r="BF1144" s="16"/>
      <c r="BG1144" s="16"/>
      <c r="BH1144" s="16"/>
      <c r="BI1144" s="16"/>
      <c r="BJ1144" s="16"/>
      <c r="BK1144" s="16"/>
      <c r="BL1144" s="16"/>
      <c r="BM1144" s="16"/>
      <c r="BN1144" s="16"/>
      <c r="BO1144" s="16"/>
      <c r="BP1144" s="16"/>
      <c r="BQ1144" s="16"/>
    </row>
    <row r="1145" spans="2:69" x14ac:dyDescent="0.25">
      <c r="B1145" t="s">
        <v>520</v>
      </c>
      <c r="C1145" s="16">
        <v>0.26015180265654603</v>
      </c>
      <c r="D1145" s="16">
        <v>0.22916666666666699</v>
      </c>
      <c r="E1145" s="16">
        <v>0.280774550484094</v>
      </c>
      <c r="F1145" s="16">
        <v>0.21671826625387</v>
      </c>
      <c r="G1145" s="16">
        <v>0.25581395348837199</v>
      </c>
      <c r="H1145" s="16">
        <v>0.25341426403641898</v>
      </c>
      <c r="I1145" s="16">
        <v>0.27616645649432497</v>
      </c>
      <c r="J1145" s="16">
        <v>0.35353535353535398</v>
      </c>
      <c r="K1145" s="16">
        <v>0.27731092436974802</v>
      </c>
      <c r="L1145" s="16">
        <v>0.37168141592920401</v>
      </c>
      <c r="M1145" s="16"/>
      <c r="N1145" s="16">
        <v>0.33734939759036098</v>
      </c>
      <c r="O1145" s="16">
        <v>0.26190476190476197</v>
      </c>
      <c r="P1145" s="16">
        <v>0.26168224299065401</v>
      </c>
      <c r="Q1145" s="16">
        <v>0.23576642335766401</v>
      </c>
      <c r="R1145" s="16"/>
      <c r="S1145" s="16">
        <v>0.24334600760456301</v>
      </c>
      <c r="T1145" s="16">
        <v>0.244019138755981</v>
      </c>
      <c r="U1145" s="16">
        <v>0.22198275862069</v>
      </c>
      <c r="V1145" s="16">
        <v>0.28232971372161902</v>
      </c>
      <c r="W1145" s="16">
        <v>0.25269978401727899</v>
      </c>
      <c r="X1145" s="16">
        <v>0.236893203883495</v>
      </c>
      <c r="Y1145" s="16">
        <v>0.28358208955223901</v>
      </c>
      <c r="Z1145" s="16"/>
      <c r="AA1145" s="16">
        <v>0.23241954707985699</v>
      </c>
      <c r="AB1145" s="16">
        <v>0.27310690423162598</v>
      </c>
      <c r="AC1145" s="16"/>
      <c r="AD1145" s="16">
        <v>0.23758865248227001</v>
      </c>
      <c r="AE1145" s="16">
        <v>0.26839378238341999</v>
      </c>
      <c r="AF1145" s="16"/>
      <c r="AG1145" s="16">
        <v>0.28656126482213401</v>
      </c>
      <c r="AH1145" s="16">
        <v>0.23576642335766401</v>
      </c>
      <c r="AI1145" s="16"/>
      <c r="AJ1145" s="16">
        <v>0.23291035611952501</v>
      </c>
      <c r="AK1145" s="16">
        <v>0.283692960735762</v>
      </c>
      <c r="AL1145" s="16"/>
      <c r="AM1145" s="16">
        <v>0.29283489096573201</v>
      </c>
      <c r="AN1145" s="16">
        <v>0.31948881789137401</v>
      </c>
      <c r="AO1145" s="16">
        <v>0.27031375703942101</v>
      </c>
      <c r="AP1145" s="16">
        <v>0.16820083682008399</v>
      </c>
      <c r="AQ1145" s="16"/>
      <c r="AR1145" s="16">
        <v>0.22012578616352199</v>
      </c>
      <c r="AS1145" s="16">
        <v>0.27744565217391298</v>
      </c>
      <c r="AT1145" s="16"/>
      <c r="AU1145" s="16">
        <v>0.27496917385943298</v>
      </c>
      <c r="AV1145" s="16">
        <v>0.2574568288854</v>
      </c>
      <c r="AW1145" s="16"/>
      <c r="AX1145" s="16">
        <v>0.244994110718492</v>
      </c>
      <c r="AY1145" s="16">
        <v>0.263062655507804</v>
      </c>
      <c r="AZ1145" s="16"/>
      <c r="BA1145" s="16">
        <v>0.301104972375691</v>
      </c>
      <c r="BB1145" s="16">
        <v>0.25713121434392799</v>
      </c>
      <c r="BC1145" s="16"/>
      <c r="BD1145" s="16">
        <v>0.22408376963350801</v>
      </c>
      <c r="BE1145" s="16">
        <v>0.26813441483198103</v>
      </c>
      <c r="BF1145" s="16"/>
      <c r="BG1145" s="16">
        <v>0.20270270270270299</v>
      </c>
      <c r="BH1145" s="16">
        <v>0.26357056694813003</v>
      </c>
      <c r="BI1145" s="16"/>
      <c r="BJ1145" s="16">
        <v>0.19871794871794901</v>
      </c>
      <c r="BK1145" s="16">
        <v>0.26840292724924703</v>
      </c>
      <c r="BL1145" s="16"/>
      <c r="BM1145" s="16">
        <v>0.25063291139240501</v>
      </c>
      <c r="BN1145" s="16">
        <v>0.26092307692307698</v>
      </c>
      <c r="BO1145" s="16"/>
      <c r="BP1145" s="16">
        <v>0.27152317880794702</v>
      </c>
      <c r="BQ1145" s="16">
        <v>0.25867981140162899</v>
      </c>
    </row>
    <row r="1146" spans="2:69" x14ac:dyDescent="0.25">
      <c r="B1146" t="s">
        <v>519</v>
      </c>
      <c r="C1146" s="16">
        <v>0.216698292220114</v>
      </c>
      <c r="D1146" s="16">
        <v>0.23214285714285701</v>
      </c>
      <c r="E1146" s="16">
        <v>0.243430152143845</v>
      </c>
      <c r="F1146" s="16">
        <v>0.16873065015479899</v>
      </c>
      <c r="G1146" s="16">
        <v>0.28052325581395299</v>
      </c>
      <c r="H1146" s="16">
        <v>0.17071320182094099</v>
      </c>
      <c r="I1146" s="16">
        <v>0.22824716267339201</v>
      </c>
      <c r="J1146" s="16">
        <v>0.24242424242424199</v>
      </c>
      <c r="K1146" s="16">
        <v>0.159663865546218</v>
      </c>
      <c r="L1146" s="16">
        <v>0.30973451327433599</v>
      </c>
      <c r="M1146" s="16"/>
      <c r="N1146" s="16">
        <v>0.2</v>
      </c>
      <c r="O1146" s="16">
        <v>0.23015873015873001</v>
      </c>
      <c r="P1146" s="16">
        <v>0.21588785046729</v>
      </c>
      <c r="Q1146" s="16">
        <v>0.218978102189781</v>
      </c>
      <c r="R1146" s="16"/>
      <c r="S1146" s="16">
        <v>0.157794676806084</v>
      </c>
      <c r="T1146" s="16">
        <v>0.203349282296651</v>
      </c>
      <c r="U1146" s="16">
        <v>0.170258620689655</v>
      </c>
      <c r="V1146" s="16">
        <v>0.24284304047384001</v>
      </c>
      <c r="W1146" s="16">
        <v>0.22462203023758101</v>
      </c>
      <c r="X1146" s="16">
        <v>0.21165048543689299</v>
      </c>
      <c r="Y1146" s="16">
        <v>0.21940298507462699</v>
      </c>
      <c r="Z1146" s="16"/>
      <c r="AA1146" s="16">
        <v>0.20738974970202601</v>
      </c>
      <c r="AB1146" s="16">
        <v>0.22104677060133601</v>
      </c>
      <c r="AC1146" s="16"/>
      <c r="AD1146" s="16">
        <v>0.193617021276596</v>
      </c>
      <c r="AE1146" s="16">
        <v>0.22512953367875599</v>
      </c>
      <c r="AF1146" s="16"/>
      <c r="AG1146" s="16">
        <v>0.214229249011858</v>
      </c>
      <c r="AH1146" s="16">
        <v>0.218978102189781</v>
      </c>
      <c r="AI1146" s="16"/>
      <c r="AJ1146" s="16">
        <v>0.19893573475235399</v>
      </c>
      <c r="AK1146" s="16">
        <v>0.23204810753448901</v>
      </c>
      <c r="AL1146" s="16"/>
      <c r="AM1146" s="16">
        <v>0.21183800623053001</v>
      </c>
      <c r="AN1146" s="16">
        <v>0.23722044728434499</v>
      </c>
      <c r="AO1146" s="16">
        <v>0.23491552695092499</v>
      </c>
      <c r="AP1146" s="16">
        <v>0.15732217573221799</v>
      </c>
      <c r="AQ1146" s="16"/>
      <c r="AR1146" s="16">
        <v>0.19119496855345899</v>
      </c>
      <c r="AS1146" s="16">
        <v>0.22771739130434801</v>
      </c>
      <c r="AT1146" s="16"/>
      <c r="AU1146" s="16">
        <v>0.18865598027127001</v>
      </c>
      <c r="AV1146" s="16">
        <v>0.221798609553712</v>
      </c>
      <c r="AW1146" s="16"/>
      <c r="AX1146" s="16">
        <v>0.22025912838633699</v>
      </c>
      <c r="AY1146" s="16">
        <v>0.21601447636281401</v>
      </c>
      <c r="AZ1146" s="16"/>
      <c r="BA1146" s="16">
        <v>0.22375690607734799</v>
      </c>
      <c r="BB1146" s="16">
        <v>0.21617766911165401</v>
      </c>
      <c r="BC1146" s="16"/>
      <c r="BD1146" s="16">
        <v>0.24607329842931899</v>
      </c>
      <c r="BE1146" s="16">
        <v>0.21019698725376601</v>
      </c>
      <c r="BF1146" s="16"/>
      <c r="BG1146" s="16">
        <v>0.24324324324324301</v>
      </c>
      <c r="BH1146" s="16">
        <v>0.21511861680739799</v>
      </c>
      <c r="BI1146" s="16"/>
      <c r="BJ1146" s="16">
        <v>0.177884615384615</v>
      </c>
      <c r="BK1146" s="16">
        <v>0.22191132156693899</v>
      </c>
      <c r="BL1146" s="16"/>
      <c r="BM1146" s="16">
        <v>0.189873417721519</v>
      </c>
      <c r="BN1146" s="16">
        <v>0.21887179487179501</v>
      </c>
      <c r="BO1146" s="16"/>
      <c r="BP1146" s="16">
        <v>0.22019867549668901</v>
      </c>
      <c r="BQ1146" s="16">
        <v>0.21624517788255501</v>
      </c>
    </row>
    <row r="1147" spans="2:69" x14ac:dyDescent="0.25">
      <c r="B1147" t="s">
        <v>518</v>
      </c>
      <c r="C1147" s="16">
        <v>0.20607210626186001</v>
      </c>
      <c r="D1147" s="16">
        <v>0.160714285714286</v>
      </c>
      <c r="E1147" s="16">
        <v>0.230982019363762</v>
      </c>
      <c r="F1147" s="16">
        <v>0.21207430340557301</v>
      </c>
      <c r="G1147" s="16">
        <v>0.18313953488372101</v>
      </c>
      <c r="H1147" s="16">
        <v>0.20561456752655499</v>
      </c>
      <c r="I1147" s="16">
        <v>0.23581336696090799</v>
      </c>
      <c r="J1147" s="16">
        <v>0.21717171717171699</v>
      </c>
      <c r="K1147" s="16">
        <v>0.109243697478992</v>
      </c>
      <c r="L1147" s="16">
        <v>0.30088495575221202</v>
      </c>
      <c r="M1147" s="16"/>
      <c r="N1147" s="16">
        <v>0.180722891566265</v>
      </c>
      <c r="O1147" s="16">
        <v>0.22222222222222199</v>
      </c>
      <c r="P1147" s="16">
        <v>0.20186915887850501</v>
      </c>
      <c r="Q1147" s="16">
        <v>0.21167883211678801</v>
      </c>
      <c r="R1147" s="16"/>
      <c r="S1147" s="16">
        <v>0.18060836501901101</v>
      </c>
      <c r="T1147" s="16">
        <v>0.22009569377990401</v>
      </c>
      <c r="U1147" s="16">
        <v>0.20043103448275901</v>
      </c>
      <c r="V1147" s="16">
        <v>0.20138203356367201</v>
      </c>
      <c r="W1147" s="16">
        <v>0.21490280777537801</v>
      </c>
      <c r="X1147" s="16">
        <v>0.18640776699029099</v>
      </c>
      <c r="Y1147" s="16">
        <v>0.214925373134328</v>
      </c>
      <c r="Z1147" s="16"/>
      <c r="AA1147" s="16">
        <v>0.185339690107271</v>
      </c>
      <c r="AB1147" s="16">
        <v>0.21575723830735</v>
      </c>
      <c r="AC1147" s="16"/>
      <c r="AD1147" s="16">
        <v>0.184397163120567</v>
      </c>
      <c r="AE1147" s="16">
        <v>0.213989637305699</v>
      </c>
      <c r="AF1147" s="16"/>
      <c r="AG1147" s="16">
        <v>0.2</v>
      </c>
      <c r="AH1147" s="16">
        <v>0.21167883211678801</v>
      </c>
      <c r="AI1147" s="16"/>
      <c r="AJ1147" s="16">
        <v>0.19074907900122801</v>
      </c>
      <c r="AK1147" s="16">
        <v>0.21931376016979101</v>
      </c>
      <c r="AL1147" s="16"/>
      <c r="AM1147" s="16">
        <v>0.218068535825545</v>
      </c>
      <c r="AN1147" s="16">
        <v>0.206070287539936</v>
      </c>
      <c r="AO1147" s="16">
        <v>0.21399839098954099</v>
      </c>
      <c r="AP1147" s="16">
        <v>0.18744769874476999</v>
      </c>
      <c r="AQ1147" s="16"/>
      <c r="AR1147" s="16">
        <v>0.216352201257862</v>
      </c>
      <c r="AS1147" s="16">
        <v>0.201630434782609</v>
      </c>
      <c r="AT1147" s="16"/>
      <c r="AU1147" s="16">
        <v>0.170160295930949</v>
      </c>
      <c r="AV1147" s="16">
        <v>0.21260372280780401</v>
      </c>
      <c r="AW1147" s="16"/>
      <c r="AX1147" s="16">
        <v>0.18374558303886901</v>
      </c>
      <c r="AY1147" s="16">
        <v>0.21035964713865599</v>
      </c>
      <c r="AZ1147" s="16"/>
      <c r="BA1147" s="16">
        <v>0.187845303867403</v>
      </c>
      <c r="BB1147" s="16">
        <v>0.20741646291768501</v>
      </c>
      <c r="BC1147" s="16"/>
      <c r="BD1147" s="16">
        <v>0.20837696335078501</v>
      </c>
      <c r="BE1147" s="16">
        <v>0.205561993047509</v>
      </c>
      <c r="BF1147" s="16"/>
      <c r="BG1147" s="16">
        <v>0.18243243243243201</v>
      </c>
      <c r="BH1147" s="16">
        <v>0.207478890229192</v>
      </c>
      <c r="BI1147" s="16"/>
      <c r="BJ1147" s="16">
        <v>0.15384615384615399</v>
      </c>
      <c r="BK1147" s="16">
        <v>0.21308652604390901</v>
      </c>
      <c r="BL1147" s="16"/>
      <c r="BM1147" s="16">
        <v>0.124050632911392</v>
      </c>
      <c r="BN1147" s="16">
        <v>0.212717948717949</v>
      </c>
      <c r="BO1147" s="16"/>
      <c r="BP1147" s="16">
        <v>0.185430463576159</v>
      </c>
      <c r="BQ1147" s="16">
        <v>0.20874410630090001</v>
      </c>
    </row>
    <row r="1148" spans="2:69" x14ac:dyDescent="0.25">
      <c r="B1148" t="s">
        <v>517</v>
      </c>
      <c r="C1148" s="16">
        <v>0.20189753320683099</v>
      </c>
      <c r="D1148" s="16">
        <v>0.191964285714286</v>
      </c>
      <c r="E1148" s="16">
        <v>0.22130013831258599</v>
      </c>
      <c r="F1148" s="16">
        <v>0.201238390092879</v>
      </c>
      <c r="G1148" s="16">
        <v>0.248546511627907</v>
      </c>
      <c r="H1148" s="16">
        <v>0.17071320182094099</v>
      </c>
      <c r="I1148" s="16">
        <v>0.21185372005044101</v>
      </c>
      <c r="J1148" s="16">
        <v>0.17676767676767699</v>
      </c>
      <c r="K1148" s="16">
        <v>0.27731092436974802</v>
      </c>
      <c r="L1148" s="16">
        <v>0.11504424778761101</v>
      </c>
      <c r="M1148" s="16"/>
      <c r="N1148" s="16">
        <v>0.13855421686746999</v>
      </c>
      <c r="O1148" s="16">
        <v>0.182539682539683</v>
      </c>
      <c r="P1148" s="16">
        <v>0.21775700934579401</v>
      </c>
      <c r="Q1148" s="16">
        <v>0.21934306569343101</v>
      </c>
      <c r="R1148" s="16"/>
      <c r="S1148" s="16">
        <v>0.13878326996197701</v>
      </c>
      <c r="T1148" s="16">
        <v>0.30622009569378</v>
      </c>
      <c r="U1148" s="16">
        <v>0.23491379310344801</v>
      </c>
      <c r="V1148" s="16">
        <v>0.16288252714708801</v>
      </c>
      <c r="W1148" s="16">
        <v>0.21166306695464401</v>
      </c>
      <c r="X1148" s="16">
        <v>0.19902912621359201</v>
      </c>
      <c r="Y1148" s="16">
        <v>0.21940298507462699</v>
      </c>
      <c r="Z1148" s="16"/>
      <c r="AA1148" s="16">
        <v>0.24076281287246701</v>
      </c>
      <c r="AB1148" s="16">
        <v>0.18374164810690399</v>
      </c>
      <c r="AC1148" s="16"/>
      <c r="AD1148" s="16">
        <v>0.182978723404255</v>
      </c>
      <c r="AE1148" s="16">
        <v>0.20880829015544</v>
      </c>
      <c r="AF1148" s="16"/>
      <c r="AG1148" s="16">
        <v>0.18300395256916999</v>
      </c>
      <c r="AH1148" s="16">
        <v>0.21934306569343101</v>
      </c>
      <c r="AI1148" s="16"/>
      <c r="AJ1148" s="16">
        <v>0.19320507572656601</v>
      </c>
      <c r="AK1148" s="16">
        <v>0.209409267775027</v>
      </c>
      <c r="AL1148" s="16"/>
      <c r="AM1148" s="16">
        <v>0.16510903426791301</v>
      </c>
      <c r="AN1148" s="16">
        <v>0.204472843450479</v>
      </c>
      <c r="AO1148" s="16">
        <v>0.20635559131134401</v>
      </c>
      <c r="AP1148" s="16">
        <v>0.20083682008368201</v>
      </c>
      <c r="AQ1148" s="16"/>
      <c r="AR1148" s="16">
        <v>0.22641509433962301</v>
      </c>
      <c r="AS1148" s="16">
        <v>0.19130434782608699</v>
      </c>
      <c r="AT1148" s="16"/>
      <c r="AU1148" s="16">
        <v>0.20345252774352701</v>
      </c>
      <c r="AV1148" s="16">
        <v>0.20161471181879301</v>
      </c>
      <c r="AW1148" s="16"/>
      <c r="AX1148" s="16">
        <v>0.19434628975265</v>
      </c>
      <c r="AY1148" s="16">
        <v>0.203347658900701</v>
      </c>
      <c r="AZ1148" s="16"/>
      <c r="BA1148" s="16">
        <v>0.25414364640884002</v>
      </c>
      <c r="BB1148" s="16">
        <v>0.19804400977995101</v>
      </c>
      <c r="BC1148" s="16"/>
      <c r="BD1148" s="16">
        <v>0.22198952879581199</v>
      </c>
      <c r="BE1148" s="16">
        <v>0.197450753186559</v>
      </c>
      <c r="BF1148" s="16"/>
      <c r="BG1148" s="16">
        <v>0.233108108108108</v>
      </c>
      <c r="BH1148" s="16">
        <v>0.20004020908725401</v>
      </c>
      <c r="BI1148" s="16"/>
      <c r="BJ1148" s="16">
        <v>0.237179487179487</v>
      </c>
      <c r="BK1148" s="16">
        <v>0.19715884631941499</v>
      </c>
      <c r="BL1148" s="16"/>
      <c r="BM1148" s="16">
        <v>0.2</v>
      </c>
      <c r="BN1148" s="16">
        <v>0.20205128205128201</v>
      </c>
      <c r="BO1148" s="16"/>
      <c r="BP1148" s="16">
        <v>0.231788079470199</v>
      </c>
      <c r="BQ1148" s="16">
        <v>0.19802828975567899</v>
      </c>
    </row>
    <row r="1149" spans="2:69" x14ac:dyDescent="0.25">
      <c r="B1149" t="s">
        <v>513</v>
      </c>
      <c r="C1149" s="16">
        <v>0.13036053130929801</v>
      </c>
      <c r="D1149" s="16">
        <v>0.14583333333333301</v>
      </c>
      <c r="E1149" s="16">
        <v>0.13139695712309801</v>
      </c>
      <c r="F1149" s="16">
        <v>0.156346749226006</v>
      </c>
      <c r="G1149" s="16">
        <v>0.19331395348837199</v>
      </c>
      <c r="H1149" s="16">
        <v>6.9044006069802696E-2</v>
      </c>
      <c r="I1149" s="16">
        <v>0.117276166456494</v>
      </c>
      <c r="J1149" s="16">
        <v>0.22222222222222199</v>
      </c>
      <c r="K1149" s="16">
        <v>0.21008403361344499</v>
      </c>
      <c r="L1149" s="16">
        <v>6.1946902654867297E-2</v>
      </c>
      <c r="M1149" s="16"/>
      <c r="N1149" s="16">
        <v>7.9518072289156597E-2</v>
      </c>
      <c r="O1149" s="16">
        <v>0.122222222222222</v>
      </c>
      <c r="P1149" s="16">
        <v>0.141121495327103</v>
      </c>
      <c r="Q1149" s="16">
        <v>0.14343065693430701</v>
      </c>
      <c r="R1149" s="16"/>
      <c r="S1149" s="16">
        <v>0.123574144486692</v>
      </c>
      <c r="T1149" s="16">
        <v>0.157894736842105</v>
      </c>
      <c r="U1149" s="16">
        <v>0.15086206896551699</v>
      </c>
      <c r="V1149" s="16">
        <v>9.47680157946693E-2</v>
      </c>
      <c r="W1149" s="16">
        <v>0.146868250539957</v>
      </c>
      <c r="X1149" s="16">
        <v>0.14077669902912601</v>
      </c>
      <c r="Y1149" s="16">
        <v>0.14179104477611901</v>
      </c>
      <c r="Z1149" s="16"/>
      <c r="AA1149" s="16">
        <v>0.17461263408819999</v>
      </c>
      <c r="AB1149" s="16">
        <v>0.109688195991091</v>
      </c>
      <c r="AC1149" s="16"/>
      <c r="AD1149" s="16">
        <v>0.12624113475177301</v>
      </c>
      <c r="AE1149" s="16">
        <v>0.131865284974093</v>
      </c>
      <c r="AF1149" s="16"/>
      <c r="AG1149" s="16">
        <v>0.116205533596838</v>
      </c>
      <c r="AH1149" s="16">
        <v>0.14343065693430701</v>
      </c>
      <c r="AI1149" s="16"/>
      <c r="AJ1149" s="16">
        <v>0.12975849365534201</v>
      </c>
      <c r="AK1149" s="16">
        <v>0.13088079235939201</v>
      </c>
      <c r="AL1149" s="16"/>
      <c r="AM1149" s="16">
        <v>8.7227414330218106E-2</v>
      </c>
      <c r="AN1149" s="16">
        <v>0.12699680511182099</v>
      </c>
      <c r="AO1149" s="16">
        <v>0.124698310539019</v>
      </c>
      <c r="AP1149" s="16">
        <v>0.15481171548117201</v>
      </c>
      <c r="AQ1149" s="16"/>
      <c r="AR1149" s="16">
        <v>0.164779874213836</v>
      </c>
      <c r="AS1149" s="16">
        <v>0.115489130434783</v>
      </c>
      <c r="AT1149" s="16"/>
      <c r="AU1149" s="16">
        <v>0.14549938347718899</v>
      </c>
      <c r="AV1149" s="16">
        <v>0.12760708679075999</v>
      </c>
      <c r="AW1149" s="16"/>
      <c r="AX1149" s="16">
        <v>0.141342756183746</v>
      </c>
      <c r="AY1149" s="16">
        <v>0.12825152680389099</v>
      </c>
      <c r="AZ1149" s="16"/>
      <c r="BA1149" s="16">
        <v>0.168508287292818</v>
      </c>
      <c r="BB1149" s="16">
        <v>0.12754686226568901</v>
      </c>
      <c r="BC1149" s="16"/>
      <c r="BD1149" s="16">
        <v>0.14973821989528799</v>
      </c>
      <c r="BE1149" s="16">
        <v>0.126071842410197</v>
      </c>
      <c r="BF1149" s="16"/>
      <c r="BG1149" s="16">
        <v>0.14527027027027001</v>
      </c>
      <c r="BH1149" s="16">
        <v>0.12947326095697601</v>
      </c>
      <c r="BI1149" s="16"/>
      <c r="BJ1149" s="16">
        <v>0.19871794871794901</v>
      </c>
      <c r="BK1149" s="16">
        <v>0.121179509255273</v>
      </c>
      <c r="BL1149" s="16"/>
      <c r="BM1149" s="16">
        <v>0.14683544303797499</v>
      </c>
      <c r="BN1149" s="16">
        <v>0.12902564102564101</v>
      </c>
      <c r="BO1149" s="16"/>
      <c r="BP1149" s="16">
        <v>0.15066225165562899</v>
      </c>
      <c r="BQ1149" s="16">
        <v>0.127732533219031</v>
      </c>
    </row>
    <row r="1150" spans="2:69" x14ac:dyDescent="0.25">
      <c r="B1150" t="s">
        <v>516</v>
      </c>
      <c r="C1150" s="16">
        <v>0.12675521821631899</v>
      </c>
      <c r="D1150" s="16">
        <v>0.18154761904761901</v>
      </c>
      <c r="E1150" s="16">
        <v>0.14246196403872799</v>
      </c>
      <c r="F1150" s="16">
        <v>0.13312693498452</v>
      </c>
      <c r="G1150" s="16">
        <v>9.1569767441860503E-2</v>
      </c>
      <c r="H1150" s="16">
        <v>0.14188163884673699</v>
      </c>
      <c r="I1150" s="16">
        <v>8.82723833543506E-2</v>
      </c>
      <c r="J1150" s="16">
        <v>8.0808080808080801E-2</v>
      </c>
      <c r="K1150" s="16">
        <v>0.13445378151260501</v>
      </c>
      <c r="L1150" s="16">
        <v>4.4247787610619503E-2</v>
      </c>
      <c r="M1150" s="16"/>
      <c r="N1150" s="16">
        <v>9.8795180722891604E-2</v>
      </c>
      <c r="O1150" s="16">
        <v>0.104761904761905</v>
      </c>
      <c r="P1150" s="16">
        <v>0.125233644859813</v>
      </c>
      <c r="Q1150" s="16">
        <v>0.14087591240875899</v>
      </c>
      <c r="R1150" s="16"/>
      <c r="S1150" s="16">
        <v>0.129277566539924</v>
      </c>
      <c r="T1150" s="16">
        <v>0.12679425837320599</v>
      </c>
      <c r="U1150" s="16">
        <v>0.15732758620689699</v>
      </c>
      <c r="V1150" s="16">
        <v>0.10069101678183601</v>
      </c>
      <c r="W1150" s="16">
        <v>0.12526997840172799</v>
      </c>
      <c r="X1150" s="16">
        <v>0.14951456310679601</v>
      </c>
      <c r="Y1150" s="16">
        <v>0.12835820895522401</v>
      </c>
      <c r="Z1150" s="16"/>
      <c r="AA1150" s="16">
        <v>0.15733015494636499</v>
      </c>
      <c r="AB1150" s="16">
        <v>0.112472160356347</v>
      </c>
      <c r="AC1150" s="16"/>
      <c r="AD1150" s="16">
        <v>0.117021276595745</v>
      </c>
      <c r="AE1150" s="16">
        <v>0.13031088082901601</v>
      </c>
      <c r="AF1150" s="16"/>
      <c r="AG1150" s="16">
        <v>0.111462450592885</v>
      </c>
      <c r="AH1150" s="16">
        <v>0.14087591240875899</v>
      </c>
      <c r="AI1150" s="16"/>
      <c r="AJ1150" s="16">
        <v>0.13712648383135501</v>
      </c>
      <c r="AK1150" s="16">
        <v>0.11779271312345201</v>
      </c>
      <c r="AL1150" s="16"/>
      <c r="AM1150" s="16">
        <v>0.109034267912773</v>
      </c>
      <c r="AN1150" s="16">
        <v>9.5047923322683706E-2</v>
      </c>
      <c r="AO1150" s="16">
        <v>0.13998390989541401</v>
      </c>
      <c r="AP1150" s="16">
        <v>0.13556485355648501</v>
      </c>
      <c r="AQ1150" s="16"/>
      <c r="AR1150" s="16">
        <v>0.15597484276729601</v>
      </c>
      <c r="AS1150" s="16">
        <v>0.11413043478260899</v>
      </c>
      <c r="AT1150" s="16"/>
      <c r="AU1150" s="16">
        <v>0.15043156596794099</v>
      </c>
      <c r="AV1150" s="16">
        <v>0.122448979591837</v>
      </c>
      <c r="AW1150" s="16"/>
      <c r="AX1150" s="16">
        <v>0.143698468786808</v>
      </c>
      <c r="AY1150" s="16">
        <v>0.123501470255598</v>
      </c>
      <c r="AZ1150" s="16"/>
      <c r="BA1150" s="16">
        <v>0.110497237569061</v>
      </c>
      <c r="BB1150" s="16">
        <v>0.127954360228199</v>
      </c>
      <c r="BC1150" s="16"/>
      <c r="BD1150" s="16">
        <v>0.12774869109947601</v>
      </c>
      <c r="BE1150" s="16">
        <v>0.12653534183082299</v>
      </c>
      <c r="BF1150" s="16"/>
      <c r="BG1150" s="16">
        <v>0.15878378378378399</v>
      </c>
      <c r="BH1150" s="16">
        <v>0.124849215922799</v>
      </c>
      <c r="BI1150" s="16"/>
      <c r="BJ1150" s="16">
        <v>0.13301282051282101</v>
      </c>
      <c r="BK1150" s="16">
        <v>0.12591476538958199</v>
      </c>
      <c r="BL1150" s="16"/>
      <c r="BM1150" s="16">
        <v>0.16708860759493699</v>
      </c>
      <c r="BN1150" s="16">
        <v>0.12348717948717899</v>
      </c>
      <c r="BO1150" s="16"/>
      <c r="BP1150" s="16">
        <v>0.12582781456953601</v>
      </c>
      <c r="BQ1150" s="16">
        <v>0.12687526789541401</v>
      </c>
    </row>
    <row r="1151" spans="2:69" x14ac:dyDescent="0.25">
      <c r="B1151" t="s">
        <v>512</v>
      </c>
      <c r="C1151" s="16">
        <v>0.12277039848197301</v>
      </c>
      <c r="D1151" s="16">
        <v>0.119047619047619</v>
      </c>
      <c r="E1151" s="16">
        <v>0.14384508990318101</v>
      </c>
      <c r="F1151" s="16">
        <v>0.113003095975232</v>
      </c>
      <c r="G1151" s="16">
        <v>0.167151162790698</v>
      </c>
      <c r="H1151" s="16">
        <v>9.40819423368741E-2</v>
      </c>
      <c r="I1151" s="16">
        <v>0.10970996216897901</v>
      </c>
      <c r="J1151" s="16">
        <v>0.15656565656565699</v>
      </c>
      <c r="K1151" s="16">
        <v>0.21008403361344499</v>
      </c>
      <c r="L1151" s="16">
        <v>7.0796460176991094E-2</v>
      </c>
      <c r="M1151" s="16"/>
      <c r="N1151" s="16">
        <v>9.2771084337349402E-2</v>
      </c>
      <c r="O1151" s="16">
        <v>9.8412698412698396E-2</v>
      </c>
      <c r="P1151" s="16">
        <v>0.12990654205607499</v>
      </c>
      <c r="Q1151" s="16">
        <v>0.13467153284671499</v>
      </c>
      <c r="R1151" s="16"/>
      <c r="S1151" s="16">
        <v>0.12167300380228099</v>
      </c>
      <c r="T1151" s="16">
        <v>0.11483253588516699</v>
      </c>
      <c r="U1151" s="16">
        <v>0.15086206896551699</v>
      </c>
      <c r="V1151" s="16">
        <v>0.10562685093780801</v>
      </c>
      <c r="W1151" s="16">
        <v>0.13822894168466501</v>
      </c>
      <c r="X1151" s="16">
        <v>0.13592233009708701</v>
      </c>
      <c r="Y1151" s="16">
        <v>0.107462686567164</v>
      </c>
      <c r="Z1151" s="16"/>
      <c r="AA1151" s="16">
        <v>0.148390941597139</v>
      </c>
      <c r="AB1151" s="16">
        <v>0.110801781737194</v>
      </c>
      <c r="AC1151" s="16"/>
      <c r="AD1151" s="16">
        <v>0.117730496453901</v>
      </c>
      <c r="AE1151" s="16">
        <v>0.124611398963731</v>
      </c>
      <c r="AF1151" s="16"/>
      <c r="AG1151" s="16">
        <v>0.109881422924901</v>
      </c>
      <c r="AH1151" s="16">
        <v>0.13467153284671499</v>
      </c>
      <c r="AI1151" s="16"/>
      <c r="AJ1151" s="16">
        <v>0.123209169054441</v>
      </c>
      <c r="AK1151" s="16">
        <v>0.12239122744959301</v>
      </c>
      <c r="AL1151" s="16"/>
      <c r="AM1151" s="16">
        <v>0.118380062305296</v>
      </c>
      <c r="AN1151" s="16">
        <v>0.119009584664537</v>
      </c>
      <c r="AO1151" s="16">
        <v>0.11625100563153699</v>
      </c>
      <c r="AP1151" s="16">
        <v>0.14142259414225899</v>
      </c>
      <c r="AQ1151" s="16"/>
      <c r="AR1151" s="16">
        <v>0.15094339622641501</v>
      </c>
      <c r="AS1151" s="16">
        <v>0.11059782608695699</v>
      </c>
      <c r="AT1151" s="16"/>
      <c r="AU1151" s="16">
        <v>0.13193588162761999</v>
      </c>
      <c r="AV1151" s="16">
        <v>0.121103386409509</v>
      </c>
      <c r="AW1151" s="16"/>
      <c r="AX1151" s="16">
        <v>0.15547703180212</v>
      </c>
      <c r="AY1151" s="16">
        <v>0.116489482017643</v>
      </c>
      <c r="AZ1151" s="16"/>
      <c r="BA1151" s="16">
        <v>0.15193370165745901</v>
      </c>
      <c r="BB1151" s="16">
        <v>0.120619396903015</v>
      </c>
      <c r="BC1151" s="16"/>
      <c r="BD1151" s="16">
        <v>0.124607329842932</v>
      </c>
      <c r="BE1151" s="16">
        <v>0.122363847045191</v>
      </c>
      <c r="BF1151" s="16"/>
      <c r="BG1151" s="16">
        <v>0.18918918918918901</v>
      </c>
      <c r="BH1151" s="16">
        <v>0.118817852834741</v>
      </c>
      <c r="BI1151" s="16"/>
      <c r="BJ1151" s="16">
        <v>0.184294871794872</v>
      </c>
      <c r="BK1151" s="16">
        <v>0.114507102884201</v>
      </c>
      <c r="BL1151" s="16"/>
      <c r="BM1151" s="16">
        <v>0.17215189873417699</v>
      </c>
      <c r="BN1151" s="16">
        <v>0.118769230769231</v>
      </c>
      <c r="BO1151" s="16"/>
      <c r="BP1151" s="16">
        <v>0.14569536423841101</v>
      </c>
      <c r="BQ1151" s="16">
        <v>0.119802828975568</v>
      </c>
    </row>
    <row r="1152" spans="2:69" x14ac:dyDescent="0.25">
      <c r="B1152" t="s">
        <v>514</v>
      </c>
      <c r="C1152" s="16">
        <v>0.12258064516129</v>
      </c>
      <c r="D1152" s="16">
        <v>0.12797619047618999</v>
      </c>
      <c r="E1152" s="16">
        <v>0.127247579529737</v>
      </c>
      <c r="F1152" s="16">
        <v>0.12538699690402499</v>
      </c>
      <c r="G1152" s="16">
        <v>0.170058139534884</v>
      </c>
      <c r="H1152" s="16">
        <v>9.33232169954476E-2</v>
      </c>
      <c r="I1152" s="16">
        <v>9.5838587641866299E-2</v>
      </c>
      <c r="J1152" s="16">
        <v>0.16161616161616199</v>
      </c>
      <c r="K1152" s="16">
        <v>0.218487394957983</v>
      </c>
      <c r="L1152" s="16">
        <v>0.11504424778761101</v>
      </c>
      <c r="M1152" s="16"/>
      <c r="N1152" s="16">
        <v>9.6385542168674704E-2</v>
      </c>
      <c r="O1152" s="16">
        <v>0.103174603174603</v>
      </c>
      <c r="P1152" s="16">
        <v>0.127102803738318</v>
      </c>
      <c r="Q1152" s="16">
        <v>0.13321167883211699</v>
      </c>
      <c r="R1152" s="16"/>
      <c r="S1152" s="16">
        <v>0.131178707224335</v>
      </c>
      <c r="T1152" s="16">
        <v>0.11483253588516699</v>
      </c>
      <c r="U1152" s="16">
        <v>0.13362068965517199</v>
      </c>
      <c r="V1152" s="16">
        <v>8.1934846989141205E-2</v>
      </c>
      <c r="W1152" s="16">
        <v>0.122030237580994</v>
      </c>
      <c r="X1152" s="16">
        <v>0.148543689320388</v>
      </c>
      <c r="Y1152" s="16">
        <v>0.150746268656716</v>
      </c>
      <c r="Z1152" s="16"/>
      <c r="AA1152" s="16">
        <v>0.15137067938021501</v>
      </c>
      <c r="AB1152" s="16">
        <v>0.10913140311804</v>
      </c>
      <c r="AC1152" s="16"/>
      <c r="AD1152" s="16">
        <v>0.111347517730496</v>
      </c>
      <c r="AE1152" s="16">
        <v>0.126683937823834</v>
      </c>
      <c r="AF1152" s="16"/>
      <c r="AG1152" s="16">
        <v>0.11106719367588901</v>
      </c>
      <c r="AH1152" s="16">
        <v>0.13321167883211699</v>
      </c>
      <c r="AI1152" s="16"/>
      <c r="AJ1152" s="16">
        <v>0.141629144494474</v>
      </c>
      <c r="AK1152" s="16">
        <v>0.10611956137248001</v>
      </c>
      <c r="AL1152" s="16"/>
      <c r="AM1152" s="16">
        <v>0.109034267912773</v>
      </c>
      <c r="AN1152" s="16">
        <v>0.12939297124600599</v>
      </c>
      <c r="AO1152" s="16">
        <v>0.117055510860821</v>
      </c>
      <c r="AP1152" s="16">
        <v>0.128870292887029</v>
      </c>
      <c r="AQ1152" s="16"/>
      <c r="AR1152" s="16">
        <v>0.143396226415094</v>
      </c>
      <c r="AS1152" s="16">
        <v>0.113586956521739</v>
      </c>
      <c r="AT1152" s="16"/>
      <c r="AU1152" s="16">
        <v>0.15166461159062899</v>
      </c>
      <c r="AV1152" s="16">
        <v>0.117290872392913</v>
      </c>
      <c r="AW1152" s="16"/>
      <c r="AX1152" s="16">
        <v>0.141342756183746</v>
      </c>
      <c r="AY1152" s="16">
        <v>0.118977606876272</v>
      </c>
      <c r="AZ1152" s="16"/>
      <c r="BA1152" s="16">
        <v>0.14088397790055199</v>
      </c>
      <c r="BB1152" s="16">
        <v>0.12123064384678101</v>
      </c>
      <c r="BC1152" s="16"/>
      <c r="BD1152" s="16">
        <v>0.145549738219895</v>
      </c>
      <c r="BE1152" s="16">
        <v>0.11749710312862099</v>
      </c>
      <c r="BF1152" s="16"/>
      <c r="BG1152" s="16">
        <v>0.15878378378378399</v>
      </c>
      <c r="BH1152" s="16">
        <v>0.12042621632488899</v>
      </c>
      <c r="BI1152" s="16"/>
      <c r="BJ1152" s="16">
        <v>0.206730769230769</v>
      </c>
      <c r="BK1152" s="16">
        <v>0.11127851915626299</v>
      </c>
      <c r="BL1152" s="16"/>
      <c r="BM1152" s="16">
        <v>0.17974683544303799</v>
      </c>
      <c r="BN1152" s="16">
        <v>0.117948717948718</v>
      </c>
      <c r="BO1152" s="16"/>
      <c r="BP1152" s="16">
        <v>0.13576158940397401</v>
      </c>
      <c r="BQ1152" s="16">
        <v>0.12087441063009</v>
      </c>
    </row>
    <row r="1153" spans="2:69" x14ac:dyDescent="0.25">
      <c r="B1153" t="s">
        <v>510</v>
      </c>
      <c r="C1153" s="16">
        <v>0.117836812144213</v>
      </c>
      <c r="D1153" s="16">
        <v>0.12202380952381001</v>
      </c>
      <c r="E1153" s="16">
        <v>9.9585062240663894E-2</v>
      </c>
      <c r="F1153" s="16">
        <v>0.119195046439628</v>
      </c>
      <c r="G1153" s="16">
        <v>0.226744186046512</v>
      </c>
      <c r="H1153" s="16">
        <v>8.4977238239757197E-2</v>
      </c>
      <c r="I1153" s="16">
        <v>7.5662042875157598E-2</v>
      </c>
      <c r="J1153" s="16">
        <v>0.14141414141414099</v>
      </c>
      <c r="K1153" s="16">
        <v>0.23529411764705899</v>
      </c>
      <c r="L1153" s="16">
        <v>5.3097345132743397E-2</v>
      </c>
      <c r="M1153" s="16"/>
      <c r="N1153" s="16">
        <v>8.67469879518072E-2</v>
      </c>
      <c r="O1153" s="16">
        <v>0.103174603174603</v>
      </c>
      <c r="P1153" s="16">
        <v>0.106542056074766</v>
      </c>
      <c r="Q1153" s="16">
        <v>0.13503649635036499</v>
      </c>
      <c r="R1153" s="16"/>
      <c r="S1153" s="16">
        <v>7.9847908745247206E-2</v>
      </c>
      <c r="T1153" s="16">
        <v>0.107655502392345</v>
      </c>
      <c r="U1153" s="16">
        <v>0.12068965517241401</v>
      </c>
      <c r="V1153" s="16">
        <v>9.1806515301085898E-2</v>
      </c>
      <c r="W1153" s="16">
        <v>0.12419006479481599</v>
      </c>
      <c r="X1153" s="16">
        <v>0.15145631067961199</v>
      </c>
      <c r="Y1153" s="16">
        <v>0.143283582089552</v>
      </c>
      <c r="Z1153" s="16"/>
      <c r="AA1153" s="16">
        <v>0.14779499404052401</v>
      </c>
      <c r="AB1153" s="16">
        <v>0.103841870824053</v>
      </c>
      <c r="AC1153" s="16"/>
      <c r="AD1153" s="16">
        <v>0.109929078014184</v>
      </c>
      <c r="AE1153" s="16">
        <v>0.120725388601036</v>
      </c>
      <c r="AF1153" s="16"/>
      <c r="AG1153" s="16">
        <v>9.9209486166007901E-2</v>
      </c>
      <c r="AH1153" s="16">
        <v>0.13503649635036499</v>
      </c>
      <c r="AI1153" s="16"/>
      <c r="AJ1153" s="16">
        <v>0.119115841178878</v>
      </c>
      <c r="AK1153" s="16">
        <v>0.116731517509728</v>
      </c>
      <c r="AL1153" s="16"/>
      <c r="AM1153" s="16">
        <v>9.0342679127725894E-2</v>
      </c>
      <c r="AN1153" s="16">
        <v>0.11261980830670899</v>
      </c>
      <c r="AO1153" s="16">
        <v>0.127514078841512</v>
      </c>
      <c r="AP1153" s="16">
        <v>0.110460251046025</v>
      </c>
      <c r="AQ1153" s="16"/>
      <c r="AR1153" s="16">
        <v>0.140880503144654</v>
      </c>
      <c r="AS1153" s="16">
        <v>0.107880434782609</v>
      </c>
      <c r="AT1153" s="16"/>
      <c r="AU1153" s="16">
        <v>0.13686806411837199</v>
      </c>
      <c r="AV1153" s="16">
        <v>0.114375420497869</v>
      </c>
      <c r="AW1153" s="16"/>
      <c r="AX1153" s="16">
        <v>0.148409893992933</v>
      </c>
      <c r="AY1153" s="16">
        <v>0.111965618638317</v>
      </c>
      <c r="AZ1153" s="16"/>
      <c r="BA1153" s="16">
        <v>0.162983425414365</v>
      </c>
      <c r="BB1153" s="16">
        <v>0.11450692746536301</v>
      </c>
      <c r="BC1153" s="16"/>
      <c r="BD1153" s="16">
        <v>0.128795811518325</v>
      </c>
      <c r="BE1153" s="16">
        <v>0.11541135573580499</v>
      </c>
      <c r="BF1153" s="16"/>
      <c r="BG1153" s="16">
        <v>0.168918918918919</v>
      </c>
      <c r="BH1153" s="16">
        <v>0.114796944109369</v>
      </c>
      <c r="BI1153" s="16"/>
      <c r="BJ1153" s="16">
        <v>0.171474358974359</v>
      </c>
      <c r="BK1153" s="16">
        <v>0.110632802410676</v>
      </c>
      <c r="BL1153" s="16"/>
      <c r="BM1153" s="16">
        <v>0.18734177215189901</v>
      </c>
      <c r="BN1153" s="16">
        <v>0.112205128205128</v>
      </c>
      <c r="BO1153" s="16"/>
      <c r="BP1153" s="16">
        <v>0.13245033112582799</v>
      </c>
      <c r="BQ1153" s="16">
        <v>0.11594513501928801</v>
      </c>
    </row>
    <row r="1154" spans="2:69" x14ac:dyDescent="0.25">
      <c r="B1154" t="s">
        <v>515</v>
      </c>
      <c r="C1154" s="16">
        <v>0.109677419354839</v>
      </c>
      <c r="D1154" s="16">
        <v>0.15327380952381001</v>
      </c>
      <c r="E1154" s="16">
        <v>0.11756569847856201</v>
      </c>
      <c r="F1154" s="16">
        <v>8.0495356037151702E-2</v>
      </c>
      <c r="G1154" s="16">
        <v>9.5930232558139497E-2</v>
      </c>
      <c r="H1154" s="16">
        <v>7.8148710166919599E-2</v>
      </c>
      <c r="I1154" s="16">
        <v>0.12736443883984899</v>
      </c>
      <c r="J1154" s="16">
        <v>0.15656565656565699</v>
      </c>
      <c r="K1154" s="16">
        <v>5.0420168067226899E-2</v>
      </c>
      <c r="L1154" s="16">
        <v>0.27433628318584102</v>
      </c>
      <c r="M1154" s="16"/>
      <c r="N1154" s="16">
        <v>0.156626506024096</v>
      </c>
      <c r="O1154" s="16">
        <v>0.13015873015873</v>
      </c>
      <c r="P1154" s="16">
        <v>0.118691588785047</v>
      </c>
      <c r="Q1154" s="16">
        <v>8.7226277372262795E-2</v>
      </c>
      <c r="R1154" s="16"/>
      <c r="S1154" s="16">
        <v>0.142585551330798</v>
      </c>
      <c r="T1154" s="16">
        <v>0.11004784688995201</v>
      </c>
      <c r="U1154" s="16">
        <v>8.6206896551724102E-2</v>
      </c>
      <c r="V1154" s="16">
        <v>0.124383020730503</v>
      </c>
      <c r="W1154" s="16">
        <v>0.101511879049676</v>
      </c>
      <c r="X1154" s="16">
        <v>8.8349514563106801E-2</v>
      </c>
      <c r="Y1154" s="16">
        <v>0.111940298507463</v>
      </c>
      <c r="Z1154" s="16"/>
      <c r="AA1154" s="16">
        <v>0.100715137067938</v>
      </c>
      <c r="AB1154" s="16">
        <v>0.113864142538976</v>
      </c>
      <c r="AC1154" s="16"/>
      <c r="AD1154" s="16">
        <v>0.10070921985815599</v>
      </c>
      <c r="AE1154" s="16">
        <v>0.112953367875648</v>
      </c>
      <c r="AF1154" s="16"/>
      <c r="AG1154" s="16">
        <v>0.13399209486166</v>
      </c>
      <c r="AH1154" s="16">
        <v>8.7226277372262795E-2</v>
      </c>
      <c r="AI1154" s="16"/>
      <c r="AJ1154" s="16">
        <v>9.6193205075726596E-2</v>
      </c>
      <c r="AK1154" s="16">
        <v>0.121330031835868</v>
      </c>
      <c r="AL1154" s="16"/>
      <c r="AM1154" s="16">
        <v>0.161993769470405</v>
      </c>
      <c r="AN1154" s="16">
        <v>0.142172523961661</v>
      </c>
      <c r="AO1154" s="16">
        <v>0.10176991150442501</v>
      </c>
      <c r="AP1154" s="16">
        <v>7.86610878661088E-2</v>
      </c>
      <c r="AQ1154" s="16"/>
      <c r="AR1154" s="16">
        <v>0.10377358490565999</v>
      </c>
      <c r="AS1154" s="16">
        <v>0.112228260869565</v>
      </c>
      <c r="AT1154" s="16"/>
      <c r="AU1154" s="16">
        <v>9.98766954377312E-2</v>
      </c>
      <c r="AV1154" s="16">
        <v>0.111459968602826</v>
      </c>
      <c r="AW1154" s="16"/>
      <c r="AX1154" s="16">
        <v>9.3050647820965796E-2</v>
      </c>
      <c r="AY1154" s="16">
        <v>0.112870391314182</v>
      </c>
      <c r="AZ1154" s="16"/>
      <c r="BA1154" s="16">
        <v>8.8397790055248601E-2</v>
      </c>
      <c r="BB1154" s="16">
        <v>0.11124694376528101</v>
      </c>
      <c r="BC1154" s="16"/>
      <c r="BD1154" s="16">
        <v>0.108900523560209</v>
      </c>
      <c r="BE1154" s="16">
        <v>0.10984936268829699</v>
      </c>
      <c r="BF1154" s="16"/>
      <c r="BG1154" s="16">
        <v>9.12162162162162E-2</v>
      </c>
      <c r="BH1154" s="16">
        <v>0.110776035383997</v>
      </c>
      <c r="BI1154" s="16"/>
      <c r="BJ1154" s="16">
        <v>8.4935897435897398E-2</v>
      </c>
      <c r="BK1154" s="16">
        <v>0.11300043047783</v>
      </c>
      <c r="BL1154" s="16"/>
      <c r="BM1154" s="16">
        <v>0.139240506329114</v>
      </c>
      <c r="BN1154" s="16">
        <v>0.107282051282051</v>
      </c>
      <c r="BO1154" s="16"/>
      <c r="BP1154" s="16">
        <v>0.13245033112582799</v>
      </c>
      <c r="BQ1154" s="16">
        <v>0.106729532790399</v>
      </c>
    </row>
    <row r="1155" spans="2:69" x14ac:dyDescent="0.25">
      <c r="B1155" t="s">
        <v>511</v>
      </c>
      <c r="C1155" s="16">
        <v>8.4250474383301702E-2</v>
      </c>
      <c r="D1155" s="16">
        <v>8.0357142857142905E-2</v>
      </c>
      <c r="E1155" s="16">
        <v>0.114799446749654</v>
      </c>
      <c r="F1155" s="16">
        <v>7.4303405572755402E-2</v>
      </c>
      <c r="G1155" s="16">
        <v>0.127906976744186</v>
      </c>
      <c r="H1155" s="16">
        <v>5.31107738998483E-2</v>
      </c>
      <c r="I1155" s="16">
        <v>8.3228247162673394E-2</v>
      </c>
      <c r="J1155" s="16">
        <v>8.5858585858585898E-2</v>
      </c>
      <c r="K1155" s="16">
        <v>8.40336134453782E-2</v>
      </c>
      <c r="L1155" s="16">
        <v>7.0796460176991094E-2</v>
      </c>
      <c r="M1155" s="16"/>
      <c r="N1155" s="16">
        <v>5.1807228915662702E-2</v>
      </c>
      <c r="O1155" s="16">
        <v>7.1428571428571397E-2</v>
      </c>
      <c r="P1155" s="16">
        <v>7.1028037383177603E-2</v>
      </c>
      <c r="Q1155" s="16">
        <v>0.102189781021898</v>
      </c>
      <c r="R1155" s="16"/>
      <c r="S1155" s="16">
        <v>7.7946768060836502E-2</v>
      </c>
      <c r="T1155" s="16">
        <v>8.8516746411483299E-2</v>
      </c>
      <c r="U1155" s="16">
        <v>8.18965517241379E-2</v>
      </c>
      <c r="V1155" s="16">
        <v>5.82428430404738E-2</v>
      </c>
      <c r="W1155" s="16">
        <v>8.8552915766738696E-2</v>
      </c>
      <c r="X1155" s="16">
        <v>9.4174757281553403E-2</v>
      </c>
      <c r="Y1155" s="16">
        <v>0.12089552238806001</v>
      </c>
      <c r="Z1155" s="16"/>
      <c r="AA1155" s="16">
        <v>0.129320619785459</v>
      </c>
      <c r="AB1155" s="16">
        <v>6.3195991091314005E-2</v>
      </c>
      <c r="AC1155" s="16"/>
      <c r="AD1155" s="16">
        <v>7.3758865248226904E-2</v>
      </c>
      <c r="AE1155" s="16">
        <v>8.8082901554404097E-2</v>
      </c>
      <c r="AF1155" s="16"/>
      <c r="AG1155" s="16">
        <v>6.4822134387351807E-2</v>
      </c>
      <c r="AH1155" s="16">
        <v>0.102189781021898</v>
      </c>
      <c r="AI1155" s="16"/>
      <c r="AJ1155" s="16">
        <v>9.94678673761768E-2</v>
      </c>
      <c r="AK1155" s="16">
        <v>7.1100106119561399E-2</v>
      </c>
      <c r="AL1155" s="16"/>
      <c r="AM1155" s="16">
        <v>5.9190031152648002E-2</v>
      </c>
      <c r="AN1155" s="16">
        <v>6.2300319488817903E-2</v>
      </c>
      <c r="AO1155" s="16">
        <v>7.7634754625905106E-2</v>
      </c>
      <c r="AP1155" s="16">
        <v>0.12719665271966499</v>
      </c>
      <c r="AQ1155" s="16"/>
      <c r="AR1155" s="16">
        <v>0.118867924528302</v>
      </c>
      <c r="AS1155" s="16">
        <v>6.9293478260869595E-2</v>
      </c>
      <c r="AT1155" s="16"/>
      <c r="AU1155" s="16">
        <v>0.10357583230579499</v>
      </c>
      <c r="AV1155" s="16">
        <v>8.07355909396726E-2</v>
      </c>
      <c r="AW1155" s="16"/>
      <c r="AX1155" s="16">
        <v>0.108362779740872</v>
      </c>
      <c r="AY1155" s="16">
        <v>7.9619995476136601E-2</v>
      </c>
      <c r="AZ1155" s="16"/>
      <c r="BA1155" s="16">
        <v>9.6685082872928194E-2</v>
      </c>
      <c r="BB1155" s="16">
        <v>8.3333333333333301E-2</v>
      </c>
      <c r="BC1155" s="16"/>
      <c r="BD1155" s="16">
        <v>8.6910994764397898E-2</v>
      </c>
      <c r="BE1155" s="16">
        <v>8.3661645422943201E-2</v>
      </c>
      <c r="BF1155" s="16"/>
      <c r="BG1155" s="16">
        <v>0.11824324324324299</v>
      </c>
      <c r="BH1155" s="16">
        <v>8.2227583433856097E-2</v>
      </c>
      <c r="BI1155" s="16"/>
      <c r="BJ1155" s="16">
        <v>0.141025641025641</v>
      </c>
      <c r="BK1155" s="16">
        <v>7.6625053809728796E-2</v>
      </c>
      <c r="BL1155" s="16"/>
      <c r="BM1155" s="16">
        <v>9.87341772151899E-2</v>
      </c>
      <c r="BN1155" s="16">
        <v>8.3076923076923104E-2</v>
      </c>
      <c r="BO1155" s="16"/>
      <c r="BP1155" s="16">
        <v>0.10927152317880801</v>
      </c>
      <c r="BQ1155" s="16">
        <v>8.1011573081868807E-2</v>
      </c>
    </row>
    <row r="1156" spans="2:69" x14ac:dyDescent="0.25">
      <c r="B1156" t="s">
        <v>90</v>
      </c>
      <c r="C1156" s="16">
        <v>1.65085388994307E-2</v>
      </c>
      <c r="D1156" s="16">
        <v>1.7857142857142901E-2</v>
      </c>
      <c r="E1156" s="16">
        <v>2.2130013831258601E-2</v>
      </c>
      <c r="F1156" s="16">
        <v>1.7027863777089799E-2</v>
      </c>
      <c r="G1156" s="16">
        <v>8.7209302325581394E-3</v>
      </c>
      <c r="H1156" s="16">
        <v>1.5174506828528099E-2</v>
      </c>
      <c r="I1156" s="16">
        <v>2.5220680958385901E-2</v>
      </c>
      <c r="J1156" s="16">
        <v>0</v>
      </c>
      <c r="K1156" s="16">
        <v>8.4033613445378096E-3</v>
      </c>
      <c r="L1156" s="16">
        <v>8.8495575221238902E-3</v>
      </c>
      <c r="M1156" s="16"/>
      <c r="N1156" s="16">
        <v>1.20481927710843E-2</v>
      </c>
      <c r="O1156" s="16">
        <v>2.3809523809523801E-2</v>
      </c>
      <c r="P1156" s="16">
        <v>1.6822429906542102E-2</v>
      </c>
      <c r="Q1156" s="16">
        <v>1.60583941605839E-2</v>
      </c>
      <c r="R1156" s="16"/>
      <c r="S1156" s="16">
        <v>1.7110266159695801E-2</v>
      </c>
      <c r="T1156" s="16">
        <v>1.19617224880383E-2</v>
      </c>
      <c r="U1156" s="16">
        <v>1.5086206896551701E-2</v>
      </c>
      <c r="V1156" s="16">
        <v>1.1846001974333701E-2</v>
      </c>
      <c r="W1156" s="16">
        <v>1.07991360691145E-2</v>
      </c>
      <c r="X1156" s="16">
        <v>2.3300970873786402E-2</v>
      </c>
      <c r="Y1156" s="16">
        <v>2.8358208955223899E-2</v>
      </c>
      <c r="Z1156" s="16"/>
      <c r="AA1156" s="16">
        <v>2.26460071513707E-2</v>
      </c>
      <c r="AB1156" s="16">
        <v>1.3641425389755E-2</v>
      </c>
      <c r="AC1156" s="16"/>
      <c r="AD1156" s="16">
        <v>1.56028368794326E-2</v>
      </c>
      <c r="AE1156" s="16">
        <v>1.6839378238342001E-2</v>
      </c>
      <c r="AF1156" s="16"/>
      <c r="AG1156" s="16">
        <v>1.699604743083E-2</v>
      </c>
      <c r="AH1156" s="16">
        <v>1.60583941605839E-2</v>
      </c>
      <c r="AI1156" s="16"/>
      <c r="AJ1156" s="16">
        <v>2.3741301678264399E-2</v>
      </c>
      <c r="AK1156" s="16">
        <v>1.0258224266006401E-2</v>
      </c>
      <c r="AL1156" s="16"/>
      <c r="AM1156" s="16">
        <v>9.3457943925233603E-3</v>
      </c>
      <c r="AN1156" s="16">
        <v>7.1884984025559102E-3</v>
      </c>
      <c r="AO1156" s="16">
        <v>1.4078841512469799E-2</v>
      </c>
      <c r="AP1156" s="16">
        <v>3.3472803347280297E-2</v>
      </c>
      <c r="AQ1156" s="16"/>
      <c r="AR1156" s="16">
        <v>1.94968553459119E-2</v>
      </c>
      <c r="AS1156" s="16">
        <v>1.5217391304347801E-2</v>
      </c>
      <c r="AT1156" s="16"/>
      <c r="AU1156" s="16">
        <v>1.23304562268804E-2</v>
      </c>
      <c r="AV1156" s="16">
        <v>1.72684458398744E-2</v>
      </c>
      <c r="AW1156" s="16"/>
      <c r="AX1156" s="16">
        <v>1.6489988221437001E-2</v>
      </c>
      <c r="AY1156" s="16">
        <v>1.6512101334539699E-2</v>
      </c>
      <c r="AZ1156" s="16"/>
      <c r="BA1156" s="16">
        <v>1.6574585635359101E-2</v>
      </c>
      <c r="BB1156" s="16">
        <v>1.6503667481662598E-2</v>
      </c>
      <c r="BC1156" s="16"/>
      <c r="BD1156" s="16">
        <v>2.40837696335079E-2</v>
      </c>
      <c r="BE1156" s="16">
        <v>1.4831981460023199E-2</v>
      </c>
      <c r="BF1156" s="16"/>
      <c r="BG1156" s="16">
        <v>3.04054054054054E-2</v>
      </c>
      <c r="BH1156" s="16">
        <v>1.56815440289505E-2</v>
      </c>
      <c r="BI1156" s="16"/>
      <c r="BJ1156" s="16">
        <v>1.9230769230769201E-2</v>
      </c>
      <c r="BK1156" s="16">
        <v>1.6142918639690099E-2</v>
      </c>
      <c r="BL1156" s="16"/>
      <c r="BM1156" s="16">
        <v>3.0379746835442999E-2</v>
      </c>
      <c r="BN1156" s="16">
        <v>1.5384615384615399E-2</v>
      </c>
      <c r="BO1156" s="16"/>
      <c r="BP1156" s="16">
        <v>2.48344370860927E-2</v>
      </c>
      <c r="BQ1156" s="16">
        <v>1.54307758251179E-2</v>
      </c>
    </row>
    <row r="1157" spans="2:69" x14ac:dyDescent="0.25">
      <c r="B1157" t="s">
        <v>330</v>
      </c>
      <c r="C1157" s="16">
        <v>0.164895635673624</v>
      </c>
      <c r="D1157" s="16">
        <v>0.14583333333333301</v>
      </c>
      <c r="E1157" s="16">
        <v>0.10235131396957101</v>
      </c>
      <c r="F1157" s="16">
        <v>0.179566563467492</v>
      </c>
      <c r="G1157" s="16">
        <v>0.111918604651163</v>
      </c>
      <c r="H1157" s="16">
        <v>0.24962063732928699</v>
      </c>
      <c r="I1157" s="16">
        <v>0.15006305170239601</v>
      </c>
      <c r="J1157" s="16">
        <v>8.5858585858585898E-2</v>
      </c>
      <c r="K1157" s="16">
        <v>0.159663865546218</v>
      </c>
      <c r="L1157" s="16">
        <v>0.17699115044247801</v>
      </c>
      <c r="M1157" s="16"/>
      <c r="N1157" s="16">
        <v>0.22289156626505999</v>
      </c>
      <c r="O1157" s="16">
        <v>0.16984126984126999</v>
      </c>
      <c r="P1157" s="16">
        <v>0.15700934579439299</v>
      </c>
      <c r="Q1157" s="16">
        <v>0.14927007299270101</v>
      </c>
      <c r="R1157" s="16"/>
      <c r="S1157" s="16">
        <v>0.19201520912547501</v>
      </c>
      <c r="T1157" s="16">
        <v>0.11244019138756001</v>
      </c>
      <c r="U1157" s="16">
        <v>0.15086206896551699</v>
      </c>
      <c r="V1157" s="16">
        <v>0.22803553800592299</v>
      </c>
      <c r="W1157" s="16">
        <v>0.14146868250540001</v>
      </c>
      <c r="X1157" s="16">
        <v>0.14466019417475701</v>
      </c>
      <c r="Y1157" s="16">
        <v>0.13731343283582101</v>
      </c>
      <c r="Z1157" s="16"/>
      <c r="AA1157" s="16">
        <v>0.119785458879619</v>
      </c>
      <c r="AB1157" s="16">
        <v>0.18596881959910899</v>
      </c>
      <c r="AC1157" s="16"/>
      <c r="AD1157" s="16">
        <v>0.195035460992908</v>
      </c>
      <c r="AE1157" s="16">
        <v>0.153886010362694</v>
      </c>
      <c r="AF1157" s="16"/>
      <c r="AG1157" s="16">
        <v>0.18181818181818199</v>
      </c>
      <c r="AH1157" s="16">
        <v>0.14927007299270101</v>
      </c>
      <c r="AI1157" s="16"/>
      <c r="AJ1157" s="16">
        <v>0.17191977077363901</v>
      </c>
      <c r="AK1157" s="16">
        <v>0.15882561018747801</v>
      </c>
      <c r="AL1157" s="16"/>
      <c r="AM1157" s="16">
        <v>0.26479750778816202</v>
      </c>
      <c r="AN1157" s="16">
        <v>0.15814696485623</v>
      </c>
      <c r="AO1157" s="16">
        <v>0.146017699115044</v>
      </c>
      <c r="AP1157" s="16">
        <v>0.18410041841004199</v>
      </c>
      <c r="AQ1157" s="16"/>
      <c r="AR1157" s="16">
        <v>0.126415094339623</v>
      </c>
      <c r="AS1157" s="16">
        <v>0.18152173913043501</v>
      </c>
      <c r="AT1157" s="16"/>
      <c r="AU1157" s="16">
        <v>0.162762022194821</v>
      </c>
      <c r="AV1157" s="16">
        <v>0.165283695895941</v>
      </c>
      <c r="AW1157" s="16"/>
      <c r="AX1157" s="16">
        <v>0.16372202591283899</v>
      </c>
      <c r="AY1157" s="16">
        <v>0.165121013345397</v>
      </c>
      <c r="AZ1157" s="16"/>
      <c r="BA1157" s="16">
        <v>0.138121546961326</v>
      </c>
      <c r="BB1157" s="16">
        <v>0.16687041564792199</v>
      </c>
      <c r="BC1157" s="16"/>
      <c r="BD1157" s="16">
        <v>0.15183246073298401</v>
      </c>
      <c r="BE1157" s="16">
        <v>0.167786790266512</v>
      </c>
      <c r="BF1157" s="16"/>
      <c r="BG1157" s="16">
        <v>0.135135135135135</v>
      </c>
      <c r="BH1157" s="16">
        <v>0.16666666666666699</v>
      </c>
      <c r="BI1157" s="16"/>
      <c r="BJ1157" s="16">
        <v>0.108974358974359</v>
      </c>
      <c r="BK1157" s="16">
        <v>0.17240637107189</v>
      </c>
      <c r="BL1157" s="16"/>
      <c r="BM1157" s="16">
        <v>0.139240506329114</v>
      </c>
      <c r="BN1157" s="16">
        <v>0.166974358974359</v>
      </c>
      <c r="BO1157" s="16"/>
      <c r="BP1157" s="16">
        <v>0.105960264900662</v>
      </c>
      <c r="BQ1157" s="16">
        <v>0.17252464637805401</v>
      </c>
    </row>
    <row r="1158" spans="2:69" x14ac:dyDescent="0.25">
      <c r="C1158" s="16"/>
      <c r="D1158" s="16"/>
      <c r="E1158" s="16"/>
      <c r="F1158" s="16"/>
      <c r="G1158" s="16"/>
      <c r="H1158" s="16"/>
      <c r="I1158" s="16"/>
      <c r="J1158" s="16"/>
      <c r="K1158" s="16"/>
      <c r="L1158" s="16"/>
      <c r="M1158" s="16"/>
      <c r="N1158" s="16"/>
      <c r="O1158" s="16"/>
      <c r="P1158" s="16"/>
      <c r="Q1158" s="16"/>
      <c r="R1158" s="16"/>
      <c r="S1158" s="16"/>
      <c r="T1158" s="16"/>
      <c r="U1158" s="16"/>
      <c r="V1158" s="16"/>
      <c r="W1158" s="16"/>
      <c r="X1158" s="16"/>
      <c r="Y1158" s="16"/>
      <c r="Z1158" s="16"/>
      <c r="AA1158" s="16"/>
      <c r="AB1158" s="16"/>
      <c r="AC1158" s="16"/>
      <c r="AD1158" s="16"/>
      <c r="AE1158" s="16"/>
      <c r="AF1158" s="16"/>
      <c r="AG1158" s="16"/>
      <c r="AH1158" s="16"/>
      <c r="AI1158" s="16"/>
      <c r="AJ1158" s="16"/>
      <c r="AK1158" s="16"/>
      <c r="AL1158" s="16"/>
      <c r="AM1158" s="16"/>
      <c r="AN1158" s="16"/>
      <c r="AO1158" s="16"/>
      <c r="AP1158" s="16"/>
      <c r="AQ1158" s="16"/>
      <c r="AR1158" s="16"/>
      <c r="AS1158" s="16"/>
      <c r="AT1158" s="16"/>
      <c r="AU1158" s="16"/>
      <c r="AV1158" s="16"/>
      <c r="AW1158" s="16"/>
      <c r="AX1158" s="16"/>
      <c r="AY1158" s="16"/>
      <c r="AZ1158" s="16"/>
      <c r="BA1158" s="16"/>
      <c r="BB1158" s="16"/>
      <c r="BC1158" s="16"/>
      <c r="BD1158" s="16"/>
      <c r="BE1158" s="16"/>
      <c r="BF1158" s="16"/>
      <c r="BG1158" s="16"/>
      <c r="BH1158" s="16"/>
      <c r="BI1158" s="16"/>
      <c r="BJ1158" s="16"/>
      <c r="BK1158" s="16"/>
      <c r="BL1158" s="16"/>
      <c r="BM1158" s="16"/>
      <c r="BN1158" s="16"/>
      <c r="BO1158" s="16"/>
      <c r="BP1158" s="16"/>
      <c r="BQ1158" s="16"/>
    </row>
    <row r="1159" spans="2:69" x14ac:dyDescent="0.25">
      <c r="B1159" s="6" t="s">
        <v>530</v>
      </c>
      <c r="C1159" s="16"/>
      <c r="D1159" s="16"/>
      <c r="E1159" s="16"/>
      <c r="F1159" s="16"/>
      <c r="G1159" s="16"/>
      <c r="H1159" s="16"/>
      <c r="I1159" s="16"/>
      <c r="J1159" s="16"/>
      <c r="K1159" s="16"/>
      <c r="L1159" s="16"/>
      <c r="M1159" s="16"/>
      <c r="N1159" s="16"/>
      <c r="O1159" s="16"/>
      <c r="P1159" s="16"/>
      <c r="Q1159" s="16"/>
      <c r="R1159" s="16"/>
      <c r="S1159" s="16"/>
      <c r="T1159" s="16"/>
      <c r="U1159" s="16"/>
      <c r="V1159" s="16"/>
      <c r="W1159" s="16"/>
      <c r="X1159" s="16"/>
      <c r="Y1159" s="16"/>
      <c r="Z1159" s="16"/>
      <c r="AA1159" s="16"/>
      <c r="AB1159" s="16"/>
      <c r="AC1159" s="16"/>
      <c r="AD1159" s="16"/>
      <c r="AE1159" s="16"/>
      <c r="AF1159" s="16"/>
      <c r="AG1159" s="16"/>
      <c r="AH1159" s="16"/>
      <c r="AI1159" s="16"/>
      <c r="AJ1159" s="16"/>
      <c r="AK1159" s="16"/>
      <c r="AL1159" s="16"/>
      <c r="AM1159" s="16"/>
      <c r="AN1159" s="16"/>
      <c r="AO1159" s="16"/>
      <c r="AP1159" s="16"/>
      <c r="AQ1159" s="16"/>
      <c r="AR1159" s="16"/>
      <c r="AS1159" s="16"/>
      <c r="AT1159" s="16"/>
      <c r="AU1159" s="16"/>
      <c r="AV1159" s="16"/>
      <c r="AW1159" s="16"/>
      <c r="AX1159" s="16"/>
      <c r="AY1159" s="16"/>
      <c r="AZ1159" s="16"/>
      <c r="BA1159" s="16"/>
      <c r="BB1159" s="16"/>
      <c r="BC1159" s="16"/>
      <c r="BD1159" s="16"/>
      <c r="BE1159" s="16"/>
      <c r="BF1159" s="16"/>
      <c r="BG1159" s="16"/>
      <c r="BH1159" s="16"/>
      <c r="BI1159" s="16"/>
      <c r="BJ1159" s="16"/>
      <c r="BK1159" s="16"/>
      <c r="BL1159" s="16"/>
      <c r="BM1159" s="16"/>
      <c r="BN1159" s="16"/>
      <c r="BO1159" s="16"/>
      <c r="BP1159" s="16"/>
      <c r="BQ1159" s="16"/>
    </row>
    <row r="1160" spans="2:69" x14ac:dyDescent="0.25">
      <c r="B1160" s="23" t="s">
        <v>70</v>
      </c>
      <c r="C1160" s="16"/>
      <c r="D1160" s="16"/>
      <c r="E1160" s="16"/>
      <c r="F1160" s="16"/>
      <c r="G1160" s="16"/>
      <c r="H1160" s="16"/>
      <c r="I1160" s="16"/>
      <c r="J1160" s="16"/>
      <c r="K1160" s="16"/>
      <c r="L1160" s="16"/>
      <c r="M1160" s="16"/>
      <c r="N1160" s="16"/>
      <c r="O1160" s="16"/>
      <c r="P1160" s="16"/>
      <c r="Q1160" s="16"/>
      <c r="R1160" s="16"/>
      <c r="S1160" s="16"/>
      <c r="T1160" s="16"/>
      <c r="U1160" s="16"/>
      <c r="V1160" s="16"/>
      <c r="W1160" s="16"/>
      <c r="X1160" s="16"/>
      <c r="Y1160" s="16"/>
      <c r="Z1160" s="16"/>
      <c r="AA1160" s="16"/>
      <c r="AB1160" s="16"/>
      <c r="AC1160" s="16"/>
      <c r="AD1160" s="16"/>
      <c r="AE1160" s="16"/>
      <c r="AF1160" s="16"/>
      <c r="AG1160" s="16"/>
      <c r="AH1160" s="16"/>
      <c r="AI1160" s="16"/>
      <c r="AJ1160" s="16"/>
      <c r="AK1160" s="16"/>
      <c r="AL1160" s="16"/>
      <c r="AM1160" s="16"/>
      <c r="AN1160" s="16"/>
      <c r="AO1160" s="16"/>
      <c r="AP1160" s="16"/>
      <c r="AQ1160" s="16"/>
      <c r="AR1160" s="16"/>
      <c r="AS1160" s="16"/>
      <c r="AT1160" s="16"/>
      <c r="AU1160" s="16"/>
      <c r="AV1160" s="16"/>
      <c r="AW1160" s="16"/>
      <c r="AX1160" s="16"/>
      <c r="AY1160" s="16"/>
      <c r="AZ1160" s="16"/>
      <c r="BA1160" s="16"/>
      <c r="BB1160" s="16"/>
      <c r="BC1160" s="16"/>
      <c r="BD1160" s="16"/>
      <c r="BE1160" s="16"/>
      <c r="BF1160" s="16"/>
      <c r="BG1160" s="16"/>
      <c r="BH1160" s="16"/>
      <c r="BI1160" s="16"/>
      <c r="BJ1160" s="16"/>
      <c r="BK1160" s="16"/>
      <c r="BL1160" s="16"/>
      <c r="BM1160" s="16"/>
      <c r="BN1160" s="16"/>
      <c r="BO1160" s="16"/>
      <c r="BP1160" s="16"/>
      <c r="BQ1160" s="16"/>
    </row>
    <row r="1161" spans="2:69" x14ac:dyDescent="0.25">
      <c r="B1161" t="s">
        <v>523</v>
      </c>
      <c r="C1161" s="16">
        <v>0.45294117647058801</v>
      </c>
      <c r="D1161" s="16">
        <v>0.40029761904761901</v>
      </c>
      <c r="E1161" s="16">
        <v>0.49377593360995897</v>
      </c>
      <c r="F1161" s="16">
        <v>0.45975232198142402</v>
      </c>
      <c r="G1161" s="16">
        <v>0.47383720930232598</v>
      </c>
      <c r="H1161" s="16">
        <v>0.457511380880121</v>
      </c>
      <c r="I1161" s="16">
        <v>0.43253467843631799</v>
      </c>
      <c r="J1161" s="16">
        <v>0.48989898989899</v>
      </c>
      <c r="K1161" s="16">
        <v>0.369747899159664</v>
      </c>
      <c r="L1161" s="16">
        <v>0.45132743362831901</v>
      </c>
      <c r="M1161" s="16"/>
      <c r="N1161" s="16">
        <v>0.42289156626506003</v>
      </c>
      <c r="O1161" s="16">
        <v>0.48571428571428599</v>
      </c>
      <c r="P1161" s="16">
        <v>0.49345794392523401</v>
      </c>
      <c r="Q1161" s="16">
        <v>0.43868613138686102</v>
      </c>
      <c r="R1161" s="16"/>
      <c r="S1161" s="16">
        <v>0.43726235741444902</v>
      </c>
      <c r="T1161" s="16">
        <v>0.44976076555023897</v>
      </c>
      <c r="U1161" s="16">
        <v>0.43318965517241398</v>
      </c>
      <c r="V1161" s="16">
        <v>0.50641658440276405</v>
      </c>
      <c r="W1161" s="16">
        <v>0.44060475161987001</v>
      </c>
      <c r="X1161" s="16">
        <v>0.44271844660194198</v>
      </c>
      <c r="Y1161" s="16">
        <v>0.41343283582089602</v>
      </c>
      <c r="Z1161" s="16"/>
      <c r="AA1161" s="16">
        <v>0.387961859356377</v>
      </c>
      <c r="AB1161" s="16">
        <v>0.48329621380846299</v>
      </c>
      <c r="AC1161" s="16"/>
      <c r="AD1161" s="16">
        <v>0.45106382978723403</v>
      </c>
      <c r="AE1161" s="16">
        <v>0.45362694300518103</v>
      </c>
      <c r="AF1161" s="16"/>
      <c r="AG1161" s="16">
        <v>0.468379446640316</v>
      </c>
      <c r="AH1161" s="16">
        <v>0.43868613138686102</v>
      </c>
      <c r="AI1161" s="16"/>
      <c r="AJ1161" s="16">
        <v>0.40564879246827701</v>
      </c>
      <c r="AK1161" s="16">
        <v>0.49380969225327198</v>
      </c>
      <c r="AL1161" s="16"/>
      <c r="AM1161" s="16">
        <v>0.386292834890966</v>
      </c>
      <c r="AN1161" s="16">
        <v>0.50798722044728395</v>
      </c>
      <c r="AO1161" s="16">
        <v>0.46983105390184998</v>
      </c>
      <c r="AP1161" s="16">
        <v>0.37907949790794998</v>
      </c>
      <c r="AQ1161" s="16"/>
      <c r="AR1161" s="16">
        <v>0.37295597484276699</v>
      </c>
      <c r="AS1161" s="16">
        <v>0.48749999999999999</v>
      </c>
      <c r="AT1161" s="16"/>
      <c r="AU1161" s="16">
        <v>0.39580764488286102</v>
      </c>
      <c r="AV1161" s="16">
        <v>0.463332585781565</v>
      </c>
      <c r="AW1161" s="16"/>
      <c r="AX1161" s="16">
        <v>0.43462897526501798</v>
      </c>
      <c r="AY1161" s="16">
        <v>0.45645781497398802</v>
      </c>
      <c r="AZ1161" s="16"/>
      <c r="BA1161" s="16">
        <v>0.49723756906077299</v>
      </c>
      <c r="BB1161" s="16">
        <v>0.44967400162999199</v>
      </c>
      <c r="BC1161" s="16"/>
      <c r="BD1161" s="16">
        <v>0.50157068062827204</v>
      </c>
      <c r="BE1161" s="16">
        <v>0.442178447276941</v>
      </c>
      <c r="BF1161" s="16"/>
      <c r="BG1161" s="16">
        <v>0.43581081081081102</v>
      </c>
      <c r="BH1161" s="16">
        <v>0.45396059509449099</v>
      </c>
      <c r="BI1161" s="16"/>
      <c r="BJ1161" s="16">
        <v>0.362179487179487</v>
      </c>
      <c r="BK1161" s="16">
        <v>0.46513129573827</v>
      </c>
      <c r="BL1161" s="16"/>
      <c r="BM1161" s="16">
        <v>0.39746835443037998</v>
      </c>
      <c r="BN1161" s="16">
        <v>0.45743589743589702</v>
      </c>
      <c r="BO1161" s="16"/>
      <c r="BP1161" s="16">
        <v>0.41721854304635803</v>
      </c>
      <c r="BQ1161" s="16">
        <v>0.45756536648092599</v>
      </c>
    </row>
    <row r="1162" spans="2:69" x14ac:dyDescent="0.25">
      <c r="B1162" t="s">
        <v>524</v>
      </c>
      <c r="C1162" s="16">
        <v>0.41442125237191701</v>
      </c>
      <c r="D1162" s="16">
        <v>0.45089285714285698</v>
      </c>
      <c r="E1162" s="16">
        <v>0.37206085753803603</v>
      </c>
      <c r="F1162" s="16">
        <v>0.37151702786377699</v>
      </c>
      <c r="G1162" s="16">
        <v>0.38226744186046502</v>
      </c>
      <c r="H1162" s="16">
        <v>0.54704097116843697</v>
      </c>
      <c r="I1162" s="16">
        <v>0.31904161412358101</v>
      </c>
      <c r="J1162" s="16">
        <v>0.33333333333333298</v>
      </c>
      <c r="K1162" s="16">
        <v>0.310924369747899</v>
      </c>
      <c r="L1162" s="16">
        <v>0.28318584070796499</v>
      </c>
      <c r="M1162" s="16"/>
      <c r="N1162" s="16">
        <v>0.27710843373493999</v>
      </c>
      <c r="O1162" s="16">
        <v>0.371428571428571</v>
      </c>
      <c r="P1162" s="16">
        <v>0.40841121495327098</v>
      </c>
      <c r="Q1162" s="16">
        <v>0.46824817518248202</v>
      </c>
      <c r="R1162" s="16"/>
      <c r="S1162" s="16">
        <v>0.35361216730037998</v>
      </c>
      <c r="T1162" s="16">
        <v>0.36602870813397098</v>
      </c>
      <c r="U1162" s="16">
        <v>0.431034482758621</v>
      </c>
      <c r="V1162" s="16">
        <v>0.38203356367226099</v>
      </c>
      <c r="W1162" s="16">
        <v>0.46220302375809902</v>
      </c>
      <c r="X1162" s="16">
        <v>0.44077669902912597</v>
      </c>
      <c r="Y1162" s="16">
        <v>0.42537313432835799</v>
      </c>
      <c r="Z1162" s="16"/>
      <c r="AA1162" s="16">
        <v>0.44934445768772302</v>
      </c>
      <c r="AB1162" s="16">
        <v>0.39810690423162598</v>
      </c>
      <c r="AC1162" s="16"/>
      <c r="AD1162" s="16">
        <v>0.39290780141844001</v>
      </c>
      <c r="AE1162" s="16">
        <v>0.42227979274611399</v>
      </c>
      <c r="AF1162" s="16"/>
      <c r="AG1162" s="16">
        <v>0.35612648221343901</v>
      </c>
      <c r="AH1162" s="16">
        <v>0.46824817518248202</v>
      </c>
      <c r="AI1162" s="16"/>
      <c r="AJ1162" s="16">
        <v>0.458862054850594</v>
      </c>
      <c r="AK1162" s="16">
        <v>0.37601697912982002</v>
      </c>
      <c r="AL1162" s="16"/>
      <c r="AM1162" s="16">
        <v>0.28037383177570102</v>
      </c>
      <c r="AN1162" s="16">
        <v>0.32188498402555898</v>
      </c>
      <c r="AO1162" s="16">
        <v>0.44971842316975102</v>
      </c>
      <c r="AP1162" s="16">
        <v>0.47531380753138103</v>
      </c>
      <c r="AQ1162" s="16"/>
      <c r="AR1162" s="16">
        <v>0.470440251572327</v>
      </c>
      <c r="AS1162" s="16">
        <v>0.39021739130434802</v>
      </c>
      <c r="AT1162" s="16"/>
      <c r="AU1162" s="16">
        <v>0.40320591861898902</v>
      </c>
      <c r="AV1162" s="16">
        <v>0.41646108993047798</v>
      </c>
      <c r="AW1162" s="16"/>
      <c r="AX1162" s="16">
        <v>0.46525323910482902</v>
      </c>
      <c r="AY1162" s="16">
        <v>0.40465957928070601</v>
      </c>
      <c r="AZ1162" s="16"/>
      <c r="BA1162" s="16">
        <v>0.43093922651933703</v>
      </c>
      <c r="BB1162" s="16">
        <v>0.41320293398532998</v>
      </c>
      <c r="BC1162" s="16"/>
      <c r="BD1162" s="16">
        <v>0.447120418848168</v>
      </c>
      <c r="BE1162" s="16">
        <v>0.40718424101969902</v>
      </c>
      <c r="BF1162" s="16"/>
      <c r="BG1162" s="16">
        <v>0.45270270270270302</v>
      </c>
      <c r="BH1162" s="16">
        <v>0.41214314435062299</v>
      </c>
      <c r="BI1162" s="16"/>
      <c r="BJ1162" s="16">
        <v>0.42948717948717902</v>
      </c>
      <c r="BK1162" s="16">
        <v>0.41239776151528201</v>
      </c>
      <c r="BL1162" s="16"/>
      <c r="BM1162" s="16">
        <v>0.341772151898734</v>
      </c>
      <c r="BN1162" s="16">
        <v>0.42030769230769199</v>
      </c>
      <c r="BO1162" s="16"/>
      <c r="BP1162" s="16">
        <v>0.37251655629139102</v>
      </c>
      <c r="BQ1162" s="16">
        <v>0.419845692241749</v>
      </c>
    </row>
    <row r="1163" spans="2:69" x14ac:dyDescent="0.25">
      <c r="B1163" t="s">
        <v>525</v>
      </c>
      <c r="C1163" s="16">
        <v>0.35597722960151801</v>
      </c>
      <c r="D1163" s="16">
        <v>0.35416666666666702</v>
      </c>
      <c r="E1163" s="16">
        <v>0.42323651452282202</v>
      </c>
      <c r="F1163" s="16">
        <v>0.351393188854489</v>
      </c>
      <c r="G1163" s="16">
        <v>0.268895348837209</v>
      </c>
      <c r="H1163" s="16">
        <v>0.31942336874051602</v>
      </c>
      <c r="I1163" s="16">
        <v>0.45775535939470402</v>
      </c>
      <c r="J1163" s="16">
        <v>0.29292929292929298</v>
      </c>
      <c r="K1163" s="16">
        <v>0.310924369747899</v>
      </c>
      <c r="L1163" s="16">
        <v>0.36283185840707999</v>
      </c>
      <c r="M1163" s="16"/>
      <c r="N1163" s="16">
        <v>0.29156626506024103</v>
      </c>
      <c r="O1163" s="16">
        <v>0.30158730158730201</v>
      </c>
      <c r="P1163" s="16">
        <v>0.36355140186915902</v>
      </c>
      <c r="Q1163" s="16">
        <v>0.38503649635036502</v>
      </c>
      <c r="R1163" s="16"/>
      <c r="S1163" s="16">
        <v>0.32129277566539899</v>
      </c>
      <c r="T1163" s="16">
        <v>0.33732057416267902</v>
      </c>
      <c r="U1163" s="16">
        <v>0.41810344827586199</v>
      </c>
      <c r="V1163" s="16">
        <v>0.28923988153997998</v>
      </c>
      <c r="W1163" s="16">
        <v>0.39740820734341298</v>
      </c>
      <c r="X1163" s="16">
        <v>0.405825242718447</v>
      </c>
      <c r="Y1163" s="16">
        <v>0.38955223880597001</v>
      </c>
      <c r="Z1163" s="16"/>
      <c r="AA1163" s="16">
        <v>0.41418355184743699</v>
      </c>
      <c r="AB1163" s="16">
        <v>0.32878619153674798</v>
      </c>
      <c r="AC1163" s="16"/>
      <c r="AD1163" s="16">
        <v>0.33758865248226899</v>
      </c>
      <c r="AE1163" s="16">
        <v>0.362694300518135</v>
      </c>
      <c r="AF1163" s="16"/>
      <c r="AG1163" s="16">
        <v>0.32450592885375501</v>
      </c>
      <c r="AH1163" s="16">
        <v>0.38503649635036502</v>
      </c>
      <c r="AI1163" s="16"/>
      <c r="AJ1163" s="16">
        <v>0.38845681539091298</v>
      </c>
      <c r="AK1163" s="16">
        <v>0.327909444640962</v>
      </c>
      <c r="AL1163" s="16"/>
      <c r="AM1163" s="16">
        <v>0.152647975077882</v>
      </c>
      <c r="AN1163" s="16">
        <v>0.242811501597444</v>
      </c>
      <c r="AO1163" s="16">
        <v>0.388576025744167</v>
      </c>
      <c r="AP1163" s="16">
        <v>0.46108786610878699</v>
      </c>
      <c r="AQ1163" s="16"/>
      <c r="AR1163" s="16">
        <v>0.36037735849056601</v>
      </c>
      <c r="AS1163" s="16">
        <v>0.35407608695652198</v>
      </c>
      <c r="AT1163" s="16"/>
      <c r="AU1163" s="16">
        <v>0.53390875462392096</v>
      </c>
      <c r="AV1163" s="16">
        <v>0.32361516034985399</v>
      </c>
      <c r="AW1163" s="16"/>
      <c r="AX1163" s="16">
        <v>0.38162544169611301</v>
      </c>
      <c r="AY1163" s="16">
        <v>0.35105179823569299</v>
      </c>
      <c r="AZ1163" s="16"/>
      <c r="BA1163" s="16">
        <v>0.325966850828729</v>
      </c>
      <c r="BB1163" s="16">
        <v>0.358190709046455</v>
      </c>
      <c r="BC1163" s="16"/>
      <c r="BD1163" s="16">
        <v>0.37696335078533999</v>
      </c>
      <c r="BE1163" s="16">
        <v>0.35133256083429898</v>
      </c>
      <c r="BF1163" s="16"/>
      <c r="BG1163" s="16">
        <v>0.42229729729729698</v>
      </c>
      <c r="BH1163" s="16">
        <v>0.35203055890631302</v>
      </c>
      <c r="BI1163" s="16"/>
      <c r="BJ1163" s="16">
        <v>0.362179487179487</v>
      </c>
      <c r="BK1163" s="16">
        <v>0.35514421007318098</v>
      </c>
      <c r="BL1163" s="16"/>
      <c r="BM1163" s="16">
        <v>0.37468354430379702</v>
      </c>
      <c r="BN1163" s="16">
        <v>0.35446153846153799</v>
      </c>
      <c r="BO1163" s="16"/>
      <c r="BP1163" s="16">
        <v>0.37417218543046399</v>
      </c>
      <c r="BQ1163" s="16">
        <v>0.35362194599228503</v>
      </c>
    </row>
    <row r="1164" spans="2:69" x14ac:dyDescent="0.25">
      <c r="B1164" t="s">
        <v>526</v>
      </c>
      <c r="C1164" s="16">
        <v>0.31935483870967701</v>
      </c>
      <c r="D1164" s="16">
        <v>0.39732142857142899</v>
      </c>
      <c r="E1164" s="16">
        <v>0.29737206085753798</v>
      </c>
      <c r="F1164" s="16">
        <v>0.33900928792569701</v>
      </c>
      <c r="G1164" s="16">
        <v>0.38808139534883701</v>
      </c>
      <c r="H1164" s="16">
        <v>0.19954476479514399</v>
      </c>
      <c r="I1164" s="16">
        <v>0.35687263556116</v>
      </c>
      <c r="J1164" s="16">
        <v>0.32828282828282801</v>
      </c>
      <c r="K1164" s="16">
        <v>0.42016806722689098</v>
      </c>
      <c r="L1164" s="16">
        <v>0.47787610619469001</v>
      </c>
      <c r="M1164" s="16"/>
      <c r="N1164" s="16">
        <v>0.156626506024096</v>
      </c>
      <c r="O1164" s="16">
        <v>0.28571428571428598</v>
      </c>
      <c r="P1164" s="16">
        <v>0.30747663551401899</v>
      </c>
      <c r="Q1164" s="16">
        <v>0.381021897810219</v>
      </c>
      <c r="R1164" s="16"/>
      <c r="S1164" s="16">
        <v>0.21482889733840299</v>
      </c>
      <c r="T1164" s="16">
        <v>0.28468899521531099</v>
      </c>
      <c r="U1164" s="16">
        <v>0.35344827586206901</v>
      </c>
      <c r="V1164" s="16">
        <v>0.23494570582428401</v>
      </c>
      <c r="W1164" s="16">
        <v>0.35529157667386602</v>
      </c>
      <c r="X1164" s="16">
        <v>0.39126213592233</v>
      </c>
      <c r="Y1164" s="16">
        <v>0.36716417910447802</v>
      </c>
      <c r="Z1164" s="16"/>
      <c r="AA1164" s="16">
        <v>0.41299165673420701</v>
      </c>
      <c r="AB1164" s="16">
        <v>0.275612472160356</v>
      </c>
      <c r="AC1164" s="16"/>
      <c r="AD1164" s="16">
        <v>0.269503546099291</v>
      </c>
      <c r="AE1164" s="16">
        <v>0.33756476683937803</v>
      </c>
      <c r="AF1164" s="16"/>
      <c r="AG1164" s="16">
        <v>0.25256916996047402</v>
      </c>
      <c r="AH1164" s="16">
        <v>0.381021897810219</v>
      </c>
      <c r="AI1164" s="16"/>
      <c r="AJ1164" s="16">
        <v>0.37494883340155499</v>
      </c>
      <c r="AK1164" s="16">
        <v>0.27131234524230602</v>
      </c>
      <c r="AL1164" s="16"/>
      <c r="AM1164" s="16">
        <v>0.105919003115265</v>
      </c>
      <c r="AN1164" s="16">
        <v>0.23402555910543099</v>
      </c>
      <c r="AO1164" s="16">
        <v>0.33909895414320201</v>
      </c>
      <c r="AP1164" s="16">
        <v>0.422594142259414</v>
      </c>
      <c r="AQ1164" s="16"/>
      <c r="AR1164" s="16">
        <v>0.46729559748427701</v>
      </c>
      <c r="AS1164" s="16">
        <v>0.25543478260869601</v>
      </c>
      <c r="AT1164" s="16"/>
      <c r="AU1164" s="16">
        <v>0.25647348951911197</v>
      </c>
      <c r="AV1164" s="16">
        <v>0.33079165732227001</v>
      </c>
      <c r="AW1164" s="16"/>
      <c r="AX1164" s="16">
        <v>0.33804475853945798</v>
      </c>
      <c r="AY1164" s="16">
        <v>0.31576566387695099</v>
      </c>
      <c r="AZ1164" s="16"/>
      <c r="BA1164" s="16">
        <v>0.34530386740331498</v>
      </c>
      <c r="BB1164" s="16">
        <v>0.31744091279543601</v>
      </c>
      <c r="BC1164" s="16"/>
      <c r="BD1164" s="16">
        <v>0.33612565445026199</v>
      </c>
      <c r="BE1164" s="16">
        <v>0.31564310544611801</v>
      </c>
      <c r="BF1164" s="16"/>
      <c r="BG1164" s="16">
        <v>0.31756756756756799</v>
      </c>
      <c r="BH1164" s="16">
        <v>0.31946119823079999</v>
      </c>
      <c r="BI1164" s="16"/>
      <c r="BJ1164" s="16">
        <v>0.44230769230769201</v>
      </c>
      <c r="BK1164" s="16">
        <v>0.30284115368058501</v>
      </c>
      <c r="BL1164" s="16"/>
      <c r="BM1164" s="16">
        <v>0.38227848101265799</v>
      </c>
      <c r="BN1164" s="16">
        <v>0.31425641025640999</v>
      </c>
      <c r="BO1164" s="16"/>
      <c r="BP1164" s="16">
        <v>0.38907284768211903</v>
      </c>
      <c r="BQ1164" s="16">
        <v>0.310330047149593</v>
      </c>
    </row>
    <row r="1165" spans="2:69" x14ac:dyDescent="0.25">
      <c r="B1165" t="s">
        <v>527</v>
      </c>
      <c r="C1165" s="16">
        <v>0.29677419354838702</v>
      </c>
      <c r="D1165" s="16">
        <v>0.23958333333333301</v>
      </c>
      <c r="E1165" s="16">
        <v>0.291839557399723</v>
      </c>
      <c r="F1165" s="16">
        <v>0.29411764705882398</v>
      </c>
      <c r="G1165" s="16">
        <v>0.228197674418605</v>
      </c>
      <c r="H1165" s="16">
        <v>0.33839150227617598</v>
      </c>
      <c r="I1165" s="16">
        <v>0.337957124842371</v>
      </c>
      <c r="J1165" s="16">
        <v>0.26262626262626299</v>
      </c>
      <c r="K1165" s="16">
        <v>0.32773109243697501</v>
      </c>
      <c r="L1165" s="16">
        <v>0.35398230088495602</v>
      </c>
      <c r="M1165" s="16"/>
      <c r="N1165" s="16">
        <v>0.38072289156626499</v>
      </c>
      <c r="O1165" s="16">
        <v>0.31587301587301603</v>
      </c>
      <c r="P1165" s="16">
        <v>0.30747663551401899</v>
      </c>
      <c r="Q1165" s="16">
        <v>0.26277372262773702</v>
      </c>
      <c r="R1165" s="16"/>
      <c r="S1165" s="16">
        <v>0.33269961977186302</v>
      </c>
      <c r="T1165" s="16">
        <v>0.31578947368421101</v>
      </c>
      <c r="U1165" s="16">
        <v>0.27586206896551702</v>
      </c>
      <c r="V1165" s="16">
        <v>0.25962487660414602</v>
      </c>
      <c r="W1165" s="16">
        <v>0.30129589632829401</v>
      </c>
      <c r="X1165" s="16">
        <v>0.31456310679611599</v>
      </c>
      <c r="Y1165" s="16">
        <v>0.33283582089552199</v>
      </c>
      <c r="Z1165" s="16"/>
      <c r="AA1165" s="16">
        <v>0.31942789034565</v>
      </c>
      <c r="AB1165" s="16">
        <v>0.28619153674832998</v>
      </c>
      <c r="AC1165" s="16"/>
      <c r="AD1165" s="16">
        <v>0.34468085106383001</v>
      </c>
      <c r="AE1165" s="16">
        <v>0.27927461139896398</v>
      </c>
      <c r="AF1165" s="16"/>
      <c r="AG1165" s="16">
        <v>0.33359683794466399</v>
      </c>
      <c r="AH1165" s="16">
        <v>0.26277372262773702</v>
      </c>
      <c r="AI1165" s="16"/>
      <c r="AJ1165" s="16">
        <v>0.32091690544412599</v>
      </c>
      <c r="AK1165" s="16">
        <v>0.27591085956844702</v>
      </c>
      <c r="AL1165" s="16"/>
      <c r="AM1165" s="16">
        <v>0.25545171339563899</v>
      </c>
      <c r="AN1165" s="16">
        <v>0.26916932907348201</v>
      </c>
      <c r="AO1165" s="16">
        <v>0.28962188254223697</v>
      </c>
      <c r="AP1165" s="16">
        <v>0.34728033472803299</v>
      </c>
      <c r="AQ1165" s="16"/>
      <c r="AR1165" s="16">
        <v>0.29308176100628902</v>
      </c>
      <c r="AS1165" s="16">
        <v>0.298369565217391</v>
      </c>
      <c r="AT1165" s="16"/>
      <c r="AU1165" s="16">
        <v>0.41800246609124497</v>
      </c>
      <c r="AV1165" s="16">
        <v>0.27472527472527503</v>
      </c>
      <c r="AW1165" s="16"/>
      <c r="AX1165" s="16">
        <v>0.303886925795053</v>
      </c>
      <c r="AY1165" s="16">
        <v>0.29540827866998398</v>
      </c>
      <c r="AZ1165" s="16"/>
      <c r="BA1165" s="16">
        <v>0.27348066298342499</v>
      </c>
      <c r="BB1165" s="16">
        <v>0.298492257538712</v>
      </c>
      <c r="BC1165" s="16"/>
      <c r="BD1165" s="16">
        <v>0.27015706806282702</v>
      </c>
      <c r="BE1165" s="16">
        <v>0.30266512166859799</v>
      </c>
      <c r="BF1165" s="16"/>
      <c r="BG1165" s="16">
        <v>0.33445945945945899</v>
      </c>
      <c r="BH1165" s="16">
        <v>0.29453156413349402</v>
      </c>
      <c r="BI1165" s="16"/>
      <c r="BJ1165" s="16">
        <v>0.32211538461538503</v>
      </c>
      <c r="BK1165" s="16">
        <v>0.293370641411967</v>
      </c>
      <c r="BL1165" s="16"/>
      <c r="BM1165" s="16">
        <v>0.443037974683544</v>
      </c>
      <c r="BN1165" s="16">
        <v>0.284923076923077</v>
      </c>
      <c r="BO1165" s="16"/>
      <c r="BP1165" s="16">
        <v>0.35430463576158899</v>
      </c>
      <c r="BQ1165" s="16">
        <v>0.28932704672095999</v>
      </c>
    </row>
    <row r="1166" spans="2:69" x14ac:dyDescent="0.25">
      <c r="B1166" t="s">
        <v>528</v>
      </c>
      <c r="C1166" s="16">
        <v>0.29430740037950698</v>
      </c>
      <c r="D1166" s="16">
        <v>0.33184523809523803</v>
      </c>
      <c r="E1166" s="16">
        <v>0.28769017980636202</v>
      </c>
      <c r="F1166" s="16">
        <v>0.320433436532508</v>
      </c>
      <c r="G1166" s="16">
        <v>0.26744186046511598</v>
      </c>
      <c r="H1166" s="16">
        <v>0.27465857359635798</v>
      </c>
      <c r="I1166" s="16">
        <v>0.32156368221942</v>
      </c>
      <c r="J1166" s="16">
        <v>0.19191919191919199</v>
      </c>
      <c r="K1166" s="16">
        <v>0.32773109243697501</v>
      </c>
      <c r="L1166" s="16">
        <v>0.30973451327433599</v>
      </c>
      <c r="M1166" s="16"/>
      <c r="N1166" s="16">
        <v>0.30602409638554201</v>
      </c>
      <c r="O1166" s="16">
        <v>0.29682539682539699</v>
      </c>
      <c r="P1166" s="16">
        <v>0.28785046728972002</v>
      </c>
      <c r="Q1166" s="16">
        <v>0.29270072992700702</v>
      </c>
      <c r="R1166" s="16"/>
      <c r="S1166" s="16">
        <v>0.30988593155893501</v>
      </c>
      <c r="T1166" s="16">
        <v>0.296650717703349</v>
      </c>
      <c r="U1166" s="16">
        <v>0.27370689655172398</v>
      </c>
      <c r="V1166" s="16">
        <v>0.30009871668311899</v>
      </c>
      <c r="W1166" s="16">
        <v>0.27753779697624198</v>
      </c>
      <c r="X1166" s="16">
        <v>0.31359223300970901</v>
      </c>
      <c r="Y1166" s="16">
        <v>0.28955223880596997</v>
      </c>
      <c r="Z1166" s="16"/>
      <c r="AA1166" s="16">
        <v>0.317640047675805</v>
      </c>
      <c r="AB1166" s="16">
        <v>0.28340757238307401</v>
      </c>
      <c r="AC1166" s="16"/>
      <c r="AD1166" s="16">
        <v>0.302836879432624</v>
      </c>
      <c r="AE1166" s="16">
        <v>0.29119170984456</v>
      </c>
      <c r="AF1166" s="16"/>
      <c r="AG1166" s="16">
        <v>0.29604743083003998</v>
      </c>
      <c r="AH1166" s="16">
        <v>0.29270072992700702</v>
      </c>
      <c r="AI1166" s="16"/>
      <c r="AJ1166" s="16">
        <v>0.30413426115431802</v>
      </c>
      <c r="AK1166" s="16">
        <v>0.28581535196321201</v>
      </c>
      <c r="AL1166" s="16"/>
      <c r="AM1166" s="16">
        <v>0.18380062305295899</v>
      </c>
      <c r="AN1166" s="16">
        <v>0.292332268370607</v>
      </c>
      <c r="AO1166" s="16">
        <v>0.29444891391793998</v>
      </c>
      <c r="AP1166" s="16">
        <v>0.32719665271966503</v>
      </c>
      <c r="AQ1166" s="16"/>
      <c r="AR1166" s="16">
        <v>0.30188679245283001</v>
      </c>
      <c r="AS1166" s="16">
        <v>0.29103260869565201</v>
      </c>
      <c r="AT1166" s="16"/>
      <c r="AU1166" s="16">
        <v>0.319358816276202</v>
      </c>
      <c r="AV1166" s="16">
        <v>0.28975106526126898</v>
      </c>
      <c r="AW1166" s="16"/>
      <c r="AX1166" s="16">
        <v>0.31330977620730299</v>
      </c>
      <c r="AY1166" s="16">
        <v>0.29065822212169201</v>
      </c>
      <c r="AZ1166" s="16"/>
      <c r="BA1166" s="16">
        <v>0.29281767955801102</v>
      </c>
      <c r="BB1166" s="16">
        <v>0.29441727791361</v>
      </c>
      <c r="BC1166" s="16"/>
      <c r="BD1166" s="16">
        <v>0.26387434554973799</v>
      </c>
      <c r="BE1166" s="16">
        <v>0.30104287369640798</v>
      </c>
      <c r="BF1166" s="16"/>
      <c r="BG1166" s="16">
        <v>0.266891891891892</v>
      </c>
      <c r="BH1166" s="16">
        <v>0.29593888218737402</v>
      </c>
      <c r="BI1166" s="16"/>
      <c r="BJ1166" s="16">
        <v>0.33493589743589702</v>
      </c>
      <c r="BK1166" s="16">
        <v>0.28885062419285401</v>
      </c>
      <c r="BL1166" s="16"/>
      <c r="BM1166" s="16">
        <v>0.4</v>
      </c>
      <c r="BN1166" s="16">
        <v>0.28574358974358999</v>
      </c>
      <c r="BO1166" s="16"/>
      <c r="BP1166" s="16">
        <v>0.32947019867549698</v>
      </c>
      <c r="BQ1166" s="16">
        <v>0.28975567938276903</v>
      </c>
    </row>
    <row r="1167" spans="2:69" x14ac:dyDescent="0.25">
      <c r="B1167" t="s">
        <v>529</v>
      </c>
      <c r="C1167" s="16">
        <v>0.22808349146110099</v>
      </c>
      <c r="D1167" s="16">
        <v>0.24851190476190499</v>
      </c>
      <c r="E1167" s="16">
        <v>0.25172890733056702</v>
      </c>
      <c r="F1167" s="16">
        <v>0.24303405572755399</v>
      </c>
      <c r="G1167" s="16">
        <v>0.23982558139534901</v>
      </c>
      <c r="H1167" s="16">
        <v>0.19347496206373299</v>
      </c>
      <c r="I1167" s="16">
        <v>0.21689785624211899</v>
      </c>
      <c r="J1167" s="16">
        <v>0.27272727272727298</v>
      </c>
      <c r="K1167" s="16">
        <v>0.252100840336134</v>
      </c>
      <c r="L1167" s="16">
        <v>0.17699115044247801</v>
      </c>
      <c r="M1167" s="16"/>
      <c r="N1167" s="16">
        <v>0.214457831325301</v>
      </c>
      <c r="O1167" s="16">
        <v>0.212698412698413</v>
      </c>
      <c r="P1167" s="16">
        <v>0.23457943925233599</v>
      </c>
      <c r="Q1167" s="16">
        <v>0.23321167883211699</v>
      </c>
      <c r="R1167" s="16"/>
      <c r="S1167" s="16">
        <v>0.24144486692015199</v>
      </c>
      <c r="T1167" s="16">
        <v>0.27511961722487999</v>
      </c>
      <c r="U1167" s="16">
        <v>0.226293103448276</v>
      </c>
      <c r="V1167" s="16">
        <v>0.19348469891411599</v>
      </c>
      <c r="W1167" s="16">
        <v>0.23434125269978401</v>
      </c>
      <c r="X1167" s="16">
        <v>0.23883495145631101</v>
      </c>
      <c r="Y1167" s="16">
        <v>0.25522388059701501</v>
      </c>
      <c r="Z1167" s="16"/>
      <c r="AA1167" s="16">
        <v>0.26579261025029799</v>
      </c>
      <c r="AB1167" s="16">
        <v>0.21046770601336301</v>
      </c>
      <c r="AC1167" s="16"/>
      <c r="AD1167" s="16">
        <v>0.20992907801418401</v>
      </c>
      <c r="AE1167" s="16">
        <v>0.23471502590673601</v>
      </c>
      <c r="AF1167" s="16"/>
      <c r="AG1167" s="16">
        <v>0.222529644268775</v>
      </c>
      <c r="AH1167" s="16">
        <v>0.23321167883211699</v>
      </c>
      <c r="AI1167" s="16"/>
      <c r="AJ1167" s="16">
        <v>0.23577568563241899</v>
      </c>
      <c r="AK1167" s="16">
        <v>0.22143615139724099</v>
      </c>
      <c r="AL1167" s="16"/>
      <c r="AM1167" s="16">
        <v>0.16510903426791301</v>
      </c>
      <c r="AN1167" s="16">
        <v>0.203674121405751</v>
      </c>
      <c r="AO1167" s="16">
        <v>0.22767497988736901</v>
      </c>
      <c r="AP1167" s="16">
        <v>0.27112970711297102</v>
      </c>
      <c r="AQ1167" s="16"/>
      <c r="AR1167" s="16">
        <v>0.24654088050314499</v>
      </c>
      <c r="AS1167" s="16">
        <v>0.220108695652174</v>
      </c>
      <c r="AT1167" s="16"/>
      <c r="AU1167" s="16">
        <v>0.22934648581997499</v>
      </c>
      <c r="AV1167" s="16">
        <v>0.22785377887418701</v>
      </c>
      <c r="AW1167" s="16"/>
      <c r="AX1167" s="16">
        <v>0.23792697290930501</v>
      </c>
      <c r="AY1167" s="16">
        <v>0.22619316896629699</v>
      </c>
      <c r="AZ1167" s="16"/>
      <c r="BA1167" s="16">
        <v>0.22928176795580099</v>
      </c>
      <c r="BB1167" s="16">
        <v>0.22799511002445</v>
      </c>
      <c r="BC1167" s="16"/>
      <c r="BD1167" s="16">
        <v>0.26387434554973799</v>
      </c>
      <c r="BE1167" s="16">
        <v>0.220162224797219</v>
      </c>
      <c r="BF1167" s="16"/>
      <c r="BG1167" s="16">
        <v>0.266891891891892</v>
      </c>
      <c r="BH1167" s="16">
        <v>0.225774024929634</v>
      </c>
      <c r="BI1167" s="16"/>
      <c r="BJ1167" s="16">
        <v>0.29166666666666702</v>
      </c>
      <c r="BK1167" s="16">
        <v>0.219543693499785</v>
      </c>
      <c r="BL1167" s="16"/>
      <c r="BM1167" s="16">
        <v>0.29367088607594899</v>
      </c>
      <c r="BN1167" s="16">
        <v>0.222769230769231</v>
      </c>
      <c r="BO1167" s="16"/>
      <c r="BP1167" s="16">
        <v>0.27483443708609301</v>
      </c>
      <c r="BQ1167" s="16">
        <v>0.22203171881697401</v>
      </c>
    </row>
    <row r="1168" spans="2:69" x14ac:dyDescent="0.25">
      <c r="B1168" t="s">
        <v>90</v>
      </c>
      <c r="C1168" s="16">
        <v>7.21062618595825E-3</v>
      </c>
      <c r="D1168" s="16">
        <v>1.48809523809524E-3</v>
      </c>
      <c r="E1168" s="16">
        <v>2.7662517289073298E-3</v>
      </c>
      <c r="F1168" s="16">
        <v>1.08359133126935E-2</v>
      </c>
      <c r="G1168" s="16">
        <v>1.5988372093023302E-2</v>
      </c>
      <c r="H1168" s="16">
        <v>6.8285280728376304E-3</v>
      </c>
      <c r="I1168" s="16">
        <v>6.30517023959647E-3</v>
      </c>
      <c r="J1168" s="16">
        <v>5.0505050505050501E-3</v>
      </c>
      <c r="K1168" s="16">
        <v>1.6806722689075598E-2</v>
      </c>
      <c r="L1168" s="16">
        <v>0</v>
      </c>
      <c r="M1168" s="16"/>
      <c r="N1168" s="16">
        <v>1.92771084337349E-2</v>
      </c>
      <c r="O1168" s="16">
        <v>7.9365079365079395E-3</v>
      </c>
      <c r="P1168" s="16">
        <v>7.4766355140186902E-3</v>
      </c>
      <c r="Q1168" s="16">
        <v>3.2846715328467202E-3</v>
      </c>
      <c r="R1168" s="16"/>
      <c r="S1168" s="16">
        <v>9.5057034220532299E-3</v>
      </c>
      <c r="T1168" s="16">
        <v>1.9138755980861202E-2</v>
      </c>
      <c r="U1168" s="16">
        <v>0</v>
      </c>
      <c r="V1168" s="16">
        <v>5.9230009871668304E-3</v>
      </c>
      <c r="W1168" s="16">
        <v>4.3196544276457903E-3</v>
      </c>
      <c r="X1168" s="16">
        <v>2.9126213592233002E-3</v>
      </c>
      <c r="Y1168" s="16">
        <v>1.04477611940299E-2</v>
      </c>
      <c r="Z1168" s="16"/>
      <c r="AA1168" s="16">
        <v>2.3837902264600701E-3</v>
      </c>
      <c r="AB1168" s="16">
        <v>9.4654788418708207E-3</v>
      </c>
      <c r="AC1168" s="16"/>
      <c r="AD1168" s="16">
        <v>5.6737588652482299E-3</v>
      </c>
      <c r="AE1168" s="16">
        <v>7.7720207253886E-3</v>
      </c>
      <c r="AF1168" s="16"/>
      <c r="AG1168" s="16">
        <v>1.14624505928854E-2</v>
      </c>
      <c r="AH1168" s="16">
        <v>3.2846715328467202E-3</v>
      </c>
      <c r="AI1168" s="16"/>
      <c r="AJ1168" s="16">
        <v>5.7306590257879698E-3</v>
      </c>
      <c r="AK1168" s="16">
        <v>8.4895649097983701E-3</v>
      </c>
      <c r="AL1168" s="16"/>
      <c r="AM1168" s="16">
        <v>1.86915887850467E-2</v>
      </c>
      <c r="AN1168" s="16">
        <v>1.35782747603834E-2</v>
      </c>
      <c r="AO1168" s="16">
        <v>6.03378921962993E-3</v>
      </c>
      <c r="AP1168" s="16">
        <v>0</v>
      </c>
      <c r="AQ1168" s="16"/>
      <c r="AR1168" s="16">
        <v>4.4025157232704401E-3</v>
      </c>
      <c r="AS1168" s="16">
        <v>8.4239130434782608E-3</v>
      </c>
      <c r="AT1168" s="16"/>
      <c r="AU1168" s="16">
        <v>3.6991368680641202E-3</v>
      </c>
      <c r="AV1168" s="16">
        <v>7.8492935635792807E-3</v>
      </c>
      <c r="AW1168" s="16"/>
      <c r="AX1168" s="16">
        <v>2.3557126030624301E-3</v>
      </c>
      <c r="AY1168" s="16">
        <v>8.1429540827867002E-3</v>
      </c>
      <c r="AZ1168" s="16"/>
      <c r="BA1168" s="16">
        <v>8.2872928176795594E-3</v>
      </c>
      <c r="BB1168" s="16">
        <v>7.1312143439282803E-3</v>
      </c>
      <c r="BC1168" s="16"/>
      <c r="BD1168" s="16">
        <v>2.0942408376963401E-3</v>
      </c>
      <c r="BE1168" s="16">
        <v>8.3429895712630407E-3</v>
      </c>
      <c r="BF1168" s="16"/>
      <c r="BG1168" s="16">
        <v>3.3783783783783799E-3</v>
      </c>
      <c r="BH1168" s="16">
        <v>7.4386811419380802E-3</v>
      </c>
      <c r="BI1168" s="16"/>
      <c r="BJ1168" s="16">
        <v>4.8076923076923097E-3</v>
      </c>
      <c r="BK1168" s="16">
        <v>7.5333620318553604E-3</v>
      </c>
      <c r="BL1168" s="16"/>
      <c r="BM1168" s="16">
        <v>1.26582278481013E-2</v>
      </c>
      <c r="BN1168" s="16">
        <v>6.7692307692307696E-3</v>
      </c>
      <c r="BO1168" s="16"/>
      <c r="BP1168" s="16">
        <v>6.6225165562913899E-3</v>
      </c>
      <c r="BQ1168" s="16">
        <v>7.2867552507501097E-3</v>
      </c>
    </row>
    <row r="1169" spans="2:69" x14ac:dyDescent="0.25">
      <c r="B1169" t="s">
        <v>330</v>
      </c>
      <c r="C1169" s="16">
        <v>2.06831119544592E-2</v>
      </c>
      <c r="D1169" s="16">
        <v>2.3809523809523801E-2</v>
      </c>
      <c r="E1169" s="16">
        <v>8.29875518672199E-3</v>
      </c>
      <c r="F1169" s="16">
        <v>6.1919504643962904E-3</v>
      </c>
      <c r="G1169" s="16">
        <v>2.1802325581395301E-2</v>
      </c>
      <c r="H1169" s="16">
        <v>3.5660091047041001E-2</v>
      </c>
      <c r="I1169" s="16">
        <v>1.51324085750315E-2</v>
      </c>
      <c r="J1169" s="16">
        <v>3.03030303030303E-2</v>
      </c>
      <c r="K1169" s="16">
        <v>2.5210084033613401E-2</v>
      </c>
      <c r="L1169" s="16">
        <v>0</v>
      </c>
      <c r="M1169" s="16"/>
      <c r="N1169" s="16">
        <v>5.1807228915662702E-2</v>
      </c>
      <c r="O1169" s="16">
        <v>1.9047619047619001E-2</v>
      </c>
      <c r="P1169" s="16">
        <v>1.4018691588785E-2</v>
      </c>
      <c r="Q1169" s="16">
        <v>1.42335766423358E-2</v>
      </c>
      <c r="R1169" s="16"/>
      <c r="S1169" s="16">
        <v>3.6121673003802299E-2</v>
      </c>
      <c r="T1169" s="16">
        <v>1.43540669856459E-2</v>
      </c>
      <c r="U1169" s="16">
        <v>1.5086206896551701E-2</v>
      </c>
      <c r="V1169" s="16">
        <v>2.7640671273445199E-2</v>
      </c>
      <c r="W1169" s="16">
        <v>1.07991360691145E-2</v>
      </c>
      <c r="X1169" s="16">
        <v>7.7669902912621399E-3</v>
      </c>
      <c r="Y1169" s="16">
        <v>8.9552238805970207E-3</v>
      </c>
      <c r="Z1169" s="16"/>
      <c r="AA1169" s="16">
        <v>7.7473182359952299E-3</v>
      </c>
      <c r="AB1169" s="16">
        <v>2.6726057906458801E-2</v>
      </c>
      <c r="AC1169" s="16"/>
      <c r="AD1169" s="16">
        <v>2.6241134751773001E-2</v>
      </c>
      <c r="AE1169" s="16">
        <v>1.8652849740932599E-2</v>
      </c>
      <c r="AF1169" s="16"/>
      <c r="AG1169" s="16">
        <v>2.7667984189723299E-2</v>
      </c>
      <c r="AH1169" s="16">
        <v>1.42335766423358E-2</v>
      </c>
      <c r="AI1169" s="16"/>
      <c r="AJ1169" s="16">
        <v>1.2279983626688499E-2</v>
      </c>
      <c r="AK1169" s="16">
        <v>2.7944817828086301E-2</v>
      </c>
      <c r="AL1169" s="16"/>
      <c r="AM1169" s="16">
        <v>0.161993769470405</v>
      </c>
      <c r="AN1169" s="16">
        <v>1.99680511182109E-2</v>
      </c>
      <c r="AO1169" s="16">
        <v>1.12630732099759E-2</v>
      </c>
      <c r="AP1169" s="16">
        <v>3.3472803347280298E-3</v>
      </c>
      <c r="AQ1169" s="16"/>
      <c r="AR1169" s="16">
        <v>8.8050314465408803E-3</v>
      </c>
      <c r="AS1169" s="16">
        <v>2.5815217391304299E-2</v>
      </c>
      <c r="AT1169" s="16"/>
      <c r="AU1169" s="16">
        <v>1.47965474722565E-2</v>
      </c>
      <c r="AV1169" s="16">
        <v>2.1753756447633998E-2</v>
      </c>
      <c r="AW1169" s="16"/>
      <c r="AX1169" s="16">
        <v>1.6489988221437001E-2</v>
      </c>
      <c r="AY1169" s="16">
        <v>2.14883510517982E-2</v>
      </c>
      <c r="AZ1169" s="16"/>
      <c r="BA1169" s="16">
        <v>1.6574585635359101E-2</v>
      </c>
      <c r="BB1169" s="16">
        <v>2.0986145069274698E-2</v>
      </c>
      <c r="BC1169" s="16"/>
      <c r="BD1169" s="16">
        <v>1.8848167539267002E-2</v>
      </c>
      <c r="BE1169" s="16">
        <v>2.1089223638470499E-2</v>
      </c>
      <c r="BF1169" s="16"/>
      <c r="BG1169" s="16">
        <v>2.3648648648648601E-2</v>
      </c>
      <c r="BH1169" s="16">
        <v>2.0506634499396902E-2</v>
      </c>
      <c r="BI1169" s="16"/>
      <c r="BJ1169" s="16">
        <v>0</v>
      </c>
      <c r="BK1169" s="16">
        <v>2.3461041756349499E-2</v>
      </c>
      <c r="BL1169" s="16"/>
      <c r="BM1169" s="16">
        <v>2.5316455696202502E-3</v>
      </c>
      <c r="BN1169" s="16">
        <v>2.2153846153846201E-2</v>
      </c>
      <c r="BO1169" s="16"/>
      <c r="BP1169" s="16">
        <v>8.2781456953642408E-3</v>
      </c>
      <c r="BQ1169" s="16">
        <v>2.2288898414059202E-2</v>
      </c>
    </row>
    <row r="1170" spans="2:69" x14ac:dyDescent="0.25">
      <c r="C1170" s="16"/>
      <c r="D1170" s="16"/>
      <c r="E1170" s="16"/>
      <c r="F1170" s="16"/>
      <c r="G1170" s="16"/>
      <c r="H1170" s="16"/>
      <c r="I1170" s="16"/>
      <c r="J1170" s="16"/>
      <c r="K1170" s="16"/>
      <c r="L1170" s="16"/>
      <c r="M1170" s="16"/>
      <c r="N1170" s="16"/>
      <c r="O1170" s="16"/>
      <c r="P1170" s="16"/>
      <c r="Q1170" s="16"/>
      <c r="R1170" s="16"/>
      <c r="S1170" s="16"/>
      <c r="T1170" s="16"/>
      <c r="U1170" s="16"/>
      <c r="V1170" s="16"/>
      <c r="W1170" s="16"/>
      <c r="X1170" s="16"/>
      <c r="Y1170" s="16"/>
      <c r="Z1170" s="16"/>
      <c r="AA1170" s="16"/>
      <c r="AB1170" s="16"/>
      <c r="AC1170" s="16"/>
      <c r="AD1170" s="16"/>
      <c r="AE1170" s="16"/>
      <c r="AF1170" s="16"/>
      <c r="AG1170" s="16"/>
      <c r="AH1170" s="16"/>
      <c r="AI1170" s="16"/>
      <c r="AJ1170" s="16"/>
      <c r="AK1170" s="16"/>
      <c r="AL1170" s="16"/>
      <c r="AM1170" s="16"/>
      <c r="AN1170" s="16"/>
      <c r="AO1170" s="16"/>
      <c r="AP1170" s="16"/>
      <c r="AQ1170" s="16"/>
      <c r="AR1170" s="16"/>
      <c r="AS1170" s="16"/>
      <c r="AT1170" s="16"/>
      <c r="AU1170" s="16"/>
      <c r="AV1170" s="16"/>
      <c r="AW1170" s="16"/>
      <c r="AX1170" s="16"/>
      <c r="AY1170" s="16"/>
      <c r="AZ1170" s="16"/>
      <c r="BA1170" s="16"/>
      <c r="BB1170" s="16"/>
      <c r="BC1170" s="16"/>
      <c r="BD1170" s="16"/>
      <c r="BE1170" s="16"/>
      <c r="BF1170" s="16"/>
      <c r="BG1170" s="16"/>
      <c r="BH1170" s="16"/>
      <c r="BI1170" s="16"/>
      <c r="BJ1170" s="16"/>
      <c r="BK1170" s="16"/>
      <c r="BL1170" s="16"/>
      <c r="BM1170" s="16"/>
      <c r="BN1170" s="16"/>
      <c r="BO1170" s="16"/>
      <c r="BP1170" s="16"/>
      <c r="BQ1170" s="16"/>
    </row>
    <row r="1171" spans="2:69" x14ac:dyDescent="0.25">
      <c r="B1171" s="6" t="s">
        <v>531</v>
      </c>
      <c r="C1171" s="16"/>
      <c r="D1171" s="16"/>
      <c r="E1171" s="16"/>
      <c r="F1171" s="16"/>
      <c r="G1171" s="16"/>
      <c r="H1171" s="16"/>
      <c r="I1171" s="16"/>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c r="BI1171" s="16"/>
      <c r="BJ1171" s="16"/>
      <c r="BK1171" s="16"/>
      <c r="BL1171" s="16"/>
      <c r="BM1171" s="16"/>
      <c r="BN1171" s="16"/>
      <c r="BO1171" s="16"/>
      <c r="BP1171" s="16"/>
      <c r="BQ1171" s="16"/>
    </row>
    <row r="1172" spans="2:69" x14ac:dyDescent="0.25">
      <c r="B1172" s="23" t="s">
        <v>70</v>
      </c>
      <c r="C1172" s="16"/>
      <c r="D1172" s="16"/>
      <c r="E1172" s="16"/>
      <c r="F1172" s="16"/>
      <c r="G1172" s="16"/>
      <c r="H1172" s="16"/>
      <c r="I1172" s="16"/>
      <c r="J1172" s="16"/>
      <c r="K1172" s="16"/>
      <c r="L1172" s="16"/>
      <c r="M1172" s="16"/>
      <c r="N1172" s="16"/>
      <c r="O1172" s="16"/>
      <c r="P1172" s="16"/>
      <c r="Q1172" s="16"/>
      <c r="R1172" s="16"/>
      <c r="S1172" s="16"/>
      <c r="T1172" s="16"/>
      <c r="U1172" s="16"/>
      <c r="V1172" s="16"/>
      <c r="W1172" s="16"/>
      <c r="X1172" s="16"/>
      <c r="Y1172" s="16"/>
      <c r="Z1172" s="16"/>
      <c r="AA1172" s="16"/>
      <c r="AB1172" s="16"/>
      <c r="AC1172" s="16"/>
      <c r="AD1172" s="16"/>
      <c r="AE1172" s="16"/>
      <c r="AF1172" s="16"/>
      <c r="AG1172" s="16"/>
      <c r="AH1172" s="16"/>
      <c r="AI1172" s="16"/>
      <c r="AJ1172" s="16"/>
      <c r="AK1172" s="16"/>
      <c r="AL1172" s="16"/>
      <c r="AM1172" s="16"/>
      <c r="AN1172" s="16"/>
      <c r="AO1172" s="16"/>
      <c r="AP1172" s="16"/>
      <c r="AQ1172" s="16"/>
      <c r="AR1172" s="16"/>
      <c r="AS1172" s="16"/>
      <c r="AT1172" s="16"/>
      <c r="AU1172" s="16"/>
      <c r="AV1172" s="16"/>
      <c r="AW1172" s="16"/>
      <c r="AX1172" s="16"/>
      <c r="AY1172" s="16"/>
      <c r="AZ1172" s="16"/>
      <c r="BA1172" s="16"/>
      <c r="BB1172" s="16"/>
      <c r="BC1172" s="16"/>
      <c r="BD1172" s="16"/>
      <c r="BE1172" s="16"/>
      <c r="BF1172" s="16"/>
      <c r="BG1172" s="16"/>
      <c r="BH1172" s="16"/>
      <c r="BI1172" s="16"/>
      <c r="BJ1172" s="16"/>
      <c r="BK1172" s="16"/>
      <c r="BL1172" s="16"/>
      <c r="BM1172" s="16"/>
      <c r="BN1172" s="16"/>
      <c r="BO1172" s="16"/>
      <c r="BP1172" s="16"/>
      <c r="BQ1172" s="16"/>
    </row>
    <row r="1173" spans="2:69" x14ac:dyDescent="0.25">
      <c r="B1173" t="s">
        <v>464</v>
      </c>
      <c r="C1173" s="16">
        <v>8.5768500948766604E-2</v>
      </c>
      <c r="D1173" s="16">
        <v>8.0357142857142905E-2</v>
      </c>
      <c r="E1173" s="16">
        <v>0.103734439834025</v>
      </c>
      <c r="F1173" s="16">
        <v>4.7987616099071199E-2</v>
      </c>
      <c r="G1173" s="16">
        <v>0.15552325581395299</v>
      </c>
      <c r="H1173" s="16">
        <v>7.8907435508346002E-2</v>
      </c>
      <c r="I1173" s="16">
        <v>5.9268600252206802E-2</v>
      </c>
      <c r="J1173" s="16">
        <v>6.5656565656565705E-2</v>
      </c>
      <c r="K1173" s="16">
        <v>0.126050420168067</v>
      </c>
      <c r="L1173" s="16">
        <v>5.3097345132743397E-2</v>
      </c>
      <c r="M1173" s="16"/>
      <c r="N1173" s="16">
        <v>8.67469879518072E-2</v>
      </c>
      <c r="O1173" s="16">
        <v>8.2539682539682496E-2</v>
      </c>
      <c r="P1173" s="16">
        <v>7.4766355140186896E-2</v>
      </c>
      <c r="Q1173" s="16">
        <v>9.0510948905109495E-2</v>
      </c>
      <c r="R1173" s="16"/>
      <c r="S1173" s="16">
        <v>9.6958174904943004E-2</v>
      </c>
      <c r="T1173" s="16">
        <v>9.3301435406698593E-2</v>
      </c>
      <c r="U1173" s="16">
        <v>0.11206896551724101</v>
      </c>
      <c r="V1173" s="16">
        <v>6.6140177690029597E-2</v>
      </c>
      <c r="W1173" s="16">
        <v>6.2634989200863897E-2</v>
      </c>
      <c r="X1173" s="16">
        <v>7.8640776699029094E-2</v>
      </c>
      <c r="Y1173" s="16">
        <v>0.111940298507463</v>
      </c>
      <c r="Z1173" s="16"/>
      <c r="AA1173" s="16">
        <v>8.6412395709177595E-2</v>
      </c>
      <c r="AB1173" s="16">
        <v>8.5467706013362996E-2</v>
      </c>
      <c r="AC1173" s="16"/>
      <c r="AD1173" s="16">
        <v>7.5886524822695006E-2</v>
      </c>
      <c r="AE1173" s="16">
        <v>8.9378238341968896E-2</v>
      </c>
      <c r="AF1173" s="16"/>
      <c r="AG1173" s="16">
        <v>8.0632411067193696E-2</v>
      </c>
      <c r="AH1173" s="16">
        <v>9.0510948905109495E-2</v>
      </c>
      <c r="AI1173" s="16"/>
      <c r="AJ1173" s="16">
        <v>9.4146541137945197E-2</v>
      </c>
      <c r="AK1173" s="16">
        <v>7.8528475415634902E-2</v>
      </c>
      <c r="AL1173" s="16"/>
      <c r="AM1173" s="16">
        <v>7.4766355140186896E-2</v>
      </c>
      <c r="AN1173" s="16">
        <v>0.100638977635783</v>
      </c>
      <c r="AO1173" s="16">
        <v>8.2864038616250996E-2</v>
      </c>
      <c r="AP1173" s="16">
        <v>7.86610878661088E-2</v>
      </c>
      <c r="AQ1173" s="16"/>
      <c r="AR1173" s="16">
        <v>9.8113207547169803E-2</v>
      </c>
      <c r="AS1173" s="16">
        <v>8.0434782608695604E-2</v>
      </c>
      <c r="AT1173" s="16"/>
      <c r="AU1173" s="16">
        <v>5.7953144266337901E-2</v>
      </c>
      <c r="AV1173" s="16">
        <v>9.0827539807131596E-2</v>
      </c>
      <c r="AW1173" s="16"/>
      <c r="AX1173" s="16">
        <v>9.3050647820965796E-2</v>
      </c>
      <c r="AY1173" s="16">
        <v>8.4370052024428904E-2</v>
      </c>
      <c r="AZ1173" s="16"/>
      <c r="BA1173" s="16">
        <v>0.110497237569061</v>
      </c>
      <c r="BB1173" s="16">
        <v>8.3944580277098599E-2</v>
      </c>
      <c r="BC1173" s="16"/>
      <c r="BD1173" s="16">
        <v>7.5392670157068103E-2</v>
      </c>
      <c r="BE1173" s="16">
        <v>8.8064889918887598E-2</v>
      </c>
      <c r="BF1173" s="16"/>
      <c r="BG1173" s="16">
        <v>0.114864864864865</v>
      </c>
      <c r="BH1173" s="16">
        <v>8.4036992360273399E-2</v>
      </c>
      <c r="BI1173" s="16"/>
      <c r="BJ1173" s="16">
        <v>0.125</v>
      </c>
      <c r="BK1173" s="16">
        <v>8.0499354283254401E-2</v>
      </c>
      <c r="BL1173" s="16"/>
      <c r="BM1173" s="16">
        <v>0.14683544303797499</v>
      </c>
      <c r="BN1173" s="16">
        <v>8.0820512820512794E-2</v>
      </c>
      <c r="BO1173" s="16"/>
      <c r="BP1173" s="16">
        <v>9.43708609271523E-2</v>
      </c>
      <c r="BQ1173" s="16">
        <v>8.4654950707243895E-2</v>
      </c>
    </row>
    <row r="1174" spans="2:69" x14ac:dyDescent="0.25">
      <c r="B1174" t="s">
        <v>465</v>
      </c>
      <c r="C1174" s="16">
        <v>0.39222011385199201</v>
      </c>
      <c r="D1174" s="16">
        <v>0.421130952380952</v>
      </c>
      <c r="E1174" s="16">
        <v>0.40802213001383097</v>
      </c>
      <c r="F1174" s="16">
        <v>0.35448916408668701</v>
      </c>
      <c r="G1174" s="16">
        <v>0.43023255813953498</v>
      </c>
      <c r="H1174" s="16">
        <v>0.39908952959028798</v>
      </c>
      <c r="I1174" s="16">
        <v>0.36065573770491799</v>
      </c>
      <c r="J1174" s="16">
        <v>0.35858585858585901</v>
      </c>
      <c r="K1174" s="16">
        <v>0.32773109243697501</v>
      </c>
      <c r="L1174" s="16">
        <v>0.37168141592920401</v>
      </c>
      <c r="M1174" s="16"/>
      <c r="N1174" s="16">
        <v>0.33493975903614498</v>
      </c>
      <c r="O1174" s="16">
        <v>0.38253968253968301</v>
      </c>
      <c r="P1174" s="16">
        <v>0.42336448598130799</v>
      </c>
      <c r="Q1174" s="16">
        <v>0.39963503649635002</v>
      </c>
      <c r="R1174" s="16"/>
      <c r="S1174" s="16">
        <v>0.40114068441064599</v>
      </c>
      <c r="T1174" s="16">
        <v>0.44019138755980902</v>
      </c>
      <c r="U1174" s="16">
        <v>0.37931034482758602</v>
      </c>
      <c r="V1174" s="16">
        <v>0.31984205330700899</v>
      </c>
      <c r="W1174" s="16">
        <v>0.42980561555075603</v>
      </c>
      <c r="X1174" s="16">
        <v>0.41941747572815502</v>
      </c>
      <c r="Y1174" s="16">
        <v>0.38358208955223899</v>
      </c>
      <c r="Z1174" s="16"/>
      <c r="AA1174" s="16">
        <v>0.39809296781883202</v>
      </c>
      <c r="AB1174" s="16">
        <v>0.38947661469933198</v>
      </c>
      <c r="AC1174" s="16"/>
      <c r="AD1174" s="16">
        <v>0.36241134751773102</v>
      </c>
      <c r="AE1174" s="16">
        <v>0.403108808290155</v>
      </c>
      <c r="AF1174" s="16"/>
      <c r="AG1174" s="16">
        <v>0.38418972332015799</v>
      </c>
      <c r="AH1174" s="16">
        <v>0.39963503649635002</v>
      </c>
      <c r="AI1174" s="16"/>
      <c r="AJ1174" s="16">
        <v>0.38354482194023698</v>
      </c>
      <c r="AK1174" s="16">
        <v>0.39971701450300701</v>
      </c>
      <c r="AL1174" s="16"/>
      <c r="AM1174" s="16">
        <v>0.26479750778816202</v>
      </c>
      <c r="AN1174" s="16">
        <v>0.38099041533546302</v>
      </c>
      <c r="AO1174" s="16">
        <v>0.42880128720836702</v>
      </c>
      <c r="AP1174" s="16">
        <v>0.360669456066946</v>
      </c>
      <c r="AQ1174" s="16"/>
      <c r="AR1174" s="16">
        <v>0.39245283018867899</v>
      </c>
      <c r="AS1174" s="16">
        <v>0.392119565217391</v>
      </c>
      <c r="AT1174" s="16"/>
      <c r="AU1174" s="16">
        <v>0.39210850801479702</v>
      </c>
      <c r="AV1174" s="16">
        <v>0.39224041264857601</v>
      </c>
      <c r="AW1174" s="16"/>
      <c r="AX1174" s="16">
        <v>0.37338044758539501</v>
      </c>
      <c r="AY1174" s="16">
        <v>0.39583804569101999</v>
      </c>
      <c r="AZ1174" s="16"/>
      <c r="BA1174" s="16">
        <v>0.42817679558011101</v>
      </c>
      <c r="BB1174" s="16">
        <v>0.389568052159739</v>
      </c>
      <c r="BC1174" s="16"/>
      <c r="BD1174" s="16">
        <v>0.41256544502617798</v>
      </c>
      <c r="BE1174" s="16">
        <v>0.38771726535341799</v>
      </c>
      <c r="BF1174" s="16"/>
      <c r="BG1174" s="16">
        <v>0.42229729729729698</v>
      </c>
      <c r="BH1174" s="16">
        <v>0.39043023723361497</v>
      </c>
      <c r="BI1174" s="16"/>
      <c r="BJ1174" s="16">
        <v>0.40384615384615402</v>
      </c>
      <c r="BK1174" s="16">
        <v>0.39065863108049897</v>
      </c>
      <c r="BL1174" s="16"/>
      <c r="BM1174" s="16">
        <v>0.35696202531645599</v>
      </c>
      <c r="BN1174" s="16">
        <v>0.39507692307692299</v>
      </c>
      <c r="BO1174" s="16"/>
      <c r="BP1174" s="16">
        <v>0.399006622516556</v>
      </c>
      <c r="BQ1174" s="16">
        <v>0.39134162023146202</v>
      </c>
    </row>
    <row r="1175" spans="2:69" x14ac:dyDescent="0.25">
      <c r="B1175" t="s">
        <v>466</v>
      </c>
      <c r="C1175" s="16">
        <v>0.26888045540797001</v>
      </c>
      <c r="D1175" s="16">
        <v>0.194940476190476</v>
      </c>
      <c r="E1175" s="16">
        <v>0.26970954356846499</v>
      </c>
      <c r="F1175" s="16">
        <v>0.30650154798761597</v>
      </c>
      <c r="G1175" s="16">
        <v>0.21802325581395299</v>
      </c>
      <c r="H1175" s="16">
        <v>0.29135053110773901</v>
      </c>
      <c r="I1175" s="16">
        <v>0.29382093316519498</v>
      </c>
      <c r="J1175" s="16">
        <v>0.27777777777777801</v>
      </c>
      <c r="K1175" s="16">
        <v>0.26050420168067201</v>
      </c>
      <c r="L1175" s="16">
        <v>0.35398230088495602</v>
      </c>
      <c r="M1175" s="16"/>
      <c r="N1175" s="16">
        <v>0.34216867469879497</v>
      </c>
      <c r="O1175" s="16">
        <v>0.314285714285714</v>
      </c>
      <c r="P1175" s="16">
        <v>0.25420560747663601</v>
      </c>
      <c r="Q1175" s="16">
        <v>0.24197080291970799</v>
      </c>
      <c r="R1175" s="16"/>
      <c r="S1175" s="16">
        <v>0.27946768060836502</v>
      </c>
      <c r="T1175" s="16">
        <v>0.26315789473684198</v>
      </c>
      <c r="U1175" s="16">
        <v>0.26724137931034497</v>
      </c>
      <c r="V1175" s="16">
        <v>0.36821322803553802</v>
      </c>
      <c r="W1175" s="16">
        <v>0.24622030237581</v>
      </c>
      <c r="X1175" s="16">
        <v>0.23495145631068001</v>
      </c>
      <c r="Y1175" s="16">
        <v>0.201492537313433</v>
      </c>
      <c r="Z1175" s="16"/>
      <c r="AA1175" s="16">
        <v>0.21632896305125099</v>
      </c>
      <c r="AB1175" s="16">
        <v>0.293429844097996</v>
      </c>
      <c r="AC1175" s="16"/>
      <c r="AD1175" s="16">
        <v>0.26595744680851102</v>
      </c>
      <c r="AE1175" s="16">
        <v>0.269948186528497</v>
      </c>
      <c r="AF1175" s="16"/>
      <c r="AG1175" s="16">
        <v>0.29802371541501999</v>
      </c>
      <c r="AH1175" s="16">
        <v>0.24197080291970799</v>
      </c>
      <c r="AI1175" s="16"/>
      <c r="AJ1175" s="16">
        <v>0.236594351207532</v>
      </c>
      <c r="AK1175" s="16">
        <v>0.29678103997170102</v>
      </c>
      <c r="AL1175" s="16"/>
      <c r="AM1175" s="16">
        <v>0.339563862928349</v>
      </c>
      <c r="AN1175" s="16">
        <v>0.293929712460064</v>
      </c>
      <c r="AO1175" s="16">
        <v>0.26226870474658098</v>
      </c>
      <c r="AP1175" s="16">
        <v>0.240167364016736</v>
      </c>
      <c r="AQ1175" s="16"/>
      <c r="AR1175" s="16">
        <v>0.23647798742138401</v>
      </c>
      <c r="AS1175" s="16">
        <v>0.28288043478260899</v>
      </c>
      <c r="AT1175" s="16"/>
      <c r="AU1175" s="16">
        <v>0.25524044389642397</v>
      </c>
      <c r="AV1175" s="16">
        <v>0.271361291769455</v>
      </c>
      <c r="AW1175" s="16"/>
      <c r="AX1175" s="16">
        <v>0.22850412249705501</v>
      </c>
      <c r="AY1175" s="16">
        <v>0.27663424564578099</v>
      </c>
      <c r="AZ1175" s="16"/>
      <c r="BA1175" s="16">
        <v>0.22928176795580099</v>
      </c>
      <c r="BB1175" s="16">
        <v>0.27180114099429498</v>
      </c>
      <c r="BC1175" s="16"/>
      <c r="BD1175" s="16">
        <v>0.25445026178010499</v>
      </c>
      <c r="BE1175" s="16">
        <v>0.27207415990729999</v>
      </c>
      <c r="BF1175" s="16"/>
      <c r="BG1175" s="16">
        <v>0.239864864864865</v>
      </c>
      <c r="BH1175" s="16">
        <v>0.27060715721753098</v>
      </c>
      <c r="BI1175" s="16"/>
      <c r="BJ1175" s="16">
        <v>0.233974358974359</v>
      </c>
      <c r="BK1175" s="16">
        <v>0.27356866121394702</v>
      </c>
      <c r="BL1175" s="16"/>
      <c r="BM1175" s="16">
        <v>0.26075949367088602</v>
      </c>
      <c r="BN1175" s="16">
        <v>0.269538461538462</v>
      </c>
      <c r="BO1175" s="16"/>
      <c r="BP1175" s="16">
        <v>0.23344370860927199</v>
      </c>
      <c r="BQ1175" s="16">
        <v>0.27346763823403297</v>
      </c>
    </row>
    <row r="1176" spans="2:69" x14ac:dyDescent="0.25">
      <c r="B1176" t="s">
        <v>467</v>
      </c>
      <c r="C1176" s="16">
        <v>0.17969639468690701</v>
      </c>
      <c r="D1176" s="16">
        <v>0.22916666666666699</v>
      </c>
      <c r="E1176" s="16">
        <v>0.159059474412171</v>
      </c>
      <c r="F1176" s="16">
        <v>0.215170278637771</v>
      </c>
      <c r="G1176" s="16">
        <v>0.111918604651163</v>
      </c>
      <c r="H1176" s="16">
        <v>0.15705614567526599</v>
      </c>
      <c r="I1176" s="16">
        <v>0.21815889029003799</v>
      </c>
      <c r="J1176" s="16">
        <v>0.22727272727272699</v>
      </c>
      <c r="K1176" s="16">
        <v>0.19327731092437</v>
      </c>
      <c r="L1176" s="16">
        <v>0.123893805309735</v>
      </c>
      <c r="M1176" s="16"/>
      <c r="N1176" s="16">
        <v>0.12289156626506</v>
      </c>
      <c r="O1176" s="16">
        <v>0.17777777777777801</v>
      </c>
      <c r="P1176" s="16">
        <v>0.20186915887850501</v>
      </c>
      <c r="Q1176" s="16">
        <v>0.18868613138686099</v>
      </c>
      <c r="R1176" s="16"/>
      <c r="S1176" s="16">
        <v>0.12737642585551301</v>
      </c>
      <c r="T1176" s="16">
        <v>0.148325358851675</v>
      </c>
      <c r="U1176" s="16">
        <v>0.198275862068966</v>
      </c>
      <c r="V1176" s="16">
        <v>0.17077986179664401</v>
      </c>
      <c r="W1176" s="16">
        <v>0.199784017278618</v>
      </c>
      <c r="X1176" s="16">
        <v>0.20388349514563101</v>
      </c>
      <c r="Y1176" s="16">
        <v>0.185074626865672</v>
      </c>
      <c r="Z1176" s="16"/>
      <c r="AA1176" s="16">
        <v>0.21334922526817601</v>
      </c>
      <c r="AB1176" s="16">
        <v>0.163975501113586</v>
      </c>
      <c r="AC1176" s="16"/>
      <c r="AD1176" s="16">
        <v>0.20709219858156</v>
      </c>
      <c r="AE1176" s="16">
        <v>0.169689119170984</v>
      </c>
      <c r="AF1176" s="16"/>
      <c r="AG1176" s="16">
        <v>0.1699604743083</v>
      </c>
      <c r="AH1176" s="16">
        <v>0.18868613138686099</v>
      </c>
      <c r="AI1176" s="16"/>
      <c r="AJ1176" s="16">
        <v>0.19688907081457199</v>
      </c>
      <c r="AK1176" s="16">
        <v>0.16483905199858501</v>
      </c>
      <c r="AL1176" s="16"/>
      <c r="AM1176" s="16">
        <v>0.127725856697819</v>
      </c>
      <c r="AN1176" s="16">
        <v>0.154952076677316</v>
      </c>
      <c r="AO1176" s="16">
        <v>0.17980691874497201</v>
      </c>
      <c r="AP1176" s="16">
        <v>0.21841004184100399</v>
      </c>
      <c r="AQ1176" s="16"/>
      <c r="AR1176" s="16">
        <v>0.20251572327044001</v>
      </c>
      <c r="AS1176" s="16">
        <v>0.169836956521739</v>
      </c>
      <c r="AT1176" s="16"/>
      <c r="AU1176" s="16">
        <v>0.19852034525277401</v>
      </c>
      <c r="AV1176" s="16">
        <v>0.176272706884952</v>
      </c>
      <c r="AW1176" s="16"/>
      <c r="AX1176" s="16">
        <v>0.206124852767962</v>
      </c>
      <c r="AY1176" s="16">
        <v>0.17462112644198099</v>
      </c>
      <c r="AZ1176" s="16"/>
      <c r="BA1176" s="16">
        <v>0.16022099447513799</v>
      </c>
      <c r="BB1176" s="16">
        <v>0.181132844335778</v>
      </c>
      <c r="BC1176" s="16"/>
      <c r="BD1176" s="16">
        <v>0.180104712041885</v>
      </c>
      <c r="BE1176" s="16">
        <v>0.17960602549246801</v>
      </c>
      <c r="BF1176" s="16"/>
      <c r="BG1176" s="16">
        <v>0.135135135135135</v>
      </c>
      <c r="BH1176" s="16">
        <v>0.18234821069561699</v>
      </c>
      <c r="BI1176" s="16"/>
      <c r="BJ1176" s="16">
        <v>0.14903846153846201</v>
      </c>
      <c r="BK1176" s="16">
        <v>0.183814033577271</v>
      </c>
      <c r="BL1176" s="16"/>
      <c r="BM1176" s="16">
        <v>0.15696202531645601</v>
      </c>
      <c r="BN1176" s="16">
        <v>0.18153846153846201</v>
      </c>
      <c r="BO1176" s="16"/>
      <c r="BP1176" s="16">
        <v>0.21688741721854299</v>
      </c>
      <c r="BQ1176" s="16">
        <v>0.17488212601800299</v>
      </c>
    </row>
    <row r="1177" spans="2:69" x14ac:dyDescent="0.25">
      <c r="B1177" t="s">
        <v>468</v>
      </c>
      <c r="C1177" s="16">
        <v>5.0474383301707802E-2</v>
      </c>
      <c r="D1177" s="16">
        <v>6.1011904761904802E-2</v>
      </c>
      <c r="E1177" s="16">
        <v>5.9474412171507597E-2</v>
      </c>
      <c r="F1177" s="16">
        <v>6.19195046439628E-2</v>
      </c>
      <c r="G1177" s="16">
        <v>6.9767441860465101E-2</v>
      </c>
      <c r="H1177" s="16">
        <v>2.42792109256449E-2</v>
      </c>
      <c r="I1177" s="16">
        <v>4.41361916771753E-2</v>
      </c>
      <c r="J1177" s="16">
        <v>5.5555555555555601E-2</v>
      </c>
      <c r="K1177" s="16">
        <v>7.5630252100840303E-2</v>
      </c>
      <c r="L1177" s="16">
        <v>6.1946902654867297E-2</v>
      </c>
      <c r="M1177" s="16"/>
      <c r="N1177" s="16">
        <v>2.0481927710843398E-2</v>
      </c>
      <c r="O1177" s="16">
        <v>2.8571428571428598E-2</v>
      </c>
      <c r="P1177" s="16">
        <v>3.3644859813084099E-2</v>
      </c>
      <c r="Q1177" s="16">
        <v>7.1167883211678801E-2</v>
      </c>
      <c r="R1177" s="16"/>
      <c r="S1177" s="16">
        <v>4.3726235741444901E-2</v>
      </c>
      <c r="T1177" s="16">
        <v>3.11004784688995E-2</v>
      </c>
      <c r="U1177" s="16">
        <v>3.4482758620689703E-2</v>
      </c>
      <c r="V1177" s="16">
        <v>3.3563672260612E-2</v>
      </c>
      <c r="W1177" s="16">
        <v>5.0755939524837999E-2</v>
      </c>
      <c r="X1177" s="16">
        <v>5.6310679611650503E-2</v>
      </c>
      <c r="Y1177" s="16">
        <v>0.107462686567164</v>
      </c>
      <c r="Z1177" s="16"/>
      <c r="AA1177" s="16">
        <v>7.7473182359952306E-2</v>
      </c>
      <c r="AB1177" s="16">
        <v>3.7861915367483297E-2</v>
      </c>
      <c r="AC1177" s="16"/>
      <c r="AD1177" s="16">
        <v>5.1063829787233998E-2</v>
      </c>
      <c r="AE1177" s="16">
        <v>5.0259067357513003E-2</v>
      </c>
      <c r="AF1177" s="16"/>
      <c r="AG1177" s="16">
        <v>2.80632411067194E-2</v>
      </c>
      <c r="AH1177" s="16">
        <v>7.1167883211678801E-2</v>
      </c>
      <c r="AI1177" s="16"/>
      <c r="AJ1177" s="16">
        <v>7.61358984854687E-2</v>
      </c>
      <c r="AK1177" s="16">
        <v>2.82985496993279E-2</v>
      </c>
      <c r="AL1177" s="16"/>
      <c r="AM1177" s="16">
        <v>1.5576323987538899E-2</v>
      </c>
      <c r="AN1177" s="16">
        <v>3.43450479233227E-2</v>
      </c>
      <c r="AO1177" s="16">
        <v>3.9420756234915498E-2</v>
      </c>
      <c r="AP1177" s="16">
        <v>9.9581589958158995E-2</v>
      </c>
      <c r="AQ1177" s="16"/>
      <c r="AR1177" s="16">
        <v>6.2264150943396199E-2</v>
      </c>
      <c r="AS1177" s="16">
        <v>4.5380434782608697E-2</v>
      </c>
      <c r="AT1177" s="16"/>
      <c r="AU1177" s="16">
        <v>6.7817509247842203E-2</v>
      </c>
      <c r="AV1177" s="16">
        <v>4.73200269118636E-2</v>
      </c>
      <c r="AW1177" s="16"/>
      <c r="AX1177" s="16">
        <v>8.0094228504122497E-2</v>
      </c>
      <c r="AY1177" s="16">
        <v>4.4786247455326798E-2</v>
      </c>
      <c r="AZ1177" s="16"/>
      <c r="BA1177" s="16">
        <v>5.24861878453039E-2</v>
      </c>
      <c r="BB1177" s="16">
        <v>5.0325998370008201E-2</v>
      </c>
      <c r="BC1177" s="16"/>
      <c r="BD1177" s="16">
        <v>5.9685863874345602E-2</v>
      </c>
      <c r="BE1177" s="16">
        <v>4.8435689455388203E-2</v>
      </c>
      <c r="BF1177" s="16"/>
      <c r="BG1177" s="16">
        <v>8.1081081081081099E-2</v>
      </c>
      <c r="BH1177" s="16">
        <v>4.8652995577000403E-2</v>
      </c>
      <c r="BI1177" s="16"/>
      <c r="BJ1177" s="16">
        <v>8.3333333333333301E-2</v>
      </c>
      <c r="BK1177" s="16">
        <v>4.6061127851915601E-2</v>
      </c>
      <c r="BL1177" s="16"/>
      <c r="BM1177" s="16">
        <v>6.8354430379746797E-2</v>
      </c>
      <c r="BN1177" s="16">
        <v>4.9025641025640998E-2</v>
      </c>
      <c r="BO1177" s="16"/>
      <c r="BP1177" s="16">
        <v>4.8013245033112599E-2</v>
      </c>
      <c r="BQ1177" s="16">
        <v>5.0792970424346301E-2</v>
      </c>
    </row>
    <row r="1178" spans="2:69" x14ac:dyDescent="0.25">
      <c r="B1178" t="s">
        <v>68</v>
      </c>
      <c r="C1178" s="16">
        <v>2.2960151802656498E-2</v>
      </c>
      <c r="D1178" s="16">
        <v>1.33928571428571E-2</v>
      </c>
      <c r="E1178" s="16">
        <v>0</v>
      </c>
      <c r="F1178" s="16">
        <v>1.3931888544891601E-2</v>
      </c>
      <c r="G1178" s="16">
        <v>1.4534883720930199E-2</v>
      </c>
      <c r="H1178" s="16">
        <v>4.9317147192716203E-2</v>
      </c>
      <c r="I1178" s="16">
        <v>2.3959646910466599E-2</v>
      </c>
      <c r="J1178" s="16">
        <v>1.5151515151515201E-2</v>
      </c>
      <c r="K1178" s="16">
        <v>1.6806722689075598E-2</v>
      </c>
      <c r="L1178" s="16">
        <v>3.5398230088495602E-2</v>
      </c>
      <c r="M1178" s="16"/>
      <c r="N1178" s="16">
        <v>9.2771084337349402E-2</v>
      </c>
      <c r="O1178" s="16">
        <v>1.4285714285714299E-2</v>
      </c>
      <c r="P1178" s="16">
        <v>1.21495327102804E-2</v>
      </c>
      <c r="Q1178" s="16">
        <v>8.0291970802919693E-3</v>
      </c>
      <c r="R1178" s="16"/>
      <c r="S1178" s="16">
        <v>5.1330798479087503E-2</v>
      </c>
      <c r="T1178" s="16">
        <v>2.39234449760766E-2</v>
      </c>
      <c r="U1178" s="16">
        <v>8.6206896551724102E-3</v>
      </c>
      <c r="V1178" s="16">
        <v>4.1461006910167797E-2</v>
      </c>
      <c r="W1178" s="16">
        <v>1.07991360691145E-2</v>
      </c>
      <c r="X1178" s="16">
        <v>6.7961165048543697E-3</v>
      </c>
      <c r="Y1178" s="16">
        <v>1.04477611940299E-2</v>
      </c>
      <c r="Z1178" s="16"/>
      <c r="AA1178" s="16">
        <v>8.3432657926102508E-3</v>
      </c>
      <c r="AB1178" s="16">
        <v>2.9788418708240502E-2</v>
      </c>
      <c r="AC1178" s="16"/>
      <c r="AD1178" s="16">
        <v>3.7588652482269502E-2</v>
      </c>
      <c r="AE1178" s="16">
        <v>1.76165803108808E-2</v>
      </c>
      <c r="AF1178" s="16"/>
      <c r="AG1178" s="16">
        <v>3.9130434782608699E-2</v>
      </c>
      <c r="AH1178" s="16">
        <v>8.0291970802919693E-3</v>
      </c>
      <c r="AI1178" s="16"/>
      <c r="AJ1178" s="16">
        <v>1.2689316414244801E-2</v>
      </c>
      <c r="AK1178" s="16">
        <v>3.1835868411743899E-2</v>
      </c>
      <c r="AL1178" s="16"/>
      <c r="AM1178" s="16">
        <v>0.177570093457944</v>
      </c>
      <c r="AN1178" s="16">
        <v>3.5143769968051103E-2</v>
      </c>
      <c r="AO1178" s="16">
        <v>6.8382944489139199E-3</v>
      </c>
      <c r="AP1178" s="16">
        <v>2.5104602510460298E-3</v>
      </c>
      <c r="AQ1178" s="16"/>
      <c r="AR1178" s="16">
        <v>8.1761006289308193E-3</v>
      </c>
      <c r="AS1178" s="16">
        <v>2.9347826086956501E-2</v>
      </c>
      <c r="AT1178" s="16"/>
      <c r="AU1178" s="16">
        <v>2.8360049321824898E-2</v>
      </c>
      <c r="AV1178" s="16">
        <v>2.1978021978022001E-2</v>
      </c>
      <c r="AW1178" s="16"/>
      <c r="AX1178" s="16">
        <v>1.8845700824499399E-2</v>
      </c>
      <c r="AY1178" s="16">
        <v>2.3750282741461199E-2</v>
      </c>
      <c r="AZ1178" s="16"/>
      <c r="BA1178" s="16">
        <v>1.93370165745856E-2</v>
      </c>
      <c r="BB1178" s="16">
        <v>2.3227383863080701E-2</v>
      </c>
      <c r="BC1178" s="16"/>
      <c r="BD1178" s="16">
        <v>1.78010471204188E-2</v>
      </c>
      <c r="BE1178" s="16">
        <v>2.4101969872537699E-2</v>
      </c>
      <c r="BF1178" s="16"/>
      <c r="BG1178" s="16">
        <v>6.7567567567567597E-3</v>
      </c>
      <c r="BH1178" s="16">
        <v>2.3924406915962999E-2</v>
      </c>
      <c r="BI1178" s="16"/>
      <c r="BJ1178" s="16">
        <v>4.8076923076923097E-3</v>
      </c>
      <c r="BK1178" s="16">
        <v>2.5398191993112398E-2</v>
      </c>
      <c r="BL1178" s="16"/>
      <c r="BM1178" s="16">
        <v>1.0126582278481001E-2</v>
      </c>
      <c r="BN1178" s="16">
        <v>2.4E-2</v>
      </c>
      <c r="BO1178" s="16"/>
      <c r="BP1178" s="16">
        <v>8.2781456953642408E-3</v>
      </c>
      <c r="BQ1178" s="16">
        <v>2.4860694384912101E-2</v>
      </c>
    </row>
    <row r="1179" spans="2:69" x14ac:dyDescent="0.25">
      <c r="C1179" s="16"/>
      <c r="D1179" s="16"/>
      <c r="E1179" s="16"/>
      <c r="F1179" s="16"/>
      <c r="G1179" s="16"/>
      <c r="H1179" s="16"/>
      <c r="I1179" s="16"/>
      <c r="J1179" s="16"/>
      <c r="K1179" s="16"/>
      <c r="L1179" s="16"/>
      <c r="M1179" s="16"/>
      <c r="N1179" s="16"/>
      <c r="O1179" s="16"/>
      <c r="P1179" s="16"/>
      <c r="Q1179" s="16"/>
      <c r="R1179" s="16"/>
      <c r="S1179" s="16"/>
      <c r="T1179" s="16"/>
      <c r="U1179" s="16"/>
      <c r="V1179" s="16"/>
      <c r="W1179" s="16"/>
      <c r="X1179" s="16"/>
      <c r="Y1179" s="16"/>
      <c r="Z1179" s="16"/>
      <c r="AA1179" s="16"/>
      <c r="AB1179" s="16"/>
      <c r="AC1179" s="16"/>
      <c r="AD1179" s="16"/>
      <c r="AE1179" s="16"/>
      <c r="AF1179" s="16"/>
      <c r="AG1179" s="16"/>
      <c r="AH1179" s="16"/>
      <c r="AI1179" s="16"/>
      <c r="AJ1179" s="16"/>
      <c r="AK1179" s="16"/>
      <c r="AL1179" s="16"/>
      <c r="AM1179" s="16"/>
      <c r="AN1179" s="16"/>
      <c r="AO1179" s="16"/>
      <c r="AP1179" s="16"/>
      <c r="AQ1179" s="16"/>
      <c r="AR1179" s="16"/>
      <c r="AS1179" s="16"/>
      <c r="AT1179" s="16"/>
      <c r="AU1179" s="16"/>
      <c r="AV1179" s="16"/>
      <c r="AW1179" s="16"/>
      <c r="AX1179" s="16"/>
      <c r="AY1179" s="16"/>
      <c r="AZ1179" s="16"/>
      <c r="BA1179" s="16"/>
      <c r="BB1179" s="16"/>
      <c r="BC1179" s="16"/>
      <c r="BD1179" s="16"/>
      <c r="BE1179" s="16"/>
      <c r="BF1179" s="16"/>
      <c r="BG1179" s="16"/>
      <c r="BH1179" s="16"/>
      <c r="BI1179" s="16"/>
      <c r="BJ1179" s="16"/>
      <c r="BK1179" s="16"/>
      <c r="BL1179" s="16"/>
      <c r="BM1179" s="16"/>
      <c r="BN1179" s="16"/>
      <c r="BO1179" s="16"/>
      <c r="BP1179" s="16"/>
      <c r="BQ1179" s="16"/>
    </row>
    <row r="1180" spans="2:69" x14ac:dyDescent="0.25">
      <c r="B1180" s="6" t="s">
        <v>537</v>
      </c>
      <c r="C1180" s="16"/>
      <c r="D1180" s="16"/>
      <c r="E1180" s="16"/>
      <c r="F1180" s="16"/>
      <c r="G1180" s="16"/>
      <c r="H1180" s="16"/>
      <c r="I1180" s="16"/>
      <c r="J1180" s="16"/>
      <c r="K1180" s="16"/>
      <c r="L1180" s="16"/>
      <c r="M1180" s="16"/>
      <c r="N1180" s="16"/>
      <c r="O1180" s="16"/>
      <c r="P1180" s="16"/>
      <c r="Q1180" s="16"/>
      <c r="R1180" s="16"/>
      <c r="S1180" s="16"/>
      <c r="T1180" s="16"/>
      <c r="U1180" s="16"/>
      <c r="V1180" s="16"/>
      <c r="W1180" s="16"/>
      <c r="X1180" s="16"/>
      <c r="Y1180" s="16"/>
      <c r="Z1180" s="16"/>
      <c r="AA1180" s="16"/>
      <c r="AB1180" s="16"/>
      <c r="AC1180" s="16"/>
      <c r="AD1180" s="16"/>
      <c r="AE1180" s="16"/>
      <c r="AF1180" s="16"/>
      <c r="AG1180" s="16"/>
      <c r="AH1180" s="16"/>
      <c r="AI1180" s="16"/>
      <c r="AJ1180" s="16"/>
      <c r="AK1180" s="16"/>
      <c r="AL1180" s="16"/>
      <c r="AM1180" s="16"/>
      <c r="AN1180" s="16"/>
      <c r="AO1180" s="16"/>
      <c r="AP1180" s="16"/>
      <c r="AQ1180" s="16"/>
      <c r="AR1180" s="16"/>
      <c r="AS1180" s="16"/>
      <c r="AT1180" s="16"/>
      <c r="AU1180" s="16"/>
      <c r="AV1180" s="16"/>
      <c r="AW1180" s="16"/>
      <c r="AX1180" s="16"/>
      <c r="AY1180" s="16"/>
      <c r="AZ1180" s="16"/>
      <c r="BA1180" s="16"/>
      <c r="BB1180" s="16"/>
      <c r="BC1180" s="16"/>
      <c r="BD1180" s="16"/>
      <c r="BE1180" s="16"/>
      <c r="BF1180" s="16"/>
      <c r="BG1180" s="16"/>
      <c r="BH1180" s="16"/>
      <c r="BI1180" s="16"/>
      <c r="BJ1180" s="16"/>
      <c r="BK1180" s="16"/>
      <c r="BL1180" s="16"/>
      <c r="BM1180" s="16"/>
      <c r="BN1180" s="16"/>
      <c r="BO1180" s="16"/>
      <c r="BP1180" s="16"/>
      <c r="BQ1180" s="16"/>
    </row>
    <row r="1181" spans="2:69" x14ac:dyDescent="0.25">
      <c r="B1181" s="23" t="s">
        <v>700</v>
      </c>
      <c r="C1181" s="16"/>
      <c r="D1181" s="16"/>
      <c r="E1181" s="16"/>
      <c r="F1181" s="16"/>
      <c r="G1181" s="16"/>
      <c r="H1181" s="16"/>
      <c r="I1181" s="16"/>
      <c r="J1181" s="16"/>
      <c r="K1181" s="16"/>
      <c r="L1181" s="16"/>
      <c r="M1181" s="16"/>
      <c r="N1181" s="16"/>
      <c r="O1181" s="16"/>
      <c r="P1181" s="16"/>
      <c r="Q1181" s="16"/>
      <c r="R1181" s="16"/>
      <c r="S1181" s="16"/>
      <c r="T1181" s="16"/>
      <c r="U1181" s="16"/>
      <c r="V1181" s="16"/>
      <c r="W1181" s="16"/>
      <c r="X1181" s="16"/>
      <c r="Y1181" s="16"/>
      <c r="Z1181" s="16"/>
      <c r="AA1181" s="16"/>
      <c r="AB1181" s="16"/>
      <c r="AC1181" s="16"/>
      <c r="AD1181" s="16"/>
      <c r="AE1181" s="16"/>
      <c r="AF1181" s="16"/>
      <c r="AG1181" s="16"/>
      <c r="AH1181" s="16"/>
      <c r="AI1181" s="16"/>
      <c r="AJ1181" s="16"/>
      <c r="AK1181" s="16"/>
      <c r="AL1181" s="16"/>
      <c r="AM1181" s="16"/>
      <c r="AN1181" s="16"/>
      <c r="AO1181" s="16"/>
      <c r="AP1181" s="16"/>
      <c r="AQ1181" s="16"/>
      <c r="AR1181" s="16"/>
      <c r="AS1181" s="16"/>
      <c r="AT1181" s="16"/>
      <c r="AU1181" s="16"/>
      <c r="AV1181" s="16"/>
      <c r="AW1181" s="16"/>
      <c r="AX1181" s="16"/>
      <c r="AY1181" s="16"/>
      <c r="AZ1181" s="16"/>
      <c r="BA1181" s="16"/>
      <c r="BB1181" s="16"/>
      <c r="BC1181" s="16"/>
      <c r="BD1181" s="16"/>
      <c r="BE1181" s="16"/>
      <c r="BF1181" s="16"/>
      <c r="BG1181" s="16"/>
      <c r="BH1181" s="16"/>
      <c r="BI1181" s="16"/>
      <c r="BJ1181" s="16"/>
      <c r="BK1181" s="16"/>
      <c r="BL1181" s="16"/>
      <c r="BM1181" s="16"/>
      <c r="BN1181" s="16"/>
      <c r="BO1181" s="16"/>
      <c r="BP1181" s="16"/>
      <c r="BQ1181" s="16"/>
    </row>
    <row r="1182" spans="2:69" x14ac:dyDescent="0.25">
      <c r="B1182" t="s">
        <v>532</v>
      </c>
      <c r="C1182" s="16">
        <v>0.43390234219928497</v>
      </c>
      <c r="D1182" s="16">
        <v>0.48367952522255198</v>
      </c>
      <c r="E1182" s="16">
        <v>0.481081081081081</v>
      </c>
      <c r="F1182" s="16">
        <v>0.38076923076923103</v>
      </c>
      <c r="G1182" s="16">
        <v>0.50372208436724597</v>
      </c>
      <c r="H1182" s="16">
        <v>0.41428571428571398</v>
      </c>
      <c r="I1182" s="16">
        <v>0.28528528528528502</v>
      </c>
      <c r="J1182" s="16">
        <v>0.5</v>
      </c>
      <c r="K1182" s="16">
        <v>0.53703703703703698</v>
      </c>
      <c r="L1182" s="16">
        <v>0.47916666666666702</v>
      </c>
      <c r="M1182" s="16"/>
      <c r="N1182" s="16">
        <v>0.26571428571428601</v>
      </c>
      <c r="O1182" s="16">
        <v>0.36177474402730397</v>
      </c>
      <c r="P1182" s="16">
        <v>0.42776735459662302</v>
      </c>
      <c r="Q1182" s="16">
        <v>0.49590469099031997</v>
      </c>
      <c r="R1182" s="16"/>
      <c r="S1182" s="16">
        <v>0.37786259541984701</v>
      </c>
      <c r="T1182" s="16">
        <v>0.44394618834080701</v>
      </c>
      <c r="U1182" s="16">
        <v>0.45175438596491202</v>
      </c>
      <c r="V1182" s="16">
        <v>0.375959079283887</v>
      </c>
      <c r="W1182" s="16">
        <v>0.45394736842105299</v>
      </c>
      <c r="X1182" s="16">
        <v>0.43274853801169599</v>
      </c>
      <c r="Y1182" s="16">
        <v>0.49096385542168702</v>
      </c>
      <c r="Z1182" s="16"/>
      <c r="AA1182" s="16">
        <v>0.48954489544895402</v>
      </c>
      <c r="AB1182" s="16">
        <v>0.407385697538101</v>
      </c>
      <c r="AC1182" s="16"/>
      <c r="AD1182" s="16">
        <v>0.41100323624595497</v>
      </c>
      <c r="AE1182" s="16">
        <v>0.441346659652814</v>
      </c>
      <c r="AF1182" s="16"/>
      <c r="AG1182" s="16">
        <v>0.36309523809523803</v>
      </c>
      <c r="AH1182" s="16">
        <v>0.49590469099031997</v>
      </c>
      <c r="AI1182" s="16"/>
      <c r="AJ1182" s="16">
        <v>0.448157669237361</v>
      </c>
      <c r="AK1182" s="16">
        <v>0.421597633136095</v>
      </c>
      <c r="AL1182" s="16"/>
      <c r="AM1182" s="16">
        <v>0.192660550458716</v>
      </c>
      <c r="AN1182" s="16">
        <v>0.37479270315091201</v>
      </c>
      <c r="AO1182" s="16">
        <v>0.45361635220125801</v>
      </c>
      <c r="AP1182" s="16">
        <v>0.50476190476190497</v>
      </c>
      <c r="AQ1182" s="16"/>
      <c r="AR1182" s="16">
        <v>0.47820512820512801</v>
      </c>
      <c r="AS1182" s="16">
        <v>0.41403105232892501</v>
      </c>
      <c r="AT1182" s="16"/>
      <c r="AU1182" s="16">
        <v>0.43835616438356201</v>
      </c>
      <c r="AV1182" s="16">
        <v>0.433147632311978</v>
      </c>
      <c r="AW1182" s="16"/>
      <c r="AX1182" s="16">
        <v>0.47474747474747497</v>
      </c>
      <c r="AY1182" s="16">
        <v>0.426283560998587</v>
      </c>
      <c r="AZ1182" s="16"/>
      <c r="BA1182" s="16">
        <v>0.497435897435897</v>
      </c>
      <c r="BB1182" s="16">
        <v>0.42857142857142899</v>
      </c>
      <c r="BC1182" s="16"/>
      <c r="BD1182" s="16">
        <v>0.47639484978540803</v>
      </c>
      <c r="BE1182" s="16">
        <v>0.42425718460789102</v>
      </c>
      <c r="BF1182" s="16"/>
      <c r="BG1182" s="16">
        <v>0.42767295597484301</v>
      </c>
      <c r="BH1182" s="16">
        <v>0.43432203389830498</v>
      </c>
      <c r="BI1182" s="16"/>
      <c r="BJ1182" s="16">
        <v>0.44545454545454499</v>
      </c>
      <c r="BK1182" s="16">
        <v>0.43216080402009999</v>
      </c>
      <c r="BL1182" s="16"/>
      <c r="BM1182" s="16">
        <v>0.50251256281406997</v>
      </c>
      <c r="BN1182" s="16">
        <v>0.42801724137931002</v>
      </c>
      <c r="BO1182" s="16"/>
      <c r="BP1182" s="16">
        <v>0.44966442953020103</v>
      </c>
      <c r="BQ1182" s="16">
        <v>0.43178748311571402</v>
      </c>
    </row>
    <row r="1183" spans="2:69" x14ac:dyDescent="0.25">
      <c r="B1183" t="s">
        <v>533</v>
      </c>
      <c r="C1183" s="16">
        <v>0.39142516871774502</v>
      </c>
      <c r="D1183" s="16">
        <v>0.28486646884272998</v>
      </c>
      <c r="E1183" s="16">
        <v>0.43243243243243201</v>
      </c>
      <c r="F1183" s="16">
        <v>0.38461538461538503</v>
      </c>
      <c r="G1183" s="16">
        <v>0.43176178660049602</v>
      </c>
      <c r="H1183" s="16">
        <v>0.38095238095238099</v>
      </c>
      <c r="I1183" s="16">
        <v>0.44444444444444398</v>
      </c>
      <c r="J1183" s="16">
        <v>0.30952380952380998</v>
      </c>
      <c r="K1183" s="16">
        <v>0.37037037037037002</v>
      </c>
      <c r="L1183" s="16">
        <v>0.45833333333333298</v>
      </c>
      <c r="M1183" s="16"/>
      <c r="N1183" s="16">
        <v>0.36571428571428599</v>
      </c>
      <c r="O1183" s="16">
        <v>0.40955631399317399</v>
      </c>
      <c r="P1183" s="16">
        <v>0.40712945590994398</v>
      </c>
      <c r="Q1183" s="16">
        <v>0.387937453462398</v>
      </c>
      <c r="R1183" s="16"/>
      <c r="S1183" s="16">
        <v>0.39312977099236601</v>
      </c>
      <c r="T1183" s="16">
        <v>0.452914798206278</v>
      </c>
      <c r="U1183" s="16">
        <v>0.34210526315789502</v>
      </c>
      <c r="V1183" s="16">
        <v>0.365728900255754</v>
      </c>
      <c r="W1183" s="16">
        <v>0.425438596491228</v>
      </c>
      <c r="X1183" s="16">
        <v>0.39961013645224203</v>
      </c>
      <c r="Y1183" s="16">
        <v>0.40060240963855398</v>
      </c>
      <c r="Z1183" s="16"/>
      <c r="AA1183" s="16">
        <v>0.44526445264452602</v>
      </c>
      <c r="AB1183" s="16">
        <v>0.36576787807737399</v>
      </c>
      <c r="AC1183" s="16"/>
      <c r="AD1183" s="16">
        <v>0.37864077669902901</v>
      </c>
      <c r="AE1183" s="16">
        <v>0.39558127301420298</v>
      </c>
      <c r="AF1183" s="16"/>
      <c r="AG1183" s="16">
        <v>0.39540816326530598</v>
      </c>
      <c r="AH1183" s="16">
        <v>0.387937453462398</v>
      </c>
      <c r="AI1183" s="16"/>
      <c r="AJ1183" s="16">
        <v>0.40702656383890301</v>
      </c>
      <c r="AK1183" s="16">
        <v>0.37795857988165699</v>
      </c>
      <c r="AL1183" s="16"/>
      <c r="AM1183" s="16">
        <v>0.22935779816513799</v>
      </c>
      <c r="AN1183" s="16">
        <v>0.37479270315091201</v>
      </c>
      <c r="AO1183" s="16">
        <v>0.40959119496855301</v>
      </c>
      <c r="AP1183" s="16">
        <v>0.40190476190476199</v>
      </c>
      <c r="AQ1183" s="16"/>
      <c r="AR1183" s="16">
        <v>0.46025641025641001</v>
      </c>
      <c r="AS1183" s="16">
        <v>0.36055204140310498</v>
      </c>
      <c r="AT1183" s="16"/>
      <c r="AU1183" s="16">
        <v>0.46849315068493202</v>
      </c>
      <c r="AV1183" s="16">
        <v>0.378365831012071</v>
      </c>
      <c r="AW1183" s="16"/>
      <c r="AX1183" s="16">
        <v>0.44696969696969702</v>
      </c>
      <c r="AY1183" s="16">
        <v>0.38106453132359902</v>
      </c>
      <c r="AZ1183" s="16"/>
      <c r="BA1183" s="16">
        <v>0.47692307692307701</v>
      </c>
      <c r="BB1183" s="16">
        <v>0.38425129087779702</v>
      </c>
      <c r="BC1183" s="16"/>
      <c r="BD1183" s="16">
        <v>0.34978540772532202</v>
      </c>
      <c r="BE1183" s="16">
        <v>0.400876765708719</v>
      </c>
      <c r="BF1183" s="16"/>
      <c r="BG1183" s="16">
        <v>0.46540880503144699</v>
      </c>
      <c r="BH1183" s="16">
        <v>0.38644067796610199</v>
      </c>
      <c r="BI1183" s="16"/>
      <c r="BJ1183" s="16">
        <v>0.42727272727272703</v>
      </c>
      <c r="BK1183" s="16">
        <v>0.38602101416171802</v>
      </c>
      <c r="BL1183" s="16"/>
      <c r="BM1183" s="16">
        <v>0.49246231155778902</v>
      </c>
      <c r="BN1183" s="16">
        <v>0.38275862068965499</v>
      </c>
      <c r="BO1183" s="16"/>
      <c r="BP1183" s="16">
        <v>0.46979865771812102</v>
      </c>
      <c r="BQ1183" s="16">
        <v>0.38090950022512399</v>
      </c>
    </row>
    <row r="1184" spans="2:69" x14ac:dyDescent="0.25">
      <c r="B1184" t="s">
        <v>534</v>
      </c>
      <c r="C1184" s="16">
        <v>0.37117903930131002</v>
      </c>
      <c r="D1184" s="16">
        <v>0.37388724035608301</v>
      </c>
      <c r="E1184" s="16">
        <v>0.41891891891891903</v>
      </c>
      <c r="F1184" s="16">
        <v>0.253846153846154</v>
      </c>
      <c r="G1184" s="16">
        <v>0.36724565756823802</v>
      </c>
      <c r="H1184" s="16">
        <v>0.39365079365079397</v>
      </c>
      <c r="I1184" s="16">
        <v>0.35135135135135098</v>
      </c>
      <c r="J1184" s="16">
        <v>0.42857142857142899</v>
      </c>
      <c r="K1184" s="16">
        <v>0.44444444444444398</v>
      </c>
      <c r="L1184" s="16">
        <v>0.3125</v>
      </c>
      <c r="M1184" s="16"/>
      <c r="N1184" s="16">
        <v>0.27428571428571402</v>
      </c>
      <c r="O1184" s="16">
        <v>0.35494880546075103</v>
      </c>
      <c r="P1184" s="16">
        <v>0.367729831144465</v>
      </c>
      <c r="Q1184" s="16">
        <v>0.40134028294862301</v>
      </c>
      <c r="R1184" s="16"/>
      <c r="S1184" s="16">
        <v>0.37404580152671801</v>
      </c>
      <c r="T1184" s="16">
        <v>0.36322869955157</v>
      </c>
      <c r="U1184" s="16">
        <v>0.425438596491228</v>
      </c>
      <c r="V1184" s="16">
        <v>0.33503836317135499</v>
      </c>
      <c r="W1184" s="16">
        <v>0.38815789473684198</v>
      </c>
      <c r="X1184" s="16">
        <v>0.40350877192982498</v>
      </c>
      <c r="Y1184" s="16">
        <v>0.37048192771084298</v>
      </c>
      <c r="Z1184" s="16"/>
      <c r="AA1184" s="16">
        <v>0.43419434194341899</v>
      </c>
      <c r="AB1184" s="16">
        <v>0.34114888628370499</v>
      </c>
      <c r="AC1184" s="16"/>
      <c r="AD1184" s="16">
        <v>0.35760517799352798</v>
      </c>
      <c r="AE1184" s="16">
        <v>0.37559179379274099</v>
      </c>
      <c r="AF1184" s="16"/>
      <c r="AG1184" s="16">
        <v>0.33673469387755101</v>
      </c>
      <c r="AH1184" s="16">
        <v>0.40134028294862301</v>
      </c>
      <c r="AI1184" s="16"/>
      <c r="AJ1184" s="16">
        <v>0.40017137960582699</v>
      </c>
      <c r="AK1184" s="16">
        <v>0.34615384615384598</v>
      </c>
      <c r="AL1184" s="16"/>
      <c r="AM1184" s="16">
        <v>0.32110091743119301</v>
      </c>
      <c r="AN1184" s="16">
        <v>0.30348258706467701</v>
      </c>
      <c r="AO1184" s="16">
        <v>0.37264150943396201</v>
      </c>
      <c r="AP1184" s="16">
        <v>0.455238095238095</v>
      </c>
      <c r="AQ1184" s="16"/>
      <c r="AR1184" s="16">
        <v>0.40512820512820502</v>
      </c>
      <c r="AS1184" s="16">
        <v>0.35595169637722801</v>
      </c>
      <c r="AT1184" s="16"/>
      <c r="AU1184" s="16">
        <v>0.40273972602739699</v>
      </c>
      <c r="AV1184" s="16">
        <v>0.36583101207056601</v>
      </c>
      <c r="AW1184" s="16"/>
      <c r="AX1184" s="16">
        <v>0.39898989898989901</v>
      </c>
      <c r="AY1184" s="16">
        <v>0.36599152143193597</v>
      </c>
      <c r="AZ1184" s="16"/>
      <c r="BA1184" s="16">
        <v>0.37948717948717903</v>
      </c>
      <c r="BB1184" s="16">
        <v>0.37048192771084298</v>
      </c>
      <c r="BC1184" s="16"/>
      <c r="BD1184" s="16">
        <v>0.418454935622318</v>
      </c>
      <c r="BE1184" s="16">
        <v>0.36044812469556697</v>
      </c>
      <c r="BF1184" s="16"/>
      <c r="BG1184" s="16">
        <v>0.43396226415094302</v>
      </c>
      <c r="BH1184" s="16">
        <v>0.36694915254237298</v>
      </c>
      <c r="BI1184" s="16"/>
      <c r="BJ1184" s="16">
        <v>0.37272727272727302</v>
      </c>
      <c r="BK1184" s="16">
        <v>0.37094563727729601</v>
      </c>
      <c r="BL1184" s="16"/>
      <c r="BM1184" s="16">
        <v>0.38190954773869301</v>
      </c>
      <c r="BN1184" s="16">
        <v>0.37025862068965498</v>
      </c>
      <c r="BO1184" s="16"/>
      <c r="BP1184" s="16">
        <v>0.40604026845637597</v>
      </c>
      <c r="BQ1184" s="16">
        <v>0.36650157586672699</v>
      </c>
    </row>
    <row r="1185" spans="2:69" x14ac:dyDescent="0.25">
      <c r="B1185" t="s">
        <v>535</v>
      </c>
      <c r="C1185" s="16">
        <v>0.30091306073838803</v>
      </c>
      <c r="D1185" s="16">
        <v>0.240356083086053</v>
      </c>
      <c r="E1185" s="16">
        <v>0.375675675675676</v>
      </c>
      <c r="F1185" s="16">
        <v>0.28076923076923099</v>
      </c>
      <c r="G1185" s="16">
        <v>0.37220843672456599</v>
      </c>
      <c r="H1185" s="16">
        <v>0.29523809523809502</v>
      </c>
      <c r="I1185" s="16">
        <v>0.15015015015015001</v>
      </c>
      <c r="J1185" s="16">
        <v>0.46428571428571402</v>
      </c>
      <c r="K1185" s="16">
        <v>0.51851851851851805</v>
      </c>
      <c r="L1185" s="16">
        <v>0.25</v>
      </c>
      <c r="M1185" s="16"/>
      <c r="N1185" s="16">
        <v>0.16</v>
      </c>
      <c r="O1185" s="16">
        <v>0.24914675767918101</v>
      </c>
      <c r="P1185" s="16">
        <v>0.33208255159474698</v>
      </c>
      <c r="Q1185" s="16">
        <v>0.33655994043186899</v>
      </c>
      <c r="R1185" s="16"/>
      <c r="S1185" s="16">
        <v>0.27862595419847302</v>
      </c>
      <c r="T1185" s="16">
        <v>0.34529147982062802</v>
      </c>
      <c r="U1185" s="16">
        <v>0.29385964912280699</v>
      </c>
      <c r="V1185" s="16">
        <v>0.26854219948849101</v>
      </c>
      <c r="W1185" s="16">
        <v>0.31798245614035098</v>
      </c>
      <c r="X1185" s="16">
        <v>0.33333333333333298</v>
      </c>
      <c r="Y1185" s="16">
        <v>0.265060240963855</v>
      </c>
      <c r="Z1185" s="16"/>
      <c r="AA1185" s="16">
        <v>0.36654366543665401</v>
      </c>
      <c r="AB1185" s="16">
        <v>0.269636576787808</v>
      </c>
      <c r="AC1185" s="16"/>
      <c r="AD1185" s="16">
        <v>0.288025889967638</v>
      </c>
      <c r="AE1185" s="16">
        <v>0.305102577590742</v>
      </c>
      <c r="AF1185" s="16"/>
      <c r="AG1185" s="16">
        <v>0.26020408163265302</v>
      </c>
      <c r="AH1185" s="16">
        <v>0.33655994043186899</v>
      </c>
      <c r="AI1185" s="16"/>
      <c r="AJ1185" s="16">
        <v>0.29734361610968302</v>
      </c>
      <c r="AK1185" s="16">
        <v>0.30399408284023699</v>
      </c>
      <c r="AL1185" s="16"/>
      <c r="AM1185" s="16">
        <v>0.146788990825688</v>
      </c>
      <c r="AN1185" s="16">
        <v>0.29519071310116102</v>
      </c>
      <c r="AO1185" s="16">
        <v>0.29009433962264197</v>
      </c>
      <c r="AP1185" s="16">
        <v>0.36380952380952403</v>
      </c>
      <c r="AQ1185" s="16"/>
      <c r="AR1185" s="16">
        <v>0.32692307692307698</v>
      </c>
      <c r="AS1185" s="16">
        <v>0.28924669350201299</v>
      </c>
      <c r="AT1185" s="16"/>
      <c r="AU1185" s="16">
        <v>0.32602739726027402</v>
      </c>
      <c r="AV1185" s="16">
        <v>0.29665738161559901</v>
      </c>
      <c r="AW1185" s="16"/>
      <c r="AX1185" s="16">
        <v>0.29040404040404</v>
      </c>
      <c r="AY1185" s="16">
        <v>0.30287329251059802</v>
      </c>
      <c r="AZ1185" s="16"/>
      <c r="BA1185" s="16">
        <v>0.4</v>
      </c>
      <c r="BB1185" s="16">
        <v>0.29259896729776202</v>
      </c>
      <c r="BC1185" s="16"/>
      <c r="BD1185" s="16">
        <v>0.33047210300429197</v>
      </c>
      <c r="BE1185" s="16">
        <v>0.29420360448124699</v>
      </c>
      <c r="BF1185" s="16"/>
      <c r="BG1185" s="16">
        <v>0.38993710691823902</v>
      </c>
      <c r="BH1185" s="16">
        <v>0.29491525423728798</v>
      </c>
      <c r="BI1185" s="16"/>
      <c r="BJ1185" s="16">
        <v>0.36969696969697002</v>
      </c>
      <c r="BK1185" s="16">
        <v>0.29054362722704402</v>
      </c>
      <c r="BL1185" s="16"/>
      <c r="BM1185" s="16">
        <v>0.361809045226131</v>
      </c>
      <c r="BN1185" s="16">
        <v>0.29568965517241402</v>
      </c>
      <c r="BO1185" s="16"/>
      <c r="BP1185" s="16">
        <v>0.34228187919463099</v>
      </c>
      <c r="BQ1185" s="16">
        <v>0.29536244934714101</v>
      </c>
    </row>
    <row r="1186" spans="2:69" x14ac:dyDescent="0.25">
      <c r="B1186" t="s">
        <v>536</v>
      </c>
      <c r="C1186" s="16">
        <v>7.6220722508932096E-2</v>
      </c>
      <c r="D1186" s="16">
        <v>6.2314540059347202E-2</v>
      </c>
      <c r="E1186" s="16">
        <v>4.86486486486487E-2</v>
      </c>
      <c r="F1186" s="16">
        <v>8.4615384615384606E-2</v>
      </c>
      <c r="G1186" s="16">
        <v>4.9627791563275403E-2</v>
      </c>
      <c r="H1186" s="16">
        <v>0.103174603174603</v>
      </c>
      <c r="I1186" s="16">
        <v>8.7087087087087095E-2</v>
      </c>
      <c r="J1186" s="16">
        <v>9.5238095238095205E-2</v>
      </c>
      <c r="K1186" s="16">
        <v>3.7037037037037E-2</v>
      </c>
      <c r="L1186" s="16">
        <v>0.14583333333333301</v>
      </c>
      <c r="M1186" s="16"/>
      <c r="N1186" s="16">
        <v>0.222857142857143</v>
      </c>
      <c r="O1186" s="16">
        <v>6.8259385665528999E-2</v>
      </c>
      <c r="P1186" s="16">
        <v>6.7542213883677302E-2</v>
      </c>
      <c r="Q1186" s="16">
        <v>4.3186895011168999E-2</v>
      </c>
      <c r="R1186" s="16"/>
      <c r="S1186" s="16">
        <v>0.110687022900763</v>
      </c>
      <c r="T1186" s="16">
        <v>3.5874439461883401E-2</v>
      </c>
      <c r="U1186" s="16">
        <v>6.14035087719298E-2</v>
      </c>
      <c r="V1186" s="16">
        <v>0.12531969309462901</v>
      </c>
      <c r="W1186" s="16">
        <v>4.6052631578947401E-2</v>
      </c>
      <c r="X1186" s="16">
        <v>4.87329434697856E-2</v>
      </c>
      <c r="Y1186" s="16">
        <v>6.3253012048192794E-2</v>
      </c>
      <c r="Z1186" s="16"/>
      <c r="AA1186" s="16">
        <v>4.1820418204182003E-2</v>
      </c>
      <c r="AB1186" s="16">
        <v>9.2614302461899195E-2</v>
      </c>
      <c r="AC1186" s="16"/>
      <c r="AD1186" s="16">
        <v>8.8996763754045305E-2</v>
      </c>
      <c r="AE1186" s="16">
        <v>7.2067332982640703E-2</v>
      </c>
      <c r="AF1186" s="16"/>
      <c r="AG1186" s="16">
        <v>0.113945578231293</v>
      </c>
      <c r="AH1186" s="16">
        <v>4.3186895011168999E-2</v>
      </c>
      <c r="AI1186" s="16"/>
      <c r="AJ1186" s="16">
        <v>7.9691516709511606E-2</v>
      </c>
      <c r="AK1186" s="16">
        <v>7.3224852071005903E-2</v>
      </c>
      <c r="AL1186" s="16"/>
      <c r="AM1186" s="16">
        <v>0.302752293577982</v>
      </c>
      <c r="AN1186" s="16">
        <v>0.109452736318408</v>
      </c>
      <c r="AO1186" s="16">
        <v>5.0314465408804999E-2</v>
      </c>
      <c r="AP1186" s="16">
        <v>5.5238095238095197E-2</v>
      </c>
      <c r="AQ1186" s="16"/>
      <c r="AR1186" s="16">
        <v>5.2564102564102599E-2</v>
      </c>
      <c r="AS1186" s="16">
        <v>8.6831512363427302E-2</v>
      </c>
      <c r="AT1186" s="16"/>
      <c r="AU1186" s="16">
        <v>6.5753424657534199E-2</v>
      </c>
      <c r="AV1186" s="16">
        <v>7.7994428969359306E-2</v>
      </c>
      <c r="AW1186" s="16"/>
      <c r="AX1186" s="16">
        <v>5.5555555555555601E-2</v>
      </c>
      <c r="AY1186" s="16">
        <v>8.0075365049458294E-2</v>
      </c>
      <c r="AZ1186" s="16"/>
      <c r="BA1186" s="16">
        <v>3.5897435897435902E-2</v>
      </c>
      <c r="BB1186" s="16">
        <v>7.9604130808950097E-2</v>
      </c>
      <c r="BC1186" s="16"/>
      <c r="BD1186" s="16">
        <v>5.5793991416309002E-2</v>
      </c>
      <c r="BE1186" s="16">
        <v>8.0857282026303004E-2</v>
      </c>
      <c r="BF1186" s="16"/>
      <c r="BG1186" s="16">
        <v>4.40251572327044E-2</v>
      </c>
      <c r="BH1186" s="16">
        <v>7.8389830508474603E-2</v>
      </c>
      <c r="BI1186" s="16"/>
      <c r="BJ1186" s="16">
        <v>5.75757575757576E-2</v>
      </c>
      <c r="BK1186" s="16">
        <v>7.9031521242576494E-2</v>
      </c>
      <c r="BL1186" s="16"/>
      <c r="BM1186" s="16">
        <v>7.0351758793969807E-2</v>
      </c>
      <c r="BN1186" s="16">
        <v>7.6724137931034497E-2</v>
      </c>
      <c r="BO1186" s="16"/>
      <c r="BP1186" s="16">
        <v>4.6979865771812103E-2</v>
      </c>
      <c r="BQ1186" s="16">
        <v>8.0144079243583993E-2</v>
      </c>
    </row>
    <row r="1187" spans="2:69" x14ac:dyDescent="0.25">
      <c r="B1187" t="s">
        <v>90</v>
      </c>
      <c r="C1187" s="16">
        <v>6.7487098054783597E-3</v>
      </c>
      <c r="D1187" s="16">
        <v>2.9673590504451001E-3</v>
      </c>
      <c r="E1187" s="16">
        <v>2.7027027027026998E-3</v>
      </c>
      <c r="F1187" s="16">
        <v>7.6923076923076901E-3</v>
      </c>
      <c r="G1187" s="16">
        <v>1.2406947890818899E-2</v>
      </c>
      <c r="H1187" s="16">
        <v>6.3492063492063501E-3</v>
      </c>
      <c r="I1187" s="16">
        <v>6.0060060060060103E-3</v>
      </c>
      <c r="J1187" s="16">
        <v>1.1904761904761901E-2</v>
      </c>
      <c r="K1187" s="16">
        <v>0</v>
      </c>
      <c r="L1187" s="16">
        <v>2.0833333333333301E-2</v>
      </c>
      <c r="M1187" s="16"/>
      <c r="N1187" s="16">
        <v>5.7142857142857099E-3</v>
      </c>
      <c r="O1187" s="16">
        <v>1.02389078498294E-2</v>
      </c>
      <c r="P1187" s="16">
        <v>9.3808630393996308E-3</v>
      </c>
      <c r="Q1187" s="16">
        <v>5.2122114668652301E-3</v>
      </c>
      <c r="R1187" s="16"/>
      <c r="S1187" s="16">
        <v>3.81679389312977E-3</v>
      </c>
      <c r="T1187" s="16">
        <v>0</v>
      </c>
      <c r="U1187" s="16">
        <v>1.3157894736842099E-2</v>
      </c>
      <c r="V1187" s="16">
        <v>2.55754475703325E-3</v>
      </c>
      <c r="W1187" s="16">
        <v>6.5789473684210497E-3</v>
      </c>
      <c r="X1187" s="16">
        <v>3.8986354775828501E-3</v>
      </c>
      <c r="Y1187" s="16">
        <v>9.0361445783132491E-3</v>
      </c>
      <c r="Z1187" s="16"/>
      <c r="AA1187" s="16">
        <v>2.4600246002459999E-3</v>
      </c>
      <c r="AB1187" s="16">
        <v>8.7924970691676402E-3</v>
      </c>
      <c r="AC1187" s="16"/>
      <c r="AD1187" s="16">
        <v>6.4724919093851101E-3</v>
      </c>
      <c r="AE1187" s="16">
        <v>6.8385060494476598E-3</v>
      </c>
      <c r="AF1187" s="16"/>
      <c r="AG1187" s="16">
        <v>8.5034013605442202E-3</v>
      </c>
      <c r="AH1187" s="16">
        <v>5.2122114668652301E-3</v>
      </c>
      <c r="AI1187" s="16"/>
      <c r="AJ1187" s="16">
        <v>5.9982862039417301E-3</v>
      </c>
      <c r="AK1187" s="16">
        <v>7.3964497041420097E-3</v>
      </c>
      <c r="AL1187" s="16"/>
      <c r="AM1187" s="16">
        <v>2.7522935779816501E-2</v>
      </c>
      <c r="AN1187" s="16">
        <v>9.9502487562189105E-3</v>
      </c>
      <c r="AO1187" s="16">
        <v>5.50314465408805E-3</v>
      </c>
      <c r="AP1187" s="16">
        <v>1.9047619047619E-3</v>
      </c>
      <c r="AQ1187" s="16"/>
      <c r="AR1187" s="16">
        <v>6.41025641025641E-3</v>
      </c>
      <c r="AS1187" s="16">
        <v>6.9005175388154099E-3</v>
      </c>
      <c r="AT1187" s="16"/>
      <c r="AU1187" s="16">
        <v>2.7397260273972599E-3</v>
      </c>
      <c r="AV1187" s="16">
        <v>7.4280408542247E-3</v>
      </c>
      <c r="AW1187" s="16"/>
      <c r="AX1187" s="16">
        <v>2.5252525252525298E-3</v>
      </c>
      <c r="AY1187" s="16">
        <v>7.5365049458313701E-3</v>
      </c>
      <c r="AZ1187" s="16"/>
      <c r="BA1187" s="16">
        <v>5.1282051282051299E-3</v>
      </c>
      <c r="BB1187" s="16">
        <v>6.8846815834767601E-3</v>
      </c>
      <c r="BC1187" s="16"/>
      <c r="BD1187" s="16">
        <v>1.28755364806867E-2</v>
      </c>
      <c r="BE1187" s="16">
        <v>5.3580126643935702E-3</v>
      </c>
      <c r="BF1187" s="16"/>
      <c r="BG1187" s="16">
        <v>1.25786163522013E-2</v>
      </c>
      <c r="BH1187" s="16">
        <v>6.3559322033898301E-3</v>
      </c>
      <c r="BI1187" s="16"/>
      <c r="BJ1187" s="16">
        <v>3.0303030303030299E-3</v>
      </c>
      <c r="BK1187" s="16">
        <v>7.3092736409319297E-3</v>
      </c>
      <c r="BL1187" s="16"/>
      <c r="BM1187" s="16">
        <v>1.00502512562814E-2</v>
      </c>
      <c r="BN1187" s="16">
        <v>6.4655172413793103E-3</v>
      </c>
      <c r="BO1187" s="16"/>
      <c r="BP1187" s="16">
        <v>3.3557046979865801E-3</v>
      </c>
      <c r="BQ1187" s="16">
        <v>7.20396217919856E-3</v>
      </c>
    </row>
    <row r="1188" spans="2:69" x14ac:dyDescent="0.25">
      <c r="C1188" s="16"/>
      <c r="D1188" s="16"/>
      <c r="E1188" s="16"/>
      <c r="F1188" s="16"/>
      <c r="G1188" s="16"/>
      <c r="H1188" s="16"/>
      <c r="I1188" s="16"/>
      <c r="J1188" s="16"/>
      <c r="K1188" s="16"/>
      <c r="L1188" s="16"/>
      <c r="M1188" s="16"/>
      <c r="N1188" s="16"/>
      <c r="O1188" s="16"/>
      <c r="P1188" s="16"/>
      <c r="Q1188" s="16"/>
      <c r="R1188" s="16"/>
      <c r="S1188" s="16"/>
      <c r="T1188" s="16"/>
      <c r="U1188" s="16"/>
      <c r="V1188" s="16"/>
      <c r="W1188" s="16"/>
      <c r="X1188" s="16"/>
      <c r="Y1188" s="16"/>
      <c r="Z1188" s="16"/>
      <c r="AA1188" s="16"/>
      <c r="AB1188" s="16"/>
      <c r="AC1188" s="16"/>
      <c r="AD1188" s="16"/>
      <c r="AE1188" s="16"/>
      <c r="AF1188" s="16"/>
      <c r="AG1188" s="16"/>
      <c r="AH1188" s="16"/>
      <c r="AI1188" s="16"/>
      <c r="AJ1188" s="16"/>
      <c r="AK1188" s="16"/>
      <c r="AL1188" s="16"/>
      <c r="AM1188" s="16"/>
      <c r="AN1188" s="16"/>
      <c r="AO1188" s="16"/>
      <c r="AP1188" s="16"/>
      <c r="AQ1188" s="16"/>
      <c r="AR1188" s="16"/>
      <c r="AS1188" s="16"/>
      <c r="AT1188" s="16"/>
      <c r="AU1188" s="16"/>
      <c r="AV1188" s="16"/>
      <c r="AW1188" s="16"/>
      <c r="AX1188" s="16"/>
      <c r="AY1188" s="16"/>
      <c r="AZ1188" s="16"/>
      <c r="BA1188" s="16"/>
      <c r="BB1188" s="16"/>
      <c r="BC1188" s="16"/>
      <c r="BD1188" s="16"/>
      <c r="BE1188" s="16"/>
      <c r="BF1188" s="16"/>
      <c r="BG1188" s="16"/>
      <c r="BH1188" s="16"/>
      <c r="BI1188" s="16"/>
      <c r="BJ1188" s="16"/>
      <c r="BK1188" s="16"/>
      <c r="BL1188" s="16"/>
      <c r="BM1188" s="16"/>
      <c r="BN1188" s="16"/>
      <c r="BO1188" s="16"/>
      <c r="BP1188" s="16"/>
      <c r="BQ1188" s="16"/>
    </row>
    <row r="1189" spans="2:69" x14ac:dyDescent="0.25">
      <c r="B1189" s="6" t="s">
        <v>540</v>
      </c>
      <c r="C1189" s="16"/>
      <c r="D1189" s="16"/>
      <c r="E1189" s="16"/>
      <c r="F1189" s="16"/>
      <c r="G1189" s="16"/>
      <c r="H1189" s="16"/>
      <c r="I1189" s="16"/>
      <c r="J1189" s="16"/>
      <c r="K1189" s="16"/>
      <c r="L1189" s="16"/>
      <c r="M1189" s="16"/>
      <c r="N1189" s="16"/>
      <c r="O1189" s="16"/>
      <c r="P1189" s="16"/>
      <c r="Q1189" s="16"/>
      <c r="R1189" s="16"/>
      <c r="S1189" s="16"/>
      <c r="T1189" s="16"/>
      <c r="U1189" s="16"/>
      <c r="V1189" s="16"/>
      <c r="W1189" s="16"/>
      <c r="X1189" s="16"/>
      <c r="Y1189" s="16"/>
      <c r="Z1189" s="16"/>
      <c r="AA1189" s="16"/>
      <c r="AB1189" s="16"/>
      <c r="AC1189" s="16"/>
      <c r="AD1189" s="16"/>
      <c r="AE1189" s="16"/>
      <c r="AF1189" s="16"/>
      <c r="AG1189" s="16"/>
      <c r="AH1189" s="16"/>
      <c r="AI1189" s="16"/>
      <c r="AJ1189" s="16"/>
      <c r="AK1189" s="16"/>
      <c r="AL1189" s="16"/>
      <c r="AM1189" s="16"/>
      <c r="AN1189" s="16"/>
      <c r="AO1189" s="16"/>
      <c r="AP1189" s="16"/>
      <c r="AQ1189" s="16"/>
      <c r="AR1189" s="16"/>
      <c r="AS1189" s="16"/>
      <c r="AT1189" s="16"/>
      <c r="AU1189" s="16"/>
      <c r="AV1189" s="16"/>
      <c r="AW1189" s="16"/>
      <c r="AX1189" s="16"/>
      <c r="AY1189" s="16"/>
      <c r="AZ1189" s="16"/>
      <c r="BA1189" s="16"/>
      <c r="BB1189" s="16"/>
      <c r="BC1189" s="16"/>
      <c r="BD1189" s="16"/>
      <c r="BE1189" s="16"/>
      <c r="BF1189" s="16"/>
      <c r="BG1189" s="16"/>
      <c r="BH1189" s="16"/>
      <c r="BI1189" s="16"/>
      <c r="BJ1189" s="16"/>
      <c r="BK1189" s="16"/>
      <c r="BL1189" s="16"/>
      <c r="BM1189" s="16"/>
      <c r="BN1189" s="16"/>
      <c r="BO1189" s="16"/>
      <c r="BP1189" s="16"/>
      <c r="BQ1189" s="16"/>
    </row>
    <row r="1190" spans="2:69" x14ac:dyDescent="0.25">
      <c r="B1190" s="23" t="s">
        <v>70</v>
      </c>
      <c r="C1190" s="16"/>
      <c r="D1190" s="16"/>
      <c r="E1190" s="16"/>
      <c r="F1190" s="16"/>
      <c r="G1190" s="16"/>
      <c r="H1190" s="16"/>
      <c r="I1190" s="16"/>
      <c r="J1190" s="16"/>
      <c r="K1190" s="16"/>
      <c r="L1190" s="16"/>
      <c r="M1190" s="16"/>
      <c r="N1190" s="16"/>
      <c r="O1190" s="16"/>
      <c r="P1190" s="16"/>
      <c r="Q1190" s="16"/>
      <c r="R1190" s="16"/>
      <c r="S1190" s="16"/>
      <c r="T1190" s="16"/>
      <c r="U1190" s="16"/>
      <c r="V1190" s="16"/>
      <c r="W1190" s="16"/>
      <c r="X1190" s="16"/>
      <c r="Y1190" s="16"/>
      <c r="Z1190" s="16"/>
      <c r="AA1190" s="16"/>
      <c r="AB1190" s="16"/>
      <c r="AC1190" s="16"/>
      <c r="AD1190" s="16"/>
      <c r="AE1190" s="16"/>
      <c r="AF1190" s="16"/>
      <c r="AG1190" s="16"/>
      <c r="AH1190" s="16"/>
      <c r="AI1190" s="16"/>
      <c r="AJ1190" s="16"/>
      <c r="AK1190" s="16"/>
      <c r="AL1190" s="16"/>
      <c r="AM1190" s="16"/>
      <c r="AN1190" s="16"/>
      <c r="AO1190" s="16"/>
      <c r="AP1190" s="16"/>
      <c r="AQ1190" s="16"/>
      <c r="AR1190" s="16"/>
      <c r="AS1190" s="16"/>
      <c r="AT1190" s="16"/>
      <c r="AU1190" s="16"/>
      <c r="AV1190" s="16"/>
      <c r="AW1190" s="16"/>
      <c r="AX1190" s="16"/>
      <c r="AY1190" s="16"/>
      <c r="AZ1190" s="16"/>
      <c r="BA1190" s="16"/>
      <c r="BB1190" s="16"/>
      <c r="BC1190" s="16"/>
      <c r="BD1190" s="16"/>
      <c r="BE1190" s="16"/>
      <c r="BF1190" s="16"/>
      <c r="BG1190" s="16"/>
      <c r="BH1190" s="16"/>
      <c r="BI1190" s="16"/>
      <c r="BJ1190" s="16"/>
      <c r="BK1190" s="16"/>
      <c r="BL1190" s="16"/>
      <c r="BM1190" s="16"/>
      <c r="BN1190" s="16"/>
      <c r="BO1190" s="16"/>
      <c r="BP1190" s="16"/>
      <c r="BQ1190" s="16"/>
    </row>
    <row r="1191" spans="2:69" x14ac:dyDescent="0.25">
      <c r="B1191" t="s">
        <v>538</v>
      </c>
      <c r="C1191" s="16">
        <v>0.621442125237192</v>
      </c>
      <c r="D1191" s="16">
        <v>0.703869047619048</v>
      </c>
      <c r="E1191" s="16">
        <v>0.70401106500691601</v>
      </c>
      <c r="F1191" s="16">
        <v>0.61609907120743002</v>
      </c>
      <c r="G1191" s="16">
        <v>0.66569767441860495</v>
      </c>
      <c r="H1191" s="16">
        <v>0.45371775417298899</v>
      </c>
      <c r="I1191" s="16">
        <v>0.69482976040353095</v>
      </c>
      <c r="J1191" s="16">
        <v>0.61111111111111105</v>
      </c>
      <c r="K1191" s="16">
        <v>0.747899159663866</v>
      </c>
      <c r="L1191" s="16">
        <v>0.69026548672566401</v>
      </c>
      <c r="M1191" s="16"/>
      <c r="N1191" s="16">
        <v>0.25542168674698801</v>
      </c>
      <c r="O1191" s="16">
        <v>0.526984126984127</v>
      </c>
      <c r="P1191" s="16">
        <v>0.63084112149532701</v>
      </c>
      <c r="Q1191" s="16">
        <v>0.75036496350365001</v>
      </c>
      <c r="R1191" s="16"/>
      <c r="S1191" s="16">
        <v>0.43726235741444902</v>
      </c>
      <c r="T1191" s="16">
        <v>0.61722488038277501</v>
      </c>
      <c r="U1191" s="16">
        <v>0.64870689655172398</v>
      </c>
      <c r="V1191" s="16">
        <v>0.48864758144126402</v>
      </c>
      <c r="W1191" s="16">
        <v>0.71814254859611204</v>
      </c>
      <c r="X1191" s="16">
        <v>0.70582524271844704</v>
      </c>
      <c r="Y1191" s="16">
        <v>0.69104477611940296</v>
      </c>
      <c r="Z1191" s="16"/>
      <c r="AA1191" s="16">
        <v>0.760429082240763</v>
      </c>
      <c r="AB1191" s="16">
        <v>0.55651447661469899</v>
      </c>
      <c r="AC1191" s="16"/>
      <c r="AD1191" s="16">
        <v>0.53758865248226995</v>
      </c>
      <c r="AE1191" s="16">
        <v>0.65207253886010397</v>
      </c>
      <c r="AF1191" s="16"/>
      <c r="AG1191" s="16">
        <v>0.48181818181818198</v>
      </c>
      <c r="AH1191" s="16">
        <v>0.75036496350365001</v>
      </c>
      <c r="AI1191" s="16"/>
      <c r="AJ1191" s="16">
        <v>0.72001637331150203</v>
      </c>
      <c r="AK1191" s="16">
        <v>0.53625751680226397</v>
      </c>
      <c r="AL1191" s="16"/>
      <c r="AM1191" s="16">
        <v>0.18380062305295899</v>
      </c>
      <c r="AN1191" s="16">
        <v>0.44249201277955302</v>
      </c>
      <c r="AO1191" s="16">
        <v>0.67296862429605797</v>
      </c>
      <c r="AP1191" s="16">
        <v>0.81924686192468599</v>
      </c>
      <c r="AQ1191" s="16"/>
      <c r="AR1191" s="16">
        <v>0.78364779874213797</v>
      </c>
      <c r="AS1191" s="16">
        <v>0.55135869565217399</v>
      </c>
      <c r="AT1191" s="16"/>
      <c r="AU1191" s="16">
        <v>0.60419235511713898</v>
      </c>
      <c r="AV1191" s="16">
        <v>0.62457950213052205</v>
      </c>
      <c r="AW1191" s="16"/>
      <c r="AX1191" s="16">
        <v>0.70200235571260305</v>
      </c>
      <c r="AY1191" s="16">
        <v>0.60597149966070996</v>
      </c>
      <c r="AZ1191" s="16"/>
      <c r="BA1191" s="16">
        <v>0.64088397790055296</v>
      </c>
      <c r="BB1191" s="16">
        <v>0.62000814995925002</v>
      </c>
      <c r="BC1191" s="16"/>
      <c r="BD1191" s="16">
        <v>0.65445026178010501</v>
      </c>
      <c r="BE1191" s="16">
        <v>0.61413673232908506</v>
      </c>
      <c r="BF1191" s="16"/>
      <c r="BG1191" s="16">
        <v>0.71621621621621601</v>
      </c>
      <c r="BH1191" s="16">
        <v>0.61580217129071202</v>
      </c>
      <c r="BI1191" s="16"/>
      <c r="BJ1191" s="16">
        <v>0.79326923076923095</v>
      </c>
      <c r="BK1191" s="16">
        <v>0.59836418424451099</v>
      </c>
      <c r="BL1191" s="16"/>
      <c r="BM1191" s="16">
        <v>0.683544303797468</v>
      </c>
      <c r="BN1191" s="16">
        <v>0.61641025641025604</v>
      </c>
      <c r="BO1191" s="16"/>
      <c r="BP1191" s="16">
        <v>0.68046357615894004</v>
      </c>
      <c r="BQ1191" s="16">
        <v>0.61380197171024398</v>
      </c>
    </row>
    <row r="1192" spans="2:69" x14ac:dyDescent="0.25">
      <c r="B1192" t="s">
        <v>539</v>
      </c>
      <c r="C1192" s="16">
        <v>0.54592030360531296</v>
      </c>
      <c r="D1192" s="16">
        <v>0.55357142857142905</v>
      </c>
      <c r="E1192" s="16">
        <v>0.62240663900414905</v>
      </c>
      <c r="F1192" s="16">
        <v>0.63003095975232204</v>
      </c>
      <c r="G1192" s="16">
        <v>0.59883720930232598</v>
      </c>
      <c r="H1192" s="16">
        <v>0.49013657056145699</v>
      </c>
      <c r="I1192" s="16">
        <v>0.44010088272383402</v>
      </c>
      <c r="J1192" s="16">
        <v>0.57575757575757602</v>
      </c>
      <c r="K1192" s="16">
        <v>0.64705882352941202</v>
      </c>
      <c r="L1192" s="16">
        <v>0.44247787610619499</v>
      </c>
      <c r="M1192" s="16"/>
      <c r="N1192" s="16">
        <v>0.15301204819277101</v>
      </c>
      <c r="O1192" s="16">
        <v>0.40317460317460302</v>
      </c>
      <c r="P1192" s="16">
        <v>0.54205607476635498</v>
      </c>
      <c r="Q1192" s="16">
        <v>0.69927007299270105</v>
      </c>
      <c r="R1192" s="16"/>
      <c r="S1192" s="16">
        <v>0.366920152091255</v>
      </c>
      <c r="T1192" s="16">
        <v>0.46889952153109998</v>
      </c>
      <c r="U1192" s="16">
        <v>0.54525862068965503</v>
      </c>
      <c r="V1192" s="16">
        <v>0.41164856860809501</v>
      </c>
      <c r="W1192" s="16">
        <v>0.64902807775378002</v>
      </c>
      <c r="X1192" s="16">
        <v>0.66310679611650503</v>
      </c>
      <c r="Y1192" s="16">
        <v>0.63582089552238796</v>
      </c>
      <c r="Z1192" s="16"/>
      <c r="AA1192" s="16">
        <v>0.69070321811680602</v>
      </c>
      <c r="AB1192" s="16">
        <v>0.478285077951002</v>
      </c>
      <c r="AC1192" s="16"/>
      <c r="AD1192" s="16">
        <v>0.49361702127659601</v>
      </c>
      <c r="AE1192" s="16">
        <v>0.56502590673575104</v>
      </c>
      <c r="AF1192" s="16"/>
      <c r="AG1192" s="16">
        <v>0.379841897233202</v>
      </c>
      <c r="AH1192" s="16">
        <v>0.69927007299270105</v>
      </c>
      <c r="AI1192" s="16"/>
      <c r="AJ1192" s="16">
        <v>0.63610315186246402</v>
      </c>
      <c r="AK1192" s="16">
        <v>0.46798726565263499</v>
      </c>
      <c r="AL1192" s="16"/>
      <c r="AM1192" s="16">
        <v>0.15576323987538901</v>
      </c>
      <c r="AN1192" s="16">
        <v>0.32507987220447299</v>
      </c>
      <c r="AO1192" s="16">
        <v>0.58407079646017701</v>
      </c>
      <c r="AP1192" s="16">
        <v>0.80167364016736398</v>
      </c>
      <c r="AQ1192" s="16"/>
      <c r="AR1192" s="16">
        <v>0.64654088050314495</v>
      </c>
      <c r="AS1192" s="16">
        <v>0.50244565217391302</v>
      </c>
      <c r="AT1192" s="16"/>
      <c r="AU1192" s="16">
        <v>0.56350184956843397</v>
      </c>
      <c r="AV1192" s="16">
        <v>0.54272258353891001</v>
      </c>
      <c r="AW1192" s="16"/>
      <c r="AX1192" s="16">
        <v>0.67137809187279196</v>
      </c>
      <c r="AY1192" s="16">
        <v>0.52182764080524802</v>
      </c>
      <c r="AZ1192" s="16"/>
      <c r="BA1192" s="16">
        <v>0.64088397790055296</v>
      </c>
      <c r="BB1192" s="16">
        <v>0.53891605541972298</v>
      </c>
      <c r="BC1192" s="16"/>
      <c r="BD1192" s="16">
        <v>0.59162303664921501</v>
      </c>
      <c r="BE1192" s="16">
        <v>0.53580533024333699</v>
      </c>
      <c r="BF1192" s="16"/>
      <c r="BG1192" s="16">
        <v>0.65878378378378399</v>
      </c>
      <c r="BH1192" s="16">
        <v>0.53920386007237597</v>
      </c>
      <c r="BI1192" s="16"/>
      <c r="BJ1192" s="16">
        <v>0.70192307692307698</v>
      </c>
      <c r="BK1192" s="16">
        <v>0.52496771416272103</v>
      </c>
      <c r="BL1192" s="16"/>
      <c r="BM1192" s="16">
        <v>0.64050632911392402</v>
      </c>
      <c r="BN1192" s="16">
        <v>0.53825641025641002</v>
      </c>
      <c r="BO1192" s="16"/>
      <c r="BP1192" s="16">
        <v>0.56953642384105996</v>
      </c>
      <c r="BQ1192" s="16">
        <v>0.54286326618088299</v>
      </c>
    </row>
    <row r="1193" spans="2:69" x14ac:dyDescent="0.25">
      <c r="B1193" t="s">
        <v>105</v>
      </c>
      <c r="C1193" s="16">
        <v>0.20910815939278901</v>
      </c>
      <c r="D1193" s="16">
        <v>0.141369047619048</v>
      </c>
      <c r="E1193" s="16">
        <v>0.13139695712309801</v>
      </c>
      <c r="F1193" s="16">
        <v>0.178018575851393</v>
      </c>
      <c r="G1193" s="16">
        <v>0.117732558139535</v>
      </c>
      <c r="H1193" s="16">
        <v>0.35584218512898302</v>
      </c>
      <c r="I1193" s="16">
        <v>0.21815889029003799</v>
      </c>
      <c r="J1193" s="16">
        <v>0.20707070707070699</v>
      </c>
      <c r="K1193" s="16">
        <v>6.7226890756302504E-2</v>
      </c>
      <c r="L1193" s="16">
        <v>0.221238938053097</v>
      </c>
      <c r="M1193" s="16"/>
      <c r="N1193" s="16">
        <v>0.65783132530120503</v>
      </c>
      <c r="O1193" s="16">
        <v>0.30793650793650801</v>
      </c>
      <c r="P1193" s="16">
        <v>0.166355140186916</v>
      </c>
      <c r="Q1193" s="16">
        <v>6.7153284671532906E-2</v>
      </c>
      <c r="R1193" s="16"/>
      <c r="S1193" s="16">
        <v>0.38593155893536102</v>
      </c>
      <c r="T1193" s="16">
        <v>0.203349282296651</v>
      </c>
      <c r="U1193" s="16">
        <v>0.170258620689655</v>
      </c>
      <c r="V1193" s="16">
        <v>0.35538005923000998</v>
      </c>
      <c r="W1193" s="16">
        <v>0.10259179265658699</v>
      </c>
      <c r="X1193" s="16">
        <v>0.110679611650485</v>
      </c>
      <c r="Y1193" s="16">
        <v>0.14626865671641801</v>
      </c>
      <c r="Z1193" s="16"/>
      <c r="AA1193" s="16">
        <v>7.4493444576877205E-2</v>
      </c>
      <c r="AB1193" s="16">
        <v>0.27199331848552299</v>
      </c>
      <c r="AC1193" s="16"/>
      <c r="AD1193" s="16">
        <v>0.27943262411347503</v>
      </c>
      <c r="AE1193" s="16">
        <v>0.183419689119171</v>
      </c>
      <c r="AF1193" s="16"/>
      <c r="AG1193" s="16">
        <v>0.362845849802372</v>
      </c>
      <c r="AH1193" s="16">
        <v>6.7153284671532906E-2</v>
      </c>
      <c r="AI1193" s="16"/>
      <c r="AJ1193" s="16">
        <v>0.13057715923045399</v>
      </c>
      <c r="AK1193" s="16">
        <v>0.27697205518217199</v>
      </c>
      <c r="AL1193" s="16"/>
      <c r="AM1193" s="16">
        <v>0.74766355140186902</v>
      </c>
      <c r="AN1193" s="16">
        <v>0.39856230031948903</v>
      </c>
      <c r="AO1193" s="16">
        <v>0.1331456154465</v>
      </c>
      <c r="AP1193" s="16">
        <v>2.5104602510460299E-2</v>
      </c>
      <c r="AQ1193" s="16"/>
      <c r="AR1193" s="16">
        <v>6.3522012578616394E-2</v>
      </c>
      <c r="AS1193" s="16">
        <v>0.27201086956521697</v>
      </c>
      <c r="AT1193" s="16"/>
      <c r="AU1193" s="16">
        <v>0.19235511713933401</v>
      </c>
      <c r="AV1193" s="16">
        <v>0.21215519174702799</v>
      </c>
      <c r="AW1193" s="16"/>
      <c r="AX1193" s="16">
        <v>0.122497055359246</v>
      </c>
      <c r="AY1193" s="16">
        <v>0.225740782628365</v>
      </c>
      <c r="AZ1193" s="16"/>
      <c r="BA1193" s="16">
        <v>0.143646408839779</v>
      </c>
      <c r="BB1193" s="16">
        <v>0.21393643031784801</v>
      </c>
      <c r="BC1193" s="16"/>
      <c r="BD1193" s="16">
        <v>0.15183246073298401</v>
      </c>
      <c r="BE1193" s="16">
        <v>0.22178447276940899</v>
      </c>
      <c r="BF1193" s="16"/>
      <c r="BG1193" s="16">
        <v>0.111486486486486</v>
      </c>
      <c r="BH1193" s="16">
        <v>0.21491757137112999</v>
      </c>
      <c r="BI1193" s="16"/>
      <c r="BJ1193" s="16">
        <v>4.0064102564102602E-2</v>
      </c>
      <c r="BK1193" s="16">
        <v>0.23181231166594901</v>
      </c>
      <c r="BL1193" s="16"/>
      <c r="BM1193" s="16">
        <v>0.12911392405063299</v>
      </c>
      <c r="BN1193" s="16">
        <v>0.215589743589744</v>
      </c>
      <c r="BO1193" s="16"/>
      <c r="BP1193" s="16">
        <v>0.130794701986755</v>
      </c>
      <c r="BQ1193" s="16">
        <v>0.21924560651521599</v>
      </c>
    </row>
    <row r="1194" spans="2:69" x14ac:dyDescent="0.25">
      <c r="C1194" s="16"/>
      <c r="D1194" s="16"/>
      <c r="E1194" s="16"/>
      <c r="F1194" s="16"/>
      <c r="G1194" s="16"/>
      <c r="H1194" s="16"/>
      <c r="I1194" s="16"/>
      <c r="J1194" s="16"/>
      <c r="K1194" s="16"/>
      <c r="L1194" s="16"/>
      <c r="M1194" s="16"/>
      <c r="N1194" s="16"/>
      <c r="O1194" s="16"/>
      <c r="P1194" s="16"/>
      <c r="Q1194" s="16"/>
      <c r="R1194" s="16"/>
      <c r="S1194" s="16"/>
      <c r="T1194" s="16"/>
      <c r="U1194" s="16"/>
      <c r="V1194" s="16"/>
      <c r="W1194" s="16"/>
      <c r="X1194" s="16"/>
      <c r="Y1194" s="16"/>
      <c r="Z1194" s="16"/>
      <c r="AA1194" s="16"/>
      <c r="AB1194" s="16"/>
      <c r="AC1194" s="16"/>
      <c r="AD1194" s="16"/>
      <c r="AE1194" s="16"/>
      <c r="AF1194" s="16"/>
      <c r="AG1194" s="16"/>
      <c r="AH1194" s="16"/>
      <c r="AI1194" s="16"/>
      <c r="AJ1194" s="16"/>
      <c r="AK1194" s="16"/>
      <c r="AL1194" s="16"/>
      <c r="AM1194" s="16"/>
      <c r="AN1194" s="16"/>
      <c r="AO1194" s="16"/>
      <c r="AP1194" s="16"/>
      <c r="AQ1194" s="16"/>
      <c r="AR1194" s="16"/>
      <c r="AS1194" s="16"/>
      <c r="AT1194" s="16"/>
      <c r="AU1194" s="16"/>
      <c r="AV1194" s="16"/>
      <c r="AW1194" s="16"/>
      <c r="AX1194" s="16"/>
      <c r="AY1194" s="16"/>
      <c r="AZ1194" s="16"/>
      <c r="BA1194" s="16"/>
      <c r="BB1194" s="16"/>
      <c r="BC1194" s="16"/>
      <c r="BD1194" s="16"/>
      <c r="BE1194" s="16"/>
      <c r="BF1194" s="16"/>
      <c r="BG1194" s="16"/>
      <c r="BH1194" s="16"/>
      <c r="BI1194" s="16"/>
      <c r="BJ1194" s="16"/>
      <c r="BK1194" s="16"/>
      <c r="BL1194" s="16"/>
      <c r="BM1194" s="16"/>
      <c r="BN1194" s="16"/>
      <c r="BO1194" s="16"/>
      <c r="BP1194" s="16"/>
      <c r="BQ1194" s="16"/>
    </row>
    <row r="1195" spans="2:69" x14ac:dyDescent="0.25">
      <c r="B1195" s="6" t="s">
        <v>553</v>
      </c>
      <c r="C1195" s="16"/>
      <c r="D1195" s="16"/>
      <c r="E1195" s="16"/>
      <c r="F1195" s="16"/>
      <c r="G1195" s="16"/>
      <c r="H1195" s="16"/>
      <c r="I1195" s="16"/>
      <c r="J1195" s="16"/>
      <c r="K1195" s="16"/>
      <c r="L1195" s="16"/>
      <c r="M1195" s="16"/>
      <c r="N1195" s="16"/>
      <c r="O1195" s="16"/>
      <c r="P1195" s="16"/>
      <c r="Q1195" s="16"/>
      <c r="R1195" s="16"/>
      <c r="S1195" s="16"/>
      <c r="T1195" s="16"/>
      <c r="U1195" s="16"/>
      <c r="V1195" s="16"/>
      <c r="W1195" s="16"/>
      <c r="X1195" s="16"/>
      <c r="Y1195" s="16"/>
      <c r="Z1195" s="16"/>
      <c r="AA1195" s="16"/>
      <c r="AB1195" s="16"/>
      <c r="AC1195" s="16"/>
      <c r="AD1195" s="16"/>
      <c r="AE1195" s="16"/>
      <c r="AF1195" s="16"/>
      <c r="AG1195" s="16"/>
      <c r="AH1195" s="16"/>
      <c r="AI1195" s="16"/>
      <c r="AJ1195" s="16"/>
      <c r="AK1195" s="16"/>
      <c r="AL1195" s="16"/>
      <c r="AM1195" s="16"/>
      <c r="AN1195" s="16"/>
      <c r="AO1195" s="16"/>
      <c r="AP1195" s="16"/>
      <c r="AQ1195" s="16"/>
      <c r="AR1195" s="16"/>
      <c r="AS1195" s="16"/>
      <c r="AT1195" s="16"/>
      <c r="AU1195" s="16"/>
      <c r="AV1195" s="16"/>
      <c r="AW1195" s="16"/>
      <c r="AX1195" s="16"/>
      <c r="AY1195" s="16"/>
      <c r="AZ1195" s="16"/>
      <c r="BA1195" s="16"/>
      <c r="BB1195" s="16"/>
      <c r="BC1195" s="16"/>
      <c r="BD1195" s="16"/>
      <c r="BE1195" s="16"/>
      <c r="BF1195" s="16"/>
      <c r="BG1195" s="16"/>
      <c r="BH1195" s="16"/>
      <c r="BI1195" s="16"/>
      <c r="BJ1195" s="16"/>
      <c r="BK1195" s="16"/>
      <c r="BL1195" s="16"/>
      <c r="BM1195" s="16"/>
      <c r="BN1195" s="16"/>
      <c r="BO1195" s="16"/>
      <c r="BP1195" s="16"/>
      <c r="BQ1195" s="16"/>
    </row>
    <row r="1196" spans="2:69" x14ac:dyDescent="0.25">
      <c r="B1196" s="23" t="s">
        <v>70</v>
      </c>
      <c r="C1196" s="16"/>
      <c r="D1196" s="16"/>
      <c r="E1196" s="16"/>
      <c r="F1196" s="16"/>
      <c r="G1196" s="16"/>
      <c r="H1196" s="16"/>
      <c r="I1196" s="16"/>
      <c r="J1196" s="16"/>
      <c r="K1196" s="16"/>
      <c r="L1196" s="16"/>
      <c r="M1196" s="16"/>
      <c r="N1196" s="16"/>
      <c r="O1196" s="16"/>
      <c r="P1196" s="16"/>
      <c r="Q1196" s="16"/>
      <c r="R1196" s="16"/>
      <c r="S1196" s="16"/>
      <c r="T1196" s="16"/>
      <c r="U1196" s="16"/>
      <c r="V1196" s="16"/>
      <c r="W1196" s="16"/>
      <c r="X1196" s="16"/>
      <c r="Y1196" s="16"/>
      <c r="Z1196" s="16"/>
      <c r="AA1196" s="16"/>
      <c r="AB1196" s="16"/>
      <c r="AC1196" s="16"/>
      <c r="AD1196" s="16"/>
      <c r="AE1196" s="16"/>
      <c r="AF1196" s="16"/>
      <c r="AG1196" s="16"/>
      <c r="AH1196" s="16"/>
      <c r="AI1196" s="16"/>
      <c r="AJ1196" s="16"/>
      <c r="AK1196" s="16"/>
      <c r="AL1196" s="16"/>
      <c r="AM1196" s="16"/>
      <c r="AN1196" s="16"/>
      <c r="AO1196" s="16"/>
      <c r="AP1196" s="16"/>
      <c r="AQ1196" s="16"/>
      <c r="AR1196" s="16"/>
      <c r="AS1196" s="16"/>
      <c r="AT1196" s="16"/>
      <c r="AU1196" s="16"/>
      <c r="AV1196" s="16"/>
      <c r="AW1196" s="16"/>
      <c r="AX1196" s="16"/>
      <c r="AY1196" s="16"/>
      <c r="AZ1196" s="16"/>
      <c r="BA1196" s="16"/>
      <c r="BB1196" s="16"/>
      <c r="BC1196" s="16"/>
      <c r="BD1196" s="16"/>
      <c r="BE1196" s="16"/>
      <c r="BF1196" s="16"/>
      <c r="BG1196" s="16"/>
      <c r="BH1196" s="16"/>
      <c r="BI1196" s="16"/>
      <c r="BJ1196" s="16"/>
      <c r="BK1196" s="16"/>
      <c r="BL1196" s="16"/>
      <c r="BM1196" s="16"/>
      <c r="BN1196" s="16"/>
      <c r="BO1196" s="16"/>
      <c r="BP1196" s="16"/>
      <c r="BQ1196" s="16"/>
    </row>
    <row r="1197" spans="2:69" x14ac:dyDescent="0.25">
      <c r="B1197" t="s">
        <v>547</v>
      </c>
      <c r="C1197" s="16">
        <v>0.30929791271347301</v>
      </c>
      <c r="D1197" s="16">
        <v>0.33779761904761901</v>
      </c>
      <c r="E1197" s="16">
        <v>0.27247579529737198</v>
      </c>
      <c r="F1197" s="16">
        <v>0.40402476780185798</v>
      </c>
      <c r="G1197" s="16">
        <v>0.23546511627906999</v>
      </c>
      <c r="H1197" s="16">
        <v>0.26327769347496199</v>
      </c>
      <c r="I1197" s="16">
        <v>0.40731399747793201</v>
      </c>
      <c r="J1197" s="16">
        <v>0.30808080808080801</v>
      </c>
      <c r="K1197" s="16">
        <v>0.23529411764705899</v>
      </c>
      <c r="L1197" s="16">
        <v>0.212389380530973</v>
      </c>
      <c r="M1197" s="16"/>
      <c r="N1197" s="16">
        <v>0.24216867469879499</v>
      </c>
      <c r="O1197" s="16">
        <v>0.28412698412698401</v>
      </c>
      <c r="P1197" s="16">
        <v>0.27570093457943901</v>
      </c>
      <c r="Q1197" s="16">
        <v>0.34854014598540101</v>
      </c>
      <c r="R1197" s="16"/>
      <c r="S1197" s="16">
        <v>0.27946768060836502</v>
      </c>
      <c r="T1197" s="16">
        <v>0.31818181818181801</v>
      </c>
      <c r="U1197" s="16">
        <v>0.29956896551724099</v>
      </c>
      <c r="V1197" s="16">
        <v>0.30898321816386998</v>
      </c>
      <c r="W1197" s="16">
        <v>0.293736501079914</v>
      </c>
      <c r="X1197" s="16">
        <v>0.32621359223301</v>
      </c>
      <c r="Y1197" s="16">
        <v>0.356716417910448</v>
      </c>
      <c r="Z1197" s="16"/>
      <c r="AA1197" s="16">
        <v>0.34088200238379002</v>
      </c>
      <c r="AB1197" s="16">
        <v>0.29454342984409798</v>
      </c>
      <c r="AC1197" s="16"/>
      <c r="AD1197" s="16">
        <v>0.319148936170213</v>
      </c>
      <c r="AE1197" s="16">
        <v>0.30569948186528501</v>
      </c>
      <c r="AF1197" s="16"/>
      <c r="AG1197" s="16">
        <v>0.26679841897233197</v>
      </c>
      <c r="AH1197" s="16">
        <v>0.34854014598540101</v>
      </c>
      <c r="AI1197" s="16"/>
      <c r="AJ1197" s="16">
        <v>0.34711420384772801</v>
      </c>
      <c r="AK1197" s="16">
        <v>0.27661832331093</v>
      </c>
      <c r="AL1197" s="16"/>
      <c r="AM1197" s="16">
        <v>0.202492211838006</v>
      </c>
      <c r="AN1197" s="16">
        <v>0.26916932907348201</v>
      </c>
      <c r="AO1197" s="16">
        <v>0.29565567176186602</v>
      </c>
      <c r="AP1197" s="16">
        <v>0.40836820083682002</v>
      </c>
      <c r="AQ1197" s="16"/>
      <c r="AR1197" s="16">
        <v>0.31761006289308202</v>
      </c>
      <c r="AS1197" s="16">
        <v>0.30570652173912999</v>
      </c>
      <c r="AT1197" s="16"/>
      <c r="AU1197" s="16">
        <v>0.25524044389642397</v>
      </c>
      <c r="AV1197" s="16">
        <v>0.31912984974209502</v>
      </c>
      <c r="AW1197" s="16"/>
      <c r="AX1197" s="16">
        <v>0.35335689045936403</v>
      </c>
      <c r="AY1197" s="16">
        <v>0.30083691472517499</v>
      </c>
      <c r="AZ1197" s="16"/>
      <c r="BA1197" s="16">
        <v>0.33425414364640899</v>
      </c>
      <c r="BB1197" s="16">
        <v>0.307457212713936</v>
      </c>
      <c r="BC1197" s="16"/>
      <c r="BD1197" s="16">
        <v>0.34345549738219899</v>
      </c>
      <c r="BE1197" s="16">
        <v>0.30173812282734602</v>
      </c>
      <c r="BF1197" s="16"/>
      <c r="BG1197" s="16">
        <v>0.30743243243243201</v>
      </c>
      <c r="BH1197" s="16">
        <v>0.30940892641737</v>
      </c>
      <c r="BI1197" s="16"/>
      <c r="BJ1197" s="16">
        <v>0.32371794871794901</v>
      </c>
      <c r="BK1197" s="16">
        <v>0.307361170899699</v>
      </c>
      <c r="BL1197" s="16"/>
      <c r="BM1197" s="16">
        <v>0.27594936708860801</v>
      </c>
      <c r="BN1197" s="16">
        <v>0.312</v>
      </c>
      <c r="BO1197" s="16"/>
      <c r="BP1197" s="16">
        <v>0.286423841059603</v>
      </c>
      <c r="BQ1197" s="16">
        <v>0.312258894127733</v>
      </c>
    </row>
    <row r="1198" spans="2:69" x14ac:dyDescent="0.25">
      <c r="B1198" t="s">
        <v>548</v>
      </c>
      <c r="C1198" s="16">
        <v>0.25635673624288402</v>
      </c>
      <c r="D1198" s="16">
        <v>0.32142857142857101</v>
      </c>
      <c r="E1198" s="16">
        <v>0.26970954356846499</v>
      </c>
      <c r="F1198" s="16">
        <v>0.25077399380804999</v>
      </c>
      <c r="G1198" s="16">
        <v>0.25726744186046502</v>
      </c>
      <c r="H1198" s="16">
        <v>0.22306525037936301</v>
      </c>
      <c r="I1198" s="16">
        <v>0.23455233291298899</v>
      </c>
      <c r="J1198" s="16">
        <v>0.25757575757575801</v>
      </c>
      <c r="K1198" s="16">
        <v>0.26890756302521002</v>
      </c>
      <c r="L1198" s="16">
        <v>0.33628318584070799</v>
      </c>
      <c r="M1198" s="16"/>
      <c r="N1198" s="16">
        <v>0.16867469879518099</v>
      </c>
      <c r="O1198" s="16">
        <v>0.22222222222222199</v>
      </c>
      <c r="P1198" s="16">
        <v>0.28317757009345801</v>
      </c>
      <c r="Q1198" s="16">
        <v>0.28029197080292001</v>
      </c>
      <c r="R1198" s="16"/>
      <c r="S1198" s="16">
        <v>0.20722433460076001</v>
      </c>
      <c r="T1198" s="16">
        <v>0.25837320574162698</v>
      </c>
      <c r="U1198" s="16">
        <v>0.28663793103448298</v>
      </c>
      <c r="V1198" s="16">
        <v>0.25765054294175699</v>
      </c>
      <c r="W1198" s="16">
        <v>0.28833693304535601</v>
      </c>
      <c r="X1198" s="16">
        <v>0.27087378640776699</v>
      </c>
      <c r="Y1198" s="16">
        <v>0.214925373134328</v>
      </c>
      <c r="Z1198" s="16"/>
      <c r="AA1198" s="16">
        <v>0.27532777115613799</v>
      </c>
      <c r="AB1198" s="16">
        <v>0.247494432071269</v>
      </c>
      <c r="AC1198" s="16"/>
      <c r="AD1198" s="16">
        <v>0.22836879432624099</v>
      </c>
      <c r="AE1198" s="16">
        <v>0.26658031088082901</v>
      </c>
      <c r="AF1198" s="16"/>
      <c r="AG1198" s="16">
        <v>0.23043478260869599</v>
      </c>
      <c r="AH1198" s="16">
        <v>0.28029197080292001</v>
      </c>
      <c r="AI1198" s="16"/>
      <c r="AJ1198" s="16">
        <v>0.253786328284896</v>
      </c>
      <c r="AK1198" s="16">
        <v>0.25857799787760899</v>
      </c>
      <c r="AL1198" s="16"/>
      <c r="AM1198" s="16">
        <v>0.152647975077882</v>
      </c>
      <c r="AN1198" s="16">
        <v>0.23242811501597399</v>
      </c>
      <c r="AO1198" s="16">
        <v>0.26307320997586497</v>
      </c>
      <c r="AP1198" s="16">
        <v>0.296234309623431</v>
      </c>
      <c r="AQ1198" s="16"/>
      <c r="AR1198" s="16">
        <v>0.266666666666667</v>
      </c>
      <c r="AS1198" s="16">
        <v>0.25190217391304298</v>
      </c>
      <c r="AT1198" s="16"/>
      <c r="AU1198" s="16">
        <v>0.25647348951911197</v>
      </c>
      <c r="AV1198" s="16">
        <v>0.25633550123345999</v>
      </c>
      <c r="AW1198" s="16"/>
      <c r="AX1198" s="16">
        <v>0.26855123674911702</v>
      </c>
      <c r="AY1198" s="16">
        <v>0.25401492874915199</v>
      </c>
      <c r="AZ1198" s="16"/>
      <c r="BA1198" s="16">
        <v>0.27624309392265201</v>
      </c>
      <c r="BB1198" s="16">
        <v>0.25488997555012199</v>
      </c>
      <c r="BC1198" s="16"/>
      <c r="BD1198" s="16">
        <v>0.27329842931937198</v>
      </c>
      <c r="BE1198" s="16">
        <v>0.25260718424102002</v>
      </c>
      <c r="BF1198" s="16"/>
      <c r="BG1198" s="16">
        <v>0.31756756756756799</v>
      </c>
      <c r="BH1198" s="16">
        <v>0.25271411338962602</v>
      </c>
      <c r="BI1198" s="16"/>
      <c r="BJ1198" s="16">
        <v>0.25320512820512803</v>
      </c>
      <c r="BK1198" s="16">
        <v>0.25678002582866999</v>
      </c>
      <c r="BL1198" s="16"/>
      <c r="BM1198" s="16">
        <v>0.265822784810127</v>
      </c>
      <c r="BN1198" s="16">
        <v>0.25558974358974401</v>
      </c>
      <c r="BO1198" s="16"/>
      <c r="BP1198" s="16">
        <v>0.25496688741721901</v>
      </c>
      <c r="BQ1198" s="16">
        <v>0.25653664809258497</v>
      </c>
    </row>
    <row r="1199" spans="2:69" x14ac:dyDescent="0.25">
      <c r="B1199" t="s">
        <v>549</v>
      </c>
      <c r="C1199" s="16">
        <v>0.21176470588235299</v>
      </c>
      <c r="D1199" s="16">
        <v>0.199404761904762</v>
      </c>
      <c r="E1199" s="16">
        <v>0.25311203319502101</v>
      </c>
      <c r="F1199" s="16">
        <v>0.17647058823529399</v>
      </c>
      <c r="G1199" s="16">
        <v>0.21656976744185999</v>
      </c>
      <c r="H1199" s="16">
        <v>0.22230652503793599</v>
      </c>
      <c r="I1199" s="16">
        <v>0.19293820933165201</v>
      </c>
      <c r="J1199" s="16">
        <v>0.18686868686868699</v>
      </c>
      <c r="K1199" s="16">
        <v>0.21008403361344499</v>
      </c>
      <c r="L1199" s="16">
        <v>0.247787610619469</v>
      </c>
      <c r="M1199" s="16"/>
      <c r="N1199" s="16">
        <v>0.237349397590361</v>
      </c>
      <c r="O1199" s="16">
        <v>0.26825396825396802</v>
      </c>
      <c r="P1199" s="16">
        <v>0.21308411214953299</v>
      </c>
      <c r="Q1199" s="16">
        <v>0.19051094890511</v>
      </c>
      <c r="R1199" s="16"/>
      <c r="S1199" s="16">
        <v>0.23574144486692</v>
      </c>
      <c r="T1199" s="16">
        <v>0.21291866028708101</v>
      </c>
      <c r="U1199" s="16">
        <v>0.232758620689655</v>
      </c>
      <c r="V1199" s="16">
        <v>0.216189536031589</v>
      </c>
      <c r="W1199" s="16">
        <v>0.22354211663067</v>
      </c>
      <c r="X1199" s="16">
        <v>0.19514563106796101</v>
      </c>
      <c r="Y1199" s="16">
        <v>0.15820895522388101</v>
      </c>
      <c r="Z1199" s="16"/>
      <c r="AA1199" s="16">
        <v>0.18474374255065601</v>
      </c>
      <c r="AB1199" s="16">
        <v>0.224387527839644</v>
      </c>
      <c r="AC1199" s="16"/>
      <c r="AD1199" s="16">
        <v>0.22836879432624099</v>
      </c>
      <c r="AE1199" s="16">
        <v>0.205699481865285</v>
      </c>
      <c r="AF1199" s="16"/>
      <c r="AG1199" s="16">
        <v>0.23478260869565201</v>
      </c>
      <c r="AH1199" s="16">
        <v>0.19051094890511</v>
      </c>
      <c r="AI1199" s="16"/>
      <c r="AJ1199" s="16">
        <v>0.18911174785100299</v>
      </c>
      <c r="AK1199" s="16">
        <v>0.231340643792006</v>
      </c>
      <c r="AL1199" s="16"/>
      <c r="AM1199" s="16">
        <v>0.25545171339563899</v>
      </c>
      <c r="AN1199" s="16">
        <v>0.21405750798722001</v>
      </c>
      <c r="AO1199" s="16">
        <v>0.23290426387771501</v>
      </c>
      <c r="AP1199" s="16">
        <v>0.152301255230126</v>
      </c>
      <c r="AQ1199" s="16"/>
      <c r="AR1199" s="16">
        <v>0.21069182389937099</v>
      </c>
      <c r="AS1199" s="16">
        <v>0.21222826086956501</v>
      </c>
      <c r="AT1199" s="16"/>
      <c r="AU1199" s="16">
        <v>0.242909987669544</v>
      </c>
      <c r="AV1199" s="16">
        <v>0.20610002242655301</v>
      </c>
      <c r="AW1199" s="16"/>
      <c r="AX1199" s="16">
        <v>0.18492343934040001</v>
      </c>
      <c r="AY1199" s="16">
        <v>0.21691924903867901</v>
      </c>
      <c r="AZ1199" s="16"/>
      <c r="BA1199" s="16">
        <v>0.18508287292817699</v>
      </c>
      <c r="BB1199" s="16">
        <v>0.21373268133659301</v>
      </c>
      <c r="BC1199" s="16"/>
      <c r="BD1199" s="16">
        <v>0.19057591623036599</v>
      </c>
      <c r="BE1199" s="16">
        <v>0.21645422943221301</v>
      </c>
      <c r="BF1199" s="16"/>
      <c r="BG1199" s="16">
        <v>0.18918918918918901</v>
      </c>
      <c r="BH1199" s="16">
        <v>0.21310816244471301</v>
      </c>
      <c r="BI1199" s="16"/>
      <c r="BJ1199" s="16">
        <v>0.168269230769231</v>
      </c>
      <c r="BK1199" s="16">
        <v>0.21760654326302201</v>
      </c>
      <c r="BL1199" s="16"/>
      <c r="BM1199" s="16">
        <v>0.17974683544303799</v>
      </c>
      <c r="BN1199" s="16">
        <v>0.214358974358974</v>
      </c>
      <c r="BO1199" s="16"/>
      <c r="BP1199" s="16">
        <v>0.22019867549668901</v>
      </c>
      <c r="BQ1199" s="16">
        <v>0.21067295327904001</v>
      </c>
    </row>
    <row r="1200" spans="2:69" x14ac:dyDescent="0.25">
      <c r="B1200" t="s">
        <v>550</v>
      </c>
      <c r="C1200" s="16">
        <v>0.126375711574953</v>
      </c>
      <c r="D1200" s="16">
        <v>9.0773809523809507E-2</v>
      </c>
      <c r="E1200" s="16">
        <v>0.116182572614108</v>
      </c>
      <c r="F1200" s="16">
        <v>9.9071207430340605E-2</v>
      </c>
      <c r="G1200" s="16">
        <v>0.16133720930232601</v>
      </c>
      <c r="H1200" s="16">
        <v>0.154779969650986</v>
      </c>
      <c r="I1200" s="16">
        <v>9.7099621689785601E-2</v>
      </c>
      <c r="J1200" s="16">
        <v>0.18181818181818199</v>
      </c>
      <c r="K1200" s="16">
        <v>0.13445378151260501</v>
      </c>
      <c r="L1200" s="16">
        <v>0.11504424778761101</v>
      </c>
      <c r="M1200" s="16"/>
      <c r="N1200" s="16">
        <v>0.136144578313253</v>
      </c>
      <c r="O1200" s="16">
        <v>0.128571428571429</v>
      </c>
      <c r="P1200" s="16">
        <v>0.14018691588785001</v>
      </c>
      <c r="Q1200" s="16">
        <v>0.117518248175182</v>
      </c>
      <c r="R1200" s="16"/>
      <c r="S1200" s="16">
        <v>0.12737642585551301</v>
      </c>
      <c r="T1200" s="16">
        <v>0.12200956937799</v>
      </c>
      <c r="U1200" s="16">
        <v>0.122844827586207</v>
      </c>
      <c r="V1200" s="16">
        <v>0.115498519249753</v>
      </c>
      <c r="W1200" s="16">
        <v>0.12526997840172799</v>
      </c>
      <c r="X1200" s="16">
        <v>0.13009708737864101</v>
      </c>
      <c r="Y1200" s="16">
        <v>0.14477611940298499</v>
      </c>
      <c r="Z1200" s="16"/>
      <c r="AA1200" s="16">
        <v>0.122765196662694</v>
      </c>
      <c r="AB1200" s="16">
        <v>0.12806236080178199</v>
      </c>
      <c r="AC1200" s="16"/>
      <c r="AD1200" s="16">
        <v>0.11914893617021299</v>
      </c>
      <c r="AE1200" s="16">
        <v>0.12901554404145099</v>
      </c>
      <c r="AF1200" s="16"/>
      <c r="AG1200" s="16">
        <v>0.13596837944664</v>
      </c>
      <c r="AH1200" s="16">
        <v>0.117518248175182</v>
      </c>
      <c r="AI1200" s="16"/>
      <c r="AJ1200" s="16">
        <v>0.117069177241097</v>
      </c>
      <c r="AK1200" s="16">
        <v>0.13441811107180801</v>
      </c>
      <c r="AL1200" s="16"/>
      <c r="AM1200" s="16">
        <v>0.118380062305296</v>
      </c>
      <c r="AN1200" s="16">
        <v>0.151757188498403</v>
      </c>
      <c r="AO1200" s="16">
        <v>0.129927594529364</v>
      </c>
      <c r="AP1200" s="16">
        <v>9.4560669456066906E-2</v>
      </c>
      <c r="AQ1200" s="16"/>
      <c r="AR1200" s="16">
        <v>0.126415094339623</v>
      </c>
      <c r="AS1200" s="16">
        <v>0.126358695652174</v>
      </c>
      <c r="AT1200" s="16"/>
      <c r="AU1200" s="16">
        <v>0.13810110974105999</v>
      </c>
      <c r="AV1200" s="16">
        <v>0.124243103834941</v>
      </c>
      <c r="AW1200" s="16"/>
      <c r="AX1200" s="16">
        <v>0.121319199057715</v>
      </c>
      <c r="AY1200" s="16">
        <v>0.12734675412802501</v>
      </c>
      <c r="AZ1200" s="16"/>
      <c r="BA1200" s="16">
        <v>0.10497237569060799</v>
      </c>
      <c r="BB1200" s="16">
        <v>0.127954360228199</v>
      </c>
      <c r="BC1200" s="16"/>
      <c r="BD1200" s="16">
        <v>0.121465968586387</v>
      </c>
      <c r="BE1200" s="16">
        <v>0.12746234067207399</v>
      </c>
      <c r="BF1200" s="16"/>
      <c r="BG1200" s="16">
        <v>9.45945945945946E-2</v>
      </c>
      <c r="BH1200" s="16">
        <v>0.12826698833936501</v>
      </c>
      <c r="BI1200" s="16"/>
      <c r="BJ1200" s="16">
        <v>0.141025641025641</v>
      </c>
      <c r="BK1200" s="16">
        <v>0.124408092983211</v>
      </c>
      <c r="BL1200" s="16"/>
      <c r="BM1200" s="16">
        <v>0.12151898734177199</v>
      </c>
      <c r="BN1200" s="16">
        <v>0.12676923076923099</v>
      </c>
      <c r="BO1200" s="16"/>
      <c r="BP1200" s="16">
        <v>0.13410596026490099</v>
      </c>
      <c r="BQ1200" s="16">
        <v>0.12537505357908299</v>
      </c>
    </row>
    <row r="1201" spans="2:69" x14ac:dyDescent="0.25">
      <c r="B1201" t="s">
        <v>551</v>
      </c>
      <c r="C1201" s="16">
        <v>9.6204933586337804E-2</v>
      </c>
      <c r="D1201" s="16">
        <v>5.0595238095238103E-2</v>
      </c>
      <c r="E1201" s="16">
        <v>8.8520055325034597E-2</v>
      </c>
      <c r="F1201" s="16">
        <v>6.9659442724458204E-2</v>
      </c>
      <c r="G1201" s="16">
        <v>0.12936046511627899</v>
      </c>
      <c r="H1201" s="16">
        <v>0.136570561456753</v>
      </c>
      <c r="I1201" s="16">
        <v>6.8095838587641899E-2</v>
      </c>
      <c r="J1201" s="16">
        <v>6.5656565656565705E-2</v>
      </c>
      <c r="K1201" s="16">
        <v>0.151260504201681</v>
      </c>
      <c r="L1201" s="16">
        <v>8.8495575221238895E-2</v>
      </c>
      <c r="M1201" s="16"/>
      <c r="N1201" s="16">
        <v>0.21566265060240999</v>
      </c>
      <c r="O1201" s="16">
        <v>9.6825396825396801E-2</v>
      </c>
      <c r="P1201" s="16">
        <v>8.7850467289719597E-2</v>
      </c>
      <c r="Q1201" s="16">
        <v>6.3138686131386901E-2</v>
      </c>
      <c r="R1201" s="16"/>
      <c r="S1201" s="16">
        <v>0.15019011406844099</v>
      </c>
      <c r="T1201" s="16">
        <v>8.8516746411483299E-2</v>
      </c>
      <c r="U1201" s="16">
        <v>5.8189655172413798E-2</v>
      </c>
      <c r="V1201" s="16">
        <v>0.10167818361303101</v>
      </c>
      <c r="W1201" s="16">
        <v>6.9114470842332604E-2</v>
      </c>
      <c r="X1201" s="16">
        <v>7.7669902912621394E-2</v>
      </c>
      <c r="Y1201" s="16">
        <v>0.125373134328358</v>
      </c>
      <c r="Z1201" s="16"/>
      <c r="AA1201" s="16">
        <v>7.6281287246722299E-2</v>
      </c>
      <c r="AB1201" s="16">
        <v>0.105512249443207</v>
      </c>
      <c r="AC1201" s="16"/>
      <c r="AD1201" s="16">
        <v>0.104964539007092</v>
      </c>
      <c r="AE1201" s="16">
        <v>9.3005181347150301E-2</v>
      </c>
      <c r="AF1201" s="16"/>
      <c r="AG1201" s="16">
        <v>0.13201581027668</v>
      </c>
      <c r="AH1201" s="16">
        <v>6.3138686131386901E-2</v>
      </c>
      <c r="AI1201" s="16"/>
      <c r="AJ1201" s="16">
        <v>9.2918542775276294E-2</v>
      </c>
      <c r="AK1201" s="16">
        <v>9.9044923947647703E-2</v>
      </c>
      <c r="AL1201" s="16"/>
      <c r="AM1201" s="16">
        <v>0.27102803738317799</v>
      </c>
      <c r="AN1201" s="16">
        <v>0.13258785942491999</v>
      </c>
      <c r="AO1201" s="16">
        <v>7.8439259855189097E-2</v>
      </c>
      <c r="AP1201" s="16">
        <v>4.85355648535565E-2</v>
      </c>
      <c r="AQ1201" s="16"/>
      <c r="AR1201" s="16">
        <v>7.86163522012579E-2</v>
      </c>
      <c r="AS1201" s="16">
        <v>0.103804347826087</v>
      </c>
      <c r="AT1201" s="16"/>
      <c r="AU1201" s="16">
        <v>0.10727496917385899</v>
      </c>
      <c r="AV1201" s="16">
        <v>9.4191522762951299E-2</v>
      </c>
      <c r="AW1201" s="16"/>
      <c r="AX1201" s="16">
        <v>7.1849234393404002E-2</v>
      </c>
      <c r="AY1201" s="16">
        <v>0.100882153358969</v>
      </c>
      <c r="AZ1201" s="16"/>
      <c r="BA1201" s="16">
        <v>9.9447513812154706E-2</v>
      </c>
      <c r="BB1201" s="16">
        <v>9.5965770171149101E-2</v>
      </c>
      <c r="BC1201" s="16"/>
      <c r="BD1201" s="16">
        <v>7.1204188481675396E-2</v>
      </c>
      <c r="BE1201" s="16">
        <v>0.101738122827346</v>
      </c>
      <c r="BF1201" s="16"/>
      <c r="BG1201" s="16">
        <v>9.12162162162162E-2</v>
      </c>
      <c r="BH1201" s="16">
        <v>9.6501809408926401E-2</v>
      </c>
      <c r="BI1201" s="16"/>
      <c r="BJ1201" s="16">
        <v>0.113782051282051</v>
      </c>
      <c r="BK1201" s="16">
        <v>9.3844167025398204E-2</v>
      </c>
      <c r="BL1201" s="16"/>
      <c r="BM1201" s="16">
        <v>0.15696202531645601</v>
      </c>
      <c r="BN1201" s="16">
        <v>9.1282051282051302E-2</v>
      </c>
      <c r="BO1201" s="16"/>
      <c r="BP1201" s="16">
        <v>0.10430463576158901</v>
      </c>
      <c r="BQ1201" s="16">
        <v>9.5156450921560207E-2</v>
      </c>
    </row>
    <row r="1202" spans="2:69" x14ac:dyDescent="0.25">
      <c r="C1202" s="16"/>
      <c r="D1202" s="16"/>
      <c r="E1202" s="16"/>
      <c r="F1202" s="16"/>
      <c r="G1202" s="16"/>
      <c r="H1202" s="16"/>
      <c r="I1202" s="16"/>
      <c r="J1202" s="16"/>
      <c r="K1202" s="16"/>
      <c r="L1202" s="16"/>
      <c r="M1202" s="16"/>
      <c r="N1202" s="16"/>
      <c r="O1202" s="16"/>
      <c r="P1202" s="16"/>
      <c r="Q1202" s="16"/>
      <c r="R1202" s="16"/>
      <c r="S1202" s="16"/>
      <c r="T1202" s="16"/>
      <c r="U1202" s="16"/>
      <c r="V1202" s="16"/>
      <c r="W1202" s="16"/>
      <c r="X1202" s="16"/>
      <c r="Y1202" s="16"/>
      <c r="Z1202" s="16"/>
      <c r="AA1202" s="16"/>
      <c r="AB1202" s="16"/>
      <c r="AC1202" s="16"/>
      <c r="AD1202" s="16"/>
      <c r="AE1202" s="16"/>
      <c r="AF1202" s="16"/>
      <c r="AG1202" s="16"/>
      <c r="AH1202" s="16"/>
      <c r="AI1202" s="16"/>
      <c r="AJ1202" s="16"/>
      <c r="AK1202" s="16"/>
      <c r="AL1202" s="16"/>
      <c r="AM1202" s="16"/>
      <c r="AN1202" s="16"/>
      <c r="AO1202" s="16"/>
      <c r="AP1202" s="16"/>
      <c r="AQ1202" s="16"/>
      <c r="AR1202" s="16"/>
      <c r="AS1202" s="16"/>
      <c r="AT1202" s="16"/>
      <c r="AU1202" s="16"/>
      <c r="AV1202" s="16"/>
      <c r="AW1202" s="16"/>
      <c r="AX1202" s="16"/>
      <c r="AY1202" s="16"/>
      <c r="AZ1202" s="16"/>
      <c r="BA1202" s="16"/>
      <c r="BB1202" s="16"/>
      <c r="BC1202" s="16"/>
      <c r="BD1202" s="16"/>
      <c r="BE1202" s="16"/>
      <c r="BF1202" s="16"/>
      <c r="BG1202" s="16"/>
      <c r="BH1202" s="16"/>
      <c r="BI1202" s="16"/>
      <c r="BJ1202" s="16"/>
      <c r="BK1202" s="16"/>
      <c r="BL1202" s="16"/>
      <c r="BM1202" s="16"/>
      <c r="BN1202" s="16"/>
      <c r="BO1202" s="16"/>
      <c r="BP1202" s="16"/>
      <c r="BQ1202" s="16"/>
    </row>
    <row r="1203" spans="2:69" x14ac:dyDescent="0.25">
      <c r="B1203" s="6" t="s">
        <v>554</v>
      </c>
      <c r="C1203" s="16"/>
      <c r="D1203" s="16"/>
      <c r="E1203" s="16"/>
      <c r="F1203" s="16"/>
      <c r="G1203" s="16"/>
      <c r="H1203" s="16"/>
      <c r="I1203" s="16"/>
      <c r="J1203" s="16"/>
      <c r="K1203" s="16"/>
      <c r="L1203" s="16"/>
      <c r="M1203" s="16"/>
      <c r="N1203" s="16"/>
      <c r="O1203" s="16"/>
      <c r="P1203" s="16"/>
      <c r="Q1203" s="16"/>
      <c r="R1203" s="16"/>
      <c r="S1203" s="16"/>
      <c r="T1203" s="16"/>
      <c r="U1203" s="16"/>
      <c r="V1203" s="16"/>
      <c r="W1203" s="16"/>
      <c r="X1203" s="16"/>
      <c r="Y1203" s="16"/>
      <c r="Z1203" s="16"/>
      <c r="AA1203" s="16"/>
      <c r="AB1203" s="16"/>
      <c r="AC1203" s="16"/>
      <c r="AD1203" s="16"/>
      <c r="AE1203" s="16"/>
      <c r="AF1203" s="16"/>
      <c r="AG1203" s="16"/>
      <c r="AH1203" s="16"/>
      <c r="AI1203" s="16"/>
      <c r="AJ1203" s="16"/>
      <c r="AK1203" s="16"/>
      <c r="AL1203" s="16"/>
      <c r="AM1203" s="16"/>
      <c r="AN1203" s="16"/>
      <c r="AO1203" s="16"/>
      <c r="AP1203" s="16"/>
      <c r="AQ1203" s="16"/>
      <c r="AR1203" s="16"/>
      <c r="AS1203" s="16"/>
      <c r="AT1203" s="16"/>
      <c r="AU1203" s="16"/>
      <c r="AV1203" s="16"/>
      <c r="AW1203" s="16"/>
      <c r="AX1203" s="16"/>
      <c r="AY1203" s="16"/>
      <c r="AZ1203" s="16"/>
      <c r="BA1203" s="16"/>
      <c r="BB1203" s="16"/>
      <c r="BC1203" s="16"/>
      <c r="BD1203" s="16"/>
      <c r="BE1203" s="16"/>
      <c r="BF1203" s="16"/>
      <c r="BG1203" s="16"/>
      <c r="BH1203" s="16"/>
      <c r="BI1203" s="16"/>
      <c r="BJ1203" s="16"/>
      <c r="BK1203" s="16"/>
      <c r="BL1203" s="16"/>
      <c r="BM1203" s="16"/>
      <c r="BN1203" s="16"/>
      <c r="BO1203" s="16"/>
      <c r="BP1203" s="16"/>
      <c r="BQ1203" s="16"/>
    </row>
    <row r="1204" spans="2:69" x14ac:dyDescent="0.25">
      <c r="B1204" s="23" t="s">
        <v>70</v>
      </c>
      <c r="C1204" s="16"/>
      <c r="D1204" s="16"/>
      <c r="E1204" s="16"/>
      <c r="F1204" s="16"/>
      <c r="G1204" s="16"/>
      <c r="H1204" s="16"/>
      <c r="I1204" s="16"/>
      <c r="J1204" s="16"/>
      <c r="K1204" s="16"/>
      <c r="L1204" s="16"/>
      <c r="M1204" s="16"/>
      <c r="N1204" s="16"/>
      <c r="O1204" s="16"/>
      <c r="P1204" s="16"/>
      <c r="Q1204" s="16"/>
      <c r="R1204" s="16"/>
      <c r="S1204" s="16"/>
      <c r="T1204" s="16"/>
      <c r="U1204" s="16"/>
      <c r="V1204" s="16"/>
      <c r="W1204" s="16"/>
      <c r="X1204" s="16"/>
      <c r="Y1204" s="16"/>
      <c r="Z1204" s="16"/>
      <c r="AA1204" s="16"/>
      <c r="AB1204" s="16"/>
      <c r="AC1204" s="16"/>
      <c r="AD1204" s="16"/>
      <c r="AE1204" s="16"/>
      <c r="AF1204" s="16"/>
      <c r="AG1204" s="16"/>
      <c r="AH1204" s="16"/>
      <c r="AI1204" s="16"/>
      <c r="AJ1204" s="16"/>
      <c r="AK1204" s="16"/>
      <c r="AL1204" s="16"/>
      <c r="AM1204" s="16"/>
      <c r="AN1204" s="16"/>
      <c r="AO1204" s="16"/>
      <c r="AP1204" s="16"/>
      <c r="AQ1204" s="16"/>
      <c r="AR1204" s="16"/>
      <c r="AS1204" s="16"/>
      <c r="AT1204" s="16"/>
      <c r="AU1204" s="16"/>
      <c r="AV1204" s="16"/>
      <c r="AW1204" s="16"/>
      <c r="AX1204" s="16"/>
      <c r="AY1204" s="16"/>
      <c r="AZ1204" s="16"/>
      <c r="BA1204" s="16"/>
      <c r="BB1204" s="16"/>
      <c r="BC1204" s="16"/>
      <c r="BD1204" s="16"/>
      <c r="BE1204" s="16"/>
      <c r="BF1204" s="16"/>
      <c r="BG1204" s="16"/>
      <c r="BH1204" s="16"/>
      <c r="BI1204" s="16"/>
      <c r="BJ1204" s="16"/>
      <c r="BK1204" s="16"/>
      <c r="BL1204" s="16"/>
      <c r="BM1204" s="16"/>
      <c r="BN1204" s="16"/>
      <c r="BO1204" s="16"/>
      <c r="BP1204" s="16"/>
      <c r="BQ1204" s="16"/>
    </row>
    <row r="1205" spans="2:69" x14ac:dyDescent="0.25">
      <c r="B1205" t="s">
        <v>547</v>
      </c>
      <c r="C1205" s="16">
        <v>0.53889943074003799</v>
      </c>
      <c r="D1205" s="16">
        <v>0.514880952380952</v>
      </c>
      <c r="E1205" s="16">
        <v>0.57538035961272505</v>
      </c>
      <c r="F1205" s="16">
        <v>0.59907120743034104</v>
      </c>
      <c r="G1205" s="16">
        <v>0.46511627906976699</v>
      </c>
      <c r="H1205" s="16">
        <v>0.52731411229135094</v>
      </c>
      <c r="I1205" s="16">
        <v>0.57629255989911699</v>
      </c>
      <c r="J1205" s="16">
        <v>0.48484848484848497</v>
      </c>
      <c r="K1205" s="16">
        <v>0.46218487394958002</v>
      </c>
      <c r="L1205" s="16">
        <v>0.60176991150442505</v>
      </c>
      <c r="M1205" s="16"/>
      <c r="N1205" s="16">
        <v>0.49879518072289197</v>
      </c>
      <c r="O1205" s="16">
        <v>0.56984126984127004</v>
      </c>
      <c r="P1205" s="16">
        <v>0.50280373831775704</v>
      </c>
      <c r="Q1205" s="16">
        <v>0.55802919708029197</v>
      </c>
      <c r="R1205" s="16"/>
      <c r="S1205" s="16">
        <v>0.53231939163498099</v>
      </c>
      <c r="T1205" s="16">
        <v>0.47368421052631599</v>
      </c>
      <c r="U1205" s="16">
        <v>0.48275862068965503</v>
      </c>
      <c r="V1205" s="16">
        <v>0.552813425468904</v>
      </c>
      <c r="W1205" s="16">
        <v>0.51187904967602604</v>
      </c>
      <c r="X1205" s="16">
        <v>0.55631067961165004</v>
      </c>
      <c r="Y1205" s="16">
        <v>0.59850746268656696</v>
      </c>
      <c r="Z1205" s="16"/>
      <c r="AA1205" s="16">
        <v>0.53337306317044098</v>
      </c>
      <c r="AB1205" s="16">
        <v>0.54148106904231597</v>
      </c>
      <c r="AC1205" s="16"/>
      <c r="AD1205" s="16">
        <v>0.56382978723404298</v>
      </c>
      <c r="AE1205" s="16">
        <v>0.52979274611398997</v>
      </c>
      <c r="AF1205" s="16"/>
      <c r="AG1205" s="16">
        <v>0.51818181818181797</v>
      </c>
      <c r="AH1205" s="16">
        <v>0.55802919708029197</v>
      </c>
      <c r="AI1205" s="16"/>
      <c r="AJ1205" s="16">
        <v>0.58902988129349199</v>
      </c>
      <c r="AK1205" s="16">
        <v>0.49557835160947999</v>
      </c>
      <c r="AL1205" s="16"/>
      <c r="AM1205" s="16">
        <v>0.37383177570093501</v>
      </c>
      <c r="AN1205" s="16">
        <v>0.48562300319488799</v>
      </c>
      <c r="AO1205" s="16">
        <v>0.55189058728881701</v>
      </c>
      <c r="AP1205" s="16">
        <v>0.61255230125522997</v>
      </c>
      <c r="AQ1205" s="16"/>
      <c r="AR1205" s="16">
        <v>0.52515723270440295</v>
      </c>
      <c r="AS1205" s="16">
        <v>0.54483695652173902</v>
      </c>
      <c r="AT1205" s="16"/>
      <c r="AU1205" s="16">
        <v>0.52651048088779295</v>
      </c>
      <c r="AV1205" s="16">
        <v>0.54115272482619403</v>
      </c>
      <c r="AW1205" s="16"/>
      <c r="AX1205" s="16">
        <v>0.53710247349823304</v>
      </c>
      <c r="AY1205" s="16">
        <v>0.53924451481565305</v>
      </c>
      <c r="AZ1205" s="16"/>
      <c r="BA1205" s="16">
        <v>0.51381215469613295</v>
      </c>
      <c r="BB1205" s="16">
        <v>0.54074979625101904</v>
      </c>
      <c r="BC1205" s="16"/>
      <c r="BD1205" s="16">
        <v>0.53926701570680602</v>
      </c>
      <c r="BE1205" s="16">
        <v>0.53881807647740398</v>
      </c>
      <c r="BF1205" s="16"/>
      <c r="BG1205" s="16">
        <v>0.5</v>
      </c>
      <c r="BH1205" s="16">
        <v>0.54121431443506196</v>
      </c>
      <c r="BI1205" s="16"/>
      <c r="BJ1205" s="16">
        <v>0.45833333333333298</v>
      </c>
      <c r="BK1205" s="16">
        <v>0.54972018941024503</v>
      </c>
      <c r="BL1205" s="16"/>
      <c r="BM1205" s="16">
        <v>0.52658227848101302</v>
      </c>
      <c r="BN1205" s="16">
        <v>0.539897435897436</v>
      </c>
      <c r="BO1205" s="16"/>
      <c r="BP1205" s="16">
        <v>0.51158940397351005</v>
      </c>
      <c r="BQ1205" s="16">
        <v>0.54243463351907395</v>
      </c>
    </row>
    <row r="1206" spans="2:69" x14ac:dyDescent="0.25">
      <c r="B1206" t="s">
        <v>548</v>
      </c>
      <c r="C1206" s="16">
        <v>0.242884250474383</v>
      </c>
      <c r="D1206" s="16">
        <v>0.27232142857142899</v>
      </c>
      <c r="E1206" s="16">
        <v>0.27109266943291799</v>
      </c>
      <c r="F1206" s="16">
        <v>0.232198142414861</v>
      </c>
      <c r="G1206" s="16">
        <v>0.274709302325581</v>
      </c>
      <c r="H1206" s="16">
        <v>0.22458270106221501</v>
      </c>
      <c r="I1206" s="16">
        <v>0.215636822194199</v>
      </c>
      <c r="J1206" s="16">
        <v>0.23737373737373699</v>
      </c>
      <c r="K1206" s="16">
        <v>0.21008403361344499</v>
      </c>
      <c r="L1206" s="16">
        <v>0.20353982300885001</v>
      </c>
      <c r="M1206" s="16"/>
      <c r="N1206" s="16">
        <v>0.236144578313253</v>
      </c>
      <c r="O1206" s="16">
        <v>0.206349206349206</v>
      </c>
      <c r="P1206" s="16">
        <v>0.26355140186915899</v>
      </c>
      <c r="Q1206" s="16">
        <v>0.24525547445255499</v>
      </c>
      <c r="R1206" s="16"/>
      <c r="S1206" s="16">
        <v>0.19391634980988601</v>
      </c>
      <c r="T1206" s="16">
        <v>0.26794258373205698</v>
      </c>
      <c r="U1206" s="16">
        <v>0.26724137931034497</v>
      </c>
      <c r="V1206" s="16">
        <v>0.248766041461007</v>
      </c>
      <c r="W1206" s="16">
        <v>0.27213822894168499</v>
      </c>
      <c r="X1206" s="16">
        <v>0.23592233009708699</v>
      </c>
      <c r="Y1206" s="16">
        <v>0.21940298507462699</v>
      </c>
      <c r="Z1206" s="16"/>
      <c r="AA1206" s="16">
        <v>0.24791418355184699</v>
      </c>
      <c r="AB1206" s="16">
        <v>0.24053452115812901</v>
      </c>
      <c r="AC1206" s="16"/>
      <c r="AD1206" s="16">
        <v>0.218439716312057</v>
      </c>
      <c r="AE1206" s="16">
        <v>0.25181347150259098</v>
      </c>
      <c r="AF1206" s="16"/>
      <c r="AG1206" s="16">
        <v>0.240316205533597</v>
      </c>
      <c r="AH1206" s="16">
        <v>0.24525547445255499</v>
      </c>
      <c r="AI1206" s="16"/>
      <c r="AJ1206" s="16">
        <v>0.21039705280393001</v>
      </c>
      <c r="AK1206" s="16">
        <v>0.27095861337106503</v>
      </c>
      <c r="AL1206" s="16"/>
      <c r="AM1206" s="16">
        <v>0.21495327102803699</v>
      </c>
      <c r="AN1206" s="16">
        <v>0.25718849840255598</v>
      </c>
      <c r="AO1206" s="16">
        <v>0.247787610619469</v>
      </c>
      <c r="AP1206" s="16">
        <v>0.22594142259414199</v>
      </c>
      <c r="AQ1206" s="16"/>
      <c r="AR1206" s="16">
        <v>0.25660377358490599</v>
      </c>
      <c r="AS1206" s="16">
        <v>0.23695652173913001</v>
      </c>
      <c r="AT1206" s="16"/>
      <c r="AU1206" s="16">
        <v>0.240443896424168</v>
      </c>
      <c r="AV1206" s="16">
        <v>0.24332810047095799</v>
      </c>
      <c r="AW1206" s="16"/>
      <c r="AX1206" s="16">
        <v>0.246171967020024</v>
      </c>
      <c r="AY1206" s="16">
        <v>0.24225288396290401</v>
      </c>
      <c r="AZ1206" s="16"/>
      <c r="BA1206" s="16">
        <v>0.22375690607734799</v>
      </c>
      <c r="BB1206" s="16">
        <v>0.24429502852485699</v>
      </c>
      <c r="BC1206" s="16"/>
      <c r="BD1206" s="16">
        <v>0.25549738219895302</v>
      </c>
      <c r="BE1206" s="16">
        <v>0.24009269988412499</v>
      </c>
      <c r="BF1206" s="16"/>
      <c r="BG1206" s="16">
        <v>0.239864864864865</v>
      </c>
      <c r="BH1206" s="16">
        <v>0.24306393244873301</v>
      </c>
      <c r="BI1206" s="16"/>
      <c r="BJ1206" s="16">
        <v>0.269230769230769</v>
      </c>
      <c r="BK1206" s="16">
        <v>0.23934567369780499</v>
      </c>
      <c r="BL1206" s="16"/>
      <c r="BM1206" s="16">
        <v>0.23037974683544299</v>
      </c>
      <c r="BN1206" s="16">
        <v>0.24389743589743601</v>
      </c>
      <c r="BO1206" s="16"/>
      <c r="BP1206" s="16">
        <v>0.22847682119205301</v>
      </c>
      <c r="BQ1206" s="16">
        <v>0.244749249892842</v>
      </c>
    </row>
    <row r="1207" spans="2:69" x14ac:dyDescent="0.25">
      <c r="B1207" t="s">
        <v>549</v>
      </c>
      <c r="C1207" s="16">
        <v>0.11100569259962</v>
      </c>
      <c r="D1207" s="16">
        <v>0.111607142857143</v>
      </c>
      <c r="E1207" s="16">
        <v>9.1286307053941904E-2</v>
      </c>
      <c r="F1207" s="16">
        <v>0.10216718266253901</v>
      </c>
      <c r="G1207" s="16">
        <v>9.8837209302325604E-2</v>
      </c>
      <c r="H1207" s="16">
        <v>0.130500758725341</v>
      </c>
      <c r="I1207" s="16">
        <v>0.110970996216898</v>
      </c>
      <c r="J1207" s="16">
        <v>0.13131313131313099</v>
      </c>
      <c r="K1207" s="16">
        <v>0.10084033613445401</v>
      </c>
      <c r="L1207" s="16">
        <v>0.106194690265487</v>
      </c>
      <c r="M1207" s="16"/>
      <c r="N1207" s="16">
        <v>0.155421686746988</v>
      </c>
      <c r="O1207" s="16">
        <v>0.12539682539682501</v>
      </c>
      <c r="P1207" s="16">
        <v>0.12990654205607499</v>
      </c>
      <c r="Q1207" s="16">
        <v>8.6861313868613094E-2</v>
      </c>
      <c r="R1207" s="16"/>
      <c r="S1207" s="16">
        <v>0.16159695817490499</v>
      </c>
      <c r="T1207" s="16">
        <v>0.13636363636363599</v>
      </c>
      <c r="U1207" s="16">
        <v>0.107758620689655</v>
      </c>
      <c r="V1207" s="16">
        <v>0.119447186574531</v>
      </c>
      <c r="W1207" s="16">
        <v>0.10907127429805601</v>
      </c>
      <c r="X1207" s="16">
        <v>8.8349514563106801E-2</v>
      </c>
      <c r="Y1207" s="16">
        <v>7.3134328358209003E-2</v>
      </c>
      <c r="Z1207" s="16"/>
      <c r="AA1207" s="16">
        <v>0.107866507747318</v>
      </c>
      <c r="AB1207" s="16">
        <v>0.112472160356347</v>
      </c>
      <c r="AC1207" s="16"/>
      <c r="AD1207" s="16">
        <v>0.121276595744681</v>
      </c>
      <c r="AE1207" s="16">
        <v>0.10725388601036299</v>
      </c>
      <c r="AF1207" s="16"/>
      <c r="AG1207" s="16">
        <v>0.137154150197628</v>
      </c>
      <c r="AH1207" s="16">
        <v>8.6861313868613094E-2</v>
      </c>
      <c r="AI1207" s="16"/>
      <c r="AJ1207" s="16">
        <v>8.6778550961932002E-2</v>
      </c>
      <c r="AK1207" s="16">
        <v>0.13194198797311599</v>
      </c>
      <c r="AL1207" s="16"/>
      <c r="AM1207" s="16">
        <v>0.23676012461059201</v>
      </c>
      <c r="AN1207" s="16">
        <v>0.140575079872204</v>
      </c>
      <c r="AO1207" s="16">
        <v>0.103781174577635</v>
      </c>
      <c r="AP1207" s="16">
        <v>6.1087866108786602E-2</v>
      </c>
      <c r="AQ1207" s="16"/>
      <c r="AR1207" s="16">
        <v>0.110691823899371</v>
      </c>
      <c r="AS1207" s="16">
        <v>0.111141304347826</v>
      </c>
      <c r="AT1207" s="16"/>
      <c r="AU1207" s="16">
        <v>0.12700369913686799</v>
      </c>
      <c r="AV1207" s="16">
        <v>0.108095985647006</v>
      </c>
      <c r="AW1207" s="16"/>
      <c r="AX1207" s="16">
        <v>0.11307420494699599</v>
      </c>
      <c r="AY1207" s="16">
        <v>0.110608459624519</v>
      </c>
      <c r="AZ1207" s="16"/>
      <c r="BA1207" s="16">
        <v>0.116022099447514</v>
      </c>
      <c r="BB1207" s="16">
        <v>0.110635696821516</v>
      </c>
      <c r="BC1207" s="16"/>
      <c r="BD1207" s="16">
        <v>8.6910994764397898E-2</v>
      </c>
      <c r="BE1207" s="16">
        <v>0.116338354577057</v>
      </c>
      <c r="BF1207" s="16"/>
      <c r="BG1207" s="16">
        <v>0.10472972972973001</v>
      </c>
      <c r="BH1207" s="16">
        <v>0.11137917169280299</v>
      </c>
      <c r="BI1207" s="16"/>
      <c r="BJ1207" s="16">
        <v>9.4551282051282007E-2</v>
      </c>
      <c r="BK1207" s="16">
        <v>0.11321566939302601</v>
      </c>
      <c r="BL1207" s="16"/>
      <c r="BM1207" s="16">
        <v>0.10886075949367099</v>
      </c>
      <c r="BN1207" s="16">
        <v>0.111179487179487</v>
      </c>
      <c r="BO1207" s="16"/>
      <c r="BP1207" s="16">
        <v>0.14569536423841101</v>
      </c>
      <c r="BQ1207" s="16">
        <v>0.10651521645949399</v>
      </c>
    </row>
    <row r="1208" spans="2:69" x14ac:dyDescent="0.25">
      <c r="B1208" t="s">
        <v>550</v>
      </c>
      <c r="C1208" s="16">
        <v>7.0208728652751407E-2</v>
      </c>
      <c r="D1208" s="16">
        <v>7.4404761904761904E-2</v>
      </c>
      <c r="E1208" s="16">
        <v>4.4260027662517298E-2</v>
      </c>
      <c r="F1208" s="16">
        <v>4.4891640866873098E-2</v>
      </c>
      <c r="G1208" s="16">
        <v>9.0116279069767394E-2</v>
      </c>
      <c r="H1208" s="16">
        <v>7.4355083459787599E-2</v>
      </c>
      <c r="I1208" s="16">
        <v>6.6834804539722598E-2</v>
      </c>
      <c r="J1208" s="16">
        <v>0.11616161616161599</v>
      </c>
      <c r="K1208" s="16">
        <v>0.13445378151260501</v>
      </c>
      <c r="L1208" s="16">
        <v>6.1946902654867297E-2</v>
      </c>
      <c r="M1208" s="16"/>
      <c r="N1208" s="16">
        <v>5.54216867469879E-2</v>
      </c>
      <c r="O1208" s="16">
        <v>8.5714285714285701E-2</v>
      </c>
      <c r="P1208" s="16">
        <v>7.4766355140186896E-2</v>
      </c>
      <c r="Q1208" s="16">
        <v>6.9343065693430697E-2</v>
      </c>
      <c r="R1208" s="16"/>
      <c r="S1208" s="16">
        <v>6.4638783269962002E-2</v>
      </c>
      <c r="T1208" s="16">
        <v>7.8947368421052599E-2</v>
      </c>
      <c r="U1208" s="16">
        <v>0.10344827586206901</v>
      </c>
      <c r="V1208" s="16">
        <v>5.6268509378084898E-2</v>
      </c>
      <c r="W1208" s="16">
        <v>7.2354211663067006E-2</v>
      </c>
      <c r="X1208" s="16">
        <v>7.6699029126213597E-2</v>
      </c>
      <c r="Y1208" s="16">
        <v>6.1194029850746297E-2</v>
      </c>
      <c r="Z1208" s="16"/>
      <c r="AA1208" s="16">
        <v>7.6281287246722299E-2</v>
      </c>
      <c r="AB1208" s="16">
        <v>6.7371937639198201E-2</v>
      </c>
      <c r="AC1208" s="16"/>
      <c r="AD1208" s="16">
        <v>6.5248226950354593E-2</v>
      </c>
      <c r="AE1208" s="16">
        <v>7.2020725388601006E-2</v>
      </c>
      <c r="AF1208" s="16"/>
      <c r="AG1208" s="16">
        <v>7.1146245059288502E-2</v>
      </c>
      <c r="AH1208" s="16">
        <v>6.9343065693430697E-2</v>
      </c>
      <c r="AI1208" s="16"/>
      <c r="AJ1208" s="16">
        <v>7.0814572247237001E-2</v>
      </c>
      <c r="AK1208" s="16">
        <v>6.9685178634595002E-2</v>
      </c>
      <c r="AL1208" s="16"/>
      <c r="AM1208" s="16">
        <v>8.7227414330218106E-2</v>
      </c>
      <c r="AN1208" s="16">
        <v>6.9488817891373802E-2</v>
      </c>
      <c r="AO1208" s="16">
        <v>7.1198712791633104E-2</v>
      </c>
      <c r="AP1208" s="16">
        <v>6.3598326359832605E-2</v>
      </c>
      <c r="AQ1208" s="16"/>
      <c r="AR1208" s="16">
        <v>6.8553459119496896E-2</v>
      </c>
      <c r="AS1208" s="16">
        <v>7.0923913043478296E-2</v>
      </c>
      <c r="AT1208" s="16"/>
      <c r="AU1208" s="16">
        <v>7.52157829839704E-2</v>
      </c>
      <c r="AV1208" s="16">
        <v>6.9298048889885597E-2</v>
      </c>
      <c r="AW1208" s="16"/>
      <c r="AX1208" s="16">
        <v>7.3027090694935196E-2</v>
      </c>
      <c r="AY1208" s="16">
        <v>6.9667496041619495E-2</v>
      </c>
      <c r="AZ1208" s="16"/>
      <c r="BA1208" s="16">
        <v>0.10497237569060799</v>
      </c>
      <c r="BB1208" s="16">
        <v>6.7644661776691095E-2</v>
      </c>
      <c r="BC1208" s="16"/>
      <c r="BD1208" s="16">
        <v>8.2722513089005204E-2</v>
      </c>
      <c r="BE1208" s="16">
        <v>6.74391657010429E-2</v>
      </c>
      <c r="BF1208" s="16"/>
      <c r="BG1208" s="16">
        <v>0.111486486486486</v>
      </c>
      <c r="BH1208" s="16">
        <v>6.7752312022517094E-2</v>
      </c>
      <c r="BI1208" s="16"/>
      <c r="BJ1208" s="16">
        <v>9.9358974358974395E-2</v>
      </c>
      <c r="BK1208" s="16">
        <v>6.6293585880327202E-2</v>
      </c>
      <c r="BL1208" s="16"/>
      <c r="BM1208" s="16">
        <v>8.1012658227848103E-2</v>
      </c>
      <c r="BN1208" s="16">
        <v>6.9333333333333302E-2</v>
      </c>
      <c r="BO1208" s="16"/>
      <c r="BP1208" s="16">
        <v>8.9403973509933801E-2</v>
      </c>
      <c r="BQ1208" s="16">
        <v>6.7723960565795105E-2</v>
      </c>
    </row>
    <row r="1209" spans="2:69" x14ac:dyDescent="0.25">
      <c r="B1209" t="s">
        <v>551</v>
      </c>
      <c r="C1209" s="16">
        <v>3.7001897533206797E-2</v>
      </c>
      <c r="D1209" s="16">
        <v>2.6785714285714302E-2</v>
      </c>
      <c r="E1209" s="16">
        <v>1.7980636237897599E-2</v>
      </c>
      <c r="F1209" s="16">
        <v>2.1671826625387001E-2</v>
      </c>
      <c r="G1209" s="16">
        <v>7.12209302325581E-2</v>
      </c>
      <c r="H1209" s="16">
        <v>4.3247344461305001E-2</v>
      </c>
      <c r="I1209" s="16">
        <v>3.02648171500631E-2</v>
      </c>
      <c r="J1209" s="16">
        <v>3.03030303030303E-2</v>
      </c>
      <c r="K1209" s="16">
        <v>9.2436974789915999E-2</v>
      </c>
      <c r="L1209" s="16">
        <v>2.6548672566371698E-2</v>
      </c>
      <c r="M1209" s="16"/>
      <c r="N1209" s="16">
        <v>5.4216867469879498E-2</v>
      </c>
      <c r="O1209" s="16">
        <v>1.26984126984127E-2</v>
      </c>
      <c r="P1209" s="16">
        <v>2.8971962616822399E-2</v>
      </c>
      <c r="Q1209" s="16">
        <v>4.0510948905109499E-2</v>
      </c>
      <c r="R1209" s="16"/>
      <c r="S1209" s="16">
        <v>4.7528517110266198E-2</v>
      </c>
      <c r="T1209" s="16">
        <v>4.3062200956937802E-2</v>
      </c>
      <c r="U1209" s="16">
        <v>3.8793103448275898E-2</v>
      </c>
      <c r="V1209" s="16">
        <v>2.2704837117472901E-2</v>
      </c>
      <c r="W1209" s="16">
        <v>3.4557235421166302E-2</v>
      </c>
      <c r="X1209" s="16">
        <v>4.2718446601941698E-2</v>
      </c>
      <c r="Y1209" s="16">
        <v>4.7761194029850698E-2</v>
      </c>
      <c r="Z1209" s="16"/>
      <c r="AA1209" s="16">
        <v>3.4564958283671003E-2</v>
      </c>
      <c r="AB1209" s="16">
        <v>3.8140311804008897E-2</v>
      </c>
      <c r="AC1209" s="16"/>
      <c r="AD1209" s="16">
        <v>3.12056737588652E-2</v>
      </c>
      <c r="AE1209" s="16">
        <v>3.9119170984455998E-2</v>
      </c>
      <c r="AF1209" s="16"/>
      <c r="AG1209" s="16">
        <v>3.3201581027668001E-2</v>
      </c>
      <c r="AH1209" s="16">
        <v>4.0510948905109499E-2</v>
      </c>
      <c r="AI1209" s="16"/>
      <c r="AJ1209" s="16">
        <v>4.2979942693409698E-2</v>
      </c>
      <c r="AK1209" s="16">
        <v>3.1835868411743899E-2</v>
      </c>
      <c r="AL1209" s="16"/>
      <c r="AM1209" s="16">
        <v>8.7227414330218106E-2</v>
      </c>
      <c r="AN1209" s="16">
        <v>4.7124600638977603E-2</v>
      </c>
      <c r="AO1209" s="16">
        <v>2.5341914722445701E-2</v>
      </c>
      <c r="AP1209" s="16">
        <v>3.6820083682008398E-2</v>
      </c>
      <c r="AQ1209" s="16"/>
      <c r="AR1209" s="16">
        <v>3.8993710691823898E-2</v>
      </c>
      <c r="AS1209" s="16">
        <v>3.61413043478261E-2</v>
      </c>
      <c r="AT1209" s="16"/>
      <c r="AU1209" s="16">
        <v>3.0826140567201E-2</v>
      </c>
      <c r="AV1209" s="16">
        <v>3.81251401659565E-2</v>
      </c>
      <c r="AW1209" s="16"/>
      <c r="AX1209" s="16">
        <v>3.06242638398115E-2</v>
      </c>
      <c r="AY1209" s="16">
        <v>3.8226645555304202E-2</v>
      </c>
      <c r="AZ1209" s="16"/>
      <c r="BA1209" s="16">
        <v>4.1436464088397802E-2</v>
      </c>
      <c r="BB1209" s="16">
        <v>3.6674816625916901E-2</v>
      </c>
      <c r="BC1209" s="16"/>
      <c r="BD1209" s="16">
        <v>3.5602094240837698E-2</v>
      </c>
      <c r="BE1209" s="16">
        <v>3.7311703360370797E-2</v>
      </c>
      <c r="BF1209" s="16"/>
      <c r="BG1209" s="16">
        <v>4.3918918918918901E-2</v>
      </c>
      <c r="BH1209" s="16">
        <v>3.6590269400884598E-2</v>
      </c>
      <c r="BI1209" s="16"/>
      <c r="BJ1209" s="16">
        <v>7.8525641025640996E-2</v>
      </c>
      <c r="BK1209" s="16">
        <v>3.1424881618596599E-2</v>
      </c>
      <c r="BL1209" s="16"/>
      <c r="BM1209" s="16">
        <v>5.3164556962025301E-2</v>
      </c>
      <c r="BN1209" s="16">
        <v>3.5692307692307697E-2</v>
      </c>
      <c r="BO1209" s="16"/>
      <c r="BP1209" s="16">
        <v>2.48344370860927E-2</v>
      </c>
      <c r="BQ1209" s="16">
        <v>3.8576939562794697E-2</v>
      </c>
    </row>
    <row r="1210" spans="2:69" x14ac:dyDescent="0.25">
      <c r="C1210" s="16"/>
      <c r="D1210" s="16"/>
      <c r="E1210" s="16"/>
      <c r="F1210" s="16"/>
      <c r="G1210" s="16"/>
      <c r="H1210" s="16"/>
      <c r="I1210" s="16"/>
      <c r="J1210" s="16"/>
      <c r="K1210" s="16"/>
      <c r="L1210" s="16"/>
      <c r="M1210" s="16"/>
      <c r="N1210" s="16"/>
      <c r="O1210" s="16"/>
      <c r="P1210" s="16"/>
      <c r="Q1210" s="16"/>
      <c r="R1210" s="16"/>
      <c r="S1210" s="16"/>
      <c r="T1210" s="16"/>
      <c r="U1210" s="16"/>
      <c r="V1210" s="16"/>
      <c r="W1210" s="16"/>
      <c r="X1210" s="16"/>
      <c r="Y1210" s="16"/>
      <c r="Z1210" s="16"/>
      <c r="AA1210" s="16"/>
      <c r="AB1210" s="16"/>
      <c r="AC1210" s="16"/>
      <c r="AD1210" s="16"/>
      <c r="AE1210" s="16"/>
      <c r="AF1210" s="16"/>
      <c r="AG1210" s="16"/>
      <c r="AH1210" s="16"/>
      <c r="AI1210" s="16"/>
      <c r="AJ1210" s="16"/>
      <c r="AK1210" s="16"/>
      <c r="AL1210" s="16"/>
      <c r="AM1210" s="16"/>
      <c r="AN1210" s="16"/>
      <c r="AO1210" s="16"/>
      <c r="AP1210" s="16"/>
      <c r="AQ1210" s="16"/>
      <c r="AR1210" s="16"/>
      <c r="AS1210" s="16"/>
      <c r="AT1210" s="16"/>
      <c r="AU1210" s="16"/>
      <c r="AV1210" s="16"/>
      <c r="AW1210" s="16"/>
      <c r="AX1210" s="16"/>
      <c r="AY1210" s="16"/>
      <c r="AZ1210" s="16"/>
      <c r="BA1210" s="16"/>
      <c r="BB1210" s="16"/>
      <c r="BC1210" s="16"/>
      <c r="BD1210" s="16"/>
      <c r="BE1210" s="16"/>
      <c r="BF1210" s="16"/>
      <c r="BG1210" s="16"/>
      <c r="BH1210" s="16"/>
      <c r="BI1210" s="16"/>
      <c r="BJ1210" s="16"/>
      <c r="BK1210" s="16"/>
      <c r="BL1210" s="16"/>
      <c r="BM1210" s="16"/>
      <c r="BN1210" s="16"/>
      <c r="BO1210" s="16"/>
      <c r="BP1210" s="16"/>
      <c r="BQ1210" s="16"/>
    </row>
    <row r="1211" spans="2:69" x14ac:dyDescent="0.25">
      <c r="B1211" s="6" t="s">
        <v>555</v>
      </c>
      <c r="C1211" s="16"/>
      <c r="D1211" s="16"/>
      <c r="E1211" s="16"/>
      <c r="F1211" s="16"/>
      <c r="G1211" s="16"/>
      <c r="H1211" s="16"/>
      <c r="I1211" s="16"/>
      <c r="J1211" s="16"/>
      <c r="K1211" s="16"/>
      <c r="L1211" s="16"/>
      <c r="M1211" s="16"/>
      <c r="N1211" s="16"/>
      <c r="O1211" s="16"/>
      <c r="P1211" s="16"/>
      <c r="Q1211" s="16"/>
      <c r="R1211" s="16"/>
      <c r="S1211" s="16"/>
      <c r="T1211" s="16"/>
      <c r="U1211" s="16"/>
      <c r="V1211" s="16"/>
      <c r="W1211" s="16"/>
      <c r="X1211" s="16"/>
      <c r="Y1211" s="16"/>
      <c r="Z1211" s="16"/>
      <c r="AA1211" s="16"/>
      <c r="AB1211" s="16"/>
      <c r="AC1211" s="16"/>
      <c r="AD1211" s="16"/>
      <c r="AE1211" s="16"/>
      <c r="AF1211" s="16"/>
      <c r="AG1211" s="16"/>
      <c r="AH1211" s="16"/>
      <c r="AI1211" s="16"/>
      <c r="AJ1211" s="16"/>
      <c r="AK1211" s="16"/>
      <c r="AL1211" s="16"/>
      <c r="AM1211" s="16"/>
      <c r="AN1211" s="16"/>
      <c r="AO1211" s="16"/>
      <c r="AP1211" s="16"/>
      <c r="AQ1211" s="16"/>
      <c r="AR1211" s="16"/>
      <c r="AS1211" s="16"/>
      <c r="AT1211" s="16"/>
      <c r="AU1211" s="16"/>
      <c r="AV1211" s="16"/>
      <c r="AW1211" s="16"/>
      <c r="AX1211" s="16"/>
      <c r="AY1211" s="16"/>
      <c r="AZ1211" s="16"/>
      <c r="BA1211" s="16"/>
      <c r="BB1211" s="16"/>
      <c r="BC1211" s="16"/>
      <c r="BD1211" s="16"/>
      <c r="BE1211" s="16"/>
      <c r="BF1211" s="16"/>
      <c r="BG1211" s="16"/>
      <c r="BH1211" s="16"/>
      <c r="BI1211" s="16"/>
      <c r="BJ1211" s="16"/>
      <c r="BK1211" s="16"/>
      <c r="BL1211" s="16"/>
      <c r="BM1211" s="16"/>
      <c r="BN1211" s="16"/>
      <c r="BO1211" s="16"/>
      <c r="BP1211" s="16"/>
      <c r="BQ1211" s="16"/>
    </row>
    <row r="1212" spans="2:69" x14ac:dyDescent="0.25">
      <c r="B1212" s="23" t="s">
        <v>70</v>
      </c>
      <c r="C1212" s="16"/>
      <c r="D1212" s="16"/>
      <c r="E1212" s="16"/>
      <c r="F1212" s="16"/>
      <c r="G1212" s="16"/>
      <c r="H1212" s="16"/>
      <c r="I1212" s="16"/>
      <c r="J1212" s="16"/>
      <c r="K1212" s="16"/>
      <c r="L1212" s="16"/>
      <c r="M1212" s="16"/>
      <c r="N1212" s="16"/>
      <c r="O1212" s="16"/>
      <c r="P1212" s="16"/>
      <c r="Q1212" s="16"/>
      <c r="R1212" s="16"/>
      <c r="S1212" s="16"/>
      <c r="T1212" s="16"/>
      <c r="U1212" s="16"/>
      <c r="V1212" s="16"/>
      <c r="W1212" s="16"/>
      <c r="X1212" s="16"/>
      <c r="Y1212" s="16"/>
      <c r="Z1212" s="16"/>
      <c r="AA1212" s="16"/>
      <c r="AB1212" s="16"/>
      <c r="AC1212" s="16"/>
      <c r="AD1212" s="16"/>
      <c r="AE1212" s="16"/>
      <c r="AF1212" s="16"/>
      <c r="AG1212" s="16"/>
      <c r="AH1212" s="16"/>
      <c r="AI1212" s="16"/>
      <c r="AJ1212" s="16"/>
      <c r="AK1212" s="16"/>
      <c r="AL1212" s="16"/>
      <c r="AM1212" s="16"/>
      <c r="AN1212" s="16"/>
      <c r="AO1212" s="16"/>
      <c r="AP1212" s="16"/>
      <c r="AQ1212" s="16"/>
      <c r="AR1212" s="16"/>
      <c r="AS1212" s="16"/>
      <c r="AT1212" s="16"/>
      <c r="AU1212" s="16"/>
      <c r="AV1212" s="16"/>
      <c r="AW1212" s="16"/>
      <c r="AX1212" s="16"/>
      <c r="AY1212" s="16"/>
      <c r="AZ1212" s="16"/>
      <c r="BA1212" s="16"/>
      <c r="BB1212" s="16"/>
      <c r="BC1212" s="16"/>
      <c r="BD1212" s="16"/>
      <c r="BE1212" s="16"/>
      <c r="BF1212" s="16"/>
      <c r="BG1212" s="16"/>
      <c r="BH1212" s="16"/>
      <c r="BI1212" s="16"/>
      <c r="BJ1212" s="16"/>
      <c r="BK1212" s="16"/>
      <c r="BL1212" s="16"/>
      <c r="BM1212" s="16"/>
      <c r="BN1212" s="16"/>
      <c r="BO1212" s="16"/>
      <c r="BP1212" s="16"/>
      <c r="BQ1212" s="16"/>
    </row>
    <row r="1213" spans="2:69" x14ac:dyDescent="0.25">
      <c r="B1213" t="s">
        <v>547</v>
      </c>
      <c r="C1213" s="16">
        <v>0.36603415559772301</v>
      </c>
      <c r="D1213" s="16">
        <v>0.389880952380952</v>
      </c>
      <c r="E1213" s="16">
        <v>0.40663900414937798</v>
      </c>
      <c r="F1213" s="16">
        <v>0.43188854489164102</v>
      </c>
      <c r="G1213" s="16">
        <v>0.334302325581395</v>
      </c>
      <c r="H1213" s="16">
        <v>0.33004552352048599</v>
      </c>
      <c r="I1213" s="16">
        <v>0.37578814627995</v>
      </c>
      <c r="J1213" s="16">
        <v>0.26262626262626299</v>
      </c>
      <c r="K1213" s="16">
        <v>0.36134453781512599</v>
      </c>
      <c r="L1213" s="16">
        <v>0.31858407079646001</v>
      </c>
      <c r="M1213" s="16"/>
      <c r="N1213" s="16">
        <v>0.29397590361445802</v>
      </c>
      <c r="O1213" s="16">
        <v>0.31904761904761902</v>
      </c>
      <c r="P1213" s="16">
        <v>0.347663551401869</v>
      </c>
      <c r="Q1213" s="16">
        <v>0.40583941605839402</v>
      </c>
      <c r="R1213" s="16"/>
      <c r="S1213" s="16">
        <v>0.33460076045627402</v>
      </c>
      <c r="T1213" s="16">
        <v>0.32296650717703401</v>
      </c>
      <c r="U1213" s="16">
        <v>0.36206896551724099</v>
      </c>
      <c r="V1213" s="16">
        <v>0.334649555774926</v>
      </c>
      <c r="W1213" s="16">
        <v>0.37149028077753798</v>
      </c>
      <c r="X1213" s="16">
        <v>0.41262135922330101</v>
      </c>
      <c r="Y1213" s="16">
        <v>0.43134328358209001</v>
      </c>
      <c r="Z1213" s="16"/>
      <c r="AA1213" s="16">
        <v>0.44398092967818797</v>
      </c>
      <c r="AB1213" s="16">
        <v>0.32962138084632497</v>
      </c>
      <c r="AC1213" s="16"/>
      <c r="AD1213" s="16">
        <v>0.37092198581560298</v>
      </c>
      <c r="AE1213" s="16">
        <v>0.36424870466321202</v>
      </c>
      <c r="AF1213" s="16"/>
      <c r="AG1213" s="16">
        <v>0.322924901185771</v>
      </c>
      <c r="AH1213" s="16">
        <v>0.40583941605839402</v>
      </c>
      <c r="AI1213" s="16"/>
      <c r="AJ1213" s="16">
        <v>0.44126074498567303</v>
      </c>
      <c r="AK1213" s="16">
        <v>0.30102582242660098</v>
      </c>
      <c r="AL1213" s="16"/>
      <c r="AM1213" s="16">
        <v>0.18068535825545201</v>
      </c>
      <c r="AN1213" s="16">
        <v>0.249201277955272</v>
      </c>
      <c r="AO1213" s="16">
        <v>0.35076427996782</v>
      </c>
      <c r="AP1213" s="16">
        <v>0.56903765690376595</v>
      </c>
      <c r="AQ1213" s="16"/>
      <c r="AR1213" s="16">
        <v>0.42955974842767303</v>
      </c>
      <c r="AS1213" s="16">
        <v>0.33858695652173898</v>
      </c>
      <c r="AT1213" s="16"/>
      <c r="AU1213" s="16">
        <v>0.40320591861898902</v>
      </c>
      <c r="AV1213" s="16">
        <v>0.35927337968154299</v>
      </c>
      <c r="AW1213" s="16"/>
      <c r="AX1213" s="16">
        <v>0.399293286219081</v>
      </c>
      <c r="AY1213" s="16">
        <v>0.35964713865641301</v>
      </c>
      <c r="AZ1213" s="16"/>
      <c r="BA1213" s="16">
        <v>0.35911602209944798</v>
      </c>
      <c r="BB1213" s="16">
        <v>0.36654441727791398</v>
      </c>
      <c r="BC1213" s="16"/>
      <c r="BD1213" s="16">
        <v>0.35602094240837701</v>
      </c>
      <c r="BE1213" s="16">
        <v>0.36825028968713802</v>
      </c>
      <c r="BF1213" s="16"/>
      <c r="BG1213" s="16">
        <v>0.38851351351351299</v>
      </c>
      <c r="BH1213" s="16">
        <v>0.36469642139123398</v>
      </c>
      <c r="BI1213" s="16"/>
      <c r="BJ1213" s="16">
        <v>0.381410256410256</v>
      </c>
      <c r="BK1213" s="16">
        <v>0.36396900559621198</v>
      </c>
      <c r="BL1213" s="16"/>
      <c r="BM1213" s="16">
        <v>0.47848101265822801</v>
      </c>
      <c r="BN1213" s="16">
        <v>0.35692307692307701</v>
      </c>
      <c r="BO1213" s="16"/>
      <c r="BP1213" s="16">
        <v>0.39735099337748297</v>
      </c>
      <c r="BQ1213" s="16">
        <v>0.36198028289755702</v>
      </c>
    </row>
    <row r="1214" spans="2:69" x14ac:dyDescent="0.25">
      <c r="B1214" t="s">
        <v>548</v>
      </c>
      <c r="C1214" s="16">
        <v>0.28178368121442099</v>
      </c>
      <c r="D1214" s="16">
        <v>0.32291666666666702</v>
      </c>
      <c r="E1214" s="16">
        <v>0.329183955739972</v>
      </c>
      <c r="F1214" s="16">
        <v>0.26470588235294101</v>
      </c>
      <c r="G1214" s="16">
        <v>0.28197674418604701</v>
      </c>
      <c r="H1214" s="16">
        <v>0.24279210925644901</v>
      </c>
      <c r="I1214" s="16">
        <v>0.30390920554855</v>
      </c>
      <c r="J1214" s="16">
        <v>0.23737373737373699</v>
      </c>
      <c r="K1214" s="16">
        <v>0.20168067226890801</v>
      </c>
      <c r="L1214" s="16">
        <v>0.29203539823008901</v>
      </c>
      <c r="M1214" s="16"/>
      <c r="N1214" s="16">
        <v>0.25060240963855401</v>
      </c>
      <c r="O1214" s="16">
        <v>0.30317460317460299</v>
      </c>
      <c r="P1214" s="16">
        <v>0.28317757009345801</v>
      </c>
      <c r="Q1214" s="16">
        <v>0.285766423357664</v>
      </c>
      <c r="R1214" s="16"/>
      <c r="S1214" s="16">
        <v>0.26806083650190099</v>
      </c>
      <c r="T1214" s="16">
        <v>0.28947368421052599</v>
      </c>
      <c r="U1214" s="16">
        <v>0.28879310344827602</v>
      </c>
      <c r="V1214" s="16">
        <v>0.29812438302073102</v>
      </c>
      <c r="W1214" s="16">
        <v>0.30345572354211697</v>
      </c>
      <c r="X1214" s="16">
        <v>0.277669902912621</v>
      </c>
      <c r="Y1214" s="16">
        <v>0.25671641791044802</v>
      </c>
      <c r="Z1214" s="16"/>
      <c r="AA1214" s="16">
        <v>0.28307508939213299</v>
      </c>
      <c r="AB1214" s="16">
        <v>0.28118040089086899</v>
      </c>
      <c r="AC1214" s="16"/>
      <c r="AD1214" s="16">
        <v>0.26241134751772999</v>
      </c>
      <c r="AE1214" s="16">
        <v>0.28886010362694298</v>
      </c>
      <c r="AF1214" s="16"/>
      <c r="AG1214" s="16">
        <v>0.27747035573122503</v>
      </c>
      <c r="AH1214" s="16">
        <v>0.285766423357664</v>
      </c>
      <c r="AI1214" s="16"/>
      <c r="AJ1214" s="16">
        <v>0.26320098239869</v>
      </c>
      <c r="AK1214" s="16">
        <v>0.297842235585426</v>
      </c>
      <c r="AL1214" s="16"/>
      <c r="AM1214" s="16">
        <v>0.18691588785046701</v>
      </c>
      <c r="AN1214" s="16">
        <v>0.27476038338658099</v>
      </c>
      <c r="AO1214" s="16">
        <v>0.31979082864038599</v>
      </c>
      <c r="AP1214" s="16">
        <v>0.23430962343096201</v>
      </c>
      <c r="AQ1214" s="16"/>
      <c r="AR1214" s="16">
        <v>0.28238993710691801</v>
      </c>
      <c r="AS1214" s="16">
        <v>0.28152173913043499</v>
      </c>
      <c r="AT1214" s="16"/>
      <c r="AU1214" s="16">
        <v>0.26633785450061698</v>
      </c>
      <c r="AV1214" s="16">
        <v>0.28459295806234602</v>
      </c>
      <c r="AW1214" s="16"/>
      <c r="AX1214" s="16">
        <v>0.27326266195524102</v>
      </c>
      <c r="AY1214" s="16">
        <v>0.28342004071477001</v>
      </c>
      <c r="AZ1214" s="16"/>
      <c r="BA1214" s="16">
        <v>0.25138121546961301</v>
      </c>
      <c r="BB1214" s="16">
        <v>0.28402607986960099</v>
      </c>
      <c r="BC1214" s="16"/>
      <c r="BD1214" s="16">
        <v>0.28900523560209401</v>
      </c>
      <c r="BE1214" s="16">
        <v>0.28018539976825002</v>
      </c>
      <c r="BF1214" s="16"/>
      <c r="BG1214" s="16">
        <v>0.27364864864864902</v>
      </c>
      <c r="BH1214" s="16">
        <v>0.28226779252111001</v>
      </c>
      <c r="BI1214" s="16"/>
      <c r="BJ1214" s="16">
        <v>0.25961538461538503</v>
      </c>
      <c r="BK1214" s="16">
        <v>0.28476108480413298</v>
      </c>
      <c r="BL1214" s="16"/>
      <c r="BM1214" s="16">
        <v>0.20759493670886101</v>
      </c>
      <c r="BN1214" s="16">
        <v>0.28779487179487201</v>
      </c>
      <c r="BO1214" s="16"/>
      <c r="BP1214" s="16">
        <v>0.28973509933774799</v>
      </c>
      <c r="BQ1214" s="16">
        <v>0.28075439348478398</v>
      </c>
    </row>
    <row r="1215" spans="2:69" x14ac:dyDescent="0.25">
      <c r="B1215" t="s">
        <v>549</v>
      </c>
      <c r="C1215" s="16">
        <v>0.17552182163187899</v>
      </c>
      <c r="D1215" s="16">
        <v>0.15029761904761901</v>
      </c>
      <c r="E1215" s="16">
        <v>0.16874135546334701</v>
      </c>
      <c r="F1215" s="16">
        <v>0.187306501547988</v>
      </c>
      <c r="G1215" s="16">
        <v>0.146802325581395</v>
      </c>
      <c r="H1215" s="16">
        <v>0.20182094081942301</v>
      </c>
      <c r="I1215" s="16">
        <v>0.15006305170239601</v>
      </c>
      <c r="J1215" s="16">
        <v>0.29797979797979801</v>
      </c>
      <c r="K1215" s="16">
        <v>0.13445378151260501</v>
      </c>
      <c r="L1215" s="16">
        <v>0.17699115044247801</v>
      </c>
      <c r="M1215" s="16"/>
      <c r="N1215" s="16">
        <v>0.21927710843373499</v>
      </c>
      <c r="O1215" s="16">
        <v>0.22698412698412701</v>
      </c>
      <c r="P1215" s="16">
        <v>0.19252336448598101</v>
      </c>
      <c r="Q1215" s="16">
        <v>0.14379562043795599</v>
      </c>
      <c r="R1215" s="16"/>
      <c r="S1215" s="16">
        <v>0.211026615969582</v>
      </c>
      <c r="T1215" s="16">
        <v>0.198564593301435</v>
      </c>
      <c r="U1215" s="16">
        <v>0.15732758620689699</v>
      </c>
      <c r="V1215" s="16">
        <v>0.206317867719645</v>
      </c>
      <c r="W1215" s="16">
        <v>0.172786177105832</v>
      </c>
      <c r="X1215" s="16">
        <v>0.13592233009708701</v>
      </c>
      <c r="Y1215" s="16">
        <v>0.13134328358208999</v>
      </c>
      <c r="Z1215" s="16"/>
      <c r="AA1215" s="16">
        <v>0.134088200238379</v>
      </c>
      <c r="AB1215" s="16">
        <v>0.19487750556792899</v>
      </c>
      <c r="AC1215" s="16"/>
      <c r="AD1215" s="16">
        <v>0.19645390070922</v>
      </c>
      <c r="AE1215" s="16">
        <v>0.167875647668394</v>
      </c>
      <c r="AF1215" s="16"/>
      <c r="AG1215" s="16">
        <v>0.209881422924901</v>
      </c>
      <c r="AH1215" s="16">
        <v>0.14379562043795599</v>
      </c>
      <c r="AI1215" s="16"/>
      <c r="AJ1215" s="16">
        <v>0.13876381498158</v>
      </c>
      <c r="AK1215" s="16">
        <v>0.20728687654757699</v>
      </c>
      <c r="AL1215" s="16"/>
      <c r="AM1215" s="16">
        <v>0.27725856697819301</v>
      </c>
      <c r="AN1215" s="16">
        <v>0.23162939297124599</v>
      </c>
      <c r="AO1215" s="16">
        <v>0.17900241351568799</v>
      </c>
      <c r="AP1215" s="16">
        <v>8.3682008368200805E-2</v>
      </c>
      <c r="AQ1215" s="16"/>
      <c r="AR1215" s="16">
        <v>0.14402515723270401</v>
      </c>
      <c r="AS1215" s="16">
        <v>0.18913043478260899</v>
      </c>
      <c r="AT1215" s="16"/>
      <c r="AU1215" s="16">
        <v>0.168927250308261</v>
      </c>
      <c r="AV1215" s="16">
        <v>0.176721237945728</v>
      </c>
      <c r="AW1215" s="16"/>
      <c r="AX1215" s="16">
        <v>0.153121319199058</v>
      </c>
      <c r="AY1215" s="16">
        <v>0.17982356932820601</v>
      </c>
      <c r="AZ1215" s="16"/>
      <c r="BA1215" s="16">
        <v>0.16574585635359099</v>
      </c>
      <c r="BB1215" s="16">
        <v>0.17624286878565601</v>
      </c>
      <c r="BC1215" s="16"/>
      <c r="BD1215" s="16">
        <v>0.178010471204188</v>
      </c>
      <c r="BE1215" s="16">
        <v>0.174971031286211</v>
      </c>
      <c r="BF1215" s="16"/>
      <c r="BG1215" s="16">
        <v>0.15878378378378399</v>
      </c>
      <c r="BH1215" s="16">
        <v>0.17651789304382801</v>
      </c>
      <c r="BI1215" s="16"/>
      <c r="BJ1215" s="16">
        <v>0.15064102564102599</v>
      </c>
      <c r="BK1215" s="16">
        <v>0.17886353852776599</v>
      </c>
      <c r="BL1215" s="16"/>
      <c r="BM1215" s="16">
        <v>0.15443037974683499</v>
      </c>
      <c r="BN1215" s="16">
        <v>0.177230769230769</v>
      </c>
      <c r="BO1215" s="16"/>
      <c r="BP1215" s="16">
        <v>0.165562913907285</v>
      </c>
      <c r="BQ1215" s="16">
        <v>0.17681097299614201</v>
      </c>
    </row>
    <row r="1216" spans="2:69" x14ac:dyDescent="0.25">
      <c r="B1216" t="s">
        <v>550</v>
      </c>
      <c r="C1216" s="16">
        <v>0.109677419354839</v>
      </c>
      <c r="D1216" s="16">
        <v>0.104166666666667</v>
      </c>
      <c r="E1216" s="16">
        <v>6.5006915629322301E-2</v>
      </c>
      <c r="F1216" s="16">
        <v>7.8947368421052599E-2</v>
      </c>
      <c r="G1216" s="16">
        <v>0.13081395348837199</v>
      </c>
      <c r="H1216" s="16">
        <v>0.12974203338391499</v>
      </c>
      <c r="I1216" s="16">
        <v>0.108448928121059</v>
      </c>
      <c r="J1216" s="16">
        <v>0.13636363636363599</v>
      </c>
      <c r="K1216" s="16">
        <v>0.13445378151260501</v>
      </c>
      <c r="L1216" s="16">
        <v>0.17699115044247801</v>
      </c>
      <c r="M1216" s="16"/>
      <c r="N1216" s="16">
        <v>0.120481927710843</v>
      </c>
      <c r="O1216" s="16">
        <v>0.101587301587302</v>
      </c>
      <c r="P1216" s="16">
        <v>0.116822429906542</v>
      </c>
      <c r="Q1216" s="16">
        <v>0.105474452554745</v>
      </c>
      <c r="R1216" s="16"/>
      <c r="S1216" s="16">
        <v>0.10266159695817501</v>
      </c>
      <c r="T1216" s="16">
        <v>0.117224880382775</v>
      </c>
      <c r="U1216" s="16">
        <v>0.12931034482758599</v>
      </c>
      <c r="V1216" s="16">
        <v>0.11253701875617</v>
      </c>
      <c r="W1216" s="16">
        <v>0.10583153347732201</v>
      </c>
      <c r="X1216" s="16">
        <v>0.104854368932039</v>
      </c>
      <c r="Y1216" s="16">
        <v>9.2537313432835805E-2</v>
      </c>
      <c r="Z1216" s="16"/>
      <c r="AA1216" s="16">
        <v>9.5947556615017901E-2</v>
      </c>
      <c r="AB1216" s="16">
        <v>0.11609131403118</v>
      </c>
      <c r="AC1216" s="16"/>
      <c r="AD1216" s="16">
        <v>0.108510638297872</v>
      </c>
      <c r="AE1216" s="16">
        <v>0.110103626943005</v>
      </c>
      <c r="AF1216" s="16"/>
      <c r="AG1216" s="16">
        <v>0.11422924901185801</v>
      </c>
      <c r="AH1216" s="16">
        <v>0.105474452554745</v>
      </c>
      <c r="AI1216" s="16"/>
      <c r="AJ1216" s="16">
        <v>9.7830536225951698E-2</v>
      </c>
      <c r="AK1216" s="16">
        <v>0.119915104350902</v>
      </c>
      <c r="AL1216" s="16"/>
      <c r="AM1216" s="16">
        <v>0.14953271028037399</v>
      </c>
      <c r="AN1216" s="16">
        <v>0.13658146964856199</v>
      </c>
      <c r="AO1216" s="16">
        <v>0.103781174577635</v>
      </c>
      <c r="AP1216" s="16">
        <v>8.3682008368200805E-2</v>
      </c>
      <c r="AQ1216" s="16"/>
      <c r="AR1216" s="16">
        <v>0.10062893081761</v>
      </c>
      <c r="AS1216" s="16">
        <v>0.113586956521739</v>
      </c>
      <c r="AT1216" s="16"/>
      <c r="AU1216" s="16">
        <v>9.3711467324291003E-2</v>
      </c>
      <c r="AV1216" s="16">
        <v>0.112581296254766</v>
      </c>
      <c r="AW1216" s="16"/>
      <c r="AX1216" s="16">
        <v>0.108362779740872</v>
      </c>
      <c r="AY1216" s="16">
        <v>0.10992988011762</v>
      </c>
      <c r="AZ1216" s="16"/>
      <c r="BA1216" s="16">
        <v>0.138121546961326</v>
      </c>
      <c r="BB1216" s="16">
        <v>0.107579462102689</v>
      </c>
      <c r="BC1216" s="16"/>
      <c r="BD1216" s="16">
        <v>0.10785340314136101</v>
      </c>
      <c r="BE1216" s="16">
        <v>0.11008111239861</v>
      </c>
      <c r="BF1216" s="16"/>
      <c r="BG1216" s="16">
        <v>0.108108108108108</v>
      </c>
      <c r="BH1216" s="16">
        <v>0.109770808202654</v>
      </c>
      <c r="BI1216" s="16"/>
      <c r="BJ1216" s="16">
        <v>0.108974358974359</v>
      </c>
      <c r="BK1216" s="16">
        <v>0.109771846749892</v>
      </c>
      <c r="BL1216" s="16"/>
      <c r="BM1216" s="16">
        <v>7.5949367088607597E-2</v>
      </c>
      <c r="BN1216" s="16">
        <v>0.112410256410256</v>
      </c>
      <c r="BO1216" s="16"/>
      <c r="BP1216" s="16">
        <v>0.10430463576158901</v>
      </c>
      <c r="BQ1216" s="16">
        <v>0.110372910415774</v>
      </c>
    </row>
    <row r="1217" spans="2:69" x14ac:dyDescent="0.25">
      <c r="B1217" t="s">
        <v>551</v>
      </c>
      <c r="C1217" s="16">
        <v>6.6982922201138495E-2</v>
      </c>
      <c r="D1217" s="16">
        <v>3.2738095238095198E-2</v>
      </c>
      <c r="E1217" s="16">
        <v>3.0428769017980601E-2</v>
      </c>
      <c r="F1217" s="16">
        <v>3.7151702786377701E-2</v>
      </c>
      <c r="G1217" s="16">
        <v>0.106104651162791</v>
      </c>
      <c r="H1217" s="16">
        <v>9.5599393019726905E-2</v>
      </c>
      <c r="I1217" s="16">
        <v>6.1790668348045398E-2</v>
      </c>
      <c r="J1217" s="16">
        <v>6.5656565656565705E-2</v>
      </c>
      <c r="K1217" s="16">
        <v>0.16806722689075601</v>
      </c>
      <c r="L1217" s="16">
        <v>3.5398230088495602E-2</v>
      </c>
      <c r="M1217" s="16"/>
      <c r="N1217" s="16">
        <v>0.11566265060241</v>
      </c>
      <c r="O1217" s="16">
        <v>4.9206349206349198E-2</v>
      </c>
      <c r="P1217" s="16">
        <v>5.98130841121495E-2</v>
      </c>
      <c r="Q1217" s="16">
        <v>5.9124087591240902E-2</v>
      </c>
      <c r="R1217" s="16"/>
      <c r="S1217" s="16">
        <v>8.3650190114068407E-2</v>
      </c>
      <c r="T1217" s="16">
        <v>7.1770334928229707E-2</v>
      </c>
      <c r="U1217" s="16">
        <v>6.25E-2</v>
      </c>
      <c r="V1217" s="16">
        <v>4.8371174728529101E-2</v>
      </c>
      <c r="W1217" s="16">
        <v>4.6436285097192199E-2</v>
      </c>
      <c r="X1217" s="16">
        <v>6.8932038834951498E-2</v>
      </c>
      <c r="Y1217" s="16">
        <v>8.8059701492537307E-2</v>
      </c>
      <c r="Z1217" s="16"/>
      <c r="AA1217" s="16">
        <v>4.2908224076281302E-2</v>
      </c>
      <c r="AB1217" s="16">
        <v>7.8229398663697103E-2</v>
      </c>
      <c r="AC1217" s="16"/>
      <c r="AD1217" s="16">
        <v>6.1702127659574502E-2</v>
      </c>
      <c r="AE1217" s="16">
        <v>6.8911917098445602E-2</v>
      </c>
      <c r="AF1217" s="16"/>
      <c r="AG1217" s="16">
        <v>7.5494071146245095E-2</v>
      </c>
      <c r="AH1217" s="16">
        <v>5.9124087591240902E-2</v>
      </c>
      <c r="AI1217" s="16"/>
      <c r="AJ1217" s="16">
        <v>5.8943921408104803E-2</v>
      </c>
      <c r="AK1217" s="16">
        <v>7.3929961089494206E-2</v>
      </c>
      <c r="AL1217" s="16"/>
      <c r="AM1217" s="16">
        <v>0.20560747663551401</v>
      </c>
      <c r="AN1217" s="16">
        <v>0.107827476038339</v>
      </c>
      <c r="AO1217" s="16">
        <v>4.6661303298471402E-2</v>
      </c>
      <c r="AP1217" s="16">
        <v>2.92887029288703E-2</v>
      </c>
      <c r="AQ1217" s="16"/>
      <c r="AR1217" s="16">
        <v>4.3396226415094302E-2</v>
      </c>
      <c r="AS1217" s="16">
        <v>7.7173913043478301E-2</v>
      </c>
      <c r="AT1217" s="16"/>
      <c r="AU1217" s="16">
        <v>6.7817509247842203E-2</v>
      </c>
      <c r="AV1217" s="16">
        <v>6.6831128055617806E-2</v>
      </c>
      <c r="AW1217" s="16"/>
      <c r="AX1217" s="16">
        <v>6.5959952885747894E-2</v>
      </c>
      <c r="AY1217" s="16">
        <v>6.7179371182990305E-2</v>
      </c>
      <c r="AZ1217" s="16"/>
      <c r="BA1217" s="16">
        <v>8.5635359116022103E-2</v>
      </c>
      <c r="BB1217" s="16">
        <v>6.5607171964140204E-2</v>
      </c>
      <c r="BC1217" s="16"/>
      <c r="BD1217" s="16">
        <v>6.9109947643979097E-2</v>
      </c>
      <c r="BE1217" s="16">
        <v>6.6512166859791402E-2</v>
      </c>
      <c r="BF1217" s="16"/>
      <c r="BG1217" s="16">
        <v>7.0945945945945901E-2</v>
      </c>
      <c r="BH1217" s="16">
        <v>6.6747084841174101E-2</v>
      </c>
      <c r="BI1217" s="16"/>
      <c r="BJ1217" s="16">
        <v>9.9358974358974395E-2</v>
      </c>
      <c r="BK1217" s="16">
        <v>6.2634524321997398E-2</v>
      </c>
      <c r="BL1217" s="16"/>
      <c r="BM1217" s="16">
        <v>8.3544303797468397E-2</v>
      </c>
      <c r="BN1217" s="16">
        <v>6.5641025641025599E-2</v>
      </c>
      <c r="BO1217" s="16"/>
      <c r="BP1217" s="16">
        <v>4.3046357615894003E-2</v>
      </c>
      <c r="BQ1217" s="16">
        <v>7.0081440205743695E-2</v>
      </c>
    </row>
    <row r="1218" spans="2:69" x14ac:dyDescent="0.25">
      <c r="C1218" s="16"/>
      <c r="D1218" s="16"/>
      <c r="E1218" s="16"/>
      <c r="F1218" s="16"/>
      <c r="G1218" s="16"/>
      <c r="H1218" s="16"/>
      <c r="I1218" s="16"/>
      <c r="J1218" s="16"/>
      <c r="K1218" s="16"/>
      <c r="L1218" s="16"/>
      <c r="M1218" s="16"/>
      <c r="N1218" s="16"/>
      <c r="O1218" s="16"/>
      <c r="P1218" s="16"/>
      <c r="Q1218" s="16"/>
      <c r="R1218" s="16"/>
      <c r="S1218" s="16"/>
      <c r="T1218" s="16"/>
      <c r="U1218" s="16"/>
      <c r="V1218" s="16"/>
      <c r="W1218" s="16"/>
      <c r="X1218" s="16"/>
      <c r="Y1218" s="16"/>
      <c r="Z1218" s="16"/>
      <c r="AA1218" s="16"/>
      <c r="AB1218" s="16"/>
      <c r="AC1218" s="16"/>
      <c r="AD1218" s="16"/>
      <c r="AE1218" s="16"/>
      <c r="AF1218" s="16"/>
      <c r="AG1218" s="16"/>
      <c r="AH1218" s="16"/>
      <c r="AI1218" s="16"/>
      <c r="AJ1218" s="16"/>
      <c r="AK1218" s="16"/>
      <c r="AL1218" s="16"/>
      <c r="AM1218" s="16"/>
      <c r="AN1218" s="16"/>
      <c r="AO1218" s="16"/>
      <c r="AP1218" s="16"/>
      <c r="AQ1218" s="16"/>
      <c r="AR1218" s="16"/>
      <c r="AS1218" s="16"/>
      <c r="AT1218" s="16"/>
      <c r="AU1218" s="16"/>
      <c r="AV1218" s="16"/>
      <c r="AW1218" s="16"/>
      <c r="AX1218" s="16"/>
      <c r="AY1218" s="16"/>
      <c r="AZ1218" s="16"/>
      <c r="BA1218" s="16"/>
      <c r="BB1218" s="16"/>
      <c r="BC1218" s="16"/>
      <c r="BD1218" s="16"/>
      <c r="BE1218" s="16"/>
      <c r="BF1218" s="16"/>
      <c r="BG1218" s="16"/>
      <c r="BH1218" s="16"/>
      <c r="BI1218" s="16"/>
      <c r="BJ1218" s="16"/>
      <c r="BK1218" s="16"/>
      <c r="BL1218" s="16"/>
      <c r="BM1218" s="16"/>
      <c r="BN1218" s="16"/>
      <c r="BO1218" s="16"/>
      <c r="BP1218" s="16"/>
      <c r="BQ1218" s="16"/>
    </row>
    <row r="1219" spans="2:69" x14ac:dyDescent="0.25">
      <c r="B1219" s="6" t="s">
        <v>556</v>
      </c>
      <c r="C1219" s="16"/>
      <c r="D1219" s="16"/>
      <c r="E1219" s="16"/>
      <c r="F1219" s="16"/>
      <c r="G1219" s="16"/>
      <c r="H1219" s="16"/>
      <c r="I1219" s="16"/>
      <c r="J1219" s="16"/>
      <c r="K1219" s="16"/>
      <c r="L1219" s="16"/>
      <c r="M1219" s="16"/>
      <c r="N1219" s="16"/>
      <c r="O1219" s="16"/>
      <c r="P1219" s="16"/>
      <c r="Q1219" s="16"/>
      <c r="R1219" s="16"/>
      <c r="S1219" s="16"/>
      <c r="T1219" s="16"/>
      <c r="U1219" s="16"/>
      <c r="V1219" s="16"/>
      <c r="W1219" s="16"/>
      <c r="X1219" s="16"/>
      <c r="Y1219" s="16"/>
      <c r="Z1219" s="16"/>
      <c r="AA1219" s="16"/>
      <c r="AB1219" s="16"/>
      <c r="AC1219" s="16"/>
      <c r="AD1219" s="16"/>
      <c r="AE1219" s="16"/>
      <c r="AF1219" s="16"/>
      <c r="AG1219" s="16"/>
      <c r="AH1219" s="16"/>
      <c r="AI1219" s="16"/>
      <c r="AJ1219" s="16"/>
      <c r="AK1219" s="16"/>
      <c r="AL1219" s="16"/>
      <c r="AM1219" s="16"/>
      <c r="AN1219" s="16"/>
      <c r="AO1219" s="16"/>
      <c r="AP1219" s="16"/>
      <c r="AQ1219" s="16"/>
      <c r="AR1219" s="16"/>
      <c r="AS1219" s="16"/>
      <c r="AT1219" s="16"/>
      <c r="AU1219" s="16"/>
      <c r="AV1219" s="16"/>
      <c r="AW1219" s="16"/>
      <c r="AX1219" s="16"/>
      <c r="AY1219" s="16"/>
      <c r="AZ1219" s="16"/>
      <c r="BA1219" s="16"/>
      <c r="BB1219" s="16"/>
      <c r="BC1219" s="16"/>
      <c r="BD1219" s="16"/>
      <c r="BE1219" s="16"/>
      <c r="BF1219" s="16"/>
      <c r="BG1219" s="16"/>
      <c r="BH1219" s="16"/>
      <c r="BI1219" s="16"/>
      <c r="BJ1219" s="16"/>
      <c r="BK1219" s="16"/>
      <c r="BL1219" s="16"/>
      <c r="BM1219" s="16"/>
      <c r="BN1219" s="16"/>
      <c r="BO1219" s="16"/>
      <c r="BP1219" s="16"/>
      <c r="BQ1219" s="16"/>
    </row>
    <row r="1220" spans="2:69" x14ac:dyDescent="0.25">
      <c r="B1220" s="23" t="s">
        <v>70</v>
      </c>
      <c r="C1220" s="16"/>
      <c r="D1220" s="16"/>
      <c r="E1220" s="16"/>
      <c r="F1220" s="16"/>
      <c r="G1220" s="16"/>
      <c r="H1220" s="16"/>
      <c r="I1220" s="16"/>
      <c r="J1220" s="16"/>
      <c r="K1220" s="16"/>
      <c r="L1220" s="16"/>
      <c r="M1220" s="16"/>
      <c r="N1220" s="16"/>
      <c r="O1220" s="16"/>
      <c r="P1220" s="16"/>
      <c r="Q1220" s="16"/>
      <c r="R1220" s="16"/>
      <c r="S1220" s="16"/>
      <c r="T1220" s="16"/>
      <c r="U1220" s="16"/>
      <c r="V1220" s="16"/>
      <c r="W1220" s="16"/>
      <c r="X1220" s="16"/>
      <c r="Y1220" s="16"/>
      <c r="Z1220" s="16"/>
      <c r="AA1220" s="16"/>
      <c r="AB1220" s="16"/>
      <c r="AC1220" s="16"/>
      <c r="AD1220" s="16"/>
      <c r="AE1220" s="16"/>
      <c r="AF1220" s="16"/>
      <c r="AG1220" s="16"/>
      <c r="AH1220" s="16"/>
      <c r="AI1220" s="16"/>
      <c r="AJ1220" s="16"/>
      <c r="AK1220" s="16"/>
      <c r="AL1220" s="16"/>
      <c r="AM1220" s="16"/>
      <c r="AN1220" s="16"/>
      <c r="AO1220" s="16"/>
      <c r="AP1220" s="16"/>
      <c r="AQ1220" s="16"/>
      <c r="AR1220" s="16"/>
      <c r="AS1220" s="16"/>
      <c r="AT1220" s="16"/>
      <c r="AU1220" s="16"/>
      <c r="AV1220" s="16"/>
      <c r="AW1220" s="16"/>
      <c r="AX1220" s="16"/>
      <c r="AY1220" s="16"/>
      <c r="AZ1220" s="16"/>
      <c r="BA1220" s="16"/>
      <c r="BB1220" s="16"/>
      <c r="BC1220" s="16"/>
      <c r="BD1220" s="16"/>
      <c r="BE1220" s="16"/>
      <c r="BF1220" s="16"/>
      <c r="BG1220" s="16"/>
      <c r="BH1220" s="16"/>
      <c r="BI1220" s="16"/>
      <c r="BJ1220" s="16"/>
      <c r="BK1220" s="16"/>
      <c r="BL1220" s="16"/>
      <c r="BM1220" s="16"/>
      <c r="BN1220" s="16"/>
      <c r="BO1220" s="16"/>
      <c r="BP1220" s="16"/>
      <c r="BQ1220" s="16"/>
    </row>
    <row r="1221" spans="2:69" x14ac:dyDescent="0.25">
      <c r="B1221" t="s">
        <v>547</v>
      </c>
      <c r="C1221" s="16">
        <v>0.31954459203036101</v>
      </c>
      <c r="D1221" s="16">
        <v>0.37053571428571402</v>
      </c>
      <c r="E1221" s="16">
        <v>0.352697095435685</v>
      </c>
      <c r="F1221" s="16">
        <v>0.41176470588235298</v>
      </c>
      <c r="G1221" s="16">
        <v>0.28488372093023301</v>
      </c>
      <c r="H1221" s="16">
        <v>0.24658573596358099</v>
      </c>
      <c r="I1221" s="16">
        <v>0.340479192938209</v>
      </c>
      <c r="J1221" s="16">
        <v>0.25757575757575801</v>
      </c>
      <c r="K1221" s="16">
        <v>0.36134453781512599</v>
      </c>
      <c r="L1221" s="16">
        <v>0.25663716814159299</v>
      </c>
      <c r="M1221" s="16"/>
      <c r="N1221" s="16">
        <v>0.19397590361445799</v>
      </c>
      <c r="O1221" s="16">
        <v>0.26507936507936503</v>
      </c>
      <c r="P1221" s="16">
        <v>0.33177570093457898</v>
      </c>
      <c r="Q1221" s="16">
        <v>0.36532846715328499</v>
      </c>
      <c r="R1221" s="16"/>
      <c r="S1221" s="16">
        <v>0.25095057034220503</v>
      </c>
      <c r="T1221" s="16">
        <v>0.32057416267942601</v>
      </c>
      <c r="U1221" s="16">
        <v>0.3125</v>
      </c>
      <c r="V1221" s="16">
        <v>0.27443237907206303</v>
      </c>
      <c r="W1221" s="16">
        <v>0.327213822894168</v>
      </c>
      <c r="X1221" s="16">
        <v>0.38058252427184502</v>
      </c>
      <c r="Y1221" s="16">
        <v>0.38805970149253699</v>
      </c>
      <c r="Z1221" s="16"/>
      <c r="AA1221" s="16">
        <v>0.429678188319428</v>
      </c>
      <c r="AB1221" s="16">
        <v>0.26809576837416499</v>
      </c>
      <c r="AC1221" s="16"/>
      <c r="AD1221" s="16">
        <v>0.30141843971631199</v>
      </c>
      <c r="AE1221" s="16">
        <v>0.32616580310880799</v>
      </c>
      <c r="AF1221" s="16"/>
      <c r="AG1221" s="16">
        <v>0.2699604743083</v>
      </c>
      <c r="AH1221" s="16">
        <v>0.36532846715328499</v>
      </c>
      <c r="AI1221" s="16"/>
      <c r="AJ1221" s="16">
        <v>0.40319279574293898</v>
      </c>
      <c r="AK1221" s="16">
        <v>0.24725857799787801</v>
      </c>
      <c r="AL1221" s="16"/>
      <c r="AM1221" s="16">
        <v>0.121495327102804</v>
      </c>
      <c r="AN1221" s="16">
        <v>0.18769968051118199</v>
      </c>
      <c r="AO1221" s="16">
        <v>0.30732099758648401</v>
      </c>
      <c r="AP1221" s="16">
        <v>0.53472803347280295</v>
      </c>
      <c r="AQ1221" s="16"/>
      <c r="AR1221" s="16">
        <v>0.44276729559748401</v>
      </c>
      <c r="AS1221" s="16">
        <v>0.26630434782608697</v>
      </c>
      <c r="AT1221" s="16"/>
      <c r="AU1221" s="16">
        <v>0.30702836004932199</v>
      </c>
      <c r="AV1221" s="16">
        <v>0.32182103610675</v>
      </c>
      <c r="AW1221" s="16"/>
      <c r="AX1221" s="16">
        <v>0.37102473498233202</v>
      </c>
      <c r="AY1221" s="16">
        <v>0.309658448314861</v>
      </c>
      <c r="AZ1221" s="16"/>
      <c r="BA1221" s="16">
        <v>0.33149171270718197</v>
      </c>
      <c r="BB1221" s="16">
        <v>0.318663406682967</v>
      </c>
      <c r="BC1221" s="16"/>
      <c r="BD1221" s="16">
        <v>0.30261780104711999</v>
      </c>
      <c r="BE1221" s="16">
        <v>0.32329084588644302</v>
      </c>
      <c r="BF1221" s="16"/>
      <c r="BG1221" s="16">
        <v>0.39527027027027001</v>
      </c>
      <c r="BH1221" s="16">
        <v>0.31503819863289101</v>
      </c>
      <c r="BI1221" s="16"/>
      <c r="BJ1221" s="16">
        <v>0.40544871794871801</v>
      </c>
      <c r="BK1221" s="16">
        <v>0.308006887645286</v>
      </c>
      <c r="BL1221" s="16"/>
      <c r="BM1221" s="16">
        <v>0.392405063291139</v>
      </c>
      <c r="BN1221" s="16">
        <v>0.31364102564102597</v>
      </c>
      <c r="BO1221" s="16"/>
      <c r="BP1221" s="16">
        <v>0.37582781456953601</v>
      </c>
      <c r="BQ1221" s="16">
        <v>0.312258894127733</v>
      </c>
    </row>
    <row r="1222" spans="2:69" x14ac:dyDescent="0.25">
      <c r="B1222" t="s">
        <v>548</v>
      </c>
      <c r="C1222" s="16">
        <v>0.23757115749525601</v>
      </c>
      <c r="D1222" s="16">
        <v>0.30059523809523803</v>
      </c>
      <c r="E1222" s="16">
        <v>0.28492392807745498</v>
      </c>
      <c r="F1222" s="16">
        <v>0.21826625386996901</v>
      </c>
      <c r="G1222" s="16">
        <v>0.24273255813953501</v>
      </c>
      <c r="H1222" s="16">
        <v>0.18740515933232199</v>
      </c>
      <c r="I1222" s="16">
        <v>0.26481715006305201</v>
      </c>
      <c r="J1222" s="16">
        <v>0.15656565656565699</v>
      </c>
      <c r="K1222" s="16">
        <v>0.17647058823529399</v>
      </c>
      <c r="L1222" s="16">
        <v>0.238938053097345</v>
      </c>
      <c r="M1222" s="16"/>
      <c r="N1222" s="16">
        <v>0.17831325301204801</v>
      </c>
      <c r="O1222" s="16">
        <v>0.19682539682539699</v>
      </c>
      <c r="P1222" s="16">
        <v>0.235514018691589</v>
      </c>
      <c r="Q1222" s="16">
        <v>0.26569343065693402</v>
      </c>
      <c r="R1222" s="16"/>
      <c r="S1222" s="16">
        <v>0.22623574144486699</v>
      </c>
      <c r="T1222" s="16">
        <v>0.22009569377990401</v>
      </c>
      <c r="U1222" s="16">
        <v>0.24568965517241401</v>
      </c>
      <c r="V1222" s="16">
        <v>0.224086870681145</v>
      </c>
      <c r="W1222" s="16">
        <v>0.26349892008639297</v>
      </c>
      <c r="X1222" s="16">
        <v>0.258252427184466</v>
      </c>
      <c r="Y1222" s="16">
        <v>0.214925373134328</v>
      </c>
      <c r="Z1222" s="16"/>
      <c r="AA1222" s="16">
        <v>0.25625744934445799</v>
      </c>
      <c r="AB1222" s="16">
        <v>0.228841870824053</v>
      </c>
      <c r="AC1222" s="16"/>
      <c r="AD1222" s="16">
        <v>0.21560283687943299</v>
      </c>
      <c r="AE1222" s="16">
        <v>0.24559585492228</v>
      </c>
      <c r="AF1222" s="16"/>
      <c r="AG1222" s="16">
        <v>0.20711462450592899</v>
      </c>
      <c r="AH1222" s="16">
        <v>0.26569343065693402</v>
      </c>
      <c r="AI1222" s="16"/>
      <c r="AJ1222" s="16">
        <v>0.24027834629553799</v>
      </c>
      <c r="AK1222" s="16">
        <v>0.23523169437566299</v>
      </c>
      <c r="AL1222" s="16"/>
      <c r="AM1222" s="16">
        <v>0.15887850467289699</v>
      </c>
      <c r="AN1222" s="16">
        <v>0.199680511182109</v>
      </c>
      <c r="AO1222" s="16">
        <v>0.26387771520514902</v>
      </c>
      <c r="AP1222" s="16">
        <v>0.243514644351464</v>
      </c>
      <c r="AQ1222" s="16"/>
      <c r="AR1222" s="16">
        <v>0.24905660377358499</v>
      </c>
      <c r="AS1222" s="16">
        <v>0.23260869565217401</v>
      </c>
      <c r="AT1222" s="16"/>
      <c r="AU1222" s="16">
        <v>0.22688039457459899</v>
      </c>
      <c r="AV1222" s="16">
        <v>0.239515586454362</v>
      </c>
      <c r="AW1222" s="16"/>
      <c r="AX1222" s="16">
        <v>0.24028268551236701</v>
      </c>
      <c r="AY1222" s="16">
        <v>0.237050441076679</v>
      </c>
      <c r="AZ1222" s="16"/>
      <c r="BA1222" s="16">
        <v>0.24585635359116001</v>
      </c>
      <c r="BB1222" s="16">
        <v>0.236960065199674</v>
      </c>
      <c r="BC1222" s="16"/>
      <c r="BD1222" s="16">
        <v>0.26178010471204199</v>
      </c>
      <c r="BE1222" s="16">
        <v>0.232213209733488</v>
      </c>
      <c r="BF1222" s="16"/>
      <c r="BG1222" s="16">
        <v>0.24324324324324301</v>
      </c>
      <c r="BH1222" s="16">
        <v>0.23723361479694399</v>
      </c>
      <c r="BI1222" s="16"/>
      <c r="BJ1222" s="16">
        <v>0.23237179487179499</v>
      </c>
      <c r="BK1222" s="16">
        <v>0.238269479121825</v>
      </c>
      <c r="BL1222" s="16"/>
      <c r="BM1222" s="16">
        <v>0.21772151898734199</v>
      </c>
      <c r="BN1222" s="16">
        <v>0.239179487179487</v>
      </c>
      <c r="BO1222" s="16"/>
      <c r="BP1222" s="16">
        <v>0.25</v>
      </c>
      <c r="BQ1222" s="16">
        <v>0.235962280325761</v>
      </c>
    </row>
    <row r="1223" spans="2:69" x14ac:dyDescent="0.25">
      <c r="B1223" t="s">
        <v>549</v>
      </c>
      <c r="C1223" s="16">
        <v>0.17988614800759001</v>
      </c>
      <c r="D1223" s="16">
        <v>0.160714285714286</v>
      </c>
      <c r="E1223" s="16">
        <v>0.201936376210235</v>
      </c>
      <c r="F1223" s="16">
        <v>0.17647058823529399</v>
      </c>
      <c r="G1223" s="16">
        <v>0.143895348837209</v>
      </c>
      <c r="H1223" s="16">
        <v>0.20940819423368701</v>
      </c>
      <c r="I1223" s="16">
        <v>0.16015132408575</v>
      </c>
      <c r="J1223" s="16">
        <v>0.19696969696969699</v>
      </c>
      <c r="K1223" s="16">
        <v>9.2436974789915999E-2</v>
      </c>
      <c r="L1223" s="16">
        <v>0.247787610619469</v>
      </c>
      <c r="M1223" s="16"/>
      <c r="N1223" s="16">
        <v>0.19518072289156599</v>
      </c>
      <c r="O1223" s="16">
        <v>0.238095238095238</v>
      </c>
      <c r="P1223" s="16">
        <v>0.183177570093458</v>
      </c>
      <c r="Q1223" s="16">
        <v>0.160583941605839</v>
      </c>
      <c r="R1223" s="16"/>
      <c r="S1223" s="16">
        <v>0.20342205323193899</v>
      </c>
      <c r="T1223" s="16">
        <v>0.22009569377990401</v>
      </c>
      <c r="U1223" s="16">
        <v>0.18534482758620699</v>
      </c>
      <c r="V1223" s="16">
        <v>0.19743336623889399</v>
      </c>
      <c r="W1223" s="16">
        <v>0.18250539956803499</v>
      </c>
      <c r="X1223" s="16">
        <v>0.15242718446601899</v>
      </c>
      <c r="Y1223" s="16">
        <v>0.129850746268657</v>
      </c>
      <c r="Z1223" s="16"/>
      <c r="AA1223" s="16">
        <v>0.145411203814064</v>
      </c>
      <c r="AB1223" s="16">
        <v>0.195991091314031</v>
      </c>
      <c r="AC1223" s="16"/>
      <c r="AD1223" s="16">
        <v>0.181560283687943</v>
      </c>
      <c r="AE1223" s="16">
        <v>0.179274611398964</v>
      </c>
      <c r="AF1223" s="16"/>
      <c r="AG1223" s="16">
        <v>0.20079051383399199</v>
      </c>
      <c r="AH1223" s="16">
        <v>0.160583941605839</v>
      </c>
      <c r="AI1223" s="16"/>
      <c r="AJ1223" s="16">
        <v>0.155955792058944</v>
      </c>
      <c r="AK1223" s="16">
        <v>0.20056597099398699</v>
      </c>
      <c r="AL1223" s="16"/>
      <c r="AM1223" s="16">
        <v>0.18691588785046701</v>
      </c>
      <c r="AN1223" s="16">
        <v>0.204472843450479</v>
      </c>
      <c r="AO1223" s="16">
        <v>0.20072405470635599</v>
      </c>
      <c r="AP1223" s="16">
        <v>0.107949790794979</v>
      </c>
      <c r="AQ1223" s="16"/>
      <c r="AR1223" s="16">
        <v>0.143396226415094</v>
      </c>
      <c r="AS1223" s="16">
        <v>0.19565217391304299</v>
      </c>
      <c r="AT1223" s="16"/>
      <c r="AU1223" s="16">
        <v>0.20591861898890301</v>
      </c>
      <c r="AV1223" s="16">
        <v>0.17515137923301199</v>
      </c>
      <c r="AW1223" s="16"/>
      <c r="AX1223" s="16">
        <v>0.147232037691402</v>
      </c>
      <c r="AY1223" s="16">
        <v>0.18615697805926301</v>
      </c>
      <c r="AZ1223" s="16"/>
      <c r="BA1223" s="16">
        <v>0.15469613259668499</v>
      </c>
      <c r="BB1223" s="16">
        <v>0.181744091279544</v>
      </c>
      <c r="BC1223" s="16"/>
      <c r="BD1223" s="16">
        <v>0.187434554973822</v>
      </c>
      <c r="BE1223" s="16">
        <v>0.178215527230591</v>
      </c>
      <c r="BF1223" s="16"/>
      <c r="BG1223" s="16">
        <v>0.14527027027027001</v>
      </c>
      <c r="BH1223" s="16">
        <v>0.18194611982308001</v>
      </c>
      <c r="BI1223" s="16"/>
      <c r="BJ1223" s="16">
        <v>0.15064102564102599</v>
      </c>
      <c r="BK1223" s="16">
        <v>0.183814033577271</v>
      </c>
      <c r="BL1223" s="16"/>
      <c r="BM1223" s="16">
        <v>0.17468354430379701</v>
      </c>
      <c r="BN1223" s="16">
        <v>0.180307692307692</v>
      </c>
      <c r="BO1223" s="16"/>
      <c r="BP1223" s="16">
        <v>0.17880794701986799</v>
      </c>
      <c r="BQ1223" s="16">
        <v>0.18002571795970901</v>
      </c>
    </row>
    <row r="1224" spans="2:69" x14ac:dyDescent="0.25">
      <c r="B1224" t="s">
        <v>550</v>
      </c>
      <c r="C1224" s="16">
        <v>0.13510436432637599</v>
      </c>
      <c r="D1224" s="16">
        <v>0.104166666666667</v>
      </c>
      <c r="E1224" s="16">
        <v>0.106500691562932</v>
      </c>
      <c r="F1224" s="16">
        <v>0.11609907120743</v>
      </c>
      <c r="G1224" s="16">
        <v>0.164244186046512</v>
      </c>
      <c r="H1224" s="16">
        <v>0.14946889226100199</v>
      </c>
      <c r="I1224" s="16">
        <v>0.12862547288776799</v>
      </c>
      <c r="J1224" s="16">
        <v>0.21717171717171699</v>
      </c>
      <c r="K1224" s="16">
        <v>0.19327731092437</v>
      </c>
      <c r="L1224" s="16">
        <v>0.106194690265487</v>
      </c>
      <c r="M1224" s="16"/>
      <c r="N1224" s="16">
        <v>0.155421686746988</v>
      </c>
      <c r="O1224" s="16">
        <v>0.161904761904762</v>
      </c>
      <c r="P1224" s="16">
        <v>0.144859813084112</v>
      </c>
      <c r="Q1224" s="16">
        <v>0.118978102189781</v>
      </c>
      <c r="R1224" s="16"/>
      <c r="S1224" s="16">
        <v>0.13498098859315599</v>
      </c>
      <c r="T1224" s="16">
        <v>0.12200956937799</v>
      </c>
      <c r="U1224" s="16">
        <v>0.181034482758621</v>
      </c>
      <c r="V1224" s="16">
        <v>0.14116485686080901</v>
      </c>
      <c r="W1224" s="16">
        <v>0.13822894168466501</v>
      </c>
      <c r="X1224" s="16">
        <v>0.113592233009709</v>
      </c>
      <c r="Y1224" s="16">
        <v>0.12089552238806001</v>
      </c>
      <c r="Z1224" s="16"/>
      <c r="AA1224" s="16">
        <v>0.109654350417163</v>
      </c>
      <c r="AB1224" s="16">
        <v>0.14699331848552299</v>
      </c>
      <c r="AC1224" s="16"/>
      <c r="AD1224" s="16">
        <v>0.15106382978723401</v>
      </c>
      <c r="AE1224" s="16">
        <v>0.12927461139896401</v>
      </c>
      <c r="AF1224" s="16"/>
      <c r="AG1224" s="16">
        <v>0.15256916996047401</v>
      </c>
      <c r="AH1224" s="16">
        <v>0.118978102189781</v>
      </c>
      <c r="AI1224" s="16"/>
      <c r="AJ1224" s="16">
        <v>0.10929185427752799</v>
      </c>
      <c r="AK1224" s="16">
        <v>0.15741068270251099</v>
      </c>
      <c r="AL1224" s="16"/>
      <c r="AM1224" s="16">
        <v>0.18068535825545201</v>
      </c>
      <c r="AN1224" s="16">
        <v>0.17492012779552699</v>
      </c>
      <c r="AO1224" s="16">
        <v>0.138374899436846</v>
      </c>
      <c r="AP1224" s="16">
        <v>7.6150627615062805E-2</v>
      </c>
      <c r="AQ1224" s="16"/>
      <c r="AR1224" s="16">
        <v>0.10377358490565999</v>
      </c>
      <c r="AS1224" s="16">
        <v>0.14864130434782599</v>
      </c>
      <c r="AT1224" s="16"/>
      <c r="AU1224" s="16">
        <v>0.14919852034525299</v>
      </c>
      <c r="AV1224" s="16">
        <v>0.13254092845929599</v>
      </c>
      <c r="AW1224" s="16"/>
      <c r="AX1224" s="16">
        <v>0.13780918727915201</v>
      </c>
      <c r="AY1224" s="16">
        <v>0.13458493553494699</v>
      </c>
      <c r="AZ1224" s="16"/>
      <c r="BA1224" s="16">
        <v>0.143646408839779</v>
      </c>
      <c r="BB1224" s="16">
        <v>0.13447432762836201</v>
      </c>
      <c r="BC1224" s="16"/>
      <c r="BD1224" s="16">
        <v>0.12774869109947601</v>
      </c>
      <c r="BE1224" s="16">
        <v>0.13673232908458899</v>
      </c>
      <c r="BF1224" s="16"/>
      <c r="BG1224" s="16">
        <v>0.111486486486486</v>
      </c>
      <c r="BH1224" s="16">
        <v>0.13650985122637699</v>
      </c>
      <c r="BI1224" s="16"/>
      <c r="BJ1224" s="16">
        <v>0.120192307692308</v>
      </c>
      <c r="BK1224" s="16">
        <v>0.13710718897976801</v>
      </c>
      <c r="BL1224" s="16"/>
      <c r="BM1224" s="16">
        <v>0.10886075949367099</v>
      </c>
      <c r="BN1224" s="16">
        <v>0.13723076923076899</v>
      </c>
      <c r="BO1224" s="16"/>
      <c r="BP1224" s="16">
        <v>0.137417218543046</v>
      </c>
      <c r="BQ1224" s="16">
        <v>0.13480497213887699</v>
      </c>
    </row>
    <row r="1225" spans="2:69" x14ac:dyDescent="0.25">
      <c r="B1225" t="s">
        <v>551</v>
      </c>
      <c r="C1225" s="16">
        <v>0.12789373814041699</v>
      </c>
      <c r="D1225" s="16">
        <v>6.3988095238095205E-2</v>
      </c>
      <c r="E1225" s="16">
        <v>5.39419087136929E-2</v>
      </c>
      <c r="F1225" s="16">
        <v>7.7399380804953594E-2</v>
      </c>
      <c r="G1225" s="16">
        <v>0.164244186046512</v>
      </c>
      <c r="H1225" s="16">
        <v>0.20713201820940799</v>
      </c>
      <c r="I1225" s="16">
        <v>0.105926860025221</v>
      </c>
      <c r="J1225" s="16">
        <v>0.17171717171717199</v>
      </c>
      <c r="K1225" s="16">
        <v>0.17647058823529399</v>
      </c>
      <c r="L1225" s="16">
        <v>0.15044247787610601</v>
      </c>
      <c r="M1225" s="16"/>
      <c r="N1225" s="16">
        <v>0.27710843373493999</v>
      </c>
      <c r="O1225" s="16">
        <v>0.13809523809523799</v>
      </c>
      <c r="P1225" s="16">
        <v>0.10467289719626199</v>
      </c>
      <c r="Q1225" s="16">
        <v>8.94160583941606E-2</v>
      </c>
      <c r="R1225" s="16"/>
      <c r="S1225" s="16">
        <v>0.184410646387833</v>
      </c>
      <c r="T1225" s="16">
        <v>0.117224880382775</v>
      </c>
      <c r="U1225" s="16">
        <v>7.5431034482758605E-2</v>
      </c>
      <c r="V1225" s="16">
        <v>0.16288252714708801</v>
      </c>
      <c r="W1225" s="16">
        <v>8.8552915766738696E-2</v>
      </c>
      <c r="X1225" s="16">
        <v>9.5145631067961201E-2</v>
      </c>
      <c r="Y1225" s="16">
        <v>0.14626865671641801</v>
      </c>
      <c r="Z1225" s="16"/>
      <c r="AA1225" s="16">
        <v>5.89988081048868E-2</v>
      </c>
      <c r="AB1225" s="16">
        <v>0.16007795100222699</v>
      </c>
      <c r="AC1225" s="16"/>
      <c r="AD1225" s="16">
        <v>0.15035460992907801</v>
      </c>
      <c r="AE1225" s="16">
        <v>0.119689119170984</v>
      </c>
      <c r="AF1225" s="16"/>
      <c r="AG1225" s="16">
        <v>0.16956521739130401</v>
      </c>
      <c r="AH1225" s="16">
        <v>8.94160583941606E-2</v>
      </c>
      <c r="AI1225" s="16"/>
      <c r="AJ1225" s="16">
        <v>9.1281211625051206E-2</v>
      </c>
      <c r="AK1225" s="16">
        <v>0.15953307392996099</v>
      </c>
      <c r="AL1225" s="16"/>
      <c r="AM1225" s="16">
        <v>0.35202492211837999</v>
      </c>
      <c r="AN1225" s="16">
        <v>0.23322683706070299</v>
      </c>
      <c r="AO1225" s="16">
        <v>8.9702333065164896E-2</v>
      </c>
      <c r="AP1225" s="16">
        <v>3.7656903765690398E-2</v>
      </c>
      <c r="AQ1225" s="16"/>
      <c r="AR1225" s="16">
        <v>6.1006289308176101E-2</v>
      </c>
      <c r="AS1225" s="16">
        <v>0.15679347826087001</v>
      </c>
      <c r="AT1225" s="16"/>
      <c r="AU1225" s="16">
        <v>0.11097410604192399</v>
      </c>
      <c r="AV1225" s="16">
        <v>0.13097106974657999</v>
      </c>
      <c r="AW1225" s="16"/>
      <c r="AX1225" s="16">
        <v>0.103651354534747</v>
      </c>
      <c r="AY1225" s="16">
        <v>0.13254919701425</v>
      </c>
      <c r="AZ1225" s="16"/>
      <c r="BA1225" s="16">
        <v>0.124309392265193</v>
      </c>
      <c r="BB1225" s="16">
        <v>0.128158109209454</v>
      </c>
      <c r="BC1225" s="16"/>
      <c r="BD1225" s="16">
        <v>0.12041884816753901</v>
      </c>
      <c r="BE1225" s="16">
        <v>0.12954808806488999</v>
      </c>
      <c r="BF1225" s="16"/>
      <c r="BG1225" s="16">
        <v>0.10472972972973001</v>
      </c>
      <c r="BH1225" s="16">
        <v>0.129272215520708</v>
      </c>
      <c r="BI1225" s="16"/>
      <c r="BJ1225" s="16">
        <v>9.1346153846153799E-2</v>
      </c>
      <c r="BK1225" s="16">
        <v>0.13280241067585</v>
      </c>
      <c r="BL1225" s="16"/>
      <c r="BM1225" s="16">
        <v>0.10632911392405101</v>
      </c>
      <c r="BN1225" s="16">
        <v>0.129641025641026</v>
      </c>
      <c r="BO1225" s="16"/>
      <c r="BP1225" s="16">
        <v>5.7947019867549701E-2</v>
      </c>
      <c r="BQ1225" s="16">
        <v>0.136948135447921</v>
      </c>
    </row>
    <row r="1226" spans="2:69" x14ac:dyDescent="0.25">
      <c r="C1226" s="16"/>
      <c r="D1226" s="16"/>
      <c r="E1226" s="16"/>
      <c r="F1226" s="16"/>
      <c r="G1226" s="16"/>
      <c r="H1226" s="16"/>
      <c r="I1226" s="16"/>
      <c r="J1226" s="16"/>
      <c r="K1226" s="16"/>
      <c r="L1226" s="16"/>
      <c r="M1226" s="16"/>
      <c r="N1226" s="16"/>
      <c r="O1226" s="16"/>
      <c r="P1226" s="16"/>
      <c r="Q1226" s="16"/>
      <c r="R1226" s="16"/>
      <c r="S1226" s="16"/>
      <c r="T1226" s="16"/>
      <c r="U1226" s="16"/>
      <c r="V1226" s="16"/>
      <c r="W1226" s="16"/>
      <c r="X1226" s="16"/>
      <c r="Y1226" s="16"/>
      <c r="Z1226" s="16"/>
      <c r="AA1226" s="16"/>
      <c r="AB1226" s="16"/>
      <c r="AC1226" s="16"/>
      <c r="AD1226" s="16"/>
      <c r="AE1226" s="16"/>
      <c r="AF1226" s="16"/>
      <c r="AG1226" s="16"/>
      <c r="AH1226" s="16"/>
      <c r="AI1226" s="16"/>
      <c r="AJ1226" s="16"/>
      <c r="AK1226" s="16"/>
      <c r="AL1226" s="16"/>
      <c r="AM1226" s="16"/>
      <c r="AN1226" s="16"/>
      <c r="AO1226" s="16"/>
      <c r="AP1226" s="16"/>
      <c r="AQ1226" s="16"/>
      <c r="AR1226" s="16"/>
      <c r="AS1226" s="16"/>
      <c r="AT1226" s="16"/>
      <c r="AU1226" s="16"/>
      <c r="AV1226" s="16"/>
      <c r="AW1226" s="16"/>
      <c r="AX1226" s="16"/>
      <c r="AY1226" s="16"/>
      <c r="AZ1226" s="16"/>
      <c r="BA1226" s="16"/>
      <c r="BB1226" s="16"/>
      <c r="BC1226" s="16"/>
      <c r="BD1226" s="16"/>
      <c r="BE1226" s="16"/>
      <c r="BF1226" s="16"/>
      <c r="BG1226" s="16"/>
      <c r="BH1226" s="16"/>
      <c r="BI1226" s="16"/>
      <c r="BJ1226" s="16"/>
      <c r="BK1226" s="16"/>
      <c r="BL1226" s="16"/>
      <c r="BM1226" s="16"/>
      <c r="BN1226" s="16"/>
      <c r="BO1226" s="16"/>
      <c r="BP1226" s="16"/>
      <c r="BQ1226" s="16"/>
    </row>
    <row r="1227" spans="2:69" x14ac:dyDescent="0.25">
      <c r="B1227" s="6" t="s">
        <v>557</v>
      </c>
      <c r="C1227" s="16"/>
      <c r="D1227" s="16"/>
      <c r="E1227" s="16"/>
      <c r="F1227" s="16"/>
      <c r="G1227" s="16"/>
      <c r="H1227" s="16"/>
      <c r="I1227" s="16"/>
      <c r="J1227" s="16"/>
      <c r="K1227" s="16"/>
      <c r="L1227" s="16"/>
      <c r="M1227" s="16"/>
      <c r="N1227" s="16"/>
      <c r="O1227" s="16"/>
      <c r="P1227" s="16"/>
      <c r="Q1227" s="16"/>
      <c r="R1227" s="16"/>
      <c r="S1227" s="16"/>
      <c r="T1227" s="16"/>
      <c r="U1227" s="16"/>
      <c r="V1227" s="16"/>
      <c r="W1227" s="16"/>
      <c r="X1227" s="16"/>
      <c r="Y1227" s="16"/>
      <c r="Z1227" s="16"/>
      <c r="AA1227" s="16"/>
      <c r="AB1227" s="16"/>
      <c r="AC1227" s="16"/>
      <c r="AD1227" s="16"/>
      <c r="AE1227" s="16"/>
      <c r="AF1227" s="16"/>
      <c r="AG1227" s="16"/>
      <c r="AH1227" s="16"/>
      <c r="AI1227" s="16"/>
      <c r="AJ1227" s="16"/>
      <c r="AK1227" s="16"/>
      <c r="AL1227" s="16"/>
      <c r="AM1227" s="16"/>
      <c r="AN1227" s="16"/>
      <c r="AO1227" s="16"/>
      <c r="AP1227" s="16"/>
      <c r="AQ1227" s="16"/>
      <c r="AR1227" s="16"/>
      <c r="AS1227" s="16"/>
      <c r="AT1227" s="16"/>
      <c r="AU1227" s="16"/>
      <c r="AV1227" s="16"/>
      <c r="AW1227" s="16"/>
      <c r="AX1227" s="16"/>
      <c r="AY1227" s="16"/>
      <c r="AZ1227" s="16"/>
      <c r="BA1227" s="16"/>
      <c r="BB1227" s="16"/>
      <c r="BC1227" s="16"/>
      <c r="BD1227" s="16"/>
      <c r="BE1227" s="16"/>
      <c r="BF1227" s="16"/>
      <c r="BG1227" s="16"/>
      <c r="BH1227" s="16"/>
      <c r="BI1227" s="16"/>
      <c r="BJ1227" s="16"/>
      <c r="BK1227" s="16"/>
      <c r="BL1227" s="16"/>
      <c r="BM1227" s="16"/>
      <c r="BN1227" s="16"/>
      <c r="BO1227" s="16"/>
      <c r="BP1227" s="16"/>
      <c r="BQ1227" s="16"/>
    </row>
    <row r="1228" spans="2:69" x14ac:dyDescent="0.25">
      <c r="B1228" s="23" t="s">
        <v>70</v>
      </c>
      <c r="C1228" s="16"/>
      <c r="D1228" s="16"/>
      <c r="E1228" s="16"/>
      <c r="F1228" s="16"/>
      <c r="G1228" s="16"/>
      <c r="H1228" s="16"/>
      <c r="I1228" s="16"/>
      <c r="J1228" s="16"/>
      <c r="K1228" s="16"/>
      <c r="L1228" s="16"/>
      <c r="M1228" s="16"/>
      <c r="N1228" s="16"/>
      <c r="O1228" s="16"/>
      <c r="P1228" s="16"/>
      <c r="Q1228" s="16"/>
      <c r="R1228" s="16"/>
      <c r="S1228" s="16"/>
      <c r="T1228" s="16"/>
      <c r="U1228" s="16"/>
      <c r="V1228" s="16"/>
      <c r="W1228" s="16"/>
      <c r="X1228" s="16"/>
      <c r="Y1228" s="16"/>
      <c r="Z1228" s="16"/>
      <c r="AA1228" s="16"/>
      <c r="AB1228" s="16"/>
      <c r="AC1228" s="16"/>
      <c r="AD1228" s="16"/>
      <c r="AE1228" s="16"/>
      <c r="AF1228" s="16"/>
      <c r="AG1228" s="16"/>
      <c r="AH1228" s="16"/>
      <c r="AI1228" s="16"/>
      <c r="AJ1228" s="16"/>
      <c r="AK1228" s="16"/>
      <c r="AL1228" s="16"/>
      <c r="AM1228" s="16"/>
      <c r="AN1228" s="16"/>
      <c r="AO1228" s="16"/>
      <c r="AP1228" s="16"/>
      <c r="AQ1228" s="16"/>
      <c r="AR1228" s="16"/>
      <c r="AS1228" s="16"/>
      <c r="AT1228" s="16"/>
      <c r="AU1228" s="16"/>
      <c r="AV1228" s="16"/>
      <c r="AW1228" s="16"/>
      <c r="AX1228" s="16"/>
      <c r="AY1228" s="16"/>
      <c r="AZ1228" s="16"/>
      <c r="BA1228" s="16"/>
      <c r="BB1228" s="16"/>
      <c r="BC1228" s="16"/>
      <c r="BD1228" s="16"/>
      <c r="BE1228" s="16"/>
      <c r="BF1228" s="16"/>
      <c r="BG1228" s="16"/>
      <c r="BH1228" s="16"/>
      <c r="BI1228" s="16"/>
      <c r="BJ1228" s="16"/>
      <c r="BK1228" s="16"/>
      <c r="BL1228" s="16"/>
      <c r="BM1228" s="16"/>
      <c r="BN1228" s="16"/>
      <c r="BO1228" s="16"/>
      <c r="BP1228" s="16"/>
      <c r="BQ1228" s="16"/>
    </row>
    <row r="1229" spans="2:69" x14ac:dyDescent="0.25">
      <c r="B1229" t="s">
        <v>547</v>
      </c>
      <c r="C1229" s="16">
        <v>0.267362428842505</v>
      </c>
      <c r="D1229" s="16">
        <v>0.264880952380952</v>
      </c>
      <c r="E1229" s="16">
        <v>0.27939142461964001</v>
      </c>
      <c r="F1229" s="16">
        <v>0.30959752321981399</v>
      </c>
      <c r="G1229" s="16">
        <v>0.23691860465116299</v>
      </c>
      <c r="H1229" s="16">
        <v>0.26555386949924098</v>
      </c>
      <c r="I1229" s="16">
        <v>0.29003783102143799</v>
      </c>
      <c r="J1229" s="16">
        <v>0.15151515151515199</v>
      </c>
      <c r="K1229" s="16">
        <v>0.24369747899159699</v>
      </c>
      <c r="L1229" s="16">
        <v>0.238938053097345</v>
      </c>
      <c r="M1229" s="16"/>
      <c r="N1229" s="16">
        <v>0.29879518072289202</v>
      </c>
      <c r="O1229" s="16">
        <v>0.25238095238095198</v>
      </c>
      <c r="P1229" s="16">
        <v>0.24205607476635499</v>
      </c>
      <c r="Q1229" s="16">
        <v>0.27116788321167901</v>
      </c>
      <c r="R1229" s="16"/>
      <c r="S1229" s="16">
        <v>0.29847908745247098</v>
      </c>
      <c r="T1229" s="16">
        <v>0.25598086124401898</v>
      </c>
      <c r="U1229" s="16">
        <v>0.25431034482758602</v>
      </c>
      <c r="V1229" s="16">
        <v>0.25962487660414602</v>
      </c>
      <c r="W1229" s="16">
        <v>0.23866090712742999</v>
      </c>
      <c r="X1229" s="16">
        <v>0.29029126213592199</v>
      </c>
      <c r="Y1229" s="16">
        <v>0.31791044776119398</v>
      </c>
      <c r="Z1229" s="16"/>
      <c r="AA1229" s="16">
        <v>0.31823599523242002</v>
      </c>
      <c r="AB1229" s="16">
        <v>0.243596881959911</v>
      </c>
      <c r="AC1229" s="16"/>
      <c r="AD1229" s="16">
        <v>0.304255319148936</v>
      </c>
      <c r="AE1229" s="16">
        <v>0.25388601036269398</v>
      </c>
      <c r="AF1229" s="16"/>
      <c r="AG1229" s="16">
        <v>0.26324110671936801</v>
      </c>
      <c r="AH1229" s="16">
        <v>0.27116788321167901</v>
      </c>
      <c r="AI1229" s="16"/>
      <c r="AJ1229" s="16">
        <v>0.32337290216946402</v>
      </c>
      <c r="AK1229" s="16">
        <v>0.21896002829854999</v>
      </c>
      <c r="AL1229" s="16"/>
      <c r="AM1229" s="16">
        <v>0.19937694704049799</v>
      </c>
      <c r="AN1229" s="16">
        <v>0.21086261980830701</v>
      </c>
      <c r="AO1229" s="16">
        <v>0.23250201126307299</v>
      </c>
      <c r="AP1229" s="16">
        <v>0.41506276150627602</v>
      </c>
      <c r="AQ1229" s="16"/>
      <c r="AR1229" s="16">
        <v>0.27232704402515701</v>
      </c>
      <c r="AS1229" s="16">
        <v>0.26521739130434802</v>
      </c>
      <c r="AT1229" s="16"/>
      <c r="AU1229" s="16">
        <v>0.31565967940813799</v>
      </c>
      <c r="AV1229" s="16">
        <v>0.25857815653734001</v>
      </c>
      <c r="AW1229" s="16"/>
      <c r="AX1229" s="16">
        <v>0.302709069493522</v>
      </c>
      <c r="AY1229" s="16">
        <v>0.26057453064917402</v>
      </c>
      <c r="AZ1229" s="16"/>
      <c r="BA1229" s="16">
        <v>0.28453038674033099</v>
      </c>
      <c r="BB1229" s="16">
        <v>0.26609616951915199</v>
      </c>
      <c r="BC1229" s="16"/>
      <c r="BD1229" s="16">
        <v>0.27329842931937198</v>
      </c>
      <c r="BE1229" s="16">
        <v>0.266048667439166</v>
      </c>
      <c r="BF1229" s="16"/>
      <c r="BG1229" s="16">
        <v>0.304054054054054</v>
      </c>
      <c r="BH1229" s="16">
        <v>0.265178930438279</v>
      </c>
      <c r="BI1229" s="16"/>
      <c r="BJ1229" s="16">
        <v>0.26602564102564102</v>
      </c>
      <c r="BK1229" s="16">
        <v>0.26754197158846299</v>
      </c>
      <c r="BL1229" s="16"/>
      <c r="BM1229" s="16">
        <v>0.39493670886075899</v>
      </c>
      <c r="BN1229" s="16">
        <v>0.25702564102564102</v>
      </c>
      <c r="BO1229" s="16"/>
      <c r="BP1229" s="16">
        <v>0.29801324503311299</v>
      </c>
      <c r="BQ1229" s="16">
        <v>0.263394770681526</v>
      </c>
    </row>
    <row r="1230" spans="2:69" x14ac:dyDescent="0.25">
      <c r="B1230" t="s">
        <v>548</v>
      </c>
      <c r="C1230" s="16">
        <v>0.26812144212523698</v>
      </c>
      <c r="D1230" s="16">
        <v>0.30952380952380998</v>
      </c>
      <c r="E1230" s="16">
        <v>0.31396957123098201</v>
      </c>
      <c r="F1230" s="16">
        <v>0.261609907120743</v>
      </c>
      <c r="G1230" s="16">
        <v>0.25581395348837199</v>
      </c>
      <c r="H1230" s="16">
        <v>0.22761760242792101</v>
      </c>
      <c r="I1230" s="16">
        <v>0.25977301387137502</v>
      </c>
      <c r="J1230" s="16">
        <v>0.27272727272727298</v>
      </c>
      <c r="K1230" s="16">
        <v>0.27731092436974802</v>
      </c>
      <c r="L1230" s="16">
        <v>0.35398230088495602</v>
      </c>
      <c r="M1230" s="16"/>
      <c r="N1230" s="16">
        <v>0.24939759036144599</v>
      </c>
      <c r="O1230" s="16">
        <v>0.238095238095238</v>
      </c>
      <c r="P1230" s="16">
        <v>0.28224299065420599</v>
      </c>
      <c r="Q1230" s="16">
        <v>0.27518248175182503</v>
      </c>
      <c r="R1230" s="16"/>
      <c r="S1230" s="16">
        <v>0.249049429657795</v>
      </c>
      <c r="T1230" s="16">
        <v>0.25358851674641097</v>
      </c>
      <c r="U1230" s="16">
        <v>0.25431034482758602</v>
      </c>
      <c r="V1230" s="16">
        <v>0.27344521224086898</v>
      </c>
      <c r="W1230" s="16">
        <v>0.30129589632829401</v>
      </c>
      <c r="X1230" s="16">
        <v>0.28155339805825202</v>
      </c>
      <c r="Y1230" s="16">
        <v>0.243283582089552</v>
      </c>
      <c r="Z1230" s="16"/>
      <c r="AA1230" s="16">
        <v>0.27592371871275301</v>
      </c>
      <c r="AB1230" s="16">
        <v>0.26447661469933198</v>
      </c>
      <c r="AC1230" s="16"/>
      <c r="AD1230" s="16">
        <v>0.25319148936170199</v>
      </c>
      <c r="AE1230" s="16">
        <v>0.27357512953367902</v>
      </c>
      <c r="AF1230" s="16"/>
      <c r="AG1230" s="16">
        <v>0.26047430830039497</v>
      </c>
      <c r="AH1230" s="16">
        <v>0.27518248175182503</v>
      </c>
      <c r="AI1230" s="16"/>
      <c r="AJ1230" s="16">
        <v>0.26729431027425299</v>
      </c>
      <c r="AK1230" s="16">
        <v>0.26883622214361502</v>
      </c>
      <c r="AL1230" s="16"/>
      <c r="AM1230" s="16">
        <v>0.22118380062305301</v>
      </c>
      <c r="AN1230" s="16">
        <v>0.242811501597444</v>
      </c>
      <c r="AO1230" s="16">
        <v>0.28801287208366899</v>
      </c>
      <c r="AP1230" s="16">
        <v>0.266108786610879</v>
      </c>
      <c r="AQ1230" s="16"/>
      <c r="AR1230" s="16">
        <v>0.26981132075471698</v>
      </c>
      <c r="AS1230" s="16">
        <v>0.26739130434782599</v>
      </c>
      <c r="AT1230" s="16"/>
      <c r="AU1230" s="16">
        <v>0.27373612823674498</v>
      </c>
      <c r="AV1230" s="16">
        <v>0.26710024669208299</v>
      </c>
      <c r="AW1230" s="16"/>
      <c r="AX1230" s="16">
        <v>0.25441696113074203</v>
      </c>
      <c r="AY1230" s="16">
        <v>0.27075322325265799</v>
      </c>
      <c r="AZ1230" s="16"/>
      <c r="BA1230" s="16">
        <v>0.22099447513812201</v>
      </c>
      <c r="BB1230" s="16">
        <v>0.27159739201304001</v>
      </c>
      <c r="BC1230" s="16"/>
      <c r="BD1230" s="16">
        <v>0.26806282722513097</v>
      </c>
      <c r="BE1230" s="16">
        <v>0.26813441483198103</v>
      </c>
      <c r="BF1230" s="16"/>
      <c r="BG1230" s="16">
        <v>0.266891891891892</v>
      </c>
      <c r="BH1230" s="16">
        <v>0.26819461198230798</v>
      </c>
      <c r="BI1230" s="16"/>
      <c r="BJ1230" s="16">
        <v>0.3125</v>
      </c>
      <c r="BK1230" s="16">
        <v>0.26216099870856702</v>
      </c>
      <c r="BL1230" s="16"/>
      <c r="BM1230" s="16">
        <v>0.26075949367088602</v>
      </c>
      <c r="BN1230" s="16">
        <v>0.26871794871794902</v>
      </c>
      <c r="BO1230" s="16"/>
      <c r="BP1230" s="16">
        <v>0.24834437086092701</v>
      </c>
      <c r="BQ1230" s="16">
        <v>0.27068152593227601</v>
      </c>
    </row>
    <row r="1231" spans="2:69" x14ac:dyDescent="0.25">
      <c r="B1231" t="s">
        <v>549</v>
      </c>
      <c r="C1231" s="16">
        <v>0.225806451612903</v>
      </c>
      <c r="D1231" s="16">
        <v>0.20833333333333301</v>
      </c>
      <c r="E1231" s="16">
        <v>0.22683264177040099</v>
      </c>
      <c r="F1231" s="16">
        <v>0.22755417956656299</v>
      </c>
      <c r="G1231" s="16">
        <v>0.21366279069767399</v>
      </c>
      <c r="H1231" s="16">
        <v>0.24962063732928699</v>
      </c>
      <c r="I1231" s="16">
        <v>0.19924337957124799</v>
      </c>
      <c r="J1231" s="16">
        <v>0.31313131313131298</v>
      </c>
      <c r="K1231" s="16">
        <v>0.151260504201681</v>
      </c>
      <c r="L1231" s="16">
        <v>0.221238938053097</v>
      </c>
      <c r="M1231" s="16"/>
      <c r="N1231" s="16">
        <v>0.20240963855421701</v>
      </c>
      <c r="O1231" s="16">
        <v>0.27619047619047599</v>
      </c>
      <c r="P1231" s="16">
        <v>0.23644859813084099</v>
      </c>
      <c r="Q1231" s="16">
        <v>0.217153284671533</v>
      </c>
      <c r="R1231" s="16"/>
      <c r="S1231" s="16">
        <v>0.21673003802281399</v>
      </c>
      <c r="T1231" s="16">
        <v>0.25598086124401898</v>
      </c>
      <c r="U1231" s="16">
        <v>0.23491379310344801</v>
      </c>
      <c r="V1231" s="16">
        <v>0.24284304047384001</v>
      </c>
      <c r="W1231" s="16">
        <v>0.22462203023758101</v>
      </c>
      <c r="X1231" s="16">
        <v>0.20970873786407801</v>
      </c>
      <c r="Y1231" s="16">
        <v>0.20447761194029901</v>
      </c>
      <c r="Z1231" s="16"/>
      <c r="AA1231" s="16">
        <v>0.20500595947556599</v>
      </c>
      <c r="AB1231" s="16">
        <v>0.23552338530066799</v>
      </c>
      <c r="AC1231" s="16"/>
      <c r="AD1231" s="16">
        <v>0.219858156028369</v>
      </c>
      <c r="AE1231" s="16">
        <v>0.227979274611399</v>
      </c>
      <c r="AF1231" s="16"/>
      <c r="AG1231" s="16">
        <v>0.235177865612648</v>
      </c>
      <c r="AH1231" s="16">
        <v>0.217153284671533</v>
      </c>
      <c r="AI1231" s="16"/>
      <c r="AJ1231" s="16">
        <v>0.19852640196479701</v>
      </c>
      <c r="AK1231" s="16">
        <v>0.24938096922532699</v>
      </c>
      <c r="AL1231" s="16"/>
      <c r="AM1231" s="16">
        <v>0.233644859813084</v>
      </c>
      <c r="AN1231" s="16">
        <v>0.247603833865815</v>
      </c>
      <c r="AO1231" s="16">
        <v>0.24135156878519701</v>
      </c>
      <c r="AP1231" s="16">
        <v>0.16903765690376599</v>
      </c>
      <c r="AQ1231" s="16"/>
      <c r="AR1231" s="16">
        <v>0.21698113207547201</v>
      </c>
      <c r="AS1231" s="16">
        <v>0.22961956521739099</v>
      </c>
      <c r="AT1231" s="16"/>
      <c r="AU1231" s="16">
        <v>0.22071516646115899</v>
      </c>
      <c r="AV1231" s="16">
        <v>0.226732451222247</v>
      </c>
      <c r="AW1231" s="16"/>
      <c r="AX1231" s="16">
        <v>0.21083627797408699</v>
      </c>
      <c r="AY1231" s="16">
        <v>0.228681293824926</v>
      </c>
      <c r="AZ1231" s="16"/>
      <c r="BA1231" s="16">
        <v>0.207182320441989</v>
      </c>
      <c r="BB1231" s="16">
        <v>0.22718011409943001</v>
      </c>
      <c r="BC1231" s="16"/>
      <c r="BD1231" s="16">
        <v>0.212565445026178</v>
      </c>
      <c r="BE1231" s="16">
        <v>0.22873696407879501</v>
      </c>
      <c r="BF1231" s="16"/>
      <c r="BG1231" s="16">
        <v>0.233108108108108</v>
      </c>
      <c r="BH1231" s="16">
        <v>0.22537193405709699</v>
      </c>
      <c r="BI1231" s="16"/>
      <c r="BJ1231" s="16">
        <v>0.165064102564103</v>
      </c>
      <c r="BK1231" s="16">
        <v>0.23396470081790799</v>
      </c>
      <c r="BL1231" s="16"/>
      <c r="BM1231" s="16">
        <v>0.13417721518987299</v>
      </c>
      <c r="BN1231" s="16">
        <v>0.23323076923076899</v>
      </c>
      <c r="BO1231" s="16"/>
      <c r="BP1231" s="16">
        <v>0.22847682119205301</v>
      </c>
      <c r="BQ1231" s="16">
        <v>0.22546078011144399</v>
      </c>
    </row>
    <row r="1232" spans="2:69" x14ac:dyDescent="0.25">
      <c r="B1232" t="s">
        <v>550</v>
      </c>
      <c r="C1232" s="16">
        <v>0.138709677419355</v>
      </c>
      <c r="D1232" s="16">
        <v>0.141369047619048</v>
      </c>
      <c r="E1232" s="16">
        <v>0.116182572614108</v>
      </c>
      <c r="F1232" s="16">
        <v>0.13777089783281701</v>
      </c>
      <c r="G1232" s="16">
        <v>0.16133720930232601</v>
      </c>
      <c r="H1232" s="16">
        <v>0.13277693474962099</v>
      </c>
      <c r="I1232" s="16">
        <v>0.14627994955863799</v>
      </c>
      <c r="J1232" s="16">
        <v>0.14646464646464599</v>
      </c>
      <c r="K1232" s="16">
        <v>0.11764705882352899</v>
      </c>
      <c r="L1232" s="16">
        <v>0.15929203539823</v>
      </c>
      <c r="M1232" s="16"/>
      <c r="N1232" s="16">
        <v>0.130120481927711</v>
      </c>
      <c r="O1232" s="16">
        <v>0.134920634920635</v>
      </c>
      <c r="P1232" s="16">
        <v>0.142990654205607</v>
      </c>
      <c r="Q1232" s="16">
        <v>0.14051094890510901</v>
      </c>
      <c r="R1232" s="16"/>
      <c r="S1232" s="16">
        <v>0.131178707224335</v>
      </c>
      <c r="T1232" s="16">
        <v>0.143540669856459</v>
      </c>
      <c r="U1232" s="16">
        <v>0.17456896551724099</v>
      </c>
      <c r="V1232" s="16">
        <v>0.12734452122408699</v>
      </c>
      <c r="W1232" s="16">
        <v>0.14794816414686801</v>
      </c>
      <c r="X1232" s="16">
        <v>0.13592233009708701</v>
      </c>
      <c r="Y1232" s="16">
        <v>0.113432835820896</v>
      </c>
      <c r="Z1232" s="16"/>
      <c r="AA1232" s="16">
        <v>0.12812872467222899</v>
      </c>
      <c r="AB1232" s="16">
        <v>0.14365256124721601</v>
      </c>
      <c r="AC1232" s="16"/>
      <c r="AD1232" s="16">
        <v>0.12482269503546101</v>
      </c>
      <c r="AE1232" s="16">
        <v>0.14378238341968899</v>
      </c>
      <c r="AF1232" s="16"/>
      <c r="AG1232" s="16">
        <v>0.13675889328063201</v>
      </c>
      <c r="AH1232" s="16">
        <v>0.14051094890510901</v>
      </c>
      <c r="AI1232" s="16"/>
      <c r="AJ1232" s="16">
        <v>0.122390503479329</v>
      </c>
      <c r="AK1232" s="16">
        <v>0.15281216837637099</v>
      </c>
      <c r="AL1232" s="16"/>
      <c r="AM1232" s="16">
        <v>0.13084112149532701</v>
      </c>
      <c r="AN1232" s="16">
        <v>0.16214057507987201</v>
      </c>
      <c r="AO1232" s="16">
        <v>0.146017699115044</v>
      </c>
      <c r="AP1232" s="16">
        <v>0.101255230125523</v>
      </c>
      <c r="AQ1232" s="16"/>
      <c r="AR1232" s="16">
        <v>0.147798742138365</v>
      </c>
      <c r="AS1232" s="16">
        <v>0.13478260869565201</v>
      </c>
      <c r="AT1232" s="16"/>
      <c r="AU1232" s="16">
        <v>0.112207151664612</v>
      </c>
      <c r="AV1232" s="16">
        <v>0.143529939448307</v>
      </c>
      <c r="AW1232" s="16"/>
      <c r="AX1232" s="16">
        <v>0.13545347467609001</v>
      </c>
      <c r="AY1232" s="16">
        <v>0.13933499208323899</v>
      </c>
      <c r="AZ1232" s="16"/>
      <c r="BA1232" s="16">
        <v>0.168508287292818</v>
      </c>
      <c r="BB1232" s="16">
        <v>0.13651181744091301</v>
      </c>
      <c r="BC1232" s="16"/>
      <c r="BD1232" s="16">
        <v>0.14450261780104701</v>
      </c>
      <c r="BE1232" s="16">
        <v>0.13742757821552701</v>
      </c>
      <c r="BF1232" s="16"/>
      <c r="BG1232" s="16">
        <v>0.114864864864865</v>
      </c>
      <c r="BH1232" s="16">
        <v>0.14012866907921201</v>
      </c>
      <c r="BI1232" s="16"/>
      <c r="BJ1232" s="16">
        <v>0.12660256410256401</v>
      </c>
      <c r="BK1232" s="16">
        <v>0.140335772707706</v>
      </c>
      <c r="BL1232" s="16"/>
      <c r="BM1232" s="16">
        <v>9.6202531645569606E-2</v>
      </c>
      <c r="BN1232" s="16">
        <v>0.14215384615384599</v>
      </c>
      <c r="BO1232" s="16"/>
      <c r="BP1232" s="16">
        <v>0.15231788079470199</v>
      </c>
      <c r="BQ1232" s="16">
        <v>0.136948135447921</v>
      </c>
    </row>
    <row r="1233" spans="2:69" x14ac:dyDescent="0.25">
      <c r="B1233" t="s">
        <v>551</v>
      </c>
      <c r="C1233" s="16">
        <v>0.1</v>
      </c>
      <c r="D1233" s="16">
        <v>7.5892857142857095E-2</v>
      </c>
      <c r="E1233" s="16">
        <v>6.3623789764868599E-2</v>
      </c>
      <c r="F1233" s="16">
        <v>6.3467492260061903E-2</v>
      </c>
      <c r="G1233" s="16">
        <v>0.13226744186046499</v>
      </c>
      <c r="H1233" s="16">
        <v>0.12443095599393</v>
      </c>
      <c r="I1233" s="16">
        <v>0.10466582597730099</v>
      </c>
      <c r="J1233" s="16">
        <v>0.11616161616161599</v>
      </c>
      <c r="K1233" s="16">
        <v>0.21008403361344499</v>
      </c>
      <c r="L1233" s="16">
        <v>2.6548672566371698E-2</v>
      </c>
      <c r="M1233" s="16"/>
      <c r="N1233" s="16">
        <v>0.119277108433735</v>
      </c>
      <c r="O1233" s="16">
        <v>9.8412698412698396E-2</v>
      </c>
      <c r="P1233" s="16">
        <v>9.6261682242990698E-2</v>
      </c>
      <c r="Q1233" s="16">
        <v>9.5985401459854E-2</v>
      </c>
      <c r="R1233" s="16"/>
      <c r="S1233" s="16">
        <v>0.104562737642586</v>
      </c>
      <c r="T1233" s="16">
        <v>9.0909090909090898E-2</v>
      </c>
      <c r="U1233" s="16">
        <v>8.18965517241379E-2</v>
      </c>
      <c r="V1233" s="16">
        <v>9.6742349457058202E-2</v>
      </c>
      <c r="W1233" s="16">
        <v>8.7473002159827201E-2</v>
      </c>
      <c r="X1233" s="16">
        <v>8.2524271844660199E-2</v>
      </c>
      <c r="Y1233" s="16">
        <v>0.12089552238806001</v>
      </c>
      <c r="Z1233" s="16"/>
      <c r="AA1233" s="16">
        <v>7.2705601907032194E-2</v>
      </c>
      <c r="AB1233" s="16">
        <v>0.11275055679287301</v>
      </c>
      <c r="AC1233" s="16"/>
      <c r="AD1233" s="16">
        <v>9.7872340425531903E-2</v>
      </c>
      <c r="AE1233" s="16">
        <v>0.100777202072539</v>
      </c>
      <c r="AF1233" s="16"/>
      <c r="AG1233" s="16">
        <v>0.104347826086957</v>
      </c>
      <c r="AH1233" s="16">
        <v>9.5985401459854E-2</v>
      </c>
      <c r="AI1233" s="16"/>
      <c r="AJ1233" s="16">
        <v>8.8415882112157201E-2</v>
      </c>
      <c r="AK1233" s="16">
        <v>0.110010611956137</v>
      </c>
      <c r="AL1233" s="16"/>
      <c r="AM1233" s="16">
        <v>0.21495327102803699</v>
      </c>
      <c r="AN1233" s="16">
        <v>0.13658146964856199</v>
      </c>
      <c r="AO1233" s="16">
        <v>9.2115848753016899E-2</v>
      </c>
      <c r="AP1233" s="16">
        <v>4.85355648535565E-2</v>
      </c>
      <c r="AQ1233" s="16"/>
      <c r="AR1233" s="16">
        <v>9.3081761006289301E-2</v>
      </c>
      <c r="AS1233" s="16">
        <v>0.102989130434783</v>
      </c>
      <c r="AT1233" s="16"/>
      <c r="AU1233" s="16">
        <v>7.7681874229346498E-2</v>
      </c>
      <c r="AV1233" s="16">
        <v>0.10405920610002201</v>
      </c>
      <c r="AW1233" s="16"/>
      <c r="AX1233" s="16">
        <v>9.6584216725559502E-2</v>
      </c>
      <c r="AY1233" s="16">
        <v>0.100655960190002</v>
      </c>
      <c r="AZ1233" s="16"/>
      <c r="BA1233" s="16">
        <v>0.11878453038674</v>
      </c>
      <c r="BB1233" s="16">
        <v>9.8614506927465401E-2</v>
      </c>
      <c r="BC1233" s="16"/>
      <c r="BD1233" s="16">
        <v>0.101570680628272</v>
      </c>
      <c r="BE1233" s="16">
        <v>9.9652375434530704E-2</v>
      </c>
      <c r="BF1233" s="16"/>
      <c r="BG1233" s="16">
        <v>8.1081081081081099E-2</v>
      </c>
      <c r="BH1233" s="16">
        <v>0.101125854443104</v>
      </c>
      <c r="BI1233" s="16"/>
      <c r="BJ1233" s="16">
        <v>0.12980769230769201</v>
      </c>
      <c r="BK1233" s="16">
        <v>9.5996556177356904E-2</v>
      </c>
      <c r="BL1233" s="16"/>
      <c r="BM1233" s="16">
        <v>0.113924050632911</v>
      </c>
      <c r="BN1233" s="16">
        <v>9.8871794871794899E-2</v>
      </c>
      <c r="BO1233" s="16"/>
      <c r="BP1233" s="16">
        <v>7.2847682119205295E-2</v>
      </c>
      <c r="BQ1233" s="16">
        <v>0.103514787826832</v>
      </c>
    </row>
    <row r="1234" spans="2:69" x14ac:dyDescent="0.25">
      <c r="C1234" s="16"/>
      <c r="D1234" s="16"/>
      <c r="E1234" s="16"/>
      <c r="F1234" s="16"/>
      <c r="G1234" s="16"/>
      <c r="H1234" s="16"/>
      <c r="I1234" s="16"/>
      <c r="J1234" s="16"/>
      <c r="K1234" s="16"/>
      <c r="L1234" s="16"/>
      <c r="M1234" s="16"/>
      <c r="N1234" s="16"/>
      <c r="O1234" s="16"/>
      <c r="P1234" s="16"/>
      <c r="Q1234" s="16"/>
      <c r="R1234" s="16"/>
      <c r="S1234" s="16"/>
      <c r="T1234" s="16"/>
      <c r="U1234" s="16"/>
      <c r="V1234" s="16"/>
      <c r="W1234" s="16"/>
      <c r="X1234" s="16"/>
      <c r="Y1234" s="16"/>
      <c r="Z1234" s="16"/>
      <c r="AA1234" s="16"/>
      <c r="AB1234" s="16"/>
      <c r="AC1234" s="16"/>
      <c r="AD1234" s="16"/>
      <c r="AE1234" s="16"/>
      <c r="AF1234" s="16"/>
      <c r="AG1234" s="16"/>
      <c r="AH1234" s="16"/>
      <c r="AI1234" s="16"/>
      <c r="AJ1234" s="16"/>
      <c r="AK1234" s="16"/>
      <c r="AL1234" s="16"/>
      <c r="AM1234" s="16"/>
      <c r="AN1234" s="16"/>
      <c r="AO1234" s="16"/>
      <c r="AP1234" s="16"/>
      <c r="AQ1234" s="16"/>
      <c r="AR1234" s="16"/>
      <c r="AS1234" s="16"/>
      <c r="AT1234" s="16"/>
      <c r="AU1234" s="16"/>
      <c r="AV1234" s="16"/>
      <c r="AW1234" s="16"/>
      <c r="AX1234" s="16"/>
      <c r="AY1234" s="16"/>
      <c r="AZ1234" s="16"/>
      <c r="BA1234" s="16"/>
      <c r="BB1234" s="16"/>
      <c r="BC1234" s="16"/>
      <c r="BD1234" s="16"/>
      <c r="BE1234" s="16"/>
      <c r="BF1234" s="16"/>
      <c r="BG1234" s="16"/>
      <c r="BH1234" s="16"/>
      <c r="BI1234" s="16"/>
      <c r="BJ1234" s="16"/>
      <c r="BK1234" s="16"/>
      <c r="BL1234" s="16"/>
      <c r="BM1234" s="16"/>
      <c r="BN1234" s="16"/>
      <c r="BO1234" s="16"/>
      <c r="BP1234" s="16"/>
      <c r="BQ1234" s="16"/>
    </row>
    <row r="1235" spans="2:69" x14ac:dyDescent="0.25">
      <c r="B1235" s="6" t="s">
        <v>558</v>
      </c>
      <c r="C1235" s="16"/>
      <c r="D1235" s="16"/>
      <c r="E1235" s="16"/>
      <c r="F1235" s="16"/>
      <c r="G1235" s="16"/>
      <c r="H1235" s="16"/>
      <c r="I1235" s="16"/>
      <c r="J1235" s="16"/>
      <c r="K1235" s="16"/>
      <c r="L1235" s="16"/>
      <c r="M1235" s="16"/>
      <c r="N1235" s="16"/>
      <c r="O1235" s="16"/>
      <c r="P1235" s="16"/>
      <c r="Q1235" s="16"/>
      <c r="R1235" s="16"/>
      <c r="S1235" s="16"/>
      <c r="T1235" s="16"/>
      <c r="U1235" s="16"/>
      <c r="V1235" s="16"/>
      <c r="W1235" s="16"/>
      <c r="X1235" s="16"/>
      <c r="Y1235" s="16"/>
      <c r="Z1235" s="16"/>
      <c r="AA1235" s="16"/>
      <c r="AB1235" s="16"/>
      <c r="AC1235" s="16"/>
      <c r="AD1235" s="16"/>
      <c r="AE1235" s="16"/>
      <c r="AF1235" s="16"/>
      <c r="AG1235" s="16"/>
      <c r="AH1235" s="16"/>
      <c r="AI1235" s="16"/>
      <c r="AJ1235" s="16"/>
      <c r="AK1235" s="16"/>
      <c r="AL1235" s="16"/>
      <c r="AM1235" s="16"/>
      <c r="AN1235" s="16"/>
      <c r="AO1235" s="16"/>
      <c r="AP1235" s="16"/>
      <c r="AQ1235" s="16"/>
      <c r="AR1235" s="16"/>
      <c r="AS1235" s="16"/>
      <c r="AT1235" s="16"/>
      <c r="AU1235" s="16"/>
      <c r="AV1235" s="16"/>
      <c r="AW1235" s="16"/>
      <c r="AX1235" s="16"/>
      <c r="AY1235" s="16"/>
      <c r="AZ1235" s="16"/>
      <c r="BA1235" s="16"/>
      <c r="BB1235" s="16"/>
      <c r="BC1235" s="16"/>
      <c r="BD1235" s="16"/>
      <c r="BE1235" s="16"/>
      <c r="BF1235" s="16"/>
      <c r="BG1235" s="16"/>
      <c r="BH1235" s="16"/>
      <c r="BI1235" s="16"/>
      <c r="BJ1235" s="16"/>
      <c r="BK1235" s="16"/>
      <c r="BL1235" s="16"/>
      <c r="BM1235" s="16"/>
      <c r="BN1235" s="16"/>
      <c r="BO1235" s="16"/>
      <c r="BP1235" s="16"/>
      <c r="BQ1235" s="16"/>
    </row>
    <row r="1236" spans="2:69" x14ac:dyDescent="0.25">
      <c r="B1236" s="23" t="s">
        <v>70</v>
      </c>
      <c r="C1236" s="16"/>
      <c r="D1236" s="16"/>
      <c r="E1236" s="16"/>
      <c r="F1236" s="16"/>
      <c r="G1236" s="16"/>
      <c r="H1236" s="16"/>
      <c r="I1236" s="16"/>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row>
    <row r="1237" spans="2:69" x14ac:dyDescent="0.25">
      <c r="B1237" t="s">
        <v>547</v>
      </c>
      <c r="C1237" s="16">
        <v>0.487855787476281</v>
      </c>
      <c r="D1237" s="16">
        <v>0.421130952380952</v>
      </c>
      <c r="E1237" s="16">
        <v>0.47441217150760701</v>
      </c>
      <c r="F1237" s="16">
        <v>0.54489164086687303</v>
      </c>
      <c r="G1237" s="16">
        <v>0.4375</v>
      </c>
      <c r="H1237" s="16">
        <v>0.496965098634294</v>
      </c>
      <c r="I1237" s="16">
        <v>0.55611601513240905</v>
      </c>
      <c r="J1237" s="16">
        <v>0.45959595959596</v>
      </c>
      <c r="K1237" s="16">
        <v>0.39495798319327702</v>
      </c>
      <c r="L1237" s="16">
        <v>0.51327433628318597</v>
      </c>
      <c r="M1237" s="16"/>
      <c r="N1237" s="16">
        <v>0.58554216867469899</v>
      </c>
      <c r="O1237" s="16">
        <v>0.51111111111111096</v>
      </c>
      <c r="P1237" s="16">
        <v>0.45514018691588798</v>
      </c>
      <c r="Q1237" s="16">
        <v>0.46569343065693403</v>
      </c>
      <c r="R1237" s="16"/>
      <c r="S1237" s="16">
        <v>0.53041825095057005</v>
      </c>
      <c r="T1237" s="16">
        <v>0.45693779904306198</v>
      </c>
      <c r="U1237" s="16">
        <v>0.44827586206896602</v>
      </c>
      <c r="V1237" s="16">
        <v>0.50049358341559702</v>
      </c>
      <c r="W1237" s="16">
        <v>0.43088552915766698</v>
      </c>
      <c r="X1237" s="16">
        <v>0.46796116504854401</v>
      </c>
      <c r="Y1237" s="16">
        <v>0.56268656716417897</v>
      </c>
      <c r="Z1237" s="16"/>
      <c r="AA1237" s="16">
        <v>0.45530393325387403</v>
      </c>
      <c r="AB1237" s="16">
        <v>0.50306236080178202</v>
      </c>
      <c r="AC1237" s="16"/>
      <c r="AD1237" s="16">
        <v>0.51914893617021296</v>
      </c>
      <c r="AE1237" s="16">
        <v>0.47642487046632098</v>
      </c>
      <c r="AF1237" s="16"/>
      <c r="AG1237" s="16">
        <v>0.51185770750988102</v>
      </c>
      <c r="AH1237" s="16">
        <v>0.46569343065693403</v>
      </c>
      <c r="AI1237" s="16"/>
      <c r="AJ1237" s="16">
        <v>0.51125665165779799</v>
      </c>
      <c r="AK1237" s="16">
        <v>0.467633533781394</v>
      </c>
      <c r="AL1237" s="16"/>
      <c r="AM1237" s="16">
        <v>0.47040498442367601</v>
      </c>
      <c r="AN1237" s="16">
        <v>0.493610223642172</v>
      </c>
      <c r="AO1237" s="16">
        <v>0.46339501206757799</v>
      </c>
      <c r="AP1237" s="16">
        <v>0.53807531380753104</v>
      </c>
      <c r="AQ1237" s="16"/>
      <c r="AR1237" s="16">
        <v>0.44339622641509402</v>
      </c>
      <c r="AS1237" s="16">
        <v>0.50706521739130395</v>
      </c>
      <c r="AT1237" s="16"/>
      <c r="AU1237" s="16">
        <v>0.50801479654747195</v>
      </c>
      <c r="AV1237" s="16">
        <v>0.484189280107647</v>
      </c>
      <c r="AW1237" s="16"/>
      <c r="AX1237" s="16">
        <v>0.493521790341578</v>
      </c>
      <c r="AY1237" s="16">
        <v>0.486767699615472</v>
      </c>
      <c r="AZ1237" s="16"/>
      <c r="BA1237" s="16">
        <v>0.47237569060773499</v>
      </c>
      <c r="BB1237" s="16">
        <v>0.48899755501222503</v>
      </c>
      <c r="BC1237" s="16"/>
      <c r="BD1237" s="16">
        <v>0.47329842931937199</v>
      </c>
      <c r="BE1237" s="16">
        <v>0.49107763615295502</v>
      </c>
      <c r="BF1237" s="16"/>
      <c r="BG1237" s="16">
        <v>0.57094594594594605</v>
      </c>
      <c r="BH1237" s="16">
        <v>0.482911137917169</v>
      </c>
      <c r="BI1237" s="16"/>
      <c r="BJ1237" s="16">
        <v>0.41185897435897401</v>
      </c>
      <c r="BK1237" s="16">
        <v>0.498062849763237</v>
      </c>
      <c r="BL1237" s="16"/>
      <c r="BM1237" s="16">
        <v>0.50379746835442996</v>
      </c>
      <c r="BN1237" s="16">
        <v>0.48656410256410298</v>
      </c>
      <c r="BO1237" s="16"/>
      <c r="BP1237" s="16">
        <v>0.45198675496688701</v>
      </c>
      <c r="BQ1237" s="16">
        <v>0.49249892841834497</v>
      </c>
    </row>
    <row r="1238" spans="2:69" x14ac:dyDescent="0.25">
      <c r="B1238" t="s">
        <v>548</v>
      </c>
      <c r="C1238" s="16">
        <v>0.27476280834914601</v>
      </c>
      <c r="D1238" s="16">
        <v>0.35714285714285698</v>
      </c>
      <c r="E1238" s="16">
        <v>0.31535269709543601</v>
      </c>
      <c r="F1238" s="16">
        <v>0.24458204334365299</v>
      </c>
      <c r="G1238" s="16">
        <v>0.28924418604651198</v>
      </c>
      <c r="H1238" s="16">
        <v>0.24886191198786001</v>
      </c>
      <c r="I1238" s="16">
        <v>0.23203026481715</v>
      </c>
      <c r="J1238" s="16">
        <v>0.24747474747474699</v>
      </c>
      <c r="K1238" s="16">
        <v>0.28571428571428598</v>
      </c>
      <c r="L1238" s="16">
        <v>0.247787610619469</v>
      </c>
      <c r="M1238" s="16"/>
      <c r="N1238" s="16">
        <v>0.22409638554216901</v>
      </c>
      <c r="O1238" s="16">
        <v>0.25714285714285701</v>
      </c>
      <c r="P1238" s="16">
        <v>0.28504672897196298</v>
      </c>
      <c r="Q1238" s="16">
        <v>0.29014598540146003</v>
      </c>
      <c r="R1238" s="16"/>
      <c r="S1238" s="16">
        <v>0.22813688212927799</v>
      </c>
      <c r="T1238" s="16">
        <v>0.25598086124401898</v>
      </c>
      <c r="U1238" s="16">
        <v>0.28663793103448298</v>
      </c>
      <c r="V1238" s="16">
        <v>0.28331688055281301</v>
      </c>
      <c r="W1238" s="16">
        <v>0.30561555075593999</v>
      </c>
      <c r="X1238" s="16">
        <v>0.29805825242718398</v>
      </c>
      <c r="Y1238" s="16">
        <v>0.24179104477611901</v>
      </c>
      <c r="Z1238" s="16"/>
      <c r="AA1238" s="16">
        <v>0.28426698450536397</v>
      </c>
      <c r="AB1238" s="16">
        <v>0.27032293986637002</v>
      </c>
      <c r="AC1238" s="16"/>
      <c r="AD1238" s="16">
        <v>0.25957446808510598</v>
      </c>
      <c r="AE1238" s="16">
        <v>0.28031088082901601</v>
      </c>
      <c r="AF1238" s="16"/>
      <c r="AG1238" s="16">
        <v>0.25810276679841898</v>
      </c>
      <c r="AH1238" s="16">
        <v>0.29014598540146003</v>
      </c>
      <c r="AI1238" s="16"/>
      <c r="AJ1238" s="16">
        <v>0.26115431846090897</v>
      </c>
      <c r="AK1238" s="16">
        <v>0.28652281570569499</v>
      </c>
      <c r="AL1238" s="16"/>
      <c r="AM1238" s="16">
        <v>0.26479750778816202</v>
      </c>
      <c r="AN1238" s="16">
        <v>0.25718849840255598</v>
      </c>
      <c r="AO1238" s="16">
        <v>0.29002413515687903</v>
      </c>
      <c r="AP1238" s="16">
        <v>0.26443514644351501</v>
      </c>
      <c r="AQ1238" s="16"/>
      <c r="AR1238" s="16">
        <v>0.28805031446540902</v>
      </c>
      <c r="AS1238" s="16">
        <v>0.26902173913043498</v>
      </c>
      <c r="AT1238" s="16"/>
      <c r="AU1238" s="16">
        <v>0.22441430332922299</v>
      </c>
      <c r="AV1238" s="16">
        <v>0.28392016147118199</v>
      </c>
      <c r="AW1238" s="16"/>
      <c r="AX1238" s="16">
        <v>0.26030624263839802</v>
      </c>
      <c r="AY1238" s="16">
        <v>0.27753901832164701</v>
      </c>
      <c r="AZ1238" s="16"/>
      <c r="BA1238" s="16">
        <v>0.24861878453038699</v>
      </c>
      <c r="BB1238" s="16">
        <v>0.27669111654441703</v>
      </c>
      <c r="BC1238" s="16"/>
      <c r="BD1238" s="16">
        <v>0.28062827225130899</v>
      </c>
      <c r="BE1238" s="16">
        <v>0.27346465816917698</v>
      </c>
      <c r="BF1238" s="16"/>
      <c r="BG1238" s="16">
        <v>0.206081081081081</v>
      </c>
      <c r="BH1238" s="16">
        <v>0.27885002010454402</v>
      </c>
      <c r="BI1238" s="16"/>
      <c r="BJ1238" s="16">
        <v>0.27724358974358998</v>
      </c>
      <c r="BK1238" s="16">
        <v>0.274429616874731</v>
      </c>
      <c r="BL1238" s="16"/>
      <c r="BM1238" s="16">
        <v>0.23544303797468399</v>
      </c>
      <c r="BN1238" s="16">
        <v>0.277948717948718</v>
      </c>
      <c r="BO1238" s="16"/>
      <c r="BP1238" s="16">
        <v>0.24668874172185401</v>
      </c>
      <c r="BQ1238" s="16">
        <v>0.278396913844835</v>
      </c>
    </row>
    <row r="1239" spans="2:69" x14ac:dyDescent="0.25">
      <c r="B1239" t="s">
        <v>549</v>
      </c>
      <c r="C1239" s="16">
        <v>0.127703984819734</v>
      </c>
      <c r="D1239" s="16">
        <v>0.12797619047618999</v>
      </c>
      <c r="E1239" s="16">
        <v>0.14937759336099601</v>
      </c>
      <c r="F1239" s="16">
        <v>0.12538699690402499</v>
      </c>
      <c r="G1239" s="16">
        <v>0.113372093023256</v>
      </c>
      <c r="H1239" s="16">
        <v>0.14188163884673699</v>
      </c>
      <c r="I1239" s="16">
        <v>9.2055485498108394E-2</v>
      </c>
      <c r="J1239" s="16">
        <v>0.16161616161616199</v>
      </c>
      <c r="K1239" s="16">
        <v>0.126050420168067</v>
      </c>
      <c r="L1239" s="16">
        <v>0.11504424778761101</v>
      </c>
      <c r="M1239" s="16"/>
      <c r="N1239" s="16">
        <v>0.101204819277108</v>
      </c>
      <c r="O1239" s="16">
        <v>0.134920634920635</v>
      </c>
      <c r="P1239" s="16">
        <v>0.139252336448598</v>
      </c>
      <c r="Q1239" s="16">
        <v>0.12956204379562</v>
      </c>
      <c r="R1239" s="16"/>
      <c r="S1239" s="16">
        <v>0.131178707224335</v>
      </c>
      <c r="T1239" s="16">
        <v>0.145933014354067</v>
      </c>
      <c r="U1239" s="16">
        <v>0.131465517241379</v>
      </c>
      <c r="V1239" s="16">
        <v>0.146100691016782</v>
      </c>
      <c r="W1239" s="16">
        <v>0.14902807775377999</v>
      </c>
      <c r="X1239" s="16">
        <v>9.9029126213592195E-2</v>
      </c>
      <c r="Y1239" s="16">
        <v>9.4029850746268698E-2</v>
      </c>
      <c r="Z1239" s="16"/>
      <c r="AA1239" s="16">
        <v>0.14123957091775899</v>
      </c>
      <c r="AB1239" s="16">
        <v>0.12138084632516701</v>
      </c>
      <c r="AC1239" s="16"/>
      <c r="AD1239" s="16">
        <v>0.12695035460992901</v>
      </c>
      <c r="AE1239" s="16">
        <v>0.12797927461139899</v>
      </c>
      <c r="AF1239" s="16"/>
      <c r="AG1239" s="16">
        <v>0.125691699604743</v>
      </c>
      <c r="AH1239" s="16">
        <v>0.12956204379562</v>
      </c>
      <c r="AI1239" s="16"/>
      <c r="AJ1239" s="16">
        <v>0.115431846090872</v>
      </c>
      <c r="AK1239" s="16">
        <v>0.138309161655465</v>
      </c>
      <c r="AL1239" s="16"/>
      <c r="AM1239" s="16">
        <v>0.152647975077882</v>
      </c>
      <c r="AN1239" s="16">
        <v>0.13817891373801899</v>
      </c>
      <c r="AO1239" s="16">
        <v>0.13757039420756201</v>
      </c>
      <c r="AP1239" s="16">
        <v>8.9539748953974901E-2</v>
      </c>
      <c r="AQ1239" s="16"/>
      <c r="AR1239" s="16">
        <v>0.145283018867925</v>
      </c>
      <c r="AS1239" s="16">
        <v>0.120108695652174</v>
      </c>
      <c r="AT1239" s="16"/>
      <c r="AU1239" s="16">
        <v>0.14549938347718899</v>
      </c>
      <c r="AV1239" s="16">
        <v>0.124467369365329</v>
      </c>
      <c r="AW1239" s="16"/>
      <c r="AX1239" s="16">
        <v>0.12956419316843301</v>
      </c>
      <c r="AY1239" s="16">
        <v>0.12734675412802501</v>
      </c>
      <c r="AZ1239" s="16"/>
      <c r="BA1239" s="16">
        <v>0.12983425414364599</v>
      </c>
      <c r="BB1239" s="16">
        <v>0.12754686226568901</v>
      </c>
      <c r="BC1239" s="16"/>
      <c r="BD1239" s="16">
        <v>0.130890052356021</v>
      </c>
      <c r="BE1239" s="16">
        <v>0.126998841251448</v>
      </c>
      <c r="BF1239" s="16"/>
      <c r="BG1239" s="16">
        <v>0.108108108108108</v>
      </c>
      <c r="BH1239" s="16">
        <v>0.12887012464816999</v>
      </c>
      <c r="BI1239" s="16"/>
      <c r="BJ1239" s="16">
        <v>0.128205128205128</v>
      </c>
      <c r="BK1239" s="16">
        <v>0.12763667671114901</v>
      </c>
      <c r="BL1239" s="16"/>
      <c r="BM1239" s="16">
        <v>0.10126582278481</v>
      </c>
      <c r="BN1239" s="16">
        <v>0.129846153846154</v>
      </c>
      <c r="BO1239" s="16"/>
      <c r="BP1239" s="16">
        <v>0.16225165562913901</v>
      </c>
      <c r="BQ1239" s="16">
        <v>0.123231890270039</v>
      </c>
    </row>
    <row r="1240" spans="2:69" x14ac:dyDescent="0.25">
      <c r="B1240" t="s">
        <v>550</v>
      </c>
      <c r="C1240" s="16">
        <v>8.0645161290322606E-2</v>
      </c>
      <c r="D1240" s="16">
        <v>7.4404761904761904E-2</v>
      </c>
      <c r="E1240" s="16">
        <v>4.4260027662517298E-2</v>
      </c>
      <c r="F1240" s="16">
        <v>6.9659442724458204E-2</v>
      </c>
      <c r="G1240" s="16">
        <v>0.104651162790698</v>
      </c>
      <c r="H1240" s="16">
        <v>8.4977238239757197E-2</v>
      </c>
      <c r="I1240" s="16">
        <v>8.9533417402269902E-2</v>
      </c>
      <c r="J1240" s="16">
        <v>0.10101010101010099</v>
      </c>
      <c r="K1240" s="16">
        <v>0.13445378151260501</v>
      </c>
      <c r="L1240" s="16">
        <v>6.1946902654867297E-2</v>
      </c>
      <c r="M1240" s="16"/>
      <c r="N1240" s="16">
        <v>6.3855421686747002E-2</v>
      </c>
      <c r="O1240" s="16">
        <v>8.0952380952380998E-2</v>
      </c>
      <c r="P1240" s="16">
        <v>8.9719626168224306E-2</v>
      </c>
      <c r="Q1240" s="16">
        <v>8.2116788321167894E-2</v>
      </c>
      <c r="R1240" s="16"/>
      <c r="S1240" s="16">
        <v>8.9353612167300395E-2</v>
      </c>
      <c r="T1240" s="16">
        <v>0.11483253588516699</v>
      </c>
      <c r="U1240" s="16">
        <v>0.10344827586206901</v>
      </c>
      <c r="V1240" s="16">
        <v>5.3307008884501503E-2</v>
      </c>
      <c r="W1240" s="16">
        <v>9.0712742980561603E-2</v>
      </c>
      <c r="X1240" s="16">
        <v>8.5436893203883493E-2</v>
      </c>
      <c r="Y1240" s="16">
        <v>6.7164179104477598E-2</v>
      </c>
      <c r="Z1240" s="16"/>
      <c r="AA1240" s="16">
        <v>9.2371871275327797E-2</v>
      </c>
      <c r="AB1240" s="16">
        <v>7.5167037861915406E-2</v>
      </c>
      <c r="AC1240" s="16"/>
      <c r="AD1240" s="16">
        <v>7.0212765957446799E-2</v>
      </c>
      <c r="AE1240" s="16">
        <v>8.4455958549222804E-2</v>
      </c>
      <c r="AF1240" s="16"/>
      <c r="AG1240" s="16">
        <v>7.9051383399209502E-2</v>
      </c>
      <c r="AH1240" s="16">
        <v>8.2116788321167894E-2</v>
      </c>
      <c r="AI1240" s="16"/>
      <c r="AJ1240" s="16">
        <v>8.3913221449038095E-2</v>
      </c>
      <c r="AK1240" s="16">
        <v>7.7821011673151794E-2</v>
      </c>
      <c r="AL1240" s="16"/>
      <c r="AM1240" s="16">
        <v>6.2305295950155798E-2</v>
      </c>
      <c r="AN1240" s="16">
        <v>7.6677316293929695E-2</v>
      </c>
      <c r="AO1240" s="16">
        <v>8.3266291230893005E-2</v>
      </c>
      <c r="AP1240" s="16">
        <v>8.2845188284518798E-2</v>
      </c>
      <c r="AQ1240" s="16"/>
      <c r="AR1240" s="16">
        <v>9.1823899371069204E-2</v>
      </c>
      <c r="AS1240" s="16">
        <v>7.5815217391304396E-2</v>
      </c>
      <c r="AT1240" s="16"/>
      <c r="AU1240" s="16">
        <v>9.2478421701603003E-2</v>
      </c>
      <c r="AV1240" s="16">
        <v>7.8492935635792793E-2</v>
      </c>
      <c r="AW1240" s="16"/>
      <c r="AX1240" s="16">
        <v>8.2449941107184899E-2</v>
      </c>
      <c r="AY1240" s="16">
        <v>8.0298574983035498E-2</v>
      </c>
      <c r="AZ1240" s="16"/>
      <c r="BA1240" s="16">
        <v>0.113259668508287</v>
      </c>
      <c r="BB1240" s="16">
        <v>7.8239608801956004E-2</v>
      </c>
      <c r="BC1240" s="16"/>
      <c r="BD1240" s="16">
        <v>8.4816753926701599E-2</v>
      </c>
      <c r="BE1240" s="16">
        <v>7.9721900347624594E-2</v>
      </c>
      <c r="BF1240" s="16"/>
      <c r="BG1240" s="16">
        <v>8.4459459459459499E-2</v>
      </c>
      <c r="BH1240" s="16">
        <v>8.0418174507438697E-2</v>
      </c>
      <c r="BI1240" s="16"/>
      <c r="BJ1240" s="16">
        <v>0.116987179487179</v>
      </c>
      <c r="BK1240" s="16">
        <v>7.5764098148945302E-2</v>
      </c>
      <c r="BL1240" s="16"/>
      <c r="BM1240" s="16">
        <v>9.87341772151899E-2</v>
      </c>
      <c r="BN1240" s="16">
        <v>7.9179487179487196E-2</v>
      </c>
      <c r="BO1240" s="16"/>
      <c r="BP1240" s="16">
        <v>0.105960264900662</v>
      </c>
      <c r="BQ1240" s="16">
        <v>7.7368195456493802E-2</v>
      </c>
    </row>
    <row r="1241" spans="2:69" x14ac:dyDescent="0.25">
      <c r="B1241" t="s">
        <v>551</v>
      </c>
      <c r="C1241" s="16">
        <v>2.9032258064516099E-2</v>
      </c>
      <c r="D1241" s="16">
        <v>1.9345238095238099E-2</v>
      </c>
      <c r="E1241" s="16">
        <v>1.6597510373444001E-2</v>
      </c>
      <c r="F1241" s="16">
        <v>1.54798761609907E-2</v>
      </c>
      <c r="G1241" s="16">
        <v>5.5232558139534899E-2</v>
      </c>
      <c r="H1241" s="16">
        <v>2.7314112291350501E-2</v>
      </c>
      <c r="I1241" s="16">
        <v>3.02648171500631E-2</v>
      </c>
      <c r="J1241" s="16">
        <v>3.03030303030303E-2</v>
      </c>
      <c r="K1241" s="16">
        <v>5.8823529411764698E-2</v>
      </c>
      <c r="L1241" s="16">
        <v>6.1946902654867297E-2</v>
      </c>
      <c r="M1241" s="16"/>
      <c r="N1241" s="16">
        <v>2.5301204819277098E-2</v>
      </c>
      <c r="O1241" s="16">
        <v>1.58730158730159E-2</v>
      </c>
      <c r="P1241" s="16">
        <v>3.0841121495327101E-2</v>
      </c>
      <c r="Q1241" s="16">
        <v>3.2481751824817502E-2</v>
      </c>
      <c r="R1241" s="16"/>
      <c r="S1241" s="16">
        <v>2.0912547528517102E-2</v>
      </c>
      <c r="T1241" s="16">
        <v>2.6315789473684199E-2</v>
      </c>
      <c r="U1241" s="16">
        <v>3.0172413793103401E-2</v>
      </c>
      <c r="V1241" s="16">
        <v>1.6781836130306E-2</v>
      </c>
      <c r="W1241" s="16">
        <v>2.3758099352051799E-2</v>
      </c>
      <c r="X1241" s="16">
        <v>4.9514563106796097E-2</v>
      </c>
      <c r="Y1241" s="16">
        <v>3.4328358208955197E-2</v>
      </c>
      <c r="Z1241" s="16"/>
      <c r="AA1241" s="16">
        <v>2.6817640047675801E-2</v>
      </c>
      <c r="AB1241" s="16">
        <v>3.0066815144766099E-2</v>
      </c>
      <c r="AC1241" s="16"/>
      <c r="AD1241" s="16">
        <v>2.4113475177304999E-2</v>
      </c>
      <c r="AE1241" s="16">
        <v>3.0829015544041501E-2</v>
      </c>
      <c r="AF1241" s="16"/>
      <c r="AG1241" s="16">
        <v>2.5296442687747001E-2</v>
      </c>
      <c r="AH1241" s="16">
        <v>3.2481751824817502E-2</v>
      </c>
      <c r="AI1241" s="16"/>
      <c r="AJ1241" s="16">
        <v>2.8243962341383499E-2</v>
      </c>
      <c r="AK1241" s="16">
        <v>2.9713477184294301E-2</v>
      </c>
      <c r="AL1241" s="16"/>
      <c r="AM1241" s="16">
        <v>4.9844236760124602E-2</v>
      </c>
      <c r="AN1241" s="16">
        <v>3.43450479233227E-2</v>
      </c>
      <c r="AO1241" s="16">
        <v>2.57441673370877E-2</v>
      </c>
      <c r="AP1241" s="16">
        <v>2.5104602510460299E-2</v>
      </c>
      <c r="AQ1241" s="16"/>
      <c r="AR1241" s="16">
        <v>3.1446540880503103E-2</v>
      </c>
      <c r="AS1241" s="16">
        <v>2.79891304347826E-2</v>
      </c>
      <c r="AT1241" s="16"/>
      <c r="AU1241" s="16">
        <v>2.9593094944512899E-2</v>
      </c>
      <c r="AV1241" s="16">
        <v>2.89302534200493E-2</v>
      </c>
      <c r="AW1241" s="16"/>
      <c r="AX1241" s="16">
        <v>3.4157832744405203E-2</v>
      </c>
      <c r="AY1241" s="16">
        <v>2.8047952951820901E-2</v>
      </c>
      <c r="AZ1241" s="16"/>
      <c r="BA1241" s="16">
        <v>3.5911602209944701E-2</v>
      </c>
      <c r="BB1241" s="16">
        <v>2.85248573757131E-2</v>
      </c>
      <c r="BC1241" s="16"/>
      <c r="BD1241" s="16">
        <v>3.03664921465969E-2</v>
      </c>
      <c r="BE1241" s="16">
        <v>2.8736964078794901E-2</v>
      </c>
      <c r="BF1241" s="16"/>
      <c r="BG1241" s="16">
        <v>3.04054054054054E-2</v>
      </c>
      <c r="BH1241" s="16">
        <v>2.8950542822677901E-2</v>
      </c>
      <c r="BI1241" s="16"/>
      <c r="BJ1241" s="16">
        <v>6.5705128205128194E-2</v>
      </c>
      <c r="BK1241" s="16">
        <v>2.4106758501937199E-2</v>
      </c>
      <c r="BL1241" s="16"/>
      <c r="BM1241" s="16">
        <v>6.0759493670886101E-2</v>
      </c>
      <c r="BN1241" s="16">
        <v>2.6461538461538502E-2</v>
      </c>
      <c r="BO1241" s="16"/>
      <c r="BP1241" s="16">
        <v>3.3112582781456998E-2</v>
      </c>
      <c r="BQ1241" s="16">
        <v>2.85040720102872E-2</v>
      </c>
    </row>
    <row r="1242" spans="2:69" x14ac:dyDescent="0.25">
      <c r="C1242" s="16"/>
      <c r="D1242" s="16"/>
      <c r="E1242" s="16"/>
      <c r="F1242" s="16"/>
      <c r="G1242" s="16"/>
      <c r="H1242" s="16"/>
      <c r="I1242" s="16"/>
      <c r="J1242" s="16"/>
      <c r="K1242" s="16"/>
      <c r="L1242" s="16"/>
      <c r="M1242" s="16"/>
      <c r="N1242" s="16"/>
      <c r="O1242" s="16"/>
      <c r="P1242" s="16"/>
      <c r="Q1242" s="16"/>
      <c r="R1242" s="16"/>
      <c r="S1242" s="16"/>
      <c r="T1242" s="16"/>
      <c r="U1242" s="16"/>
      <c r="V1242" s="16"/>
      <c r="W1242" s="16"/>
      <c r="X1242" s="16"/>
      <c r="Y1242" s="16"/>
      <c r="Z1242" s="16"/>
      <c r="AA1242" s="16"/>
      <c r="AB1242" s="16"/>
      <c r="AC1242" s="16"/>
      <c r="AD1242" s="16"/>
      <c r="AE1242" s="16"/>
      <c r="AF1242" s="16"/>
      <c r="AG1242" s="16"/>
      <c r="AH1242" s="16"/>
      <c r="AI1242" s="16"/>
      <c r="AJ1242" s="16"/>
      <c r="AK1242" s="16"/>
      <c r="AL1242" s="16"/>
      <c r="AM1242" s="16"/>
      <c r="AN1242" s="16"/>
      <c r="AO1242" s="16"/>
      <c r="AP1242" s="16"/>
      <c r="AQ1242" s="16"/>
      <c r="AR1242" s="16"/>
      <c r="AS1242" s="16"/>
      <c r="AT1242" s="16"/>
      <c r="AU1242" s="16"/>
      <c r="AV1242" s="16"/>
      <c r="AW1242" s="16"/>
      <c r="AX1242" s="16"/>
      <c r="AY1242" s="16"/>
      <c r="AZ1242" s="16"/>
      <c r="BA1242" s="16"/>
      <c r="BB1242" s="16"/>
      <c r="BC1242" s="16"/>
      <c r="BD1242" s="16"/>
      <c r="BE1242" s="16"/>
      <c r="BF1242" s="16"/>
      <c r="BG1242" s="16"/>
      <c r="BH1242" s="16"/>
      <c r="BI1242" s="16"/>
      <c r="BJ1242" s="16"/>
      <c r="BK1242" s="16"/>
      <c r="BL1242" s="16"/>
      <c r="BM1242" s="16"/>
      <c r="BN1242" s="16"/>
      <c r="BO1242" s="16"/>
      <c r="BP1242" s="16"/>
      <c r="BQ1242" s="16"/>
    </row>
    <row r="1243" spans="2:69" x14ac:dyDescent="0.25">
      <c r="B1243" s="6" t="s">
        <v>564</v>
      </c>
      <c r="C1243" s="16"/>
      <c r="D1243" s="16"/>
      <c r="E1243" s="16"/>
      <c r="F1243" s="16"/>
      <c r="G1243" s="16"/>
      <c r="H1243" s="16"/>
      <c r="I1243" s="16"/>
      <c r="J1243" s="16"/>
      <c r="K1243" s="16"/>
      <c r="L1243" s="16"/>
      <c r="M1243" s="16"/>
      <c r="N1243" s="16"/>
      <c r="O1243" s="16"/>
      <c r="P1243" s="16"/>
      <c r="Q1243" s="16"/>
      <c r="R1243" s="16"/>
      <c r="S1243" s="16"/>
      <c r="T1243" s="16"/>
      <c r="U1243" s="16"/>
      <c r="V1243" s="16"/>
      <c r="W1243" s="16"/>
      <c r="X1243" s="16"/>
      <c r="Y1243" s="16"/>
      <c r="Z1243" s="16"/>
      <c r="AA1243" s="16"/>
      <c r="AB1243" s="16"/>
      <c r="AC1243" s="16"/>
      <c r="AD1243" s="16"/>
      <c r="AE1243" s="16"/>
      <c r="AF1243" s="16"/>
      <c r="AG1243" s="16"/>
      <c r="AH1243" s="16"/>
      <c r="AI1243" s="16"/>
      <c r="AJ1243" s="16"/>
      <c r="AK1243" s="16"/>
      <c r="AL1243" s="16"/>
      <c r="AM1243" s="16"/>
      <c r="AN1243" s="16"/>
      <c r="AO1243" s="16"/>
      <c r="AP1243" s="16"/>
      <c r="AQ1243" s="16"/>
      <c r="AR1243" s="16"/>
      <c r="AS1243" s="16"/>
      <c r="AT1243" s="16"/>
      <c r="AU1243" s="16"/>
      <c r="AV1243" s="16"/>
      <c r="AW1243" s="16"/>
      <c r="AX1243" s="16"/>
      <c r="AY1243" s="16"/>
      <c r="AZ1243" s="16"/>
      <c r="BA1243" s="16"/>
      <c r="BB1243" s="16"/>
      <c r="BC1243" s="16"/>
      <c r="BD1243" s="16"/>
      <c r="BE1243" s="16"/>
      <c r="BF1243" s="16"/>
      <c r="BG1243" s="16"/>
      <c r="BH1243" s="16"/>
      <c r="BI1243" s="16"/>
      <c r="BJ1243" s="16"/>
      <c r="BK1243" s="16"/>
      <c r="BL1243" s="16"/>
      <c r="BM1243" s="16"/>
      <c r="BN1243" s="16"/>
      <c r="BO1243" s="16"/>
      <c r="BP1243" s="16"/>
      <c r="BQ1243" s="16"/>
    </row>
    <row r="1244" spans="2:69" x14ac:dyDescent="0.25">
      <c r="B1244" s="23" t="s">
        <v>701</v>
      </c>
      <c r="C1244" s="16"/>
      <c r="D1244" s="16"/>
      <c r="E1244" s="16"/>
      <c r="F1244" s="16"/>
      <c r="G1244" s="16"/>
      <c r="H1244" s="16"/>
      <c r="I1244" s="16"/>
      <c r="J1244" s="16"/>
      <c r="K1244" s="16"/>
      <c r="L1244" s="16"/>
      <c r="M1244" s="16"/>
      <c r="N1244" s="16"/>
      <c r="O1244" s="16"/>
      <c r="P1244" s="16"/>
      <c r="Q1244" s="16"/>
      <c r="R1244" s="16"/>
      <c r="S1244" s="16"/>
      <c r="T1244" s="16"/>
      <c r="U1244" s="16"/>
      <c r="V1244" s="16"/>
      <c r="W1244" s="16"/>
      <c r="X1244" s="16"/>
      <c r="Y1244" s="16"/>
      <c r="Z1244" s="16"/>
      <c r="AA1244" s="16"/>
      <c r="AB1244" s="16"/>
      <c r="AC1244" s="16"/>
      <c r="AD1244" s="16"/>
      <c r="AE1244" s="16"/>
      <c r="AF1244" s="16"/>
      <c r="AG1244" s="16"/>
      <c r="AH1244" s="16"/>
      <c r="AI1244" s="16"/>
      <c r="AJ1244" s="16"/>
      <c r="AK1244" s="16"/>
      <c r="AL1244" s="16"/>
      <c r="AM1244" s="16"/>
      <c r="AN1244" s="16"/>
      <c r="AO1244" s="16"/>
      <c r="AP1244" s="16"/>
      <c r="AQ1244" s="16"/>
      <c r="AR1244" s="16"/>
      <c r="AS1244" s="16"/>
      <c r="AT1244" s="16"/>
      <c r="AU1244" s="16"/>
      <c r="AV1244" s="16"/>
      <c r="AW1244" s="16"/>
      <c r="AX1244" s="16"/>
      <c r="AY1244" s="16"/>
      <c r="AZ1244" s="16"/>
      <c r="BA1244" s="16"/>
      <c r="BB1244" s="16"/>
      <c r="BC1244" s="16"/>
      <c r="BD1244" s="16"/>
      <c r="BE1244" s="16"/>
      <c r="BF1244" s="16"/>
      <c r="BG1244" s="16"/>
      <c r="BH1244" s="16"/>
      <c r="BI1244" s="16"/>
      <c r="BJ1244" s="16"/>
      <c r="BK1244" s="16"/>
      <c r="BL1244" s="16"/>
      <c r="BM1244" s="16"/>
      <c r="BN1244" s="16"/>
      <c r="BO1244" s="16"/>
      <c r="BP1244" s="16"/>
      <c r="BQ1244" s="16"/>
    </row>
    <row r="1245" spans="2:69" x14ac:dyDescent="0.25">
      <c r="B1245" t="s">
        <v>559</v>
      </c>
      <c r="C1245" s="16">
        <v>0.73899371069182396</v>
      </c>
      <c r="D1245" s="16">
        <v>0.76555023923444998</v>
      </c>
      <c r="E1245" s="16">
        <v>0.78770949720670402</v>
      </c>
      <c r="F1245" s="16">
        <v>0.71904761904761905</v>
      </c>
      <c r="G1245" s="16">
        <v>0.78017241379310298</v>
      </c>
      <c r="H1245" s="16">
        <v>0.69345238095238104</v>
      </c>
      <c r="I1245" s="16">
        <v>0.73469387755102</v>
      </c>
      <c r="J1245" s="16">
        <v>0.70833333333333304</v>
      </c>
      <c r="K1245" s="16">
        <v>0.77551020408163296</v>
      </c>
      <c r="L1245" s="16">
        <v>0.68965517241379304</v>
      </c>
      <c r="M1245" s="16"/>
      <c r="N1245" s="16">
        <v>0.56818181818181801</v>
      </c>
      <c r="O1245" s="16">
        <v>0.68681318681318704</v>
      </c>
      <c r="P1245" s="16">
        <v>0.75409836065573799</v>
      </c>
      <c r="Q1245" s="16">
        <v>0.76813186813186796</v>
      </c>
      <c r="R1245" s="16"/>
      <c r="S1245" s="16">
        <v>0.69369369369369405</v>
      </c>
      <c r="T1245" s="16">
        <v>0.73684210526315796</v>
      </c>
      <c r="U1245" s="16">
        <v>0.73103448275862104</v>
      </c>
      <c r="V1245" s="16">
        <v>0.70258620689655205</v>
      </c>
      <c r="W1245" s="16">
        <v>0.76470588235294101</v>
      </c>
      <c r="X1245" s="16">
        <v>0.75824175824175799</v>
      </c>
      <c r="Y1245" s="16">
        <v>0.74144486692015199</v>
      </c>
      <c r="Z1245" s="16"/>
      <c r="AA1245" s="16">
        <v>0.79829545454545503</v>
      </c>
      <c r="AB1245" s="16">
        <v>0.69187358916478603</v>
      </c>
      <c r="AC1245" s="16"/>
      <c r="AD1245" s="16">
        <v>0.778169014084507</v>
      </c>
      <c r="AE1245" s="16">
        <v>0.730474732006126</v>
      </c>
      <c r="AF1245" s="16"/>
      <c r="AG1245" s="16">
        <v>0.7</v>
      </c>
      <c r="AH1245" s="16">
        <v>0.76813186813186796</v>
      </c>
      <c r="AI1245" s="16"/>
      <c r="AJ1245" s="16">
        <v>0.79772727272727295</v>
      </c>
      <c r="AK1245" s="16">
        <v>0.66619718309859199</v>
      </c>
      <c r="AL1245" s="16"/>
      <c r="AM1245" s="16">
        <v>0.581395348837209</v>
      </c>
      <c r="AN1245" s="16">
        <v>0.647887323943662</v>
      </c>
      <c r="AO1245" s="16">
        <v>0.71854734111543495</v>
      </c>
      <c r="AP1245" s="16">
        <v>0.84232365145228205</v>
      </c>
      <c r="AQ1245" s="16"/>
      <c r="AR1245" s="16">
        <v>0.73899371069182396</v>
      </c>
      <c r="AS1245" s="16" t="s">
        <v>563</v>
      </c>
      <c r="AT1245" s="16"/>
      <c r="AU1245" s="16">
        <v>0.77522935779816504</v>
      </c>
      <c r="AV1245" s="16">
        <v>0.73323615160349898</v>
      </c>
      <c r="AW1245" s="16"/>
      <c r="AX1245" s="16">
        <v>0.73015873015873001</v>
      </c>
      <c r="AY1245" s="16">
        <v>0.74065769805680104</v>
      </c>
      <c r="AZ1245" s="16"/>
      <c r="BA1245" s="16">
        <v>0.74766355140186902</v>
      </c>
      <c r="BB1245" s="16">
        <v>0.73836817262306098</v>
      </c>
      <c r="BC1245" s="16"/>
      <c r="BD1245" s="16">
        <v>0.73251028806584395</v>
      </c>
      <c r="BE1245" s="16">
        <v>0.74016332590942802</v>
      </c>
      <c r="BF1245" s="16"/>
      <c r="BG1245" s="16">
        <v>0.81730769230769196</v>
      </c>
      <c r="BH1245" s="16">
        <v>0.73351278600269199</v>
      </c>
      <c r="BI1245" s="16"/>
      <c r="BJ1245" s="16">
        <v>0.800561797752809</v>
      </c>
      <c r="BK1245" s="16">
        <v>0.72123176661264199</v>
      </c>
      <c r="BL1245" s="16"/>
      <c r="BM1245" s="16">
        <v>0.819148936170213</v>
      </c>
      <c r="BN1245" s="16">
        <v>0.72824536376604898</v>
      </c>
      <c r="BO1245" s="16"/>
      <c r="BP1245" s="16">
        <v>0.78244274809160297</v>
      </c>
      <c r="BQ1245" s="16">
        <v>0.73042168674698804</v>
      </c>
    </row>
    <row r="1246" spans="2:69" x14ac:dyDescent="0.25">
      <c r="B1246" t="s">
        <v>560</v>
      </c>
      <c r="C1246" s="16">
        <v>0.6</v>
      </c>
      <c r="D1246" s="16">
        <v>0.64593301435406703</v>
      </c>
      <c r="E1246" s="16">
        <v>0.57541899441340805</v>
      </c>
      <c r="F1246" s="16">
        <v>0.66666666666666696</v>
      </c>
      <c r="G1246" s="16">
        <v>0.59482758620689702</v>
      </c>
      <c r="H1246" s="16">
        <v>0.55059523809523803</v>
      </c>
      <c r="I1246" s="16">
        <v>0.60408163265306103</v>
      </c>
      <c r="J1246" s="16">
        <v>0.65277777777777801</v>
      </c>
      <c r="K1246" s="16">
        <v>0.530612244897959</v>
      </c>
      <c r="L1246" s="16">
        <v>0.55172413793103403</v>
      </c>
      <c r="M1246" s="16"/>
      <c r="N1246" s="16">
        <v>0.62121212121212099</v>
      </c>
      <c r="O1246" s="16">
        <v>0.53846153846153799</v>
      </c>
      <c r="P1246" s="16">
        <v>0.58196721311475397</v>
      </c>
      <c r="Q1246" s="16">
        <v>0.61648351648351696</v>
      </c>
      <c r="R1246" s="16"/>
      <c r="S1246" s="16">
        <v>0.53153153153153199</v>
      </c>
      <c r="T1246" s="16">
        <v>0.60526315789473695</v>
      </c>
      <c r="U1246" s="16">
        <v>0.65517241379310298</v>
      </c>
      <c r="V1246" s="16">
        <v>0.54741379310344795</v>
      </c>
      <c r="W1246" s="16">
        <v>0.60457516339869299</v>
      </c>
      <c r="X1246" s="16">
        <v>0.63736263736263699</v>
      </c>
      <c r="Y1246" s="16">
        <v>0.631178707224335</v>
      </c>
      <c r="Z1246" s="16"/>
      <c r="AA1246" s="16">
        <v>0.65909090909090895</v>
      </c>
      <c r="AB1246" s="16">
        <v>0.55304740406320496</v>
      </c>
      <c r="AC1246" s="16"/>
      <c r="AD1246" s="16">
        <v>0.61971830985915499</v>
      </c>
      <c r="AE1246" s="16">
        <v>0.59571209800918801</v>
      </c>
      <c r="AF1246" s="16"/>
      <c r="AG1246" s="16">
        <v>0.57794117647058796</v>
      </c>
      <c r="AH1246" s="16">
        <v>0.61648351648351696</v>
      </c>
      <c r="AI1246" s="16"/>
      <c r="AJ1246" s="16">
        <v>0.61704545454545501</v>
      </c>
      <c r="AK1246" s="16">
        <v>0.57887323943661995</v>
      </c>
      <c r="AL1246" s="16"/>
      <c r="AM1246" s="16">
        <v>0.581395348837209</v>
      </c>
      <c r="AN1246" s="16">
        <v>0.54577464788732399</v>
      </c>
      <c r="AO1246" s="16">
        <v>0.57328145265888497</v>
      </c>
      <c r="AP1246" s="16">
        <v>0.67634854771784203</v>
      </c>
      <c r="AQ1246" s="16"/>
      <c r="AR1246" s="16">
        <v>0.6</v>
      </c>
      <c r="AS1246" s="16" t="s">
        <v>563</v>
      </c>
      <c r="AT1246" s="16"/>
      <c r="AU1246" s="16">
        <v>0.66972477064220204</v>
      </c>
      <c r="AV1246" s="16">
        <v>0.58892128279883404</v>
      </c>
      <c r="AW1246" s="16"/>
      <c r="AX1246" s="16">
        <v>0.69444444444444398</v>
      </c>
      <c r="AY1246" s="16">
        <v>0.58221225710014901</v>
      </c>
      <c r="AZ1246" s="16"/>
      <c r="BA1246" s="16">
        <v>0.72897196261682196</v>
      </c>
      <c r="BB1246" s="16">
        <v>0.59069453809844896</v>
      </c>
      <c r="BC1246" s="16"/>
      <c r="BD1246" s="16">
        <v>0.65432098765432101</v>
      </c>
      <c r="BE1246" s="16">
        <v>0.59020044543429795</v>
      </c>
      <c r="BF1246" s="16"/>
      <c r="BG1246" s="16">
        <v>0.63461538461538503</v>
      </c>
      <c r="BH1246" s="16">
        <v>0.59757738896366097</v>
      </c>
      <c r="BI1246" s="16"/>
      <c r="BJ1246" s="16">
        <v>0.66853932584269704</v>
      </c>
      <c r="BK1246" s="16">
        <v>0.58022690437601299</v>
      </c>
      <c r="BL1246" s="16"/>
      <c r="BM1246" s="16">
        <v>0.66489361702127703</v>
      </c>
      <c r="BN1246" s="16">
        <v>0.59129814550641902</v>
      </c>
      <c r="BO1246" s="16"/>
      <c r="BP1246" s="16">
        <v>0.63740458015267198</v>
      </c>
      <c r="BQ1246" s="16">
        <v>0.592620481927711</v>
      </c>
    </row>
    <row r="1247" spans="2:69" x14ac:dyDescent="0.25">
      <c r="B1247" t="s">
        <v>561</v>
      </c>
      <c r="C1247" s="16">
        <v>3.3333333333333298E-2</v>
      </c>
      <c r="D1247" s="16">
        <v>9.5693779904306199E-3</v>
      </c>
      <c r="E1247" s="16">
        <v>3.3519553072625698E-2</v>
      </c>
      <c r="F1247" s="16">
        <v>3.3333333333333298E-2</v>
      </c>
      <c r="G1247" s="16">
        <v>2.5862068965517199E-2</v>
      </c>
      <c r="H1247" s="16">
        <v>1.4880952380952399E-2</v>
      </c>
      <c r="I1247" s="16">
        <v>8.9795918367346905E-2</v>
      </c>
      <c r="J1247" s="16">
        <v>4.1666666666666699E-2</v>
      </c>
      <c r="K1247" s="16">
        <v>2.04081632653061E-2</v>
      </c>
      <c r="L1247" s="16">
        <v>1.72413793103448E-2</v>
      </c>
      <c r="M1247" s="16"/>
      <c r="N1247" s="16">
        <v>9.8484848484848495E-2</v>
      </c>
      <c r="O1247" s="16">
        <v>4.3956043956044001E-2</v>
      </c>
      <c r="P1247" s="16">
        <v>3.2786885245901599E-2</v>
      </c>
      <c r="Q1247" s="16">
        <v>2.1978021978022001E-2</v>
      </c>
      <c r="R1247" s="16"/>
      <c r="S1247" s="16">
        <v>7.2072072072072099E-2</v>
      </c>
      <c r="T1247" s="16">
        <v>2.6315789473684199E-2</v>
      </c>
      <c r="U1247" s="16">
        <v>2.06896551724138E-2</v>
      </c>
      <c r="V1247" s="16">
        <v>4.31034482758621E-2</v>
      </c>
      <c r="W1247" s="16">
        <v>1.9607843137254902E-2</v>
      </c>
      <c r="X1247" s="16">
        <v>1.9230769230769201E-2</v>
      </c>
      <c r="Y1247" s="16">
        <v>3.8022813688212899E-2</v>
      </c>
      <c r="Z1247" s="16"/>
      <c r="AA1247" s="16">
        <v>1.5625E-2</v>
      </c>
      <c r="AB1247" s="16">
        <v>4.7404063205417603E-2</v>
      </c>
      <c r="AC1247" s="16"/>
      <c r="AD1247" s="16">
        <v>1.4084507042253501E-2</v>
      </c>
      <c r="AE1247" s="16">
        <v>3.7519142419601803E-2</v>
      </c>
      <c r="AF1247" s="16"/>
      <c r="AG1247" s="16">
        <v>4.8529411764705897E-2</v>
      </c>
      <c r="AH1247" s="16">
        <v>2.1978021978022001E-2</v>
      </c>
      <c r="AI1247" s="16"/>
      <c r="AJ1247" s="16">
        <v>2.04545454545455E-2</v>
      </c>
      <c r="AK1247" s="16">
        <v>4.92957746478873E-2</v>
      </c>
      <c r="AL1247" s="16"/>
      <c r="AM1247" s="16">
        <v>0</v>
      </c>
      <c r="AN1247" s="16">
        <v>7.3943661971830998E-2</v>
      </c>
      <c r="AO1247" s="16">
        <v>3.2425421530479899E-2</v>
      </c>
      <c r="AP1247" s="16">
        <v>1.45228215767635E-2</v>
      </c>
      <c r="AQ1247" s="16"/>
      <c r="AR1247" s="16">
        <v>3.3333333333333298E-2</v>
      </c>
      <c r="AS1247" s="16" t="s">
        <v>563</v>
      </c>
      <c r="AT1247" s="16"/>
      <c r="AU1247" s="16">
        <v>2.7522935779816501E-2</v>
      </c>
      <c r="AV1247" s="16">
        <v>3.4256559766763797E-2</v>
      </c>
      <c r="AW1247" s="16"/>
      <c r="AX1247" s="16">
        <v>1.1904761904761901E-2</v>
      </c>
      <c r="AY1247" s="16">
        <v>3.7369207772795197E-2</v>
      </c>
      <c r="AZ1247" s="16"/>
      <c r="BA1247" s="16">
        <v>3.7383177570093497E-2</v>
      </c>
      <c r="BB1247" s="16">
        <v>3.30411328388402E-2</v>
      </c>
      <c r="BC1247" s="16"/>
      <c r="BD1247" s="16">
        <v>4.52674897119342E-2</v>
      </c>
      <c r="BE1247" s="16">
        <v>3.1180400890868602E-2</v>
      </c>
      <c r="BF1247" s="16"/>
      <c r="BG1247" s="16">
        <v>1.9230769230769201E-2</v>
      </c>
      <c r="BH1247" s="16">
        <v>3.4320323014804803E-2</v>
      </c>
      <c r="BI1247" s="16"/>
      <c r="BJ1247" s="16">
        <v>1.6853932584269701E-2</v>
      </c>
      <c r="BK1247" s="16">
        <v>3.8087520259319302E-2</v>
      </c>
      <c r="BL1247" s="16"/>
      <c r="BM1247" s="16">
        <v>1.0638297872340399E-2</v>
      </c>
      <c r="BN1247" s="16">
        <v>3.6376604850214003E-2</v>
      </c>
      <c r="BO1247" s="16"/>
      <c r="BP1247" s="16">
        <v>1.9083969465648901E-2</v>
      </c>
      <c r="BQ1247" s="16">
        <v>3.6144578313252997E-2</v>
      </c>
    </row>
    <row r="1248" spans="2:69" x14ac:dyDescent="0.25">
      <c r="C1248" s="16"/>
      <c r="D1248" s="16"/>
      <c r="E1248" s="16"/>
      <c r="F1248" s="16"/>
      <c r="G1248" s="16"/>
      <c r="H1248" s="16"/>
      <c r="I1248" s="16"/>
      <c r="J1248" s="16"/>
      <c r="K1248" s="16"/>
      <c r="L1248" s="16"/>
      <c r="M1248" s="16"/>
      <c r="N1248" s="16"/>
      <c r="O1248" s="16"/>
      <c r="P1248" s="16"/>
      <c r="Q1248" s="16"/>
      <c r="R1248" s="16"/>
      <c r="S1248" s="16"/>
      <c r="T1248" s="16"/>
      <c r="U1248" s="16"/>
      <c r="V1248" s="16"/>
      <c r="W1248" s="16"/>
      <c r="X1248" s="16"/>
      <c r="Y1248" s="16"/>
      <c r="Z1248" s="16"/>
      <c r="AA1248" s="16"/>
      <c r="AB1248" s="16"/>
      <c r="AC1248" s="16"/>
      <c r="AD1248" s="16"/>
      <c r="AE1248" s="16"/>
      <c r="AF1248" s="16"/>
      <c r="AG1248" s="16"/>
      <c r="AH1248" s="16"/>
      <c r="AI1248" s="16"/>
      <c r="AJ1248" s="16"/>
      <c r="AK1248" s="16"/>
      <c r="AL1248" s="16"/>
      <c r="AM1248" s="16"/>
      <c r="AN1248" s="16"/>
      <c r="AO1248" s="16"/>
      <c r="AP1248" s="16"/>
      <c r="AQ1248" s="16"/>
      <c r="AR1248" s="16"/>
      <c r="AS1248" s="16"/>
      <c r="AT1248" s="16"/>
      <c r="AU1248" s="16"/>
      <c r="AV1248" s="16"/>
      <c r="AW1248" s="16"/>
      <c r="AX1248" s="16"/>
      <c r="AY1248" s="16"/>
      <c r="AZ1248" s="16"/>
      <c r="BA1248" s="16"/>
      <c r="BB1248" s="16"/>
      <c r="BC1248" s="16"/>
      <c r="BD1248" s="16"/>
      <c r="BE1248" s="16"/>
      <c r="BF1248" s="16"/>
      <c r="BG1248" s="16"/>
      <c r="BH1248" s="16"/>
      <c r="BI1248" s="16"/>
      <c r="BJ1248" s="16"/>
      <c r="BK1248" s="16"/>
      <c r="BL1248" s="16"/>
      <c r="BM1248" s="16"/>
      <c r="BN1248" s="16"/>
      <c r="BO1248" s="16"/>
      <c r="BP1248" s="16"/>
      <c r="BQ1248" s="16"/>
    </row>
    <row r="1249" spans="2:69" x14ac:dyDescent="0.25">
      <c r="B1249" s="6" t="s">
        <v>576</v>
      </c>
      <c r="C1249" s="16"/>
      <c r="D1249" s="16"/>
      <c r="E1249" s="16"/>
      <c r="F1249" s="16"/>
      <c r="G1249" s="16"/>
      <c r="H1249" s="16"/>
      <c r="I1249" s="16"/>
      <c r="J1249" s="16"/>
      <c r="K1249" s="16"/>
      <c r="L1249" s="16"/>
      <c r="M1249" s="16"/>
      <c r="N1249" s="16"/>
      <c r="O1249" s="16"/>
      <c r="P1249" s="16"/>
      <c r="Q1249" s="16"/>
      <c r="R1249" s="16"/>
      <c r="S1249" s="16"/>
      <c r="T1249" s="16"/>
      <c r="U1249" s="16"/>
      <c r="V1249" s="16"/>
      <c r="W1249" s="16"/>
      <c r="X1249" s="16"/>
      <c r="Y1249" s="16"/>
      <c r="Z1249" s="16"/>
      <c r="AA1249" s="16"/>
      <c r="AB1249" s="16"/>
      <c r="AC1249" s="16"/>
      <c r="AD1249" s="16"/>
      <c r="AE1249" s="16"/>
      <c r="AF1249" s="16"/>
      <c r="AG1249" s="16"/>
      <c r="AH1249" s="16"/>
      <c r="AI1249" s="16"/>
      <c r="AJ1249" s="16"/>
      <c r="AK1249" s="16"/>
      <c r="AL1249" s="16"/>
      <c r="AM1249" s="16"/>
      <c r="AN1249" s="16"/>
      <c r="AO1249" s="16"/>
      <c r="AP1249" s="16"/>
      <c r="AQ1249" s="16"/>
      <c r="AR1249" s="16"/>
      <c r="AS1249" s="16"/>
      <c r="AT1249" s="16"/>
      <c r="AU1249" s="16"/>
      <c r="AV1249" s="16"/>
      <c r="AW1249" s="16"/>
      <c r="AX1249" s="16"/>
      <c r="AY1249" s="16"/>
      <c r="AZ1249" s="16"/>
      <c r="BA1249" s="16"/>
      <c r="BB1249" s="16"/>
      <c r="BC1249" s="16"/>
      <c r="BD1249" s="16"/>
      <c r="BE1249" s="16"/>
      <c r="BF1249" s="16"/>
      <c r="BG1249" s="16"/>
      <c r="BH1249" s="16"/>
      <c r="BI1249" s="16"/>
      <c r="BJ1249" s="16"/>
      <c r="BK1249" s="16"/>
      <c r="BL1249" s="16"/>
      <c r="BM1249" s="16"/>
      <c r="BN1249" s="16"/>
      <c r="BO1249" s="16"/>
      <c r="BP1249" s="16"/>
      <c r="BQ1249" s="16"/>
    </row>
    <row r="1250" spans="2:69" x14ac:dyDescent="0.25">
      <c r="B1250" s="23" t="s">
        <v>701</v>
      </c>
      <c r="C1250" s="16"/>
      <c r="D1250" s="16"/>
      <c r="E1250" s="16"/>
      <c r="F1250" s="16"/>
      <c r="G1250" s="16"/>
      <c r="H1250" s="16"/>
      <c r="I1250" s="16"/>
      <c r="J1250" s="16"/>
      <c r="K1250" s="16"/>
      <c r="L1250" s="16"/>
      <c r="M1250" s="16"/>
      <c r="N1250" s="16"/>
      <c r="O1250" s="16"/>
      <c r="P1250" s="16"/>
      <c r="Q1250" s="16"/>
      <c r="R1250" s="16"/>
      <c r="S1250" s="16"/>
      <c r="T1250" s="16"/>
      <c r="U1250" s="16"/>
      <c r="V1250" s="16"/>
      <c r="W1250" s="16"/>
      <c r="X1250" s="16"/>
      <c r="Y1250" s="16"/>
      <c r="Z1250" s="16"/>
      <c r="AA1250" s="16"/>
      <c r="AB1250" s="16"/>
      <c r="AC1250" s="16"/>
      <c r="AD1250" s="16"/>
      <c r="AE1250" s="16"/>
      <c r="AF1250" s="16"/>
      <c r="AG1250" s="16"/>
      <c r="AH1250" s="16"/>
      <c r="AI1250" s="16"/>
      <c r="AJ1250" s="16"/>
      <c r="AK1250" s="16"/>
      <c r="AL1250" s="16"/>
      <c r="AM1250" s="16"/>
      <c r="AN1250" s="16"/>
      <c r="AO1250" s="16"/>
      <c r="AP1250" s="16"/>
      <c r="AQ1250" s="16"/>
      <c r="AR1250" s="16"/>
      <c r="AS1250" s="16"/>
      <c r="AT1250" s="16"/>
      <c r="AU1250" s="16"/>
      <c r="AV1250" s="16"/>
      <c r="AW1250" s="16"/>
      <c r="AX1250" s="16"/>
      <c r="AY1250" s="16"/>
      <c r="AZ1250" s="16"/>
      <c r="BA1250" s="16"/>
      <c r="BB1250" s="16"/>
      <c r="BC1250" s="16"/>
      <c r="BD1250" s="16"/>
      <c r="BE1250" s="16"/>
      <c r="BF1250" s="16"/>
      <c r="BG1250" s="16"/>
      <c r="BH1250" s="16"/>
      <c r="BI1250" s="16"/>
      <c r="BJ1250" s="16"/>
      <c r="BK1250" s="16"/>
      <c r="BL1250" s="16"/>
      <c r="BM1250" s="16"/>
      <c r="BN1250" s="16"/>
      <c r="BO1250" s="16"/>
      <c r="BP1250" s="16"/>
      <c r="BQ1250" s="16"/>
    </row>
    <row r="1251" spans="2:69" x14ac:dyDescent="0.25">
      <c r="B1251" t="s">
        <v>565</v>
      </c>
      <c r="C1251" s="16">
        <v>8.8050314465408803E-3</v>
      </c>
      <c r="D1251" s="16">
        <v>4.78468899521531E-3</v>
      </c>
      <c r="E1251" s="16">
        <v>3.3519553072625698E-2</v>
      </c>
      <c r="F1251" s="16">
        <v>4.7619047619047597E-3</v>
      </c>
      <c r="G1251" s="16">
        <v>0</v>
      </c>
      <c r="H1251" s="16">
        <v>1.4880952380952399E-2</v>
      </c>
      <c r="I1251" s="16">
        <v>4.0816326530612197E-3</v>
      </c>
      <c r="J1251" s="16">
        <v>0</v>
      </c>
      <c r="K1251" s="16">
        <v>0</v>
      </c>
      <c r="L1251" s="16">
        <v>0</v>
      </c>
      <c r="M1251" s="16"/>
      <c r="N1251" s="16">
        <v>2.27272727272727E-2</v>
      </c>
      <c r="O1251" s="16">
        <v>5.4945054945054897E-3</v>
      </c>
      <c r="P1251" s="16">
        <v>0</v>
      </c>
      <c r="Q1251" s="16">
        <v>1.0989010989011E-2</v>
      </c>
      <c r="R1251" s="16"/>
      <c r="S1251" s="16">
        <v>9.90990990990991E-2</v>
      </c>
      <c r="T1251" s="16">
        <v>0</v>
      </c>
      <c r="U1251" s="16">
        <v>0</v>
      </c>
      <c r="V1251" s="16">
        <v>0</v>
      </c>
      <c r="W1251" s="16">
        <v>0</v>
      </c>
      <c r="X1251" s="16">
        <v>5.4945054945054897E-3</v>
      </c>
      <c r="Y1251" s="16">
        <v>3.8022813688212902E-3</v>
      </c>
      <c r="Z1251" s="16"/>
      <c r="AA1251" s="16">
        <v>5.6818181818181802E-3</v>
      </c>
      <c r="AB1251" s="16">
        <v>1.12866817155756E-2</v>
      </c>
      <c r="AC1251" s="16"/>
      <c r="AD1251" s="16">
        <v>7.0422535211267599E-3</v>
      </c>
      <c r="AE1251" s="16">
        <v>9.18836140888208E-3</v>
      </c>
      <c r="AF1251" s="16"/>
      <c r="AG1251" s="16">
        <v>5.8823529411764696E-3</v>
      </c>
      <c r="AH1251" s="16">
        <v>1.0989010989011E-2</v>
      </c>
      <c r="AI1251" s="16"/>
      <c r="AJ1251" s="16">
        <v>1.2500000000000001E-2</v>
      </c>
      <c r="AK1251" s="16">
        <v>4.2253521126760602E-3</v>
      </c>
      <c r="AL1251" s="16"/>
      <c r="AM1251" s="16">
        <v>0</v>
      </c>
      <c r="AN1251" s="16">
        <v>7.0422535211267599E-3</v>
      </c>
      <c r="AO1251" s="16">
        <v>6.4850843060959796E-3</v>
      </c>
      <c r="AP1251" s="16">
        <v>1.45228215767635E-2</v>
      </c>
      <c r="AQ1251" s="16"/>
      <c r="AR1251" s="16">
        <v>8.8050314465408803E-3</v>
      </c>
      <c r="AS1251" s="16" t="s">
        <v>563</v>
      </c>
      <c r="AT1251" s="16"/>
      <c r="AU1251" s="16">
        <v>3.6697247706422E-2</v>
      </c>
      <c r="AV1251" s="16">
        <v>4.3731778425656004E-3</v>
      </c>
      <c r="AW1251" s="16"/>
      <c r="AX1251" s="16">
        <v>3.1746031746031703E-2</v>
      </c>
      <c r="AY1251" s="16">
        <v>4.4843049327354303E-3</v>
      </c>
      <c r="AZ1251" s="16"/>
      <c r="BA1251" s="16">
        <v>5.60747663551402E-2</v>
      </c>
      <c r="BB1251" s="16">
        <v>5.3944706675657502E-3</v>
      </c>
      <c r="BC1251" s="16"/>
      <c r="BD1251" s="16">
        <v>2.8806584362139901E-2</v>
      </c>
      <c r="BE1251" s="16">
        <v>5.1967334818114304E-3</v>
      </c>
      <c r="BF1251" s="16"/>
      <c r="BG1251" s="16">
        <v>4.80769230769231E-2</v>
      </c>
      <c r="BH1251" s="16">
        <v>6.0565275908479096E-3</v>
      </c>
      <c r="BI1251" s="16"/>
      <c r="BJ1251" s="16">
        <v>1.9662921348314599E-2</v>
      </c>
      <c r="BK1251" s="16">
        <v>5.67260940032415E-3</v>
      </c>
      <c r="BL1251" s="16"/>
      <c r="BM1251" s="16">
        <v>4.7872340425531901E-2</v>
      </c>
      <c r="BN1251" s="16">
        <v>3.5663338088445101E-3</v>
      </c>
      <c r="BO1251" s="16"/>
      <c r="BP1251" s="16">
        <v>0</v>
      </c>
      <c r="BQ1251" s="16">
        <v>1.05421686746988E-2</v>
      </c>
    </row>
    <row r="1252" spans="2:69" x14ac:dyDescent="0.25">
      <c r="B1252" t="s">
        <v>566</v>
      </c>
      <c r="C1252" s="16">
        <v>1.6981132075471701E-2</v>
      </c>
      <c r="D1252" s="16">
        <v>1.43540669856459E-2</v>
      </c>
      <c r="E1252" s="16">
        <v>2.7932960893854698E-2</v>
      </c>
      <c r="F1252" s="16">
        <v>1.4285714285714299E-2</v>
      </c>
      <c r="G1252" s="16">
        <v>8.6206896551724102E-3</v>
      </c>
      <c r="H1252" s="16">
        <v>5.9523809523809503E-3</v>
      </c>
      <c r="I1252" s="16">
        <v>1.2244897959183701E-2</v>
      </c>
      <c r="J1252" s="16">
        <v>8.3333333333333301E-2</v>
      </c>
      <c r="K1252" s="16">
        <v>2.04081632653061E-2</v>
      </c>
      <c r="L1252" s="16">
        <v>3.4482758620689703E-2</v>
      </c>
      <c r="M1252" s="16"/>
      <c r="N1252" s="16">
        <v>1.5151515151515201E-2</v>
      </c>
      <c r="O1252" s="16">
        <v>3.8461538461538498E-2</v>
      </c>
      <c r="P1252" s="16">
        <v>3.2786885245901599E-2</v>
      </c>
      <c r="Q1252" s="16">
        <v>6.5934065934065899E-3</v>
      </c>
      <c r="R1252" s="16"/>
      <c r="S1252" s="16">
        <v>7.2072072072072099E-2</v>
      </c>
      <c r="T1252" s="16">
        <v>2.6315789473684199E-2</v>
      </c>
      <c r="U1252" s="16">
        <v>2.06896551724138E-2</v>
      </c>
      <c r="V1252" s="16">
        <v>1.29310344827586E-2</v>
      </c>
      <c r="W1252" s="16">
        <v>1.6339869281045801E-2</v>
      </c>
      <c r="X1252" s="16">
        <v>1.0989010989011E-2</v>
      </c>
      <c r="Y1252" s="16">
        <v>3.8022813688212902E-3</v>
      </c>
      <c r="Z1252" s="16"/>
      <c r="AA1252" s="16">
        <v>1.13636363636364E-2</v>
      </c>
      <c r="AB1252" s="16">
        <v>2.14446952595937E-2</v>
      </c>
      <c r="AC1252" s="16"/>
      <c r="AD1252" s="16">
        <v>1.7605633802816899E-2</v>
      </c>
      <c r="AE1252" s="16">
        <v>1.6845329249617201E-2</v>
      </c>
      <c r="AF1252" s="16"/>
      <c r="AG1252" s="16">
        <v>3.08823529411765E-2</v>
      </c>
      <c r="AH1252" s="16">
        <v>6.5934065934065899E-3</v>
      </c>
      <c r="AI1252" s="16"/>
      <c r="AJ1252" s="16">
        <v>1.2500000000000001E-2</v>
      </c>
      <c r="AK1252" s="16">
        <v>2.25352112676056E-2</v>
      </c>
      <c r="AL1252" s="16"/>
      <c r="AM1252" s="16">
        <v>2.32558139534884E-2</v>
      </c>
      <c r="AN1252" s="16">
        <v>2.8169014084507001E-2</v>
      </c>
      <c r="AO1252" s="16">
        <v>1.8158236057068702E-2</v>
      </c>
      <c r="AP1252" s="16">
        <v>4.1493775933610002E-3</v>
      </c>
      <c r="AQ1252" s="16"/>
      <c r="AR1252" s="16">
        <v>1.6981132075471701E-2</v>
      </c>
      <c r="AS1252" s="16" t="s">
        <v>563</v>
      </c>
      <c r="AT1252" s="16"/>
      <c r="AU1252" s="16">
        <v>2.7522935779816501E-2</v>
      </c>
      <c r="AV1252" s="16">
        <v>1.53061224489796E-2</v>
      </c>
      <c r="AW1252" s="16"/>
      <c r="AX1252" s="16">
        <v>1.1904761904761901E-2</v>
      </c>
      <c r="AY1252" s="16">
        <v>1.79372197309417E-2</v>
      </c>
      <c r="AZ1252" s="16"/>
      <c r="BA1252" s="16">
        <v>3.7383177570093497E-2</v>
      </c>
      <c r="BB1252" s="16">
        <v>1.55091031692515E-2</v>
      </c>
      <c r="BC1252" s="16"/>
      <c r="BD1252" s="16">
        <v>2.4691358024691398E-2</v>
      </c>
      <c r="BE1252" s="16">
        <v>1.5590200445434301E-2</v>
      </c>
      <c r="BF1252" s="16"/>
      <c r="BG1252" s="16">
        <v>2.8846153846153799E-2</v>
      </c>
      <c r="BH1252" s="16">
        <v>1.61507402422611E-2</v>
      </c>
      <c r="BI1252" s="16"/>
      <c r="BJ1252" s="16">
        <v>1.40449438202247E-2</v>
      </c>
      <c r="BK1252" s="16">
        <v>1.7828200972447299E-2</v>
      </c>
      <c r="BL1252" s="16"/>
      <c r="BM1252" s="16">
        <v>1.0638297872340399E-2</v>
      </c>
      <c r="BN1252" s="16">
        <v>1.7831669044222499E-2</v>
      </c>
      <c r="BO1252" s="16"/>
      <c r="BP1252" s="16">
        <v>2.2900763358778602E-2</v>
      </c>
      <c r="BQ1252" s="16">
        <v>1.5813253012048199E-2</v>
      </c>
    </row>
    <row r="1253" spans="2:69" x14ac:dyDescent="0.25">
      <c r="B1253" t="s">
        <v>567</v>
      </c>
      <c r="C1253" s="16">
        <v>4.5911949685534602E-2</v>
      </c>
      <c r="D1253" s="16">
        <v>8.1339712918660295E-2</v>
      </c>
      <c r="E1253" s="16">
        <v>5.5865921787709501E-2</v>
      </c>
      <c r="F1253" s="16">
        <v>1.9047619047619001E-2</v>
      </c>
      <c r="G1253" s="16">
        <v>5.1724137931034503E-2</v>
      </c>
      <c r="H1253" s="16">
        <v>3.5714285714285698E-2</v>
      </c>
      <c r="I1253" s="16">
        <v>3.2653061224489799E-2</v>
      </c>
      <c r="J1253" s="16">
        <v>9.7222222222222196E-2</v>
      </c>
      <c r="K1253" s="16">
        <v>4.08163265306122E-2</v>
      </c>
      <c r="L1253" s="16">
        <v>1.72413793103448E-2</v>
      </c>
      <c r="M1253" s="16"/>
      <c r="N1253" s="16">
        <v>3.03030303030303E-2</v>
      </c>
      <c r="O1253" s="16">
        <v>5.4945054945054903E-2</v>
      </c>
      <c r="P1253" s="16">
        <v>4.6448087431693999E-2</v>
      </c>
      <c r="Q1253" s="16">
        <v>4.6153846153846198E-2</v>
      </c>
      <c r="R1253" s="16"/>
      <c r="S1253" s="16">
        <v>0.108108108108108</v>
      </c>
      <c r="T1253" s="16">
        <v>0.114035087719298</v>
      </c>
      <c r="U1253" s="16">
        <v>4.13793103448276E-2</v>
      </c>
      <c r="V1253" s="16">
        <v>3.4482758620689703E-2</v>
      </c>
      <c r="W1253" s="16">
        <v>1.9607843137254902E-2</v>
      </c>
      <c r="X1253" s="16">
        <v>4.94505494505494E-2</v>
      </c>
      <c r="Y1253" s="16">
        <v>3.8022813688212899E-2</v>
      </c>
      <c r="Z1253" s="16"/>
      <c r="AA1253" s="16">
        <v>5.8238636363636402E-2</v>
      </c>
      <c r="AB1253" s="16">
        <v>3.6117381489841997E-2</v>
      </c>
      <c r="AC1253" s="16"/>
      <c r="AD1253" s="16">
        <v>4.2253521126760597E-2</v>
      </c>
      <c r="AE1253" s="16">
        <v>4.6707503828483897E-2</v>
      </c>
      <c r="AF1253" s="16"/>
      <c r="AG1253" s="16">
        <v>4.5588235294117603E-2</v>
      </c>
      <c r="AH1253" s="16">
        <v>4.6153846153846198E-2</v>
      </c>
      <c r="AI1253" s="16"/>
      <c r="AJ1253" s="16">
        <v>0.05</v>
      </c>
      <c r="AK1253" s="16">
        <v>4.0845070422535198E-2</v>
      </c>
      <c r="AL1253" s="16"/>
      <c r="AM1253" s="16">
        <v>0</v>
      </c>
      <c r="AN1253" s="16">
        <v>6.6901408450704206E-2</v>
      </c>
      <c r="AO1253" s="16">
        <v>4.2801556420233498E-2</v>
      </c>
      <c r="AP1253" s="16">
        <v>3.9419087136929501E-2</v>
      </c>
      <c r="AQ1253" s="16"/>
      <c r="AR1253" s="16">
        <v>4.5911949685534602E-2</v>
      </c>
      <c r="AS1253" s="16" t="s">
        <v>563</v>
      </c>
      <c r="AT1253" s="16"/>
      <c r="AU1253" s="16">
        <v>4.1284403669724801E-2</v>
      </c>
      <c r="AV1253" s="16">
        <v>4.6647230320699701E-2</v>
      </c>
      <c r="AW1253" s="16"/>
      <c r="AX1253" s="16">
        <v>6.7460317460317498E-2</v>
      </c>
      <c r="AY1253" s="16">
        <v>4.1853512705530602E-2</v>
      </c>
      <c r="AZ1253" s="16"/>
      <c r="BA1253" s="16">
        <v>5.60747663551402E-2</v>
      </c>
      <c r="BB1253" s="16">
        <v>4.5178691840863101E-2</v>
      </c>
      <c r="BC1253" s="16"/>
      <c r="BD1253" s="16">
        <v>4.52674897119342E-2</v>
      </c>
      <c r="BE1253" s="16">
        <v>4.6028210838901303E-2</v>
      </c>
      <c r="BF1253" s="16"/>
      <c r="BG1253" s="16">
        <v>4.80769230769231E-2</v>
      </c>
      <c r="BH1253" s="16">
        <v>4.5760430686406499E-2</v>
      </c>
      <c r="BI1253" s="16"/>
      <c r="BJ1253" s="16">
        <v>5.6179775280898903E-2</v>
      </c>
      <c r="BK1253" s="16">
        <v>4.29497568881686E-2</v>
      </c>
      <c r="BL1253" s="16"/>
      <c r="BM1253" s="16">
        <v>5.31914893617021E-2</v>
      </c>
      <c r="BN1253" s="16">
        <v>4.49358059914408E-2</v>
      </c>
      <c r="BO1253" s="16"/>
      <c r="BP1253" s="16">
        <v>5.34351145038168E-2</v>
      </c>
      <c r="BQ1253" s="16">
        <v>4.4427710843373498E-2</v>
      </c>
    </row>
    <row r="1254" spans="2:69" x14ac:dyDescent="0.25">
      <c r="B1254" t="s">
        <v>568</v>
      </c>
      <c r="C1254" s="16">
        <v>5.7861635220125801E-2</v>
      </c>
      <c r="D1254" s="16">
        <v>9.0909090909090898E-2</v>
      </c>
      <c r="E1254" s="16">
        <v>5.5865921787709501E-2</v>
      </c>
      <c r="F1254" s="16">
        <v>3.3333333333333298E-2</v>
      </c>
      <c r="G1254" s="16">
        <v>8.18965517241379E-2</v>
      </c>
      <c r="H1254" s="16">
        <v>3.8690476190476199E-2</v>
      </c>
      <c r="I1254" s="16">
        <v>5.7142857142857099E-2</v>
      </c>
      <c r="J1254" s="16">
        <v>6.9444444444444406E-2</v>
      </c>
      <c r="K1254" s="16">
        <v>6.1224489795918401E-2</v>
      </c>
      <c r="L1254" s="16">
        <v>3.4482758620689703E-2</v>
      </c>
      <c r="M1254" s="16"/>
      <c r="N1254" s="16">
        <v>2.27272727272727E-2</v>
      </c>
      <c r="O1254" s="16">
        <v>6.0439560439560398E-2</v>
      </c>
      <c r="P1254" s="16">
        <v>6.0109289617486301E-2</v>
      </c>
      <c r="Q1254" s="16">
        <v>6.15384615384615E-2</v>
      </c>
      <c r="R1254" s="16"/>
      <c r="S1254" s="16">
        <v>9.90990990990991E-2</v>
      </c>
      <c r="T1254" s="16">
        <v>0.157894736842105</v>
      </c>
      <c r="U1254" s="16">
        <v>7.5862068965517199E-2</v>
      </c>
      <c r="V1254" s="16">
        <v>3.4482758620689703E-2</v>
      </c>
      <c r="W1254" s="16">
        <v>5.8823529411764698E-2</v>
      </c>
      <c r="X1254" s="16">
        <v>4.1208791208791201E-2</v>
      </c>
      <c r="Y1254" s="16">
        <v>3.8022813688212899E-2</v>
      </c>
      <c r="Z1254" s="16"/>
      <c r="AA1254" s="16">
        <v>6.8181818181818205E-2</v>
      </c>
      <c r="AB1254" s="16">
        <v>4.96613995485327E-2</v>
      </c>
      <c r="AC1254" s="16"/>
      <c r="AD1254" s="16">
        <v>5.2816901408450703E-2</v>
      </c>
      <c r="AE1254" s="16">
        <v>5.8958652373659999E-2</v>
      </c>
      <c r="AF1254" s="16"/>
      <c r="AG1254" s="16">
        <v>5.29411764705882E-2</v>
      </c>
      <c r="AH1254" s="16">
        <v>6.15384615384615E-2</v>
      </c>
      <c r="AI1254" s="16"/>
      <c r="AJ1254" s="16">
        <v>4.6590909090909099E-2</v>
      </c>
      <c r="AK1254" s="16">
        <v>7.1830985915493001E-2</v>
      </c>
      <c r="AL1254" s="16"/>
      <c r="AM1254" s="16">
        <v>0.13953488372093001</v>
      </c>
      <c r="AN1254" s="16">
        <v>7.0422535211267595E-2</v>
      </c>
      <c r="AO1254" s="16">
        <v>6.2256809338521402E-2</v>
      </c>
      <c r="AP1254" s="16">
        <v>3.5269709543568499E-2</v>
      </c>
      <c r="AQ1254" s="16"/>
      <c r="AR1254" s="16">
        <v>5.7861635220125801E-2</v>
      </c>
      <c r="AS1254" s="16" t="s">
        <v>563</v>
      </c>
      <c r="AT1254" s="16"/>
      <c r="AU1254" s="16">
        <v>2.7522935779816501E-2</v>
      </c>
      <c r="AV1254" s="16">
        <v>6.2682215743440198E-2</v>
      </c>
      <c r="AW1254" s="16"/>
      <c r="AX1254" s="16">
        <v>5.1587301587301598E-2</v>
      </c>
      <c r="AY1254" s="16">
        <v>5.90433482810164E-2</v>
      </c>
      <c r="AZ1254" s="16"/>
      <c r="BA1254" s="16">
        <v>8.4112149532710304E-2</v>
      </c>
      <c r="BB1254" s="16">
        <v>5.5967633175994597E-2</v>
      </c>
      <c r="BC1254" s="16"/>
      <c r="BD1254" s="16">
        <v>5.7613168724279802E-2</v>
      </c>
      <c r="BE1254" s="16">
        <v>5.7906458797327399E-2</v>
      </c>
      <c r="BF1254" s="16"/>
      <c r="BG1254" s="16">
        <v>7.69230769230769E-2</v>
      </c>
      <c r="BH1254" s="16">
        <v>5.6527590847913901E-2</v>
      </c>
      <c r="BI1254" s="16"/>
      <c r="BJ1254" s="16">
        <v>5.8988764044943798E-2</v>
      </c>
      <c r="BK1254" s="16">
        <v>5.7536466774716397E-2</v>
      </c>
      <c r="BL1254" s="16"/>
      <c r="BM1254" s="16">
        <v>4.2553191489361701E-2</v>
      </c>
      <c r="BN1254" s="16">
        <v>5.9914407988587701E-2</v>
      </c>
      <c r="BO1254" s="16"/>
      <c r="BP1254" s="16">
        <v>5.7251908396946598E-2</v>
      </c>
      <c r="BQ1254" s="16">
        <v>5.7981927710843401E-2</v>
      </c>
    </row>
    <row r="1255" spans="2:69" x14ac:dyDescent="0.25">
      <c r="B1255" t="s">
        <v>569</v>
      </c>
      <c r="C1255" s="16">
        <v>4.3396226415094302E-2</v>
      </c>
      <c r="D1255" s="16">
        <v>1.43540669856459E-2</v>
      </c>
      <c r="E1255" s="16">
        <v>6.7039106145251395E-2</v>
      </c>
      <c r="F1255" s="16">
        <v>1.4285714285714299E-2</v>
      </c>
      <c r="G1255" s="16">
        <v>5.6034482758620698E-2</v>
      </c>
      <c r="H1255" s="16">
        <v>5.0595238095238103E-2</v>
      </c>
      <c r="I1255" s="16">
        <v>4.08163265306122E-2</v>
      </c>
      <c r="J1255" s="16">
        <v>5.5555555555555601E-2</v>
      </c>
      <c r="K1255" s="16">
        <v>0</v>
      </c>
      <c r="L1255" s="16">
        <v>0.12068965517241401</v>
      </c>
      <c r="M1255" s="16"/>
      <c r="N1255" s="16">
        <v>1.5151515151515201E-2</v>
      </c>
      <c r="O1255" s="16">
        <v>3.2967032967033003E-2</v>
      </c>
      <c r="P1255" s="16">
        <v>4.3715846994535498E-2</v>
      </c>
      <c r="Q1255" s="16">
        <v>4.94505494505494E-2</v>
      </c>
      <c r="R1255" s="16"/>
      <c r="S1255" s="16">
        <v>3.6036036036036001E-2</v>
      </c>
      <c r="T1255" s="16">
        <v>5.2631578947368397E-2</v>
      </c>
      <c r="U1255" s="16">
        <v>0.16551724137931001</v>
      </c>
      <c r="V1255" s="16">
        <v>5.1724137931034503E-2</v>
      </c>
      <c r="W1255" s="16">
        <v>4.5751633986928102E-2</v>
      </c>
      <c r="X1255" s="16">
        <v>1.0989010989011E-2</v>
      </c>
      <c r="Y1255" s="16">
        <v>1.9011406844106502E-2</v>
      </c>
      <c r="Z1255" s="16"/>
      <c r="AA1255" s="16">
        <v>5.2556818181818198E-2</v>
      </c>
      <c r="AB1255" s="16">
        <v>3.6117381489841997E-2</v>
      </c>
      <c r="AC1255" s="16"/>
      <c r="AD1255" s="16">
        <v>4.92957746478873E-2</v>
      </c>
      <c r="AE1255" s="16">
        <v>4.2113323124042902E-2</v>
      </c>
      <c r="AF1255" s="16"/>
      <c r="AG1255" s="16">
        <v>3.5294117647058802E-2</v>
      </c>
      <c r="AH1255" s="16">
        <v>4.94505494505494E-2</v>
      </c>
      <c r="AI1255" s="16"/>
      <c r="AJ1255" s="16">
        <v>4.0909090909090902E-2</v>
      </c>
      <c r="AK1255" s="16">
        <v>4.6478873239436599E-2</v>
      </c>
      <c r="AL1255" s="16"/>
      <c r="AM1255" s="16">
        <v>6.9767441860465101E-2</v>
      </c>
      <c r="AN1255" s="16">
        <v>3.5211267605633798E-2</v>
      </c>
      <c r="AO1255" s="16">
        <v>4.15045395590143E-2</v>
      </c>
      <c r="AP1255" s="16">
        <v>4.9792531120331898E-2</v>
      </c>
      <c r="AQ1255" s="16"/>
      <c r="AR1255" s="16">
        <v>4.3396226415094302E-2</v>
      </c>
      <c r="AS1255" s="16" t="s">
        <v>563</v>
      </c>
      <c r="AT1255" s="16"/>
      <c r="AU1255" s="16">
        <v>2.7522935779816501E-2</v>
      </c>
      <c r="AV1255" s="16">
        <v>4.5918367346938799E-2</v>
      </c>
      <c r="AW1255" s="16"/>
      <c r="AX1255" s="16">
        <v>3.1746031746031703E-2</v>
      </c>
      <c r="AY1255" s="16">
        <v>4.5590433482810201E-2</v>
      </c>
      <c r="AZ1255" s="16"/>
      <c r="BA1255" s="16">
        <v>1.86915887850467E-2</v>
      </c>
      <c r="BB1255" s="16">
        <v>4.5178691840863101E-2</v>
      </c>
      <c r="BC1255" s="16"/>
      <c r="BD1255" s="16">
        <v>3.2921810699588501E-2</v>
      </c>
      <c r="BE1255" s="16">
        <v>4.5285820341499597E-2</v>
      </c>
      <c r="BF1255" s="16"/>
      <c r="BG1255" s="16">
        <v>2.8846153846153799E-2</v>
      </c>
      <c r="BH1255" s="16">
        <v>4.4414535666218002E-2</v>
      </c>
      <c r="BI1255" s="16"/>
      <c r="BJ1255" s="16">
        <v>5.6179775280898903E-2</v>
      </c>
      <c r="BK1255" s="16">
        <v>3.9708265802269001E-2</v>
      </c>
      <c r="BL1255" s="16"/>
      <c r="BM1255" s="16">
        <v>3.1914893617021302E-2</v>
      </c>
      <c r="BN1255" s="16">
        <v>4.49358059914408E-2</v>
      </c>
      <c r="BO1255" s="16"/>
      <c r="BP1255" s="16">
        <v>3.8167938931297697E-2</v>
      </c>
      <c r="BQ1255" s="16">
        <v>4.4427710843373498E-2</v>
      </c>
    </row>
    <row r="1256" spans="2:69" x14ac:dyDescent="0.25">
      <c r="B1256" t="s">
        <v>570</v>
      </c>
      <c r="C1256" s="16">
        <v>0.114465408805031</v>
      </c>
      <c r="D1256" s="16">
        <v>0.100478468899522</v>
      </c>
      <c r="E1256" s="16">
        <v>0.122905027932961</v>
      </c>
      <c r="F1256" s="16">
        <v>0.180952380952381</v>
      </c>
      <c r="G1256" s="16">
        <v>0.116379310344828</v>
      </c>
      <c r="H1256" s="16">
        <v>0.110119047619048</v>
      </c>
      <c r="I1256" s="16">
        <v>0.11020408163265299</v>
      </c>
      <c r="J1256" s="16">
        <v>6.9444444444444406E-2</v>
      </c>
      <c r="K1256" s="16">
        <v>2.04081632653061E-2</v>
      </c>
      <c r="L1256" s="16">
        <v>6.8965517241379296E-2</v>
      </c>
      <c r="M1256" s="16"/>
      <c r="N1256" s="16">
        <v>0.19696969696969699</v>
      </c>
      <c r="O1256" s="16">
        <v>0.120879120879121</v>
      </c>
      <c r="P1256" s="16">
        <v>0.12295081967213101</v>
      </c>
      <c r="Q1256" s="16">
        <v>9.7802197802197802E-2</v>
      </c>
      <c r="R1256" s="16"/>
      <c r="S1256" s="16">
        <v>9.00900900900901E-2</v>
      </c>
      <c r="T1256" s="16">
        <v>0.140350877192982</v>
      </c>
      <c r="U1256" s="16">
        <v>0.15172413793103401</v>
      </c>
      <c r="V1256" s="16">
        <v>0.29310344827586199</v>
      </c>
      <c r="W1256" s="16">
        <v>8.4967320261437898E-2</v>
      </c>
      <c r="X1256" s="16">
        <v>7.4175824175824204E-2</v>
      </c>
      <c r="Y1256" s="16">
        <v>3.04182509505703E-2</v>
      </c>
      <c r="Z1256" s="16"/>
      <c r="AA1256" s="16">
        <v>0.110795454545455</v>
      </c>
      <c r="AB1256" s="16">
        <v>0.117381489841986</v>
      </c>
      <c r="AC1256" s="16"/>
      <c r="AD1256" s="16">
        <v>0.147887323943662</v>
      </c>
      <c r="AE1256" s="16">
        <v>0.107197549770291</v>
      </c>
      <c r="AF1256" s="16"/>
      <c r="AG1256" s="16">
        <v>0.13676470588235301</v>
      </c>
      <c r="AH1256" s="16">
        <v>9.7802197802197802E-2</v>
      </c>
      <c r="AI1256" s="16"/>
      <c r="AJ1256" s="16">
        <v>8.6363636363636406E-2</v>
      </c>
      <c r="AK1256" s="16">
        <v>0.14929577464788699</v>
      </c>
      <c r="AL1256" s="16"/>
      <c r="AM1256" s="16">
        <v>0.27906976744186002</v>
      </c>
      <c r="AN1256" s="16">
        <v>0.140845070422535</v>
      </c>
      <c r="AO1256" s="16">
        <v>0.110246433203632</v>
      </c>
      <c r="AP1256" s="16">
        <v>9.3360995850622394E-2</v>
      </c>
      <c r="AQ1256" s="16"/>
      <c r="AR1256" s="16">
        <v>0.114465408805031</v>
      </c>
      <c r="AS1256" s="16" t="s">
        <v>563</v>
      </c>
      <c r="AT1256" s="16"/>
      <c r="AU1256" s="16">
        <v>9.6330275229357804E-2</v>
      </c>
      <c r="AV1256" s="16">
        <v>0.11734693877551</v>
      </c>
      <c r="AW1256" s="16"/>
      <c r="AX1256" s="16">
        <v>9.1269841269841306E-2</v>
      </c>
      <c r="AY1256" s="16">
        <v>0.11883408071748899</v>
      </c>
      <c r="AZ1256" s="16"/>
      <c r="BA1256" s="16">
        <v>9.34579439252336E-2</v>
      </c>
      <c r="BB1256" s="16">
        <v>0.115981119352664</v>
      </c>
      <c r="BC1256" s="16"/>
      <c r="BD1256" s="16">
        <v>8.2304526748971193E-2</v>
      </c>
      <c r="BE1256" s="16">
        <v>0.12026726057906501</v>
      </c>
      <c r="BF1256" s="16"/>
      <c r="BG1256" s="16">
        <v>6.7307692307692304E-2</v>
      </c>
      <c r="BH1256" s="16">
        <v>0.117765814266487</v>
      </c>
      <c r="BI1256" s="16"/>
      <c r="BJ1256" s="16">
        <v>7.8651685393258397E-2</v>
      </c>
      <c r="BK1256" s="16">
        <v>0.124797406807131</v>
      </c>
      <c r="BL1256" s="16"/>
      <c r="BM1256" s="16">
        <v>7.9787234042553196E-2</v>
      </c>
      <c r="BN1256" s="16">
        <v>0.119115549215407</v>
      </c>
      <c r="BO1256" s="16"/>
      <c r="BP1256" s="16">
        <v>0.15267175572519101</v>
      </c>
      <c r="BQ1256" s="16">
        <v>0.10692771084337301</v>
      </c>
    </row>
    <row r="1257" spans="2:69" x14ac:dyDescent="0.25">
      <c r="B1257" t="s">
        <v>571</v>
      </c>
      <c r="C1257" s="16">
        <v>0.16918238993710699</v>
      </c>
      <c r="D1257" s="16">
        <v>0.205741626794258</v>
      </c>
      <c r="E1257" s="16">
        <v>0.20111731843575401</v>
      </c>
      <c r="F1257" s="16">
        <v>0.17619047619047601</v>
      </c>
      <c r="G1257" s="16">
        <v>0.198275862068966</v>
      </c>
      <c r="H1257" s="16">
        <v>0.139880952380952</v>
      </c>
      <c r="I1257" s="16">
        <v>0.14693877551020401</v>
      </c>
      <c r="J1257" s="16">
        <v>8.3333333333333301E-2</v>
      </c>
      <c r="K1257" s="16">
        <v>0.183673469387755</v>
      </c>
      <c r="L1257" s="16">
        <v>0.15517241379310301</v>
      </c>
      <c r="M1257" s="16"/>
      <c r="N1257" s="16">
        <v>0.14393939393939401</v>
      </c>
      <c r="O1257" s="16">
        <v>0.164835164835165</v>
      </c>
      <c r="P1257" s="16">
        <v>0.17759562841530099</v>
      </c>
      <c r="Q1257" s="16">
        <v>0.17032967032967</v>
      </c>
      <c r="R1257" s="16"/>
      <c r="S1257" s="16">
        <v>0.108108108108108</v>
      </c>
      <c r="T1257" s="16">
        <v>0.12280701754386</v>
      </c>
      <c r="U1257" s="16">
        <v>0.25517241379310301</v>
      </c>
      <c r="V1257" s="16">
        <v>0.15948275862069</v>
      </c>
      <c r="W1257" s="16">
        <v>0.31699346405228801</v>
      </c>
      <c r="X1257" s="16">
        <v>0.15109890109890101</v>
      </c>
      <c r="Y1257" s="16">
        <v>4.1825095057034203E-2</v>
      </c>
      <c r="Z1257" s="16"/>
      <c r="AA1257" s="16">
        <v>0.17613636363636401</v>
      </c>
      <c r="AB1257" s="16">
        <v>0.16365688487584701</v>
      </c>
      <c r="AC1257" s="16"/>
      <c r="AD1257" s="16">
        <v>0.16549295774647901</v>
      </c>
      <c r="AE1257" s="16">
        <v>0.16998468606431899</v>
      </c>
      <c r="AF1257" s="16"/>
      <c r="AG1257" s="16">
        <v>0.16764705882352901</v>
      </c>
      <c r="AH1257" s="16">
        <v>0.17032967032967</v>
      </c>
      <c r="AI1257" s="16"/>
      <c r="AJ1257" s="16">
        <v>0.156818181818182</v>
      </c>
      <c r="AK1257" s="16">
        <v>0.18450704225352099</v>
      </c>
      <c r="AL1257" s="16"/>
      <c r="AM1257" s="16">
        <v>6.9767441860465101E-2</v>
      </c>
      <c r="AN1257" s="16">
        <v>0.154929577464789</v>
      </c>
      <c r="AO1257" s="16">
        <v>0.189364461738003</v>
      </c>
      <c r="AP1257" s="16">
        <v>0.157676348547718</v>
      </c>
      <c r="AQ1257" s="16"/>
      <c r="AR1257" s="16">
        <v>0.16918238993710699</v>
      </c>
      <c r="AS1257" s="16" t="s">
        <v>563</v>
      </c>
      <c r="AT1257" s="16"/>
      <c r="AU1257" s="16">
        <v>0.17431192660550501</v>
      </c>
      <c r="AV1257" s="16">
        <v>0.168367346938776</v>
      </c>
      <c r="AW1257" s="16"/>
      <c r="AX1257" s="16">
        <v>0.146825396825397</v>
      </c>
      <c r="AY1257" s="16">
        <v>0.17339312406577001</v>
      </c>
      <c r="AZ1257" s="16"/>
      <c r="BA1257" s="16">
        <v>0.27102803738317799</v>
      </c>
      <c r="BB1257" s="16">
        <v>0.16183412002697201</v>
      </c>
      <c r="BC1257" s="16"/>
      <c r="BD1257" s="16">
        <v>0.17695473251028801</v>
      </c>
      <c r="BE1257" s="16">
        <v>0.167780252412769</v>
      </c>
      <c r="BF1257" s="16"/>
      <c r="BG1257" s="16">
        <v>0.17307692307692299</v>
      </c>
      <c r="BH1257" s="16">
        <v>0.16890982503364699</v>
      </c>
      <c r="BI1257" s="16"/>
      <c r="BJ1257" s="16">
        <v>0.18258426966292099</v>
      </c>
      <c r="BK1257" s="16">
        <v>0.16531604538087499</v>
      </c>
      <c r="BL1257" s="16"/>
      <c r="BM1257" s="16">
        <v>0.164893617021277</v>
      </c>
      <c r="BN1257" s="16">
        <v>0.16975748930099899</v>
      </c>
      <c r="BO1257" s="16"/>
      <c r="BP1257" s="16">
        <v>0.17175572519084001</v>
      </c>
      <c r="BQ1257" s="16">
        <v>0.16867469879518099</v>
      </c>
    </row>
    <row r="1258" spans="2:69" x14ac:dyDescent="0.25">
      <c r="B1258" t="s">
        <v>572</v>
      </c>
      <c r="C1258" s="16">
        <v>0.26918238993710703</v>
      </c>
      <c r="D1258" s="16">
        <v>0.22488038277512001</v>
      </c>
      <c r="E1258" s="16">
        <v>0.26256983240223503</v>
      </c>
      <c r="F1258" s="16">
        <v>0.27619047619047599</v>
      </c>
      <c r="G1258" s="16">
        <v>0.25431034482758602</v>
      </c>
      <c r="H1258" s="16">
        <v>0.288690476190476</v>
      </c>
      <c r="I1258" s="16">
        <v>0.32244897959183699</v>
      </c>
      <c r="J1258" s="16">
        <v>0.180555555555556</v>
      </c>
      <c r="K1258" s="16">
        <v>0.28571428571428598</v>
      </c>
      <c r="L1258" s="16">
        <v>0.24137931034482801</v>
      </c>
      <c r="M1258" s="16"/>
      <c r="N1258" s="16">
        <v>0.189393939393939</v>
      </c>
      <c r="O1258" s="16">
        <v>0.21978021978022</v>
      </c>
      <c r="P1258" s="16">
        <v>0.24043715846994501</v>
      </c>
      <c r="Q1258" s="16">
        <v>0.30219780219780201</v>
      </c>
      <c r="R1258" s="16"/>
      <c r="S1258" s="16">
        <v>0.171171171171171</v>
      </c>
      <c r="T1258" s="16">
        <v>0.22807017543859601</v>
      </c>
      <c r="U1258" s="16">
        <v>0.21379310344827601</v>
      </c>
      <c r="V1258" s="16">
        <v>0.24568965517241401</v>
      </c>
      <c r="W1258" s="16">
        <v>0.32352941176470601</v>
      </c>
      <c r="X1258" s="16">
        <v>0.35989010989011</v>
      </c>
      <c r="Y1258" s="16">
        <v>0.22813688212927799</v>
      </c>
      <c r="Z1258" s="16"/>
      <c r="AA1258" s="16">
        <v>0.23721590909090901</v>
      </c>
      <c r="AB1258" s="16">
        <v>0.29458239277652398</v>
      </c>
      <c r="AC1258" s="16"/>
      <c r="AD1258" s="16">
        <v>0.24647887323943701</v>
      </c>
      <c r="AE1258" s="16">
        <v>0.274119448698315</v>
      </c>
      <c r="AF1258" s="16"/>
      <c r="AG1258" s="16">
        <v>0.22500000000000001</v>
      </c>
      <c r="AH1258" s="16">
        <v>0.30219780219780201</v>
      </c>
      <c r="AI1258" s="16"/>
      <c r="AJ1258" s="16">
        <v>0.277272727272727</v>
      </c>
      <c r="AK1258" s="16">
        <v>0.259154929577465</v>
      </c>
      <c r="AL1258" s="16"/>
      <c r="AM1258" s="16">
        <v>0.209302325581395</v>
      </c>
      <c r="AN1258" s="16">
        <v>0.22887323943662</v>
      </c>
      <c r="AO1258" s="16">
        <v>0.27367055771725002</v>
      </c>
      <c r="AP1258" s="16">
        <v>0.29668049792531098</v>
      </c>
      <c r="AQ1258" s="16"/>
      <c r="AR1258" s="16">
        <v>0.26918238993710703</v>
      </c>
      <c r="AS1258" s="16" t="s">
        <v>563</v>
      </c>
      <c r="AT1258" s="16"/>
      <c r="AU1258" s="16">
        <v>0.298165137614679</v>
      </c>
      <c r="AV1258" s="16">
        <v>0.26457725947521898</v>
      </c>
      <c r="AW1258" s="16"/>
      <c r="AX1258" s="16">
        <v>0.21031746031745999</v>
      </c>
      <c r="AY1258" s="16">
        <v>0.28026905829596399</v>
      </c>
      <c r="AZ1258" s="16"/>
      <c r="BA1258" s="16">
        <v>0.14953271028037399</v>
      </c>
      <c r="BB1258" s="16">
        <v>0.27781523937963598</v>
      </c>
      <c r="BC1258" s="16"/>
      <c r="BD1258" s="16">
        <v>0.27160493827160498</v>
      </c>
      <c r="BE1258" s="16">
        <v>0.26874536005939098</v>
      </c>
      <c r="BF1258" s="16"/>
      <c r="BG1258" s="16">
        <v>0.22115384615384601</v>
      </c>
      <c r="BH1258" s="16">
        <v>0.27254374158815597</v>
      </c>
      <c r="BI1258" s="16"/>
      <c r="BJ1258" s="16">
        <v>0.26404494382022498</v>
      </c>
      <c r="BK1258" s="16">
        <v>0.27066450567260902</v>
      </c>
      <c r="BL1258" s="16"/>
      <c r="BM1258" s="16">
        <v>0.20212765957446799</v>
      </c>
      <c r="BN1258" s="16">
        <v>0.27817403708987198</v>
      </c>
      <c r="BO1258" s="16"/>
      <c r="BP1258" s="16">
        <v>0.19465648854961801</v>
      </c>
      <c r="BQ1258" s="16">
        <v>0.28388554216867501</v>
      </c>
    </row>
    <row r="1259" spans="2:69" x14ac:dyDescent="0.25">
      <c r="B1259" t="s">
        <v>573</v>
      </c>
      <c r="C1259" s="16">
        <v>0.152830188679245</v>
      </c>
      <c r="D1259" s="16">
        <v>0.16267942583732101</v>
      </c>
      <c r="E1259" s="16">
        <v>0.100558659217877</v>
      </c>
      <c r="F1259" s="16">
        <v>0.157142857142857</v>
      </c>
      <c r="G1259" s="16">
        <v>0.12068965517241401</v>
      </c>
      <c r="H1259" s="16">
        <v>0.19345238095238099</v>
      </c>
      <c r="I1259" s="16">
        <v>0.122448979591837</v>
      </c>
      <c r="J1259" s="16">
        <v>0.16666666666666699</v>
      </c>
      <c r="K1259" s="16">
        <v>0.22448979591836701</v>
      </c>
      <c r="L1259" s="16">
        <v>0.20689655172413801</v>
      </c>
      <c r="M1259" s="16"/>
      <c r="N1259" s="16">
        <v>0.15909090909090901</v>
      </c>
      <c r="O1259" s="16">
        <v>0.17032967032967</v>
      </c>
      <c r="P1259" s="16">
        <v>0.14754098360655701</v>
      </c>
      <c r="Q1259" s="16">
        <v>0.15054945054945101</v>
      </c>
      <c r="R1259" s="16"/>
      <c r="S1259" s="16">
        <v>0.108108108108108</v>
      </c>
      <c r="T1259" s="16">
        <v>7.8947368421052599E-2</v>
      </c>
      <c r="U1259" s="16">
        <v>6.2068965517241399E-2</v>
      </c>
      <c r="V1259" s="16">
        <v>9.0517241379310304E-2</v>
      </c>
      <c r="W1259" s="16">
        <v>0.10784313725490199</v>
      </c>
      <c r="X1259" s="16">
        <v>0.20879120879120899</v>
      </c>
      <c r="Y1259" s="16">
        <v>0.29277566539923999</v>
      </c>
      <c r="Z1259" s="16"/>
      <c r="AA1259" s="16">
        <v>0.15909090909090901</v>
      </c>
      <c r="AB1259" s="16">
        <v>0.14785553047404101</v>
      </c>
      <c r="AC1259" s="16"/>
      <c r="AD1259" s="16">
        <v>0.15140845070422501</v>
      </c>
      <c r="AE1259" s="16">
        <v>0.15313935681470101</v>
      </c>
      <c r="AF1259" s="16"/>
      <c r="AG1259" s="16">
        <v>0.155882352941176</v>
      </c>
      <c r="AH1259" s="16">
        <v>0.15054945054945101</v>
      </c>
      <c r="AI1259" s="16"/>
      <c r="AJ1259" s="16">
        <v>0.17499999999999999</v>
      </c>
      <c r="AK1259" s="16">
        <v>0.125352112676056</v>
      </c>
      <c r="AL1259" s="16"/>
      <c r="AM1259" s="16">
        <v>4.6511627906976702E-2</v>
      </c>
      <c r="AN1259" s="16">
        <v>0.11619718309859201</v>
      </c>
      <c r="AO1259" s="16">
        <v>0.143968871595331</v>
      </c>
      <c r="AP1259" s="16">
        <v>0.195020746887967</v>
      </c>
      <c r="AQ1259" s="16"/>
      <c r="AR1259" s="16">
        <v>0.152830188679245</v>
      </c>
      <c r="AS1259" s="16" t="s">
        <v>563</v>
      </c>
      <c r="AT1259" s="16"/>
      <c r="AU1259" s="16">
        <v>0.16055045871559601</v>
      </c>
      <c r="AV1259" s="16">
        <v>0.15160349854227401</v>
      </c>
      <c r="AW1259" s="16"/>
      <c r="AX1259" s="16">
        <v>0.194444444444444</v>
      </c>
      <c r="AY1259" s="16">
        <v>0.14499252615844499</v>
      </c>
      <c r="AZ1259" s="16"/>
      <c r="BA1259" s="16">
        <v>0.10280373831775701</v>
      </c>
      <c r="BB1259" s="16">
        <v>0.15643964935940699</v>
      </c>
      <c r="BC1259" s="16"/>
      <c r="BD1259" s="16">
        <v>0.16049382716049401</v>
      </c>
      <c r="BE1259" s="16">
        <v>0.15144766146993299</v>
      </c>
      <c r="BF1259" s="16"/>
      <c r="BG1259" s="16">
        <v>0.16346153846153799</v>
      </c>
      <c r="BH1259" s="16">
        <v>0.152086137281292</v>
      </c>
      <c r="BI1259" s="16"/>
      <c r="BJ1259" s="16">
        <v>0.14325842696629201</v>
      </c>
      <c r="BK1259" s="16">
        <v>0.15559157212317701</v>
      </c>
      <c r="BL1259" s="16"/>
      <c r="BM1259" s="16">
        <v>0.21276595744680901</v>
      </c>
      <c r="BN1259" s="16">
        <v>0.14479315263908701</v>
      </c>
      <c r="BO1259" s="16"/>
      <c r="BP1259" s="16">
        <v>0.15267175572519101</v>
      </c>
      <c r="BQ1259" s="16">
        <v>0.15286144578313299</v>
      </c>
    </row>
    <row r="1260" spans="2:69" x14ac:dyDescent="0.25">
      <c r="B1260" t="s">
        <v>574</v>
      </c>
      <c r="C1260" s="16">
        <v>6.4779874213836505E-2</v>
      </c>
      <c r="D1260" s="16">
        <v>3.82775119617225E-2</v>
      </c>
      <c r="E1260" s="16">
        <v>3.3519553072625698E-2</v>
      </c>
      <c r="F1260" s="16">
        <v>8.0952380952380998E-2</v>
      </c>
      <c r="G1260" s="16">
        <v>6.0344827586206899E-2</v>
      </c>
      <c r="H1260" s="16">
        <v>5.95238095238095E-2</v>
      </c>
      <c r="I1260" s="16">
        <v>8.1632653061224497E-2</v>
      </c>
      <c r="J1260" s="16">
        <v>0.11111111111111099</v>
      </c>
      <c r="K1260" s="16">
        <v>0.14285714285714299</v>
      </c>
      <c r="L1260" s="16">
        <v>5.1724137931034503E-2</v>
      </c>
      <c r="M1260" s="16"/>
      <c r="N1260" s="16">
        <v>7.5757575757575801E-2</v>
      </c>
      <c r="O1260" s="16">
        <v>9.3406593406593394E-2</v>
      </c>
      <c r="P1260" s="16">
        <v>7.10382513661202E-2</v>
      </c>
      <c r="Q1260" s="16">
        <v>5.4945054945054903E-2</v>
      </c>
      <c r="R1260" s="16"/>
      <c r="S1260" s="16">
        <v>8.1081081081081099E-2</v>
      </c>
      <c r="T1260" s="16">
        <v>4.3859649122807001E-2</v>
      </c>
      <c r="U1260" s="16">
        <v>6.8965517241379301E-3</v>
      </c>
      <c r="V1260" s="16">
        <v>4.31034482758621E-2</v>
      </c>
      <c r="W1260" s="16">
        <v>1.6339869281045801E-2</v>
      </c>
      <c r="X1260" s="16">
        <v>6.5934065934065894E-2</v>
      </c>
      <c r="Y1260" s="16">
        <v>0.16730038022813701</v>
      </c>
      <c r="Z1260" s="16"/>
      <c r="AA1260" s="16">
        <v>7.8125E-2</v>
      </c>
      <c r="AB1260" s="16">
        <v>5.4176072234762999E-2</v>
      </c>
      <c r="AC1260" s="16"/>
      <c r="AD1260" s="16">
        <v>7.7464788732394402E-2</v>
      </c>
      <c r="AE1260" s="16">
        <v>6.2021439509954097E-2</v>
      </c>
      <c r="AF1260" s="16"/>
      <c r="AG1260" s="16">
        <v>7.7941176470588194E-2</v>
      </c>
      <c r="AH1260" s="16">
        <v>5.4945054945054903E-2</v>
      </c>
      <c r="AI1260" s="16"/>
      <c r="AJ1260" s="16">
        <v>8.4090909090909105E-2</v>
      </c>
      <c r="AK1260" s="16">
        <v>4.0845070422535198E-2</v>
      </c>
      <c r="AL1260" s="16"/>
      <c r="AM1260" s="16">
        <v>4.6511627906976702E-2</v>
      </c>
      <c r="AN1260" s="16">
        <v>4.92957746478873E-2</v>
      </c>
      <c r="AO1260" s="16">
        <v>6.3553826199740607E-2</v>
      </c>
      <c r="AP1260" s="16">
        <v>7.8838174273858905E-2</v>
      </c>
      <c r="AQ1260" s="16"/>
      <c r="AR1260" s="16">
        <v>6.4779874213836505E-2</v>
      </c>
      <c r="AS1260" s="16" t="s">
        <v>563</v>
      </c>
      <c r="AT1260" s="16"/>
      <c r="AU1260" s="16">
        <v>6.4220183486238494E-2</v>
      </c>
      <c r="AV1260" s="16">
        <v>6.4868804664723001E-2</v>
      </c>
      <c r="AW1260" s="16"/>
      <c r="AX1260" s="16">
        <v>0.107142857142857</v>
      </c>
      <c r="AY1260" s="16">
        <v>5.6801195814648701E-2</v>
      </c>
      <c r="AZ1260" s="16"/>
      <c r="BA1260" s="16">
        <v>7.4766355140186896E-2</v>
      </c>
      <c r="BB1260" s="16">
        <v>6.4059339177343202E-2</v>
      </c>
      <c r="BC1260" s="16"/>
      <c r="BD1260" s="16">
        <v>7.4074074074074098E-2</v>
      </c>
      <c r="BE1260" s="16">
        <v>6.3103192279138798E-2</v>
      </c>
      <c r="BF1260" s="16"/>
      <c r="BG1260" s="16">
        <v>8.6538461538461495E-2</v>
      </c>
      <c r="BH1260" s="16">
        <v>6.3257065948855995E-2</v>
      </c>
      <c r="BI1260" s="16"/>
      <c r="BJ1260" s="16">
        <v>7.3033707865168496E-2</v>
      </c>
      <c r="BK1260" s="16">
        <v>6.2398703403565597E-2</v>
      </c>
      <c r="BL1260" s="16"/>
      <c r="BM1260" s="16">
        <v>8.5106382978723402E-2</v>
      </c>
      <c r="BN1260" s="16">
        <v>6.20542082738944E-2</v>
      </c>
      <c r="BO1260" s="16"/>
      <c r="BP1260" s="16">
        <v>0.103053435114504</v>
      </c>
      <c r="BQ1260" s="16">
        <v>5.7228915662650599E-2</v>
      </c>
    </row>
    <row r="1261" spans="2:69" x14ac:dyDescent="0.25">
      <c r="B1261" t="s">
        <v>575</v>
      </c>
      <c r="C1261" s="16">
        <v>2.51572327044025E-2</v>
      </c>
      <c r="D1261" s="16">
        <v>9.5693779904306199E-3</v>
      </c>
      <c r="E1261" s="16">
        <v>3.91061452513966E-2</v>
      </c>
      <c r="F1261" s="16">
        <v>2.3809523809523801E-2</v>
      </c>
      <c r="G1261" s="16">
        <v>2.1551724137931001E-2</v>
      </c>
      <c r="H1261" s="16">
        <v>2.6785714285714302E-2</v>
      </c>
      <c r="I1261" s="16">
        <v>1.6326530612244899E-2</v>
      </c>
      <c r="J1261" s="16">
        <v>5.5555555555555601E-2</v>
      </c>
      <c r="K1261" s="16">
        <v>2.04081632653061E-2</v>
      </c>
      <c r="L1261" s="16">
        <v>5.1724137931034503E-2</v>
      </c>
      <c r="M1261" s="16"/>
      <c r="N1261" s="16">
        <v>6.0606060606060601E-2</v>
      </c>
      <c r="O1261" s="16">
        <v>1.6483516483516501E-2</v>
      </c>
      <c r="P1261" s="16">
        <v>2.7322404371584699E-2</v>
      </c>
      <c r="Q1261" s="16">
        <v>2.0879120879120899E-2</v>
      </c>
      <c r="R1261" s="16"/>
      <c r="S1261" s="16">
        <v>9.0090090090090107E-3</v>
      </c>
      <c r="T1261" s="16">
        <v>8.7719298245613996E-3</v>
      </c>
      <c r="U1261" s="16">
        <v>0</v>
      </c>
      <c r="V1261" s="16">
        <v>4.3103448275862103E-3</v>
      </c>
      <c r="W1261" s="16">
        <v>6.5359477124183E-3</v>
      </c>
      <c r="X1261" s="16">
        <v>1.0989010989011E-2</v>
      </c>
      <c r="Y1261" s="16">
        <v>0.114068441064639</v>
      </c>
      <c r="Z1261" s="16"/>
      <c r="AA1261" s="16">
        <v>2.6988636363636399E-2</v>
      </c>
      <c r="AB1261" s="16">
        <v>2.3702031602708801E-2</v>
      </c>
      <c r="AC1261" s="16"/>
      <c r="AD1261" s="16">
        <v>1.7605633802816899E-2</v>
      </c>
      <c r="AE1261" s="16">
        <v>2.6799387442572702E-2</v>
      </c>
      <c r="AF1261" s="16"/>
      <c r="AG1261" s="16">
        <v>3.08823529411765E-2</v>
      </c>
      <c r="AH1261" s="16">
        <v>2.0879120879120899E-2</v>
      </c>
      <c r="AI1261" s="16"/>
      <c r="AJ1261" s="16">
        <v>3.4090909090909102E-2</v>
      </c>
      <c r="AK1261" s="16">
        <v>1.4084507042253501E-2</v>
      </c>
      <c r="AL1261" s="16"/>
      <c r="AM1261" s="16">
        <v>2.32558139534884E-2</v>
      </c>
      <c r="AN1261" s="16">
        <v>3.1690140845070401E-2</v>
      </c>
      <c r="AO1261" s="16">
        <v>1.8158236057068702E-2</v>
      </c>
      <c r="AP1261" s="16">
        <v>2.9045643153527E-2</v>
      </c>
      <c r="AQ1261" s="16"/>
      <c r="AR1261" s="16">
        <v>2.51572327044025E-2</v>
      </c>
      <c r="AS1261" s="16" t="s">
        <v>563</v>
      </c>
      <c r="AT1261" s="16"/>
      <c r="AU1261" s="16">
        <v>3.2110091743119303E-2</v>
      </c>
      <c r="AV1261" s="16">
        <v>2.4052478134110801E-2</v>
      </c>
      <c r="AW1261" s="16"/>
      <c r="AX1261" s="16">
        <v>3.9682539682539701E-2</v>
      </c>
      <c r="AY1261" s="16">
        <v>2.2421524663677101E-2</v>
      </c>
      <c r="AZ1261" s="16"/>
      <c r="BA1261" s="16">
        <v>4.67289719626168E-2</v>
      </c>
      <c r="BB1261" s="16">
        <v>2.36008091706001E-2</v>
      </c>
      <c r="BC1261" s="16"/>
      <c r="BD1261" s="16">
        <v>2.0576131687242798E-2</v>
      </c>
      <c r="BE1261" s="16">
        <v>2.59836674090572E-2</v>
      </c>
      <c r="BF1261" s="16"/>
      <c r="BG1261" s="16">
        <v>4.80769230769231E-2</v>
      </c>
      <c r="BH1261" s="16">
        <v>2.3553162853297401E-2</v>
      </c>
      <c r="BI1261" s="16"/>
      <c r="BJ1261" s="16">
        <v>3.6516853932584303E-2</v>
      </c>
      <c r="BK1261" s="16">
        <v>2.1880064829821699E-2</v>
      </c>
      <c r="BL1261" s="16"/>
      <c r="BM1261" s="16">
        <v>4.7872340425531901E-2</v>
      </c>
      <c r="BN1261" s="16">
        <v>2.21112696148359E-2</v>
      </c>
      <c r="BO1261" s="16"/>
      <c r="BP1261" s="16">
        <v>3.4351145038167899E-2</v>
      </c>
      <c r="BQ1261" s="16">
        <v>2.3343373493975899E-2</v>
      </c>
    </row>
    <row r="1262" spans="2:69" x14ac:dyDescent="0.25">
      <c r="B1262" t="s">
        <v>68</v>
      </c>
      <c r="C1262" s="16">
        <v>3.1446540880503103E-2</v>
      </c>
      <c r="D1262" s="16">
        <v>5.2631578947368397E-2</v>
      </c>
      <c r="E1262" s="16">
        <v>0</v>
      </c>
      <c r="F1262" s="16">
        <v>1.9047619047619001E-2</v>
      </c>
      <c r="G1262" s="16">
        <v>3.0172413793103401E-2</v>
      </c>
      <c r="H1262" s="16">
        <v>3.5714285714285698E-2</v>
      </c>
      <c r="I1262" s="16">
        <v>5.3061224489795902E-2</v>
      </c>
      <c r="J1262" s="16">
        <v>2.7777777777777801E-2</v>
      </c>
      <c r="K1262" s="16">
        <v>0</v>
      </c>
      <c r="L1262" s="16">
        <v>1.72413793103448E-2</v>
      </c>
      <c r="M1262" s="16"/>
      <c r="N1262" s="16">
        <v>6.8181818181818205E-2</v>
      </c>
      <c r="O1262" s="16">
        <v>2.1978021978022001E-2</v>
      </c>
      <c r="P1262" s="16">
        <v>3.0054644808743199E-2</v>
      </c>
      <c r="Q1262" s="16">
        <v>2.8571428571428598E-2</v>
      </c>
      <c r="R1262" s="16"/>
      <c r="S1262" s="16">
        <v>1.8018018018018001E-2</v>
      </c>
      <c r="T1262" s="16">
        <v>2.6315789473684199E-2</v>
      </c>
      <c r="U1262" s="16">
        <v>6.8965517241379301E-3</v>
      </c>
      <c r="V1262" s="16">
        <v>3.0172413793103401E-2</v>
      </c>
      <c r="W1262" s="16">
        <v>3.26797385620915E-3</v>
      </c>
      <c r="X1262" s="16">
        <v>1.0989010989011E-2</v>
      </c>
      <c r="Y1262" s="16">
        <v>2.2813688212927799E-2</v>
      </c>
      <c r="Z1262" s="16"/>
      <c r="AA1262" s="16">
        <v>1.5625E-2</v>
      </c>
      <c r="AB1262" s="16">
        <v>4.4018058690744898E-2</v>
      </c>
      <c r="AC1262" s="16"/>
      <c r="AD1262" s="16">
        <v>2.4647887323943699E-2</v>
      </c>
      <c r="AE1262" s="16">
        <v>3.2924961715160801E-2</v>
      </c>
      <c r="AF1262" s="16"/>
      <c r="AG1262" s="16">
        <v>3.5294117647058802E-2</v>
      </c>
      <c r="AH1262" s="16">
        <v>2.8571428571428598E-2</v>
      </c>
      <c r="AI1262" s="16"/>
      <c r="AJ1262" s="16">
        <v>2.3863636363636399E-2</v>
      </c>
      <c r="AK1262" s="16">
        <v>4.0845070422535198E-2</v>
      </c>
      <c r="AL1262" s="16"/>
      <c r="AM1262" s="16">
        <v>9.3023255813953501E-2</v>
      </c>
      <c r="AN1262" s="16">
        <v>7.0422535211267595E-2</v>
      </c>
      <c r="AO1262" s="16">
        <v>2.9831387808041499E-2</v>
      </c>
      <c r="AP1262" s="16">
        <v>6.2240663900414899E-3</v>
      </c>
      <c r="AQ1262" s="16"/>
      <c r="AR1262" s="16">
        <v>3.1446540880503103E-2</v>
      </c>
      <c r="AS1262" s="16" t="s">
        <v>563</v>
      </c>
      <c r="AT1262" s="16"/>
      <c r="AU1262" s="16">
        <v>1.3761467889908299E-2</v>
      </c>
      <c r="AV1262" s="16">
        <v>3.4256559766763797E-2</v>
      </c>
      <c r="AW1262" s="16"/>
      <c r="AX1262" s="16">
        <v>1.58730158730159E-2</v>
      </c>
      <c r="AY1262" s="16">
        <v>3.4379671150971597E-2</v>
      </c>
      <c r="AZ1262" s="16"/>
      <c r="BA1262" s="16">
        <v>9.3457943925233603E-3</v>
      </c>
      <c r="BB1262" s="16">
        <v>3.30411328388402E-2</v>
      </c>
      <c r="BC1262" s="16"/>
      <c r="BD1262" s="16">
        <v>2.4691358024691398E-2</v>
      </c>
      <c r="BE1262" s="16">
        <v>3.2665181885671898E-2</v>
      </c>
      <c r="BF1262" s="16"/>
      <c r="BG1262" s="16">
        <v>9.6153846153846194E-3</v>
      </c>
      <c r="BH1262" s="16">
        <v>3.2974427994616397E-2</v>
      </c>
      <c r="BI1262" s="16"/>
      <c r="BJ1262" s="16">
        <v>1.6853932584269701E-2</v>
      </c>
      <c r="BK1262" s="16">
        <v>3.5656401944894701E-2</v>
      </c>
      <c r="BL1262" s="16"/>
      <c r="BM1262" s="16">
        <v>2.1276595744680899E-2</v>
      </c>
      <c r="BN1262" s="16">
        <v>3.28102710413695E-2</v>
      </c>
      <c r="BO1262" s="16"/>
      <c r="BP1262" s="16">
        <v>1.9083969465648901E-2</v>
      </c>
      <c r="BQ1262" s="16">
        <v>3.3885542168674697E-2</v>
      </c>
    </row>
    <row r="1263" spans="2:69" x14ac:dyDescent="0.25">
      <c r="C1263" s="16"/>
      <c r="D1263" s="16"/>
      <c r="E1263" s="16"/>
      <c r="F1263" s="16"/>
      <c r="G1263" s="16"/>
      <c r="H1263" s="16"/>
      <c r="I1263" s="16"/>
      <c r="J1263" s="16"/>
      <c r="K1263" s="16"/>
      <c r="L1263" s="16"/>
      <c r="M1263" s="16"/>
      <c r="N1263" s="16"/>
      <c r="O1263" s="16"/>
      <c r="P1263" s="16"/>
      <c r="Q1263" s="16"/>
      <c r="R1263" s="16"/>
      <c r="S1263" s="16"/>
      <c r="T1263" s="16"/>
      <c r="U1263" s="16"/>
      <c r="V1263" s="16"/>
      <c r="W1263" s="16"/>
      <c r="X1263" s="16"/>
      <c r="Y1263" s="16"/>
      <c r="Z1263" s="16"/>
      <c r="AA1263" s="16"/>
      <c r="AB1263" s="16"/>
      <c r="AC1263" s="16"/>
      <c r="AD1263" s="16"/>
      <c r="AE1263" s="16"/>
      <c r="AF1263" s="16"/>
      <c r="AG1263" s="16"/>
      <c r="AH1263" s="16"/>
      <c r="AI1263" s="16"/>
      <c r="AJ1263" s="16"/>
      <c r="AK1263" s="16"/>
      <c r="AL1263" s="16"/>
      <c r="AM1263" s="16"/>
      <c r="AN1263" s="16"/>
      <c r="AO1263" s="16"/>
      <c r="AP1263" s="16"/>
      <c r="AQ1263" s="16"/>
      <c r="AR1263" s="16"/>
      <c r="AS1263" s="16"/>
      <c r="AT1263" s="16"/>
      <c r="AU1263" s="16"/>
      <c r="AV1263" s="16"/>
      <c r="AW1263" s="16"/>
      <c r="AX1263" s="16"/>
      <c r="AY1263" s="16"/>
      <c r="AZ1263" s="16"/>
      <c r="BA1263" s="16"/>
      <c r="BB1263" s="16"/>
      <c r="BC1263" s="16"/>
      <c r="BD1263" s="16"/>
      <c r="BE1263" s="16"/>
      <c r="BF1263" s="16"/>
      <c r="BG1263" s="16"/>
      <c r="BH1263" s="16"/>
      <c r="BI1263" s="16"/>
      <c r="BJ1263" s="16"/>
      <c r="BK1263" s="16"/>
      <c r="BL1263" s="16"/>
      <c r="BM1263" s="16"/>
      <c r="BN1263" s="16"/>
      <c r="BO1263" s="16"/>
      <c r="BP1263" s="16"/>
      <c r="BQ1263" s="16"/>
    </row>
    <row r="1264" spans="2:69" x14ac:dyDescent="0.25">
      <c r="B1264" s="6" t="s">
        <v>586</v>
      </c>
      <c r="C1264" s="16"/>
      <c r="D1264" s="16"/>
      <c r="E1264" s="16"/>
      <c r="F1264" s="16"/>
      <c r="G1264" s="16"/>
      <c r="H1264" s="16"/>
      <c r="I1264" s="16"/>
      <c r="J1264" s="16"/>
      <c r="K1264" s="16"/>
      <c r="L1264" s="16"/>
      <c r="M1264" s="16"/>
      <c r="N1264" s="16"/>
      <c r="O1264" s="16"/>
      <c r="P1264" s="16"/>
      <c r="Q1264" s="16"/>
      <c r="R1264" s="16"/>
      <c r="S1264" s="16"/>
      <c r="T1264" s="16"/>
      <c r="U1264" s="16"/>
      <c r="V1264" s="16"/>
      <c r="W1264" s="16"/>
      <c r="X1264" s="16"/>
      <c r="Y1264" s="16"/>
      <c r="Z1264" s="16"/>
      <c r="AA1264" s="16"/>
      <c r="AB1264" s="16"/>
      <c r="AC1264" s="16"/>
      <c r="AD1264" s="16"/>
      <c r="AE1264" s="16"/>
      <c r="AF1264" s="16"/>
      <c r="AG1264" s="16"/>
      <c r="AH1264" s="16"/>
      <c r="AI1264" s="16"/>
      <c r="AJ1264" s="16"/>
      <c r="AK1264" s="16"/>
      <c r="AL1264" s="16"/>
      <c r="AM1264" s="16"/>
      <c r="AN1264" s="16"/>
      <c r="AO1264" s="16"/>
      <c r="AP1264" s="16"/>
      <c r="AQ1264" s="16"/>
      <c r="AR1264" s="16"/>
      <c r="AS1264" s="16"/>
      <c r="AT1264" s="16"/>
      <c r="AU1264" s="16"/>
      <c r="AV1264" s="16"/>
      <c r="AW1264" s="16"/>
      <c r="AX1264" s="16"/>
      <c r="AY1264" s="16"/>
      <c r="AZ1264" s="16"/>
      <c r="BA1264" s="16"/>
      <c r="BB1264" s="16"/>
      <c r="BC1264" s="16"/>
      <c r="BD1264" s="16"/>
      <c r="BE1264" s="16"/>
      <c r="BF1264" s="16"/>
      <c r="BG1264" s="16"/>
      <c r="BH1264" s="16"/>
      <c r="BI1264" s="16"/>
      <c r="BJ1264" s="16"/>
      <c r="BK1264" s="16"/>
      <c r="BL1264" s="16"/>
      <c r="BM1264" s="16"/>
      <c r="BN1264" s="16"/>
      <c r="BO1264" s="16"/>
      <c r="BP1264" s="16"/>
      <c r="BQ1264" s="16"/>
    </row>
    <row r="1265" spans="2:69" x14ac:dyDescent="0.25">
      <c r="B1265" s="23" t="s">
        <v>701</v>
      </c>
      <c r="C1265" s="16"/>
      <c r="D1265" s="16"/>
      <c r="E1265" s="16"/>
      <c r="F1265" s="16"/>
      <c r="G1265" s="16"/>
      <c r="H1265" s="16"/>
      <c r="I1265" s="16"/>
      <c r="J1265" s="16"/>
      <c r="K1265" s="16"/>
      <c r="L1265" s="16"/>
      <c r="M1265" s="16"/>
      <c r="N1265" s="16"/>
      <c r="O1265" s="16"/>
      <c r="P1265" s="16"/>
      <c r="Q1265" s="16"/>
      <c r="R1265" s="16"/>
      <c r="S1265" s="16"/>
      <c r="T1265" s="16"/>
      <c r="U1265" s="16"/>
      <c r="V1265" s="16"/>
      <c r="W1265" s="16"/>
      <c r="X1265" s="16"/>
      <c r="Y1265" s="16"/>
      <c r="Z1265" s="16"/>
      <c r="AA1265" s="16"/>
      <c r="AB1265" s="16"/>
      <c r="AC1265" s="16"/>
      <c r="AD1265" s="16"/>
      <c r="AE1265" s="16"/>
      <c r="AF1265" s="16"/>
      <c r="AG1265" s="16"/>
      <c r="AH1265" s="16"/>
      <c r="AI1265" s="16"/>
      <c r="AJ1265" s="16"/>
      <c r="AK1265" s="16"/>
      <c r="AL1265" s="16"/>
      <c r="AM1265" s="16"/>
      <c r="AN1265" s="16"/>
      <c r="AO1265" s="16"/>
      <c r="AP1265" s="16"/>
      <c r="AQ1265" s="16"/>
      <c r="AR1265" s="16"/>
      <c r="AS1265" s="16"/>
      <c r="AT1265" s="16"/>
      <c r="AU1265" s="16"/>
      <c r="AV1265" s="16"/>
      <c r="AW1265" s="16"/>
      <c r="AX1265" s="16"/>
      <c r="AY1265" s="16"/>
      <c r="AZ1265" s="16"/>
      <c r="BA1265" s="16"/>
      <c r="BB1265" s="16"/>
      <c r="BC1265" s="16"/>
      <c r="BD1265" s="16"/>
      <c r="BE1265" s="16"/>
      <c r="BF1265" s="16"/>
      <c r="BG1265" s="16"/>
      <c r="BH1265" s="16"/>
      <c r="BI1265" s="16"/>
      <c r="BJ1265" s="16"/>
      <c r="BK1265" s="16"/>
      <c r="BL1265" s="16"/>
      <c r="BM1265" s="16"/>
      <c r="BN1265" s="16"/>
      <c r="BO1265" s="16"/>
      <c r="BP1265" s="16"/>
      <c r="BQ1265" s="16"/>
    </row>
    <row r="1266" spans="2:69" x14ac:dyDescent="0.25">
      <c r="B1266" t="s">
        <v>577</v>
      </c>
      <c r="C1266" s="16">
        <v>0.44276729559748401</v>
      </c>
      <c r="D1266" s="16">
        <v>0.36842105263157898</v>
      </c>
      <c r="E1266" s="16">
        <v>0.43016759776536301</v>
      </c>
      <c r="F1266" s="16">
        <v>0.37619047619047602</v>
      </c>
      <c r="G1266" s="16">
        <v>0.375</v>
      </c>
      <c r="H1266" s="16">
        <v>0.52976190476190499</v>
      </c>
      <c r="I1266" s="16">
        <v>0.56326530612244896</v>
      </c>
      <c r="J1266" s="16">
        <v>0.30555555555555602</v>
      </c>
      <c r="K1266" s="16">
        <v>0.36734693877551</v>
      </c>
      <c r="L1266" s="16">
        <v>0.48275862068965503</v>
      </c>
      <c r="M1266" s="16"/>
      <c r="N1266" s="16">
        <v>0.51515151515151503</v>
      </c>
      <c r="O1266" s="16">
        <v>0.35714285714285698</v>
      </c>
      <c r="P1266" s="16">
        <v>0.45355191256830601</v>
      </c>
      <c r="Q1266" s="16">
        <v>0.44505494505494497</v>
      </c>
      <c r="R1266" s="16"/>
      <c r="S1266" s="16">
        <v>0.51351351351351304</v>
      </c>
      <c r="T1266" s="16">
        <v>0.52631578947368396</v>
      </c>
      <c r="U1266" s="16">
        <v>0.44827586206896602</v>
      </c>
      <c r="V1266" s="16">
        <v>0.42241379310344801</v>
      </c>
      <c r="W1266" s="16">
        <v>0.42156862745098</v>
      </c>
      <c r="X1266" s="16">
        <v>0.40659340659340698</v>
      </c>
      <c r="Y1266" s="16">
        <v>0.45627376425855498</v>
      </c>
      <c r="Z1266" s="16"/>
      <c r="AA1266" s="16">
        <v>0.45170454545454503</v>
      </c>
      <c r="AB1266" s="16">
        <v>0.43566591422121898</v>
      </c>
      <c r="AC1266" s="16"/>
      <c r="AD1266" s="16">
        <v>0.397887323943662</v>
      </c>
      <c r="AE1266" s="16">
        <v>0.452526799387443</v>
      </c>
      <c r="AF1266" s="16"/>
      <c r="AG1266" s="16">
        <v>0.439705882352941</v>
      </c>
      <c r="AH1266" s="16">
        <v>0.44505494505494497</v>
      </c>
      <c r="AI1266" s="16"/>
      <c r="AJ1266" s="16">
        <v>0.45454545454545497</v>
      </c>
      <c r="AK1266" s="16">
        <v>0.42816901408450703</v>
      </c>
      <c r="AL1266" s="16"/>
      <c r="AM1266" s="16">
        <v>0.25581395348837199</v>
      </c>
      <c r="AN1266" s="16">
        <v>0.40140845070422498</v>
      </c>
      <c r="AO1266" s="16">
        <v>0.472114137483787</v>
      </c>
      <c r="AP1266" s="16">
        <v>0.43568464730290501</v>
      </c>
      <c r="AQ1266" s="16"/>
      <c r="AR1266" s="16">
        <v>0.44276729559748401</v>
      </c>
      <c r="AS1266" s="16" t="s">
        <v>563</v>
      </c>
      <c r="AT1266" s="16"/>
      <c r="AU1266" s="16">
        <v>0.44036697247706402</v>
      </c>
      <c r="AV1266" s="16">
        <v>0.44314868804664698</v>
      </c>
      <c r="AW1266" s="16"/>
      <c r="AX1266" s="16">
        <v>0.46031746031746001</v>
      </c>
      <c r="AY1266" s="16">
        <v>0.43946188340807202</v>
      </c>
      <c r="AZ1266" s="16"/>
      <c r="BA1266" s="16">
        <v>0.45794392523364502</v>
      </c>
      <c r="BB1266" s="16">
        <v>0.44167228590694502</v>
      </c>
      <c r="BC1266" s="16"/>
      <c r="BD1266" s="16">
        <v>0.452674897119342</v>
      </c>
      <c r="BE1266" s="16">
        <v>0.44097995545656998</v>
      </c>
      <c r="BF1266" s="16"/>
      <c r="BG1266" s="16">
        <v>0.52884615384615397</v>
      </c>
      <c r="BH1266" s="16">
        <v>0.43674293405114401</v>
      </c>
      <c r="BI1266" s="16"/>
      <c r="BJ1266" s="16">
        <v>0.48033707865168501</v>
      </c>
      <c r="BK1266" s="16">
        <v>0.43192868719610999</v>
      </c>
      <c r="BL1266" s="16"/>
      <c r="BM1266" s="16">
        <v>0.409574468085106</v>
      </c>
      <c r="BN1266" s="16">
        <v>0.447218259629101</v>
      </c>
      <c r="BO1266" s="16"/>
      <c r="BP1266" s="16">
        <v>0.469465648854962</v>
      </c>
      <c r="BQ1266" s="16">
        <v>0.4375</v>
      </c>
    </row>
    <row r="1267" spans="2:69" x14ac:dyDescent="0.25">
      <c r="B1267" t="s">
        <v>578</v>
      </c>
      <c r="C1267" s="16">
        <v>0.36792452830188699</v>
      </c>
      <c r="D1267" s="16">
        <v>0.36842105263157898</v>
      </c>
      <c r="E1267" s="16">
        <v>0.33519553072625702</v>
      </c>
      <c r="F1267" s="16">
        <v>0.395238095238095</v>
      </c>
      <c r="G1267" s="16">
        <v>0.318965517241379</v>
      </c>
      <c r="H1267" s="16">
        <v>0.360119047619048</v>
      </c>
      <c r="I1267" s="16">
        <v>0.420408163265306</v>
      </c>
      <c r="J1267" s="16">
        <v>0.31944444444444398</v>
      </c>
      <c r="K1267" s="16">
        <v>0.32653061224489799</v>
      </c>
      <c r="L1267" s="16">
        <v>0.48275862068965503</v>
      </c>
      <c r="M1267" s="16"/>
      <c r="N1267" s="16">
        <v>0.43181818181818199</v>
      </c>
      <c r="O1267" s="16">
        <v>0.379120879120879</v>
      </c>
      <c r="P1267" s="16">
        <v>0.38251366120218599</v>
      </c>
      <c r="Q1267" s="16">
        <v>0.35054945054945102</v>
      </c>
      <c r="R1267" s="16"/>
      <c r="S1267" s="16">
        <v>0.36936936936936898</v>
      </c>
      <c r="T1267" s="16">
        <v>0.359649122807018</v>
      </c>
      <c r="U1267" s="16">
        <v>0.42758620689655202</v>
      </c>
      <c r="V1267" s="16">
        <v>0.32758620689655199</v>
      </c>
      <c r="W1267" s="16">
        <v>0.37254901960784298</v>
      </c>
      <c r="X1267" s="16">
        <v>0.38186813186813201</v>
      </c>
      <c r="Y1267" s="16">
        <v>0.35361216730037998</v>
      </c>
      <c r="Z1267" s="16"/>
      <c r="AA1267" s="16">
        <v>0.37642045454545497</v>
      </c>
      <c r="AB1267" s="16">
        <v>0.36117381489841999</v>
      </c>
      <c r="AC1267" s="16"/>
      <c r="AD1267" s="16">
        <v>0.43309859154929597</v>
      </c>
      <c r="AE1267" s="16">
        <v>0.35375191424196001</v>
      </c>
      <c r="AF1267" s="16"/>
      <c r="AG1267" s="16">
        <v>0.39117647058823501</v>
      </c>
      <c r="AH1267" s="16">
        <v>0.35054945054945102</v>
      </c>
      <c r="AI1267" s="16"/>
      <c r="AJ1267" s="16">
        <v>0.37159090909090903</v>
      </c>
      <c r="AK1267" s="16">
        <v>0.36338028169014103</v>
      </c>
      <c r="AL1267" s="16"/>
      <c r="AM1267" s="16">
        <v>0.34883720930232598</v>
      </c>
      <c r="AN1267" s="16">
        <v>0.36267605633802802</v>
      </c>
      <c r="AO1267" s="16">
        <v>0.38002594033722398</v>
      </c>
      <c r="AP1267" s="16">
        <v>0.354771784232365</v>
      </c>
      <c r="AQ1267" s="16"/>
      <c r="AR1267" s="16">
        <v>0.36792452830188699</v>
      </c>
      <c r="AS1267" s="16" t="s">
        <v>563</v>
      </c>
      <c r="AT1267" s="16"/>
      <c r="AU1267" s="16">
        <v>0.45412844036697197</v>
      </c>
      <c r="AV1267" s="16">
        <v>0.35422740524781299</v>
      </c>
      <c r="AW1267" s="16"/>
      <c r="AX1267" s="16">
        <v>0.36904761904761901</v>
      </c>
      <c r="AY1267" s="16">
        <v>0.36771300448430499</v>
      </c>
      <c r="AZ1267" s="16"/>
      <c r="BA1267" s="16">
        <v>0.33644859813084099</v>
      </c>
      <c r="BB1267" s="16">
        <v>0.37019554956169898</v>
      </c>
      <c r="BC1267" s="16"/>
      <c r="BD1267" s="16">
        <v>0.34156378600823001</v>
      </c>
      <c r="BE1267" s="16">
        <v>0.37268002969561997</v>
      </c>
      <c r="BF1267" s="16"/>
      <c r="BG1267" s="16">
        <v>0.33653846153846201</v>
      </c>
      <c r="BH1267" s="16">
        <v>0.370121130551817</v>
      </c>
      <c r="BI1267" s="16"/>
      <c r="BJ1267" s="16">
        <v>0.34550561797752799</v>
      </c>
      <c r="BK1267" s="16">
        <v>0.37439222042139397</v>
      </c>
      <c r="BL1267" s="16"/>
      <c r="BM1267" s="16">
        <v>0.33510638297872303</v>
      </c>
      <c r="BN1267" s="16">
        <v>0.372325249643367</v>
      </c>
      <c r="BO1267" s="16"/>
      <c r="BP1267" s="16">
        <v>0.33969465648855002</v>
      </c>
      <c r="BQ1267" s="16">
        <v>0.373493975903614</v>
      </c>
    </row>
    <row r="1268" spans="2:69" x14ac:dyDescent="0.25">
      <c r="B1268" t="s">
        <v>579</v>
      </c>
      <c r="C1268" s="16">
        <v>0.33270440251572297</v>
      </c>
      <c r="D1268" s="16">
        <v>0.33014354066985602</v>
      </c>
      <c r="E1268" s="16">
        <v>0.36871508379888301</v>
      </c>
      <c r="F1268" s="16">
        <v>0.314285714285714</v>
      </c>
      <c r="G1268" s="16">
        <v>0.32758620689655199</v>
      </c>
      <c r="H1268" s="16">
        <v>0.41964285714285698</v>
      </c>
      <c r="I1268" s="16">
        <v>0.27755102040816299</v>
      </c>
      <c r="J1268" s="16">
        <v>0.22222222222222199</v>
      </c>
      <c r="K1268" s="16">
        <v>0.30612244897959201</v>
      </c>
      <c r="L1268" s="16">
        <v>0.20689655172413801</v>
      </c>
      <c r="M1268" s="16"/>
      <c r="N1268" s="16">
        <v>0.37878787878787901</v>
      </c>
      <c r="O1268" s="16">
        <v>0.269230769230769</v>
      </c>
      <c r="P1268" s="16">
        <v>0.31693989071038298</v>
      </c>
      <c r="Q1268" s="16">
        <v>0.34505494505494499</v>
      </c>
      <c r="R1268" s="16"/>
      <c r="S1268" s="16">
        <v>0.36036036036036001</v>
      </c>
      <c r="T1268" s="16">
        <v>0.359649122807018</v>
      </c>
      <c r="U1268" s="16">
        <v>0.30344827586206902</v>
      </c>
      <c r="V1268" s="16">
        <v>0.306034482758621</v>
      </c>
      <c r="W1268" s="16">
        <v>0.33333333333333298</v>
      </c>
      <c r="X1268" s="16">
        <v>0.32142857142857101</v>
      </c>
      <c r="Y1268" s="16">
        <v>0.38403041825095102</v>
      </c>
      <c r="Z1268" s="16"/>
      <c r="AA1268" s="16">
        <v>0.35369318181818199</v>
      </c>
      <c r="AB1268" s="16">
        <v>0.31602708803611701</v>
      </c>
      <c r="AC1268" s="16"/>
      <c r="AD1268" s="16">
        <v>0.34154929577464799</v>
      </c>
      <c r="AE1268" s="16">
        <v>0.33078101071975502</v>
      </c>
      <c r="AF1268" s="16"/>
      <c r="AG1268" s="16">
        <v>0.316176470588235</v>
      </c>
      <c r="AH1268" s="16">
        <v>0.34505494505494499</v>
      </c>
      <c r="AI1268" s="16"/>
      <c r="AJ1268" s="16">
        <v>0.33522727272727298</v>
      </c>
      <c r="AK1268" s="16">
        <v>0.32957746478873201</v>
      </c>
      <c r="AL1268" s="16"/>
      <c r="AM1268" s="16">
        <v>0.186046511627907</v>
      </c>
      <c r="AN1268" s="16">
        <v>0.34859154929577502</v>
      </c>
      <c r="AO1268" s="16">
        <v>0.32295719844358001</v>
      </c>
      <c r="AP1268" s="16">
        <v>0.35062240663900401</v>
      </c>
      <c r="AQ1268" s="16"/>
      <c r="AR1268" s="16">
        <v>0.33270440251572297</v>
      </c>
      <c r="AS1268" s="16" t="s">
        <v>563</v>
      </c>
      <c r="AT1268" s="16"/>
      <c r="AU1268" s="16">
        <v>0.43119266055045902</v>
      </c>
      <c r="AV1268" s="16">
        <v>0.31705539358600598</v>
      </c>
      <c r="AW1268" s="16"/>
      <c r="AX1268" s="16">
        <v>0.37698412698412698</v>
      </c>
      <c r="AY1268" s="16">
        <v>0.32436472346786199</v>
      </c>
      <c r="AZ1268" s="16"/>
      <c r="BA1268" s="16">
        <v>0.37383177570093501</v>
      </c>
      <c r="BB1268" s="16">
        <v>0.32973701955495599</v>
      </c>
      <c r="BC1268" s="16"/>
      <c r="BD1268" s="16">
        <v>0.36213991769547299</v>
      </c>
      <c r="BE1268" s="16">
        <v>0.32739420935412</v>
      </c>
      <c r="BF1268" s="16"/>
      <c r="BG1268" s="16">
        <v>0.31730769230769201</v>
      </c>
      <c r="BH1268" s="16">
        <v>0.33378196500672902</v>
      </c>
      <c r="BI1268" s="16"/>
      <c r="BJ1268" s="16">
        <v>0.36235955056179803</v>
      </c>
      <c r="BK1268" s="16">
        <v>0.324149108589951</v>
      </c>
      <c r="BL1268" s="16"/>
      <c r="BM1268" s="16">
        <v>0.38829787234042601</v>
      </c>
      <c r="BN1268" s="16">
        <v>0.32524964336661899</v>
      </c>
      <c r="BO1268" s="16"/>
      <c r="BP1268" s="16">
        <v>0.32061068702290102</v>
      </c>
      <c r="BQ1268" s="16">
        <v>0.33509036144578302</v>
      </c>
    </row>
    <row r="1269" spans="2:69" x14ac:dyDescent="0.25">
      <c r="B1269" t="s">
        <v>580</v>
      </c>
      <c r="C1269" s="16">
        <v>0.31132075471698101</v>
      </c>
      <c r="D1269" s="16">
        <v>0.31578947368421101</v>
      </c>
      <c r="E1269" s="16">
        <v>0.36871508379888301</v>
      </c>
      <c r="F1269" s="16">
        <v>0.28571428571428598</v>
      </c>
      <c r="G1269" s="16">
        <v>0.32758620689655199</v>
      </c>
      <c r="H1269" s="16">
        <v>0.28273809523809501</v>
      </c>
      <c r="I1269" s="16">
        <v>0.27755102040816299</v>
      </c>
      <c r="J1269" s="16">
        <v>0.40277777777777801</v>
      </c>
      <c r="K1269" s="16">
        <v>0.28571428571428598</v>
      </c>
      <c r="L1269" s="16">
        <v>0.36206896551724099</v>
      </c>
      <c r="M1269" s="16"/>
      <c r="N1269" s="16">
        <v>0.234848484848485</v>
      </c>
      <c r="O1269" s="16">
        <v>0.34615384615384598</v>
      </c>
      <c r="P1269" s="16">
        <v>0.33879781420764998</v>
      </c>
      <c r="Q1269" s="16">
        <v>0.30439560439560398</v>
      </c>
      <c r="R1269" s="16"/>
      <c r="S1269" s="16">
        <v>0.19819819819819801</v>
      </c>
      <c r="T1269" s="16">
        <v>0.31578947368421101</v>
      </c>
      <c r="U1269" s="16">
        <v>0.28965517241379302</v>
      </c>
      <c r="V1269" s="16">
        <v>0.306034482758621</v>
      </c>
      <c r="W1269" s="16">
        <v>0.33333333333333298</v>
      </c>
      <c r="X1269" s="16">
        <v>0.29670329670329698</v>
      </c>
      <c r="Y1269" s="16">
        <v>0.36121673003802302</v>
      </c>
      <c r="Z1269" s="16"/>
      <c r="AA1269" s="16">
        <v>0.31676136363636398</v>
      </c>
      <c r="AB1269" s="16">
        <v>0.30699774266365698</v>
      </c>
      <c r="AC1269" s="16"/>
      <c r="AD1269" s="16">
        <v>0.29929577464788698</v>
      </c>
      <c r="AE1269" s="16">
        <v>0.31393568147013801</v>
      </c>
      <c r="AF1269" s="16"/>
      <c r="AG1269" s="16">
        <v>0.32058823529411801</v>
      </c>
      <c r="AH1269" s="16">
        <v>0.30439560439560398</v>
      </c>
      <c r="AI1269" s="16"/>
      <c r="AJ1269" s="16">
        <v>0.29659090909090902</v>
      </c>
      <c r="AK1269" s="16">
        <v>0.32957746478873201</v>
      </c>
      <c r="AL1269" s="16"/>
      <c r="AM1269" s="16">
        <v>0.27906976744186002</v>
      </c>
      <c r="AN1269" s="16">
        <v>0.32042253521126801</v>
      </c>
      <c r="AO1269" s="16">
        <v>0.32684824902723703</v>
      </c>
      <c r="AP1269" s="16">
        <v>0.28838174273858902</v>
      </c>
      <c r="AQ1269" s="16"/>
      <c r="AR1269" s="16">
        <v>0.31132075471698101</v>
      </c>
      <c r="AS1269" s="16" t="s">
        <v>563</v>
      </c>
      <c r="AT1269" s="16"/>
      <c r="AU1269" s="16">
        <v>0.27064220183486198</v>
      </c>
      <c r="AV1269" s="16">
        <v>0.317784256559767</v>
      </c>
      <c r="AW1269" s="16"/>
      <c r="AX1269" s="16">
        <v>0.30158730158730201</v>
      </c>
      <c r="AY1269" s="16">
        <v>0.31315396113602401</v>
      </c>
      <c r="AZ1269" s="16"/>
      <c r="BA1269" s="16">
        <v>0.39252336448598102</v>
      </c>
      <c r="BB1269" s="16">
        <v>0.30546190155091002</v>
      </c>
      <c r="BC1269" s="16"/>
      <c r="BD1269" s="16">
        <v>0.31687242798353898</v>
      </c>
      <c r="BE1269" s="16">
        <v>0.310319227913883</v>
      </c>
      <c r="BF1269" s="16"/>
      <c r="BG1269" s="16">
        <v>0.355769230769231</v>
      </c>
      <c r="BH1269" s="16">
        <v>0.30820995962314901</v>
      </c>
      <c r="BI1269" s="16"/>
      <c r="BJ1269" s="16">
        <v>0.29213483146067398</v>
      </c>
      <c r="BK1269" s="16">
        <v>0.31685575364667701</v>
      </c>
      <c r="BL1269" s="16"/>
      <c r="BM1269" s="16">
        <v>0.329787234042553</v>
      </c>
      <c r="BN1269" s="16">
        <v>0.30884450784593398</v>
      </c>
      <c r="BO1269" s="16"/>
      <c r="BP1269" s="16">
        <v>0.34351145038167902</v>
      </c>
      <c r="BQ1269" s="16">
        <v>0.30496987951807197</v>
      </c>
    </row>
    <row r="1270" spans="2:69" x14ac:dyDescent="0.25">
      <c r="B1270" t="s">
        <v>581</v>
      </c>
      <c r="C1270" s="16">
        <v>0.262264150943396</v>
      </c>
      <c r="D1270" s="16">
        <v>0.301435406698565</v>
      </c>
      <c r="E1270" s="16">
        <v>0.223463687150838</v>
      </c>
      <c r="F1270" s="16">
        <v>0.27142857142857102</v>
      </c>
      <c r="G1270" s="16">
        <v>0.306034482758621</v>
      </c>
      <c r="H1270" s="16">
        <v>0.19047619047618999</v>
      </c>
      <c r="I1270" s="16">
        <v>0.28163265306122398</v>
      </c>
      <c r="J1270" s="16">
        <v>0.36111111111111099</v>
      </c>
      <c r="K1270" s="16">
        <v>0.36734693877551</v>
      </c>
      <c r="L1270" s="16">
        <v>0.15517241379310301</v>
      </c>
      <c r="M1270" s="16"/>
      <c r="N1270" s="16">
        <v>0.10606060606060599</v>
      </c>
      <c r="O1270" s="16">
        <v>0.269230769230769</v>
      </c>
      <c r="P1270" s="16">
        <v>0.24863387978142101</v>
      </c>
      <c r="Q1270" s="16">
        <v>0.28901098901098898</v>
      </c>
      <c r="R1270" s="16"/>
      <c r="S1270" s="16">
        <v>0.153153153153153</v>
      </c>
      <c r="T1270" s="16">
        <v>0.23684210526315799</v>
      </c>
      <c r="U1270" s="16">
        <v>0.26896551724137902</v>
      </c>
      <c r="V1270" s="16">
        <v>0.27586206896551702</v>
      </c>
      <c r="W1270" s="16">
        <v>0.27124183006535901</v>
      </c>
      <c r="X1270" s="16">
        <v>0.28846153846153799</v>
      </c>
      <c r="Y1270" s="16">
        <v>0.26996197718631199</v>
      </c>
      <c r="Z1270" s="16"/>
      <c r="AA1270" s="16">
        <v>0.29829545454545497</v>
      </c>
      <c r="AB1270" s="16">
        <v>0.23363431151241501</v>
      </c>
      <c r="AC1270" s="16"/>
      <c r="AD1270" s="16">
        <v>0.26760563380281699</v>
      </c>
      <c r="AE1270" s="16">
        <v>0.26110260336906599</v>
      </c>
      <c r="AF1270" s="16"/>
      <c r="AG1270" s="16">
        <v>0.22647058823529401</v>
      </c>
      <c r="AH1270" s="16">
        <v>0.28901098901098898</v>
      </c>
      <c r="AI1270" s="16"/>
      <c r="AJ1270" s="16">
        <v>0.27500000000000002</v>
      </c>
      <c r="AK1270" s="16">
        <v>0.24647887323943701</v>
      </c>
      <c r="AL1270" s="16"/>
      <c r="AM1270" s="16">
        <v>0.232558139534884</v>
      </c>
      <c r="AN1270" s="16">
        <v>0.242957746478873</v>
      </c>
      <c r="AO1270" s="16">
        <v>0.247730220492866</v>
      </c>
      <c r="AP1270" s="16">
        <v>0.30290456431535301</v>
      </c>
      <c r="AQ1270" s="16"/>
      <c r="AR1270" s="16">
        <v>0.262264150943396</v>
      </c>
      <c r="AS1270" s="16" t="s">
        <v>563</v>
      </c>
      <c r="AT1270" s="16"/>
      <c r="AU1270" s="16">
        <v>0.247706422018349</v>
      </c>
      <c r="AV1270" s="16">
        <v>0.26457725947521898</v>
      </c>
      <c r="AW1270" s="16"/>
      <c r="AX1270" s="16">
        <v>0.28571428571428598</v>
      </c>
      <c r="AY1270" s="16">
        <v>0.25784753363228702</v>
      </c>
      <c r="AZ1270" s="16"/>
      <c r="BA1270" s="16">
        <v>0.29906542056074797</v>
      </c>
      <c r="BB1270" s="16">
        <v>0.25960890087660099</v>
      </c>
      <c r="BC1270" s="16"/>
      <c r="BD1270" s="16">
        <v>0.30041152263374499</v>
      </c>
      <c r="BE1270" s="16">
        <v>0.25538233110616199</v>
      </c>
      <c r="BF1270" s="16"/>
      <c r="BG1270" s="16">
        <v>0.25</v>
      </c>
      <c r="BH1270" s="16">
        <v>0.26312247644683701</v>
      </c>
      <c r="BI1270" s="16"/>
      <c r="BJ1270" s="16">
        <v>0.297752808988764</v>
      </c>
      <c r="BK1270" s="16">
        <v>0.252025931928687</v>
      </c>
      <c r="BL1270" s="16"/>
      <c r="BM1270" s="16">
        <v>0.30319148936170198</v>
      </c>
      <c r="BN1270" s="16">
        <v>0.25677603423680501</v>
      </c>
      <c r="BO1270" s="16"/>
      <c r="BP1270" s="16">
        <v>0.25190839694656503</v>
      </c>
      <c r="BQ1270" s="16">
        <v>0.264307228915663</v>
      </c>
    </row>
    <row r="1271" spans="2:69" x14ac:dyDescent="0.25">
      <c r="B1271" t="s">
        <v>582</v>
      </c>
      <c r="C1271" s="16">
        <v>0.24339622641509401</v>
      </c>
      <c r="D1271" s="16">
        <v>0.248803827751196</v>
      </c>
      <c r="E1271" s="16">
        <v>0.27932960893854702</v>
      </c>
      <c r="F1271" s="16">
        <v>0.28571428571428598</v>
      </c>
      <c r="G1271" s="16">
        <v>0.26293103448275901</v>
      </c>
      <c r="H1271" s="16">
        <v>0.226190476190476</v>
      </c>
      <c r="I1271" s="16">
        <v>0.208163265306122</v>
      </c>
      <c r="J1271" s="16">
        <v>0.26388888888888901</v>
      </c>
      <c r="K1271" s="16">
        <v>0.20408163265306101</v>
      </c>
      <c r="L1271" s="16">
        <v>0.13793103448275901</v>
      </c>
      <c r="M1271" s="16"/>
      <c r="N1271" s="16">
        <v>9.0909090909090898E-2</v>
      </c>
      <c r="O1271" s="16">
        <v>0.214285714285714</v>
      </c>
      <c r="P1271" s="16">
        <v>0.25683060109289602</v>
      </c>
      <c r="Q1271" s="16">
        <v>0.26593406593406599</v>
      </c>
      <c r="R1271" s="16"/>
      <c r="S1271" s="16">
        <v>0.21621621621621601</v>
      </c>
      <c r="T1271" s="16">
        <v>0.21929824561403499</v>
      </c>
      <c r="U1271" s="16">
        <v>0.22068965517241401</v>
      </c>
      <c r="V1271" s="16">
        <v>0.21551724137931</v>
      </c>
      <c r="W1271" s="16">
        <v>0.26143790849673199</v>
      </c>
      <c r="X1271" s="16">
        <v>0.26373626373626402</v>
      </c>
      <c r="Y1271" s="16">
        <v>0.25475285171102702</v>
      </c>
      <c r="Z1271" s="16"/>
      <c r="AA1271" s="16">
        <v>0.25852272727272702</v>
      </c>
      <c r="AB1271" s="16">
        <v>0.2313769751693</v>
      </c>
      <c r="AC1271" s="16"/>
      <c r="AD1271" s="16">
        <v>0.24647887323943701</v>
      </c>
      <c r="AE1271" s="16">
        <v>0.24272588055130201</v>
      </c>
      <c r="AF1271" s="16"/>
      <c r="AG1271" s="16">
        <v>0.213235294117647</v>
      </c>
      <c r="AH1271" s="16">
        <v>0.26593406593406599</v>
      </c>
      <c r="AI1271" s="16"/>
      <c r="AJ1271" s="16">
        <v>0.239772727272727</v>
      </c>
      <c r="AK1271" s="16">
        <v>0.247887323943662</v>
      </c>
      <c r="AL1271" s="16"/>
      <c r="AM1271" s="16">
        <v>0.25581395348837199</v>
      </c>
      <c r="AN1271" s="16">
        <v>0.183098591549296</v>
      </c>
      <c r="AO1271" s="16">
        <v>0.25032425421530502</v>
      </c>
      <c r="AP1271" s="16">
        <v>0.26556016597510401</v>
      </c>
      <c r="AQ1271" s="16"/>
      <c r="AR1271" s="16">
        <v>0.24339622641509401</v>
      </c>
      <c r="AS1271" s="16" t="s">
        <v>563</v>
      </c>
      <c r="AT1271" s="16"/>
      <c r="AU1271" s="16">
        <v>0.28899082568807299</v>
      </c>
      <c r="AV1271" s="16">
        <v>0.236151603498542</v>
      </c>
      <c r="AW1271" s="16"/>
      <c r="AX1271" s="16">
        <v>0.26190476190476197</v>
      </c>
      <c r="AY1271" s="16">
        <v>0.23991031390134501</v>
      </c>
      <c r="AZ1271" s="16"/>
      <c r="BA1271" s="16">
        <v>0.29906542056074797</v>
      </c>
      <c r="BB1271" s="16">
        <v>0.23937963587323</v>
      </c>
      <c r="BC1271" s="16"/>
      <c r="BD1271" s="16">
        <v>0.23868312757201601</v>
      </c>
      <c r="BE1271" s="16">
        <v>0.24424647364513699</v>
      </c>
      <c r="BF1271" s="16"/>
      <c r="BG1271" s="16">
        <v>0.28846153846153799</v>
      </c>
      <c r="BH1271" s="16">
        <v>0.240242261103634</v>
      </c>
      <c r="BI1271" s="16"/>
      <c r="BJ1271" s="16">
        <v>0.300561797752809</v>
      </c>
      <c r="BK1271" s="16">
        <v>0.22690437601296601</v>
      </c>
      <c r="BL1271" s="16"/>
      <c r="BM1271" s="16">
        <v>0.26595744680851102</v>
      </c>
      <c r="BN1271" s="16">
        <v>0.24037089871612</v>
      </c>
      <c r="BO1271" s="16"/>
      <c r="BP1271" s="16">
        <v>0.229007633587786</v>
      </c>
      <c r="BQ1271" s="16">
        <v>0.24623493975903599</v>
      </c>
    </row>
    <row r="1272" spans="2:69" x14ac:dyDescent="0.25">
      <c r="B1272" t="s">
        <v>583</v>
      </c>
      <c r="C1272" s="16">
        <v>0.220754716981132</v>
      </c>
      <c r="D1272" s="16">
        <v>0.22009569377990401</v>
      </c>
      <c r="E1272" s="16">
        <v>0.223463687150838</v>
      </c>
      <c r="F1272" s="16">
        <v>0.266666666666667</v>
      </c>
      <c r="G1272" s="16">
        <v>0.29310344827586199</v>
      </c>
      <c r="H1272" s="16">
        <v>0.20535714285714299</v>
      </c>
      <c r="I1272" s="16">
        <v>0.13469387755102</v>
      </c>
      <c r="J1272" s="16">
        <v>0.194444444444444</v>
      </c>
      <c r="K1272" s="16">
        <v>0.26530612244898</v>
      </c>
      <c r="L1272" s="16">
        <v>0.20689655172413801</v>
      </c>
      <c r="M1272" s="16"/>
      <c r="N1272" s="16">
        <v>0.21969696969697</v>
      </c>
      <c r="O1272" s="16">
        <v>0.18681318681318701</v>
      </c>
      <c r="P1272" s="16">
        <v>0.25409836065573799</v>
      </c>
      <c r="Q1272" s="16">
        <v>0.214285714285714</v>
      </c>
      <c r="R1272" s="16"/>
      <c r="S1272" s="16">
        <v>0.25225225225225201</v>
      </c>
      <c r="T1272" s="16">
        <v>0.24561403508771901</v>
      </c>
      <c r="U1272" s="16">
        <v>0.26206896551724101</v>
      </c>
      <c r="V1272" s="16">
        <v>0.15086206896551699</v>
      </c>
      <c r="W1272" s="16">
        <v>0.22222222222222199</v>
      </c>
      <c r="X1272" s="16">
        <v>0.27747252747252699</v>
      </c>
      <c r="Y1272" s="16">
        <v>0.19011406844106499</v>
      </c>
      <c r="Z1272" s="16"/>
      <c r="AA1272" s="16">
        <v>0.24715909090909099</v>
      </c>
      <c r="AB1272" s="16">
        <v>0.19977426636568801</v>
      </c>
      <c r="AC1272" s="16"/>
      <c r="AD1272" s="16">
        <v>0.21126760563380301</v>
      </c>
      <c r="AE1272" s="16">
        <v>0.22281776416539101</v>
      </c>
      <c r="AF1272" s="16"/>
      <c r="AG1272" s="16">
        <v>0.22941176470588201</v>
      </c>
      <c r="AH1272" s="16">
        <v>0.214285714285714</v>
      </c>
      <c r="AI1272" s="16"/>
      <c r="AJ1272" s="16">
        <v>0.22045454545454499</v>
      </c>
      <c r="AK1272" s="16">
        <v>0.22112676056337999</v>
      </c>
      <c r="AL1272" s="16"/>
      <c r="AM1272" s="16">
        <v>0.209302325581395</v>
      </c>
      <c r="AN1272" s="16">
        <v>0.22887323943662</v>
      </c>
      <c r="AO1272" s="16">
        <v>0.21660181582360599</v>
      </c>
      <c r="AP1272" s="16">
        <v>0.226141078838174</v>
      </c>
      <c r="AQ1272" s="16"/>
      <c r="AR1272" s="16">
        <v>0.220754716981132</v>
      </c>
      <c r="AS1272" s="16" t="s">
        <v>563</v>
      </c>
      <c r="AT1272" s="16"/>
      <c r="AU1272" s="16">
        <v>0.27981651376146799</v>
      </c>
      <c r="AV1272" s="16">
        <v>0.211370262390671</v>
      </c>
      <c r="AW1272" s="16"/>
      <c r="AX1272" s="16">
        <v>0.26587301587301598</v>
      </c>
      <c r="AY1272" s="16">
        <v>0.21225710014947699</v>
      </c>
      <c r="AZ1272" s="16"/>
      <c r="BA1272" s="16">
        <v>0.289719626168224</v>
      </c>
      <c r="BB1272" s="16">
        <v>0.21577882670262999</v>
      </c>
      <c r="BC1272" s="16"/>
      <c r="BD1272" s="16">
        <v>0.24691358024691401</v>
      </c>
      <c r="BE1272" s="16">
        <v>0.21603563474387499</v>
      </c>
      <c r="BF1272" s="16"/>
      <c r="BG1272" s="16">
        <v>0.269230769230769</v>
      </c>
      <c r="BH1272" s="16">
        <v>0.217362045760431</v>
      </c>
      <c r="BI1272" s="16"/>
      <c r="BJ1272" s="16">
        <v>0.23314606741572999</v>
      </c>
      <c r="BK1272" s="16">
        <v>0.217179902755267</v>
      </c>
      <c r="BL1272" s="16"/>
      <c r="BM1272" s="16">
        <v>0.28723404255319201</v>
      </c>
      <c r="BN1272" s="16">
        <v>0.211840228245364</v>
      </c>
      <c r="BO1272" s="16"/>
      <c r="BP1272" s="16">
        <v>0.29007633587786302</v>
      </c>
      <c r="BQ1272" s="16">
        <v>0.20707831325301199</v>
      </c>
    </row>
    <row r="1273" spans="2:69" x14ac:dyDescent="0.25">
      <c r="B1273" t="s">
        <v>584</v>
      </c>
      <c r="C1273" s="16">
        <v>0.18553459119496901</v>
      </c>
      <c r="D1273" s="16">
        <v>0.17224880382775101</v>
      </c>
      <c r="E1273" s="16">
        <v>0.240223463687151</v>
      </c>
      <c r="F1273" s="16">
        <v>0.114285714285714</v>
      </c>
      <c r="G1273" s="16">
        <v>0.18965517241379301</v>
      </c>
      <c r="H1273" s="16">
        <v>0.1875</v>
      </c>
      <c r="I1273" s="16">
        <v>0.16734693877550999</v>
      </c>
      <c r="J1273" s="16">
        <v>0.23611111111111099</v>
      </c>
      <c r="K1273" s="16">
        <v>0.26530612244898</v>
      </c>
      <c r="L1273" s="16">
        <v>0.24137931034482801</v>
      </c>
      <c r="M1273" s="16"/>
      <c r="N1273" s="16">
        <v>9.8484848484848495E-2</v>
      </c>
      <c r="O1273" s="16">
        <v>0.15384615384615399</v>
      </c>
      <c r="P1273" s="16">
        <v>0.16120218579234999</v>
      </c>
      <c r="Q1273" s="16">
        <v>0.214285714285714</v>
      </c>
      <c r="R1273" s="16"/>
      <c r="S1273" s="16">
        <v>0.19819819819819801</v>
      </c>
      <c r="T1273" s="16">
        <v>0.157894736842105</v>
      </c>
      <c r="U1273" s="16">
        <v>0.20689655172413801</v>
      </c>
      <c r="V1273" s="16">
        <v>0.12931034482758599</v>
      </c>
      <c r="W1273" s="16">
        <v>0.20261437908496699</v>
      </c>
      <c r="X1273" s="16">
        <v>0.200549450549451</v>
      </c>
      <c r="Y1273" s="16">
        <v>0.21673003802281399</v>
      </c>
      <c r="Z1273" s="16"/>
      <c r="AA1273" s="16">
        <v>0.22159090909090901</v>
      </c>
      <c r="AB1273" s="16">
        <v>0.15688487584650099</v>
      </c>
      <c r="AC1273" s="16"/>
      <c r="AD1273" s="16">
        <v>0.15845070422535201</v>
      </c>
      <c r="AE1273" s="16">
        <v>0.19142419601837701</v>
      </c>
      <c r="AF1273" s="16"/>
      <c r="AG1273" s="16">
        <v>0.14705882352941199</v>
      </c>
      <c r="AH1273" s="16">
        <v>0.214285714285714</v>
      </c>
      <c r="AI1273" s="16"/>
      <c r="AJ1273" s="16">
        <v>0.20227272727272699</v>
      </c>
      <c r="AK1273" s="16">
        <v>0.16478873239436601</v>
      </c>
      <c r="AL1273" s="16"/>
      <c r="AM1273" s="16">
        <v>0.186046511627907</v>
      </c>
      <c r="AN1273" s="16">
        <v>0.12676056338028199</v>
      </c>
      <c r="AO1273" s="16">
        <v>0.17509727626459101</v>
      </c>
      <c r="AP1273" s="16">
        <v>0.23443983402489599</v>
      </c>
      <c r="AQ1273" s="16"/>
      <c r="AR1273" s="16">
        <v>0.18553459119496901</v>
      </c>
      <c r="AS1273" s="16" t="s">
        <v>563</v>
      </c>
      <c r="AT1273" s="16"/>
      <c r="AU1273" s="16">
        <v>0.23394495412843999</v>
      </c>
      <c r="AV1273" s="16">
        <v>0.17784256559766801</v>
      </c>
      <c r="AW1273" s="16"/>
      <c r="AX1273" s="16">
        <v>0.23015873015873001</v>
      </c>
      <c r="AY1273" s="16">
        <v>0.17713004484304901</v>
      </c>
      <c r="AZ1273" s="16"/>
      <c r="BA1273" s="16">
        <v>0.22429906542056099</v>
      </c>
      <c r="BB1273" s="16">
        <v>0.18273769386378999</v>
      </c>
      <c r="BC1273" s="16"/>
      <c r="BD1273" s="16">
        <v>0.251028806584362</v>
      </c>
      <c r="BE1273" s="16">
        <v>0.17371937639198201</v>
      </c>
      <c r="BF1273" s="16"/>
      <c r="BG1273" s="16">
        <v>0.28846153846153799</v>
      </c>
      <c r="BH1273" s="16">
        <v>0.17833109017496601</v>
      </c>
      <c r="BI1273" s="16"/>
      <c r="BJ1273" s="16">
        <v>0.210674157303371</v>
      </c>
      <c r="BK1273" s="16">
        <v>0.178282009724473</v>
      </c>
      <c r="BL1273" s="16"/>
      <c r="BM1273" s="16">
        <v>0.22340425531914901</v>
      </c>
      <c r="BN1273" s="16">
        <v>0.180456490727532</v>
      </c>
      <c r="BO1273" s="16"/>
      <c r="BP1273" s="16">
        <v>0.18320610687022901</v>
      </c>
      <c r="BQ1273" s="16">
        <v>0.185993975903614</v>
      </c>
    </row>
    <row r="1274" spans="2:69" x14ac:dyDescent="0.25">
      <c r="B1274" t="s">
        <v>89</v>
      </c>
      <c r="C1274" s="16">
        <v>1.8238993710691799E-2</v>
      </c>
      <c r="D1274" s="16">
        <v>2.39234449760766E-2</v>
      </c>
      <c r="E1274" s="16">
        <v>0</v>
      </c>
      <c r="F1274" s="16">
        <v>9.5238095238095195E-3</v>
      </c>
      <c r="G1274" s="16">
        <v>2.1551724137931001E-2</v>
      </c>
      <c r="H1274" s="16">
        <v>2.0833333333333301E-2</v>
      </c>
      <c r="I1274" s="16">
        <v>8.1632653061224497E-3</v>
      </c>
      <c r="J1274" s="16">
        <v>4.1666666666666699E-2</v>
      </c>
      <c r="K1274" s="16">
        <v>4.08163265306122E-2</v>
      </c>
      <c r="L1274" s="16">
        <v>5.1724137931034503E-2</v>
      </c>
      <c r="M1274" s="16"/>
      <c r="N1274" s="16">
        <v>1.5151515151515201E-2</v>
      </c>
      <c r="O1274" s="16">
        <v>3.2967032967033003E-2</v>
      </c>
      <c r="P1274" s="16">
        <v>1.3661202185792301E-2</v>
      </c>
      <c r="Q1274" s="16">
        <v>1.75824175824176E-2</v>
      </c>
      <c r="R1274" s="16"/>
      <c r="S1274" s="16">
        <v>9.0090090090090107E-3</v>
      </c>
      <c r="T1274" s="16">
        <v>8.7719298245613996E-3</v>
      </c>
      <c r="U1274" s="16">
        <v>6.8965517241379301E-3</v>
      </c>
      <c r="V1274" s="16">
        <v>3.8793103448275898E-2</v>
      </c>
      <c r="W1274" s="16">
        <v>1.30718954248366E-2</v>
      </c>
      <c r="X1274" s="16">
        <v>1.0989010989011E-2</v>
      </c>
      <c r="Y1274" s="16">
        <v>1.5209125475285201E-2</v>
      </c>
      <c r="Z1274" s="16"/>
      <c r="AA1274" s="16">
        <v>8.5227272727272704E-3</v>
      </c>
      <c r="AB1274" s="16">
        <v>2.5959367945823899E-2</v>
      </c>
      <c r="AC1274" s="16"/>
      <c r="AD1274" s="16">
        <v>2.1126760563380299E-2</v>
      </c>
      <c r="AE1274" s="16">
        <v>1.7611026033690701E-2</v>
      </c>
      <c r="AF1274" s="16"/>
      <c r="AG1274" s="16">
        <v>1.91176470588235E-2</v>
      </c>
      <c r="AH1274" s="16">
        <v>1.75824175824176E-2</v>
      </c>
      <c r="AI1274" s="16"/>
      <c r="AJ1274" s="16">
        <v>1.2500000000000001E-2</v>
      </c>
      <c r="AK1274" s="16">
        <v>2.5352112676056301E-2</v>
      </c>
      <c r="AL1274" s="16"/>
      <c r="AM1274" s="16">
        <v>6.9767441860465101E-2</v>
      </c>
      <c r="AN1274" s="16">
        <v>3.1690140845070401E-2</v>
      </c>
      <c r="AO1274" s="16">
        <v>1.8158236057068702E-2</v>
      </c>
      <c r="AP1274" s="16">
        <v>6.2240663900414899E-3</v>
      </c>
      <c r="AQ1274" s="16"/>
      <c r="AR1274" s="16">
        <v>1.8238993710691799E-2</v>
      </c>
      <c r="AS1274" s="16" t="s">
        <v>563</v>
      </c>
      <c r="AT1274" s="16"/>
      <c r="AU1274" s="16">
        <v>1.3761467889908299E-2</v>
      </c>
      <c r="AV1274" s="16">
        <v>1.8950437317784299E-2</v>
      </c>
      <c r="AW1274" s="16"/>
      <c r="AX1274" s="16">
        <v>7.9365079365079395E-3</v>
      </c>
      <c r="AY1274" s="16">
        <v>2.0179372197309399E-2</v>
      </c>
      <c r="AZ1274" s="16"/>
      <c r="BA1274" s="16">
        <v>9.3457943925233603E-3</v>
      </c>
      <c r="BB1274" s="16">
        <v>1.8880647336480101E-2</v>
      </c>
      <c r="BC1274" s="16"/>
      <c r="BD1274" s="16">
        <v>2.0576131687242798E-2</v>
      </c>
      <c r="BE1274" s="16">
        <v>1.7817371937639201E-2</v>
      </c>
      <c r="BF1274" s="16"/>
      <c r="BG1274" s="16">
        <v>9.6153846153846194E-3</v>
      </c>
      <c r="BH1274" s="16">
        <v>1.8842530282638E-2</v>
      </c>
      <c r="BI1274" s="16"/>
      <c r="BJ1274" s="16">
        <v>1.6853932584269701E-2</v>
      </c>
      <c r="BK1274" s="16">
        <v>1.86385737439222E-2</v>
      </c>
      <c r="BL1274" s="16"/>
      <c r="BM1274" s="16">
        <v>1.0638297872340399E-2</v>
      </c>
      <c r="BN1274" s="16">
        <v>1.9258202567760299E-2</v>
      </c>
      <c r="BO1274" s="16"/>
      <c r="BP1274" s="16">
        <v>1.1450381679389301E-2</v>
      </c>
      <c r="BQ1274" s="16">
        <v>1.9578313253012E-2</v>
      </c>
    </row>
    <row r="1275" spans="2:69" x14ac:dyDescent="0.25">
      <c r="B1275" t="s">
        <v>585</v>
      </c>
      <c r="C1275" s="16">
        <v>1.32075471698113E-2</v>
      </c>
      <c r="D1275" s="16">
        <v>9.5693779904306199E-3</v>
      </c>
      <c r="E1275" s="16">
        <v>1.11731843575419E-2</v>
      </c>
      <c r="F1275" s="16">
        <v>2.3809523809523801E-2</v>
      </c>
      <c r="G1275" s="16">
        <v>2.1551724137931001E-2</v>
      </c>
      <c r="H1275" s="16">
        <v>2.9761904761904799E-3</v>
      </c>
      <c r="I1275" s="16">
        <v>1.2244897959183701E-2</v>
      </c>
      <c r="J1275" s="16">
        <v>2.7777777777777801E-2</v>
      </c>
      <c r="K1275" s="16">
        <v>2.04081632653061E-2</v>
      </c>
      <c r="L1275" s="16">
        <v>0</v>
      </c>
      <c r="M1275" s="16"/>
      <c r="N1275" s="16">
        <v>5.3030303030302997E-2</v>
      </c>
      <c r="O1275" s="16">
        <v>3.2967032967033003E-2</v>
      </c>
      <c r="P1275" s="16">
        <v>8.1967213114754103E-3</v>
      </c>
      <c r="Q1275" s="16">
        <v>5.4945054945054897E-3</v>
      </c>
      <c r="R1275" s="16"/>
      <c r="S1275" s="16">
        <v>2.7027027027027001E-2</v>
      </c>
      <c r="T1275" s="16">
        <v>1.7543859649122799E-2</v>
      </c>
      <c r="U1275" s="16">
        <v>6.8965517241379301E-3</v>
      </c>
      <c r="V1275" s="16">
        <v>3.0172413793103401E-2</v>
      </c>
      <c r="W1275" s="16">
        <v>9.8039215686274508E-3</v>
      </c>
      <c r="X1275" s="16">
        <v>5.4945054945054897E-3</v>
      </c>
      <c r="Y1275" s="16">
        <v>3.8022813688212902E-3</v>
      </c>
      <c r="Z1275" s="16"/>
      <c r="AA1275" s="16">
        <v>9.9431818181818198E-3</v>
      </c>
      <c r="AB1275" s="16">
        <v>1.5801354401805901E-2</v>
      </c>
      <c r="AC1275" s="16"/>
      <c r="AD1275" s="16">
        <v>1.0563380281690101E-2</v>
      </c>
      <c r="AE1275" s="16">
        <v>1.3782542113323099E-2</v>
      </c>
      <c r="AF1275" s="16"/>
      <c r="AG1275" s="16">
        <v>2.3529411764705899E-2</v>
      </c>
      <c r="AH1275" s="16">
        <v>5.4945054945054897E-3</v>
      </c>
      <c r="AI1275" s="16"/>
      <c r="AJ1275" s="16">
        <v>7.9545454545454503E-3</v>
      </c>
      <c r="AK1275" s="16">
        <v>1.97183098591549E-2</v>
      </c>
      <c r="AL1275" s="16"/>
      <c r="AM1275" s="16">
        <v>4.6511627906976702E-2</v>
      </c>
      <c r="AN1275" s="16">
        <v>2.8169014084507001E-2</v>
      </c>
      <c r="AO1275" s="16">
        <v>1.1673151750972799E-2</v>
      </c>
      <c r="AP1275" s="16">
        <v>2.0746887966805001E-3</v>
      </c>
      <c r="AQ1275" s="16"/>
      <c r="AR1275" s="16">
        <v>1.32075471698113E-2</v>
      </c>
      <c r="AS1275" s="16" t="s">
        <v>563</v>
      </c>
      <c r="AT1275" s="16"/>
      <c r="AU1275" s="16">
        <v>9.1743119266055103E-3</v>
      </c>
      <c r="AV1275" s="16">
        <v>1.3848396501457701E-2</v>
      </c>
      <c r="AW1275" s="16"/>
      <c r="AX1275" s="16">
        <v>7.9365079365079395E-3</v>
      </c>
      <c r="AY1275" s="16">
        <v>1.42002989536622E-2</v>
      </c>
      <c r="AZ1275" s="16"/>
      <c r="BA1275" s="16">
        <v>0</v>
      </c>
      <c r="BB1275" s="16">
        <v>1.41604855023601E-2</v>
      </c>
      <c r="BC1275" s="16"/>
      <c r="BD1275" s="16">
        <v>8.23045267489712E-3</v>
      </c>
      <c r="BE1275" s="16">
        <v>1.4105419450631001E-2</v>
      </c>
      <c r="BF1275" s="16"/>
      <c r="BG1275" s="16">
        <v>0</v>
      </c>
      <c r="BH1275" s="16">
        <v>1.41318977119785E-2</v>
      </c>
      <c r="BI1275" s="16"/>
      <c r="BJ1275" s="16">
        <v>0</v>
      </c>
      <c r="BK1275" s="16">
        <v>1.7017828200972401E-2</v>
      </c>
      <c r="BL1275" s="16"/>
      <c r="BM1275" s="16">
        <v>1.0638297872340399E-2</v>
      </c>
      <c r="BN1275" s="16">
        <v>1.35520684736091E-2</v>
      </c>
      <c r="BO1275" s="16"/>
      <c r="BP1275" s="16">
        <v>2.2900763358778602E-2</v>
      </c>
      <c r="BQ1275" s="16">
        <v>1.1295180722891599E-2</v>
      </c>
    </row>
    <row r="1276" spans="2:69" x14ac:dyDescent="0.25">
      <c r="B1276" t="s">
        <v>90</v>
      </c>
      <c r="C1276" s="16">
        <v>5.0314465408805003E-3</v>
      </c>
      <c r="D1276" s="16">
        <v>4.78468899521531E-3</v>
      </c>
      <c r="E1276" s="16">
        <v>1.67597765363128E-2</v>
      </c>
      <c r="F1276" s="16">
        <v>4.7619047619047597E-3</v>
      </c>
      <c r="G1276" s="16">
        <v>0</v>
      </c>
      <c r="H1276" s="16">
        <v>2.9761904761904799E-3</v>
      </c>
      <c r="I1276" s="16">
        <v>4.0816326530612197E-3</v>
      </c>
      <c r="J1276" s="16">
        <v>1.38888888888889E-2</v>
      </c>
      <c r="K1276" s="16">
        <v>0</v>
      </c>
      <c r="L1276" s="16">
        <v>0</v>
      </c>
      <c r="M1276" s="16"/>
      <c r="N1276" s="16">
        <v>7.5757575757575803E-3</v>
      </c>
      <c r="O1276" s="16">
        <v>1.0989010989011E-2</v>
      </c>
      <c r="P1276" s="16">
        <v>2.7322404371584699E-3</v>
      </c>
      <c r="Q1276" s="16">
        <v>4.3956043956043999E-3</v>
      </c>
      <c r="R1276" s="16"/>
      <c r="S1276" s="16">
        <v>0</v>
      </c>
      <c r="T1276" s="16">
        <v>8.7719298245613996E-3</v>
      </c>
      <c r="U1276" s="16">
        <v>6.8965517241379301E-3</v>
      </c>
      <c r="V1276" s="16">
        <v>4.3103448275862103E-3</v>
      </c>
      <c r="W1276" s="16">
        <v>0</v>
      </c>
      <c r="X1276" s="16">
        <v>2.7472527472527501E-3</v>
      </c>
      <c r="Y1276" s="16">
        <v>1.5209125475285201E-2</v>
      </c>
      <c r="Z1276" s="16"/>
      <c r="AA1276" s="16">
        <v>5.6818181818181802E-3</v>
      </c>
      <c r="AB1276" s="16">
        <v>4.5146726862302497E-3</v>
      </c>
      <c r="AC1276" s="16"/>
      <c r="AD1276" s="16">
        <v>7.0422535211267599E-3</v>
      </c>
      <c r="AE1276" s="16">
        <v>4.59418070444104E-3</v>
      </c>
      <c r="AF1276" s="16"/>
      <c r="AG1276" s="16">
        <v>5.8823529411764696E-3</v>
      </c>
      <c r="AH1276" s="16">
        <v>4.3956043956043999E-3</v>
      </c>
      <c r="AI1276" s="16"/>
      <c r="AJ1276" s="16">
        <v>7.9545454545454503E-3</v>
      </c>
      <c r="AK1276" s="16">
        <v>1.40845070422535E-3</v>
      </c>
      <c r="AL1276" s="16"/>
      <c r="AM1276" s="16">
        <v>2.32558139534884E-2</v>
      </c>
      <c r="AN1276" s="16">
        <v>7.0422535211267599E-3</v>
      </c>
      <c r="AO1276" s="16">
        <v>2.5940337224383899E-3</v>
      </c>
      <c r="AP1276" s="16">
        <v>6.2240663900414899E-3</v>
      </c>
      <c r="AQ1276" s="16"/>
      <c r="AR1276" s="16">
        <v>5.0314465408805003E-3</v>
      </c>
      <c r="AS1276" s="16" t="s">
        <v>563</v>
      </c>
      <c r="AT1276" s="16"/>
      <c r="AU1276" s="16">
        <v>0</v>
      </c>
      <c r="AV1276" s="16">
        <v>5.83090379008746E-3</v>
      </c>
      <c r="AW1276" s="16"/>
      <c r="AX1276" s="16">
        <v>3.9682539682539698E-3</v>
      </c>
      <c r="AY1276" s="16">
        <v>5.2316890881913304E-3</v>
      </c>
      <c r="AZ1276" s="16"/>
      <c r="BA1276" s="16">
        <v>0</v>
      </c>
      <c r="BB1276" s="16">
        <v>5.3944706675657502E-3</v>
      </c>
      <c r="BC1276" s="16"/>
      <c r="BD1276" s="16">
        <v>8.23045267489712E-3</v>
      </c>
      <c r="BE1276" s="16">
        <v>4.4543429844098002E-3</v>
      </c>
      <c r="BF1276" s="16"/>
      <c r="BG1276" s="16">
        <v>1.9230769230769201E-2</v>
      </c>
      <c r="BH1276" s="16">
        <v>4.0376850605652803E-3</v>
      </c>
      <c r="BI1276" s="16"/>
      <c r="BJ1276" s="16">
        <v>8.4269662921348295E-3</v>
      </c>
      <c r="BK1276" s="16">
        <v>4.0518638573743904E-3</v>
      </c>
      <c r="BL1276" s="16"/>
      <c r="BM1276" s="16">
        <v>0</v>
      </c>
      <c r="BN1276" s="16">
        <v>5.7061340941512101E-3</v>
      </c>
      <c r="BO1276" s="16"/>
      <c r="BP1276" s="16">
        <v>7.63358778625954E-3</v>
      </c>
      <c r="BQ1276" s="16">
        <v>4.5180722891566298E-3</v>
      </c>
    </row>
    <row r="1277" spans="2:69" x14ac:dyDescent="0.25">
      <c r="C1277" s="16"/>
      <c r="D1277" s="16"/>
      <c r="E1277" s="16"/>
      <c r="F1277" s="16"/>
      <c r="G1277" s="16"/>
      <c r="H1277" s="16"/>
      <c r="I1277" s="16"/>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c r="BI1277" s="16"/>
      <c r="BJ1277" s="16"/>
      <c r="BK1277" s="16"/>
      <c r="BL1277" s="16"/>
      <c r="BM1277" s="16"/>
      <c r="BN1277" s="16"/>
      <c r="BO1277" s="16"/>
      <c r="BP1277" s="16"/>
      <c r="BQ1277" s="16"/>
    </row>
    <row r="1278" spans="2:69" x14ac:dyDescent="0.25">
      <c r="B1278" s="6" t="s">
        <v>600</v>
      </c>
      <c r="C1278" s="16"/>
      <c r="D1278" s="16"/>
      <c r="E1278" s="16"/>
      <c r="F1278" s="16"/>
      <c r="G1278" s="16"/>
      <c r="H1278" s="16"/>
      <c r="I1278" s="16"/>
      <c r="J1278" s="16"/>
      <c r="K1278" s="16"/>
      <c r="L1278" s="16"/>
      <c r="M1278" s="16"/>
      <c r="N1278" s="16"/>
      <c r="O1278" s="16"/>
      <c r="P1278" s="16"/>
      <c r="Q1278" s="16"/>
      <c r="R1278" s="16"/>
      <c r="S1278" s="16"/>
      <c r="T1278" s="16"/>
      <c r="U1278" s="16"/>
      <c r="V1278" s="16"/>
      <c r="W1278" s="16"/>
      <c r="X1278" s="16"/>
      <c r="Y1278" s="16"/>
      <c r="Z1278" s="16"/>
      <c r="AA1278" s="16"/>
      <c r="AB1278" s="16"/>
      <c r="AC1278" s="16"/>
      <c r="AD1278" s="16"/>
      <c r="AE1278" s="16"/>
      <c r="AF1278" s="16"/>
      <c r="AG1278" s="16"/>
      <c r="AH1278" s="16"/>
      <c r="AI1278" s="16"/>
      <c r="AJ1278" s="16"/>
      <c r="AK1278" s="16"/>
      <c r="AL1278" s="16"/>
      <c r="AM1278" s="16"/>
      <c r="AN1278" s="16"/>
      <c r="AO1278" s="16"/>
      <c r="AP1278" s="16"/>
      <c r="AQ1278" s="16"/>
      <c r="AR1278" s="16"/>
      <c r="AS1278" s="16"/>
      <c r="AT1278" s="16"/>
      <c r="AU1278" s="16"/>
      <c r="AV1278" s="16"/>
      <c r="AW1278" s="16"/>
      <c r="AX1278" s="16"/>
      <c r="AY1278" s="16"/>
      <c r="AZ1278" s="16"/>
      <c r="BA1278" s="16"/>
      <c r="BB1278" s="16"/>
      <c r="BC1278" s="16"/>
      <c r="BD1278" s="16"/>
      <c r="BE1278" s="16"/>
      <c r="BF1278" s="16"/>
      <c r="BG1278" s="16"/>
      <c r="BH1278" s="16"/>
      <c r="BI1278" s="16"/>
      <c r="BJ1278" s="16"/>
      <c r="BK1278" s="16"/>
      <c r="BL1278" s="16"/>
      <c r="BM1278" s="16"/>
      <c r="BN1278" s="16"/>
      <c r="BO1278" s="16"/>
      <c r="BP1278" s="16"/>
      <c r="BQ1278" s="16"/>
    </row>
    <row r="1279" spans="2:69" x14ac:dyDescent="0.25">
      <c r="B1279" s="23" t="s">
        <v>70</v>
      </c>
      <c r="C1279" s="16"/>
      <c r="D1279" s="16"/>
      <c r="E1279" s="16"/>
      <c r="F1279" s="16"/>
      <c r="G1279" s="16"/>
      <c r="H1279" s="16"/>
      <c r="I1279" s="16"/>
      <c r="J1279" s="16"/>
      <c r="K1279" s="16"/>
      <c r="L1279" s="16"/>
      <c r="M1279" s="16"/>
      <c r="N1279" s="16"/>
      <c r="O1279" s="16"/>
      <c r="P1279" s="16"/>
      <c r="Q1279" s="16"/>
      <c r="R1279" s="16"/>
      <c r="S1279" s="16"/>
      <c r="T1279" s="16"/>
      <c r="U1279" s="16"/>
      <c r="V1279" s="16"/>
      <c r="W1279" s="16"/>
      <c r="X1279" s="16"/>
      <c r="Y1279" s="16"/>
      <c r="Z1279" s="16"/>
      <c r="AA1279" s="16"/>
      <c r="AB1279" s="16"/>
      <c r="AC1279" s="16"/>
      <c r="AD1279" s="16"/>
      <c r="AE1279" s="16"/>
      <c r="AF1279" s="16"/>
      <c r="AG1279" s="16"/>
      <c r="AH1279" s="16"/>
      <c r="AI1279" s="16"/>
      <c r="AJ1279" s="16"/>
      <c r="AK1279" s="16"/>
      <c r="AL1279" s="16"/>
      <c r="AM1279" s="16"/>
      <c r="AN1279" s="16"/>
      <c r="AO1279" s="16"/>
      <c r="AP1279" s="16"/>
      <c r="AQ1279" s="16"/>
      <c r="AR1279" s="16"/>
      <c r="AS1279" s="16"/>
      <c r="AT1279" s="16"/>
      <c r="AU1279" s="16"/>
      <c r="AV1279" s="16"/>
      <c r="AW1279" s="16"/>
      <c r="AX1279" s="16"/>
      <c r="AY1279" s="16"/>
      <c r="AZ1279" s="16"/>
      <c r="BA1279" s="16"/>
      <c r="BB1279" s="16"/>
      <c r="BC1279" s="16"/>
      <c r="BD1279" s="16"/>
      <c r="BE1279" s="16"/>
      <c r="BF1279" s="16"/>
      <c r="BG1279" s="16"/>
      <c r="BH1279" s="16"/>
      <c r="BI1279" s="16"/>
      <c r="BJ1279" s="16"/>
      <c r="BK1279" s="16"/>
      <c r="BL1279" s="16"/>
      <c r="BM1279" s="16"/>
      <c r="BN1279" s="16"/>
      <c r="BO1279" s="16"/>
      <c r="BP1279" s="16"/>
      <c r="BQ1279" s="16"/>
    </row>
    <row r="1280" spans="2:69" x14ac:dyDescent="0.25">
      <c r="B1280" t="s">
        <v>592</v>
      </c>
      <c r="C1280" s="16">
        <v>0.47912713472485802</v>
      </c>
      <c r="D1280" s="16">
        <v>0.46279761904761901</v>
      </c>
      <c r="E1280" s="16">
        <v>0.44674965421853402</v>
      </c>
      <c r="F1280" s="16">
        <v>0.54024767801857598</v>
      </c>
      <c r="G1280" s="16">
        <v>0.49273255813953498</v>
      </c>
      <c r="H1280" s="16">
        <v>0.41047040971168403</v>
      </c>
      <c r="I1280" s="16">
        <v>0.55485498108448905</v>
      </c>
      <c r="J1280" s="16">
        <v>0.51515151515151503</v>
      </c>
      <c r="K1280" s="16">
        <v>0.52941176470588203</v>
      </c>
      <c r="L1280" s="16">
        <v>0.50442477876106195</v>
      </c>
      <c r="M1280" s="16"/>
      <c r="N1280" s="16">
        <v>0.35783132530120498</v>
      </c>
      <c r="O1280" s="16">
        <v>0.40952380952381001</v>
      </c>
      <c r="P1280" s="16">
        <v>0.45607476635513999</v>
      </c>
      <c r="Q1280" s="16">
        <v>0.54087591240875899</v>
      </c>
      <c r="R1280" s="16"/>
      <c r="S1280" s="16">
        <v>0.41825095057034201</v>
      </c>
      <c r="T1280" s="16">
        <v>0.47368421052631599</v>
      </c>
      <c r="U1280" s="16">
        <v>0.47629310344827602</v>
      </c>
      <c r="V1280" s="16">
        <v>0.40967423494570598</v>
      </c>
      <c r="W1280" s="16">
        <v>0.46544276457883399</v>
      </c>
      <c r="X1280" s="16">
        <v>0.54368932038834905</v>
      </c>
      <c r="Y1280" s="16">
        <v>0.56865671641791005</v>
      </c>
      <c r="Z1280" s="16"/>
      <c r="AA1280" s="16">
        <v>0.53158522050059598</v>
      </c>
      <c r="AB1280" s="16">
        <v>0.45462138084632497</v>
      </c>
      <c r="AC1280" s="16"/>
      <c r="AD1280" s="16">
        <v>0.44680851063829802</v>
      </c>
      <c r="AE1280" s="16">
        <v>0.49093264248704699</v>
      </c>
      <c r="AF1280" s="16"/>
      <c r="AG1280" s="16">
        <v>0.41225296442687698</v>
      </c>
      <c r="AH1280" s="16">
        <v>0.54087591240875899</v>
      </c>
      <c r="AI1280" s="16"/>
      <c r="AJ1280" s="16">
        <v>0.57183790421612801</v>
      </c>
      <c r="AK1280" s="16">
        <v>0.39900955076052402</v>
      </c>
      <c r="AL1280" s="16"/>
      <c r="AM1280" s="16">
        <v>0.19003115264797499</v>
      </c>
      <c r="AN1280" s="16">
        <v>0.34345047923322702</v>
      </c>
      <c r="AO1280" s="16">
        <v>0.510458567980692</v>
      </c>
      <c r="AP1280" s="16">
        <v>0.630962343096234</v>
      </c>
      <c r="AQ1280" s="16"/>
      <c r="AR1280" s="16">
        <v>0.53081761006289296</v>
      </c>
      <c r="AS1280" s="16">
        <v>0.45679347826087002</v>
      </c>
      <c r="AT1280" s="16"/>
      <c r="AU1280" s="16">
        <v>0.484586929716399</v>
      </c>
      <c r="AV1280" s="16">
        <v>0.478134110787172</v>
      </c>
      <c r="AW1280" s="16"/>
      <c r="AX1280" s="16">
        <v>0.52767962308598304</v>
      </c>
      <c r="AY1280" s="16">
        <v>0.46980321194299901</v>
      </c>
      <c r="AZ1280" s="16"/>
      <c r="BA1280" s="16">
        <v>0.47237569060773499</v>
      </c>
      <c r="BB1280" s="16">
        <v>0.47962510187449098</v>
      </c>
      <c r="BC1280" s="16"/>
      <c r="BD1280" s="16">
        <v>0.45235602094240801</v>
      </c>
      <c r="BE1280" s="16">
        <v>0.48505214368482003</v>
      </c>
      <c r="BF1280" s="16"/>
      <c r="BG1280" s="16">
        <v>0.52027027027026995</v>
      </c>
      <c r="BH1280" s="16">
        <v>0.476678729392843</v>
      </c>
      <c r="BI1280" s="16"/>
      <c r="BJ1280" s="16">
        <v>0.53365384615384603</v>
      </c>
      <c r="BK1280" s="16">
        <v>0.47180370210934103</v>
      </c>
      <c r="BL1280" s="16"/>
      <c r="BM1280" s="16">
        <v>0.544303797468354</v>
      </c>
      <c r="BN1280" s="16">
        <v>0.47384615384615397</v>
      </c>
      <c r="BO1280" s="16"/>
      <c r="BP1280" s="16">
        <v>0.49337748344370902</v>
      </c>
      <c r="BQ1280" s="16">
        <v>0.47728246892413201</v>
      </c>
    </row>
    <row r="1281" spans="2:69" x14ac:dyDescent="0.25">
      <c r="B1281" t="s">
        <v>593</v>
      </c>
      <c r="C1281" s="16">
        <v>0.37020872865275101</v>
      </c>
      <c r="D1281" s="16">
        <v>0.42410714285714302</v>
      </c>
      <c r="E1281" s="16">
        <v>0.39419087136929498</v>
      </c>
      <c r="F1281" s="16">
        <v>0.328173374613003</v>
      </c>
      <c r="G1281" s="16">
        <v>0.37936046511627902</v>
      </c>
      <c r="H1281" s="16">
        <v>0.38088012139605498</v>
      </c>
      <c r="I1281" s="16">
        <v>0.32156368221942</v>
      </c>
      <c r="J1281" s="16">
        <v>0.34343434343434298</v>
      </c>
      <c r="K1281" s="16">
        <v>0.310924369747899</v>
      </c>
      <c r="L1281" s="16">
        <v>0.40707964601769903</v>
      </c>
      <c r="M1281" s="16"/>
      <c r="N1281" s="16">
        <v>0.38313253012048198</v>
      </c>
      <c r="O1281" s="16">
        <v>0.40634920634920602</v>
      </c>
      <c r="P1281" s="16">
        <v>0.40654205607476601</v>
      </c>
      <c r="Q1281" s="16">
        <v>0.34379562043795597</v>
      </c>
      <c r="R1281" s="16"/>
      <c r="S1281" s="16">
        <v>0.344106463878327</v>
      </c>
      <c r="T1281" s="16">
        <v>0.34928229665071803</v>
      </c>
      <c r="U1281" s="16">
        <v>0.375</v>
      </c>
      <c r="V1281" s="16">
        <v>0.40671273445212203</v>
      </c>
      <c r="W1281" s="16">
        <v>0.40496760259179299</v>
      </c>
      <c r="X1281" s="16">
        <v>0.35242718446601901</v>
      </c>
      <c r="Y1281" s="16">
        <v>0.34179104477611899</v>
      </c>
      <c r="Z1281" s="16"/>
      <c r="AA1281" s="16">
        <v>0.34803337306317</v>
      </c>
      <c r="AB1281" s="16">
        <v>0.38056792873051198</v>
      </c>
      <c r="AC1281" s="16"/>
      <c r="AD1281" s="16">
        <v>0.379432624113475</v>
      </c>
      <c r="AE1281" s="16">
        <v>0.36683937823834201</v>
      </c>
      <c r="AF1281" s="16"/>
      <c r="AG1281" s="16">
        <v>0.398814229249012</v>
      </c>
      <c r="AH1281" s="16">
        <v>0.34379562043795597</v>
      </c>
      <c r="AI1281" s="16"/>
      <c r="AJ1281" s="16">
        <v>0.31968890708145697</v>
      </c>
      <c r="AK1281" s="16">
        <v>0.413866289352671</v>
      </c>
      <c r="AL1281" s="16"/>
      <c r="AM1281" s="16">
        <v>0.33644859813084099</v>
      </c>
      <c r="AN1281" s="16">
        <v>0.44728434504792303</v>
      </c>
      <c r="AO1281" s="16">
        <v>0.37650844730490701</v>
      </c>
      <c r="AP1281" s="16">
        <v>0.28786610878661101</v>
      </c>
      <c r="AQ1281" s="16"/>
      <c r="AR1281" s="16">
        <v>0.34716981132075497</v>
      </c>
      <c r="AS1281" s="16">
        <v>0.38016304347826102</v>
      </c>
      <c r="AT1281" s="16"/>
      <c r="AU1281" s="16">
        <v>0.34895191122071501</v>
      </c>
      <c r="AV1281" s="16">
        <v>0.37407490468714999</v>
      </c>
      <c r="AW1281" s="16"/>
      <c r="AX1281" s="16">
        <v>0.32391048292108399</v>
      </c>
      <c r="AY1281" s="16">
        <v>0.37909975118751399</v>
      </c>
      <c r="AZ1281" s="16"/>
      <c r="BA1281" s="16">
        <v>0.34806629834254099</v>
      </c>
      <c r="BB1281" s="16">
        <v>0.37184189079054603</v>
      </c>
      <c r="BC1281" s="16"/>
      <c r="BD1281" s="16">
        <v>0.389528795811518</v>
      </c>
      <c r="BE1281" s="16">
        <v>0.36593279258400901</v>
      </c>
      <c r="BF1281" s="16"/>
      <c r="BG1281" s="16">
        <v>0.35135135135135098</v>
      </c>
      <c r="BH1281" s="16">
        <v>0.37133092078809798</v>
      </c>
      <c r="BI1281" s="16"/>
      <c r="BJ1281" s="16">
        <v>0.37339743589743601</v>
      </c>
      <c r="BK1281" s="16">
        <v>0.36978045630650003</v>
      </c>
      <c r="BL1281" s="16"/>
      <c r="BM1281" s="16">
        <v>0.354430379746835</v>
      </c>
      <c r="BN1281" s="16">
        <v>0.37148717948717902</v>
      </c>
      <c r="BO1281" s="16"/>
      <c r="BP1281" s="16">
        <v>0.37251655629139102</v>
      </c>
      <c r="BQ1281" s="16">
        <v>0.36990998714102002</v>
      </c>
    </row>
    <row r="1282" spans="2:69" x14ac:dyDescent="0.25">
      <c r="B1282" t="s">
        <v>594</v>
      </c>
      <c r="C1282" s="16">
        <v>0.103415559772296</v>
      </c>
      <c r="D1282" s="16">
        <v>8.6309523809523794E-2</v>
      </c>
      <c r="E1282" s="16">
        <v>0.113416320885201</v>
      </c>
      <c r="F1282" s="16">
        <v>0.10216718266253901</v>
      </c>
      <c r="G1282" s="16">
        <v>9.8837209302325604E-2</v>
      </c>
      <c r="H1282" s="16">
        <v>0.119119878603945</v>
      </c>
      <c r="I1282" s="16">
        <v>9.8360655737704902E-2</v>
      </c>
      <c r="J1282" s="16">
        <v>7.0707070707070704E-2</v>
      </c>
      <c r="K1282" s="16">
        <v>0.109243697478992</v>
      </c>
      <c r="L1282" s="16">
        <v>7.9646017699115002E-2</v>
      </c>
      <c r="M1282" s="16"/>
      <c r="N1282" s="16">
        <v>0.14939759036144601</v>
      </c>
      <c r="O1282" s="16">
        <v>0.133333333333333</v>
      </c>
      <c r="P1282" s="16">
        <v>9.2523364485981294E-2</v>
      </c>
      <c r="Q1282" s="16">
        <v>8.6861313868613094E-2</v>
      </c>
      <c r="R1282" s="16"/>
      <c r="S1282" s="16">
        <v>0.142585551330798</v>
      </c>
      <c r="T1282" s="16">
        <v>0.12200956937799</v>
      </c>
      <c r="U1282" s="16">
        <v>0.107758620689655</v>
      </c>
      <c r="V1282" s="16">
        <v>0.124383020730503</v>
      </c>
      <c r="W1282" s="16">
        <v>9.9352051835853106E-2</v>
      </c>
      <c r="X1282" s="16">
        <v>7.8640776699029094E-2</v>
      </c>
      <c r="Y1282" s="16">
        <v>5.0746268656716401E-2</v>
      </c>
      <c r="Z1282" s="16"/>
      <c r="AA1282" s="16">
        <v>9.1775923718712807E-2</v>
      </c>
      <c r="AB1282" s="16">
        <v>0.108853006681514</v>
      </c>
      <c r="AC1282" s="16"/>
      <c r="AD1282" s="16">
        <v>0.11063829787234</v>
      </c>
      <c r="AE1282" s="16">
        <v>0.100777202072539</v>
      </c>
      <c r="AF1282" s="16"/>
      <c r="AG1282" s="16">
        <v>0.121343873517787</v>
      </c>
      <c r="AH1282" s="16">
        <v>8.6861313868613094E-2</v>
      </c>
      <c r="AI1282" s="16"/>
      <c r="AJ1282" s="16">
        <v>7.2861236185018399E-2</v>
      </c>
      <c r="AK1282" s="16">
        <v>0.12981959674566701</v>
      </c>
      <c r="AL1282" s="16"/>
      <c r="AM1282" s="16">
        <v>0.22741433021806901</v>
      </c>
      <c r="AN1282" s="16">
        <v>0.142172523961661</v>
      </c>
      <c r="AO1282" s="16">
        <v>8.7288817377312894E-2</v>
      </c>
      <c r="AP1282" s="16">
        <v>6.2761506276150597E-2</v>
      </c>
      <c r="AQ1282" s="16"/>
      <c r="AR1282" s="16">
        <v>8.6792452830188702E-2</v>
      </c>
      <c r="AS1282" s="16">
        <v>0.11059782608695699</v>
      </c>
      <c r="AT1282" s="16"/>
      <c r="AU1282" s="16">
        <v>0.115906288532676</v>
      </c>
      <c r="AV1282" s="16">
        <v>0.10114375420497899</v>
      </c>
      <c r="AW1282" s="16"/>
      <c r="AX1282" s="16">
        <v>0.108362779740872</v>
      </c>
      <c r="AY1282" s="16">
        <v>0.102465505541733</v>
      </c>
      <c r="AZ1282" s="16"/>
      <c r="BA1282" s="16">
        <v>0.12707182320442001</v>
      </c>
      <c r="BB1282" s="16">
        <v>0.101670741646292</v>
      </c>
      <c r="BC1282" s="16"/>
      <c r="BD1282" s="16">
        <v>0.113089005235602</v>
      </c>
      <c r="BE1282" s="16">
        <v>0.101274623406721</v>
      </c>
      <c r="BF1282" s="16"/>
      <c r="BG1282" s="16">
        <v>9.45945945945946E-2</v>
      </c>
      <c r="BH1282" s="16">
        <v>0.103940490550864</v>
      </c>
      <c r="BI1282" s="16"/>
      <c r="BJ1282" s="16">
        <v>6.4102564102564097E-2</v>
      </c>
      <c r="BK1282" s="16">
        <v>0.108695652173913</v>
      </c>
      <c r="BL1282" s="16"/>
      <c r="BM1282" s="16">
        <v>6.58227848101266E-2</v>
      </c>
      <c r="BN1282" s="16">
        <v>0.106461538461538</v>
      </c>
      <c r="BO1282" s="16"/>
      <c r="BP1282" s="16">
        <v>0.100993377483444</v>
      </c>
      <c r="BQ1282" s="16">
        <v>0.10372910415773701</v>
      </c>
    </row>
    <row r="1283" spans="2:69" x14ac:dyDescent="0.25">
      <c r="B1283" t="s">
        <v>595</v>
      </c>
      <c r="C1283" s="16">
        <v>2.9411764705882401E-2</v>
      </c>
      <c r="D1283" s="16">
        <v>1.7857142857142901E-2</v>
      </c>
      <c r="E1283" s="16">
        <v>4.2876901798063603E-2</v>
      </c>
      <c r="F1283" s="16">
        <v>2.7863777089783302E-2</v>
      </c>
      <c r="G1283" s="16">
        <v>1.30813953488372E-2</v>
      </c>
      <c r="H1283" s="16">
        <v>4.6282245827010599E-2</v>
      </c>
      <c r="I1283" s="16">
        <v>1.38713745271122E-2</v>
      </c>
      <c r="J1283" s="16">
        <v>4.5454545454545497E-2</v>
      </c>
      <c r="K1283" s="16">
        <v>2.5210084033613401E-2</v>
      </c>
      <c r="L1283" s="16">
        <v>8.8495575221238902E-3</v>
      </c>
      <c r="M1283" s="16"/>
      <c r="N1283" s="16">
        <v>4.81927710843374E-2</v>
      </c>
      <c r="O1283" s="16">
        <v>3.4920634920634901E-2</v>
      </c>
      <c r="P1283" s="16">
        <v>3.1775700934579397E-2</v>
      </c>
      <c r="Q1283" s="16">
        <v>2.1532846715328499E-2</v>
      </c>
      <c r="R1283" s="16"/>
      <c r="S1283" s="16">
        <v>5.1330798479087503E-2</v>
      </c>
      <c r="T1283" s="16">
        <v>3.82775119617225E-2</v>
      </c>
      <c r="U1283" s="16">
        <v>3.0172413793103401E-2</v>
      </c>
      <c r="V1283" s="16">
        <v>3.7512339585389902E-2</v>
      </c>
      <c r="W1283" s="16">
        <v>2.2678185745140401E-2</v>
      </c>
      <c r="X1283" s="16">
        <v>1.84466019417476E-2</v>
      </c>
      <c r="Y1283" s="16">
        <v>2.2388059701492501E-2</v>
      </c>
      <c r="Z1283" s="16"/>
      <c r="AA1283" s="16">
        <v>2.32419547079857E-2</v>
      </c>
      <c r="AB1283" s="16">
        <v>3.2293986636971E-2</v>
      </c>
      <c r="AC1283" s="16"/>
      <c r="AD1283" s="16">
        <v>3.54609929078014E-2</v>
      </c>
      <c r="AE1283" s="16">
        <v>2.72020725388601E-2</v>
      </c>
      <c r="AF1283" s="16"/>
      <c r="AG1283" s="16">
        <v>3.7944664031620598E-2</v>
      </c>
      <c r="AH1283" s="16">
        <v>2.1532846715328499E-2</v>
      </c>
      <c r="AI1283" s="16"/>
      <c r="AJ1283" s="16">
        <v>2.4559967253376998E-2</v>
      </c>
      <c r="AK1283" s="16">
        <v>3.3604527767951899E-2</v>
      </c>
      <c r="AL1283" s="16"/>
      <c r="AM1283" s="16">
        <v>0.11214953271028</v>
      </c>
      <c r="AN1283" s="16">
        <v>4.1533546325878599E-2</v>
      </c>
      <c r="AO1283" s="16">
        <v>1.8905872888173799E-2</v>
      </c>
      <c r="AP1283" s="16">
        <v>1.6736401673640201E-2</v>
      </c>
      <c r="AQ1283" s="16"/>
      <c r="AR1283" s="16">
        <v>2.6415094339622601E-2</v>
      </c>
      <c r="AS1283" s="16">
        <v>3.07065217391304E-2</v>
      </c>
      <c r="AT1283" s="16"/>
      <c r="AU1283" s="16">
        <v>2.8360049321824898E-2</v>
      </c>
      <c r="AV1283" s="16">
        <v>2.96030500112133E-2</v>
      </c>
      <c r="AW1283" s="16"/>
      <c r="AX1283" s="16">
        <v>2.47349823321555E-2</v>
      </c>
      <c r="AY1283" s="16">
        <v>3.0309884641483799E-2</v>
      </c>
      <c r="AZ1283" s="16"/>
      <c r="BA1283" s="16">
        <v>3.3149171270718203E-2</v>
      </c>
      <c r="BB1283" s="16">
        <v>2.9136104319478402E-2</v>
      </c>
      <c r="BC1283" s="16"/>
      <c r="BD1283" s="16">
        <v>2.9319371727748698E-2</v>
      </c>
      <c r="BE1283" s="16">
        <v>2.94322132097335E-2</v>
      </c>
      <c r="BF1283" s="16"/>
      <c r="BG1283" s="16">
        <v>1.35135135135135E-2</v>
      </c>
      <c r="BH1283" s="16">
        <v>3.0357860876558101E-2</v>
      </c>
      <c r="BI1283" s="16"/>
      <c r="BJ1283" s="16">
        <v>1.6025641025641E-2</v>
      </c>
      <c r="BK1283" s="16">
        <v>3.1209642703400799E-2</v>
      </c>
      <c r="BL1283" s="16"/>
      <c r="BM1283" s="16">
        <v>2.2784810126582299E-2</v>
      </c>
      <c r="BN1283" s="16">
        <v>2.9948717948717899E-2</v>
      </c>
      <c r="BO1283" s="16"/>
      <c r="BP1283" s="16">
        <v>2.6490066225165601E-2</v>
      </c>
      <c r="BQ1283" s="16">
        <v>2.9789969995713698E-2</v>
      </c>
    </row>
    <row r="1284" spans="2:69" x14ac:dyDescent="0.25">
      <c r="B1284" t="s">
        <v>596</v>
      </c>
      <c r="C1284" s="16">
        <v>1.1764705882352899E-2</v>
      </c>
      <c r="D1284" s="16">
        <v>5.9523809523809503E-3</v>
      </c>
      <c r="E1284" s="16">
        <v>2.7662517289073298E-3</v>
      </c>
      <c r="F1284" s="16">
        <v>0</v>
      </c>
      <c r="G1284" s="16">
        <v>1.30813953488372E-2</v>
      </c>
      <c r="H1284" s="16">
        <v>2.80728376327769E-2</v>
      </c>
      <c r="I1284" s="16">
        <v>5.0441361916771796E-3</v>
      </c>
      <c r="J1284" s="16">
        <v>2.02020202020202E-2</v>
      </c>
      <c r="K1284" s="16">
        <v>1.6806722689075598E-2</v>
      </c>
      <c r="L1284" s="16">
        <v>0</v>
      </c>
      <c r="M1284" s="16"/>
      <c r="N1284" s="16">
        <v>4.2168674698795199E-2</v>
      </c>
      <c r="O1284" s="16">
        <v>6.3492063492063501E-3</v>
      </c>
      <c r="P1284" s="16">
        <v>7.4766355140186902E-3</v>
      </c>
      <c r="Q1284" s="16">
        <v>5.4744525547445301E-3</v>
      </c>
      <c r="R1284" s="16"/>
      <c r="S1284" s="16">
        <v>3.04182509505703E-2</v>
      </c>
      <c r="T1284" s="16">
        <v>1.43540669856459E-2</v>
      </c>
      <c r="U1284" s="16">
        <v>6.4655172413793103E-3</v>
      </c>
      <c r="V1284" s="16">
        <v>1.38203356367226E-2</v>
      </c>
      <c r="W1284" s="16">
        <v>5.3995680345572403E-3</v>
      </c>
      <c r="X1284" s="16">
        <v>4.8543689320388302E-3</v>
      </c>
      <c r="Y1284" s="16">
        <v>1.1940298507462701E-2</v>
      </c>
      <c r="Z1284" s="16"/>
      <c r="AA1284" s="16">
        <v>4.7675804529201402E-3</v>
      </c>
      <c r="AB1284" s="16">
        <v>1.50334075723831E-2</v>
      </c>
      <c r="AC1284" s="16"/>
      <c r="AD1284" s="16">
        <v>1.41843971631206E-2</v>
      </c>
      <c r="AE1284" s="16">
        <v>1.0880829015544E-2</v>
      </c>
      <c r="AF1284" s="16"/>
      <c r="AG1284" s="16">
        <v>1.8577075098814198E-2</v>
      </c>
      <c r="AH1284" s="16">
        <v>5.4744525547445301E-3</v>
      </c>
      <c r="AI1284" s="16"/>
      <c r="AJ1284" s="16">
        <v>8.5959885386819503E-3</v>
      </c>
      <c r="AK1284" s="16">
        <v>1.45030067209056E-2</v>
      </c>
      <c r="AL1284" s="16"/>
      <c r="AM1284" s="16">
        <v>8.4112149532710304E-2</v>
      </c>
      <c r="AN1284" s="16">
        <v>1.59744408945687E-2</v>
      </c>
      <c r="AO1284" s="16">
        <v>5.6315366049879299E-3</v>
      </c>
      <c r="AP1284" s="16">
        <v>8.3682008368200799E-4</v>
      </c>
      <c r="AQ1284" s="16"/>
      <c r="AR1284" s="16">
        <v>8.1761006289308193E-3</v>
      </c>
      <c r="AS1284" s="16">
        <v>1.33152173913043E-2</v>
      </c>
      <c r="AT1284" s="16"/>
      <c r="AU1284" s="16">
        <v>1.47965474722565E-2</v>
      </c>
      <c r="AV1284" s="16">
        <v>1.1213276519399001E-2</v>
      </c>
      <c r="AW1284" s="16"/>
      <c r="AX1284" s="16">
        <v>1.41342756183746E-2</v>
      </c>
      <c r="AY1284" s="16">
        <v>1.1309658448314899E-2</v>
      </c>
      <c r="AZ1284" s="16"/>
      <c r="BA1284" s="16">
        <v>8.2872928176795594E-3</v>
      </c>
      <c r="BB1284" s="16">
        <v>1.20211898940505E-2</v>
      </c>
      <c r="BC1284" s="16"/>
      <c r="BD1284" s="16">
        <v>8.3769633507853394E-3</v>
      </c>
      <c r="BE1284" s="16">
        <v>1.25144843568946E-2</v>
      </c>
      <c r="BF1284" s="16"/>
      <c r="BG1284" s="16">
        <v>2.0270270270270299E-2</v>
      </c>
      <c r="BH1284" s="16">
        <v>1.1258544431041399E-2</v>
      </c>
      <c r="BI1284" s="16"/>
      <c r="BJ1284" s="16">
        <v>1.2820512820512799E-2</v>
      </c>
      <c r="BK1284" s="16">
        <v>1.1622901420576801E-2</v>
      </c>
      <c r="BL1284" s="16"/>
      <c r="BM1284" s="16">
        <v>1.26582278481013E-2</v>
      </c>
      <c r="BN1284" s="16">
        <v>1.16923076923077E-2</v>
      </c>
      <c r="BO1284" s="16"/>
      <c r="BP1284" s="16">
        <v>4.9668874172185398E-3</v>
      </c>
      <c r="BQ1284" s="16">
        <v>1.2644663523360499E-2</v>
      </c>
    </row>
    <row r="1285" spans="2:69" x14ac:dyDescent="0.25">
      <c r="B1285" t="s">
        <v>330</v>
      </c>
      <c r="C1285" s="16">
        <v>6.0721062618595799E-3</v>
      </c>
      <c r="D1285" s="16">
        <v>2.9761904761904799E-3</v>
      </c>
      <c r="E1285" s="16">
        <v>0</v>
      </c>
      <c r="F1285" s="16">
        <v>1.54798761609907E-3</v>
      </c>
      <c r="G1285" s="16">
        <v>2.9069767441860499E-3</v>
      </c>
      <c r="H1285" s="16">
        <v>1.5174506828528099E-2</v>
      </c>
      <c r="I1285" s="16">
        <v>6.30517023959647E-3</v>
      </c>
      <c r="J1285" s="16">
        <v>5.0505050505050501E-3</v>
      </c>
      <c r="K1285" s="16">
        <v>8.4033613445378096E-3</v>
      </c>
      <c r="L1285" s="16">
        <v>0</v>
      </c>
      <c r="M1285" s="16"/>
      <c r="N1285" s="16">
        <v>1.92771084337349E-2</v>
      </c>
      <c r="O1285" s="16">
        <v>9.5238095238095195E-3</v>
      </c>
      <c r="P1285" s="16">
        <v>5.60747663551402E-3</v>
      </c>
      <c r="Q1285" s="16">
        <v>1.4598540145985401E-3</v>
      </c>
      <c r="R1285" s="16"/>
      <c r="S1285" s="16">
        <v>1.33079847908745E-2</v>
      </c>
      <c r="T1285" s="16">
        <v>2.3923444976076602E-3</v>
      </c>
      <c r="U1285" s="16">
        <v>4.3103448275862103E-3</v>
      </c>
      <c r="V1285" s="16">
        <v>7.8973346495557692E-3</v>
      </c>
      <c r="W1285" s="16">
        <v>2.15982721382289E-3</v>
      </c>
      <c r="X1285" s="16">
        <v>1.94174757281553E-3</v>
      </c>
      <c r="Y1285" s="16">
        <v>4.4776119402985103E-3</v>
      </c>
      <c r="Z1285" s="16"/>
      <c r="AA1285" s="16">
        <v>5.9594755661501796E-4</v>
      </c>
      <c r="AB1285" s="16">
        <v>8.6302895322939895E-3</v>
      </c>
      <c r="AC1285" s="16"/>
      <c r="AD1285" s="16">
        <v>1.3475177304964499E-2</v>
      </c>
      <c r="AE1285" s="16">
        <v>3.36787564766839E-3</v>
      </c>
      <c r="AF1285" s="16"/>
      <c r="AG1285" s="16">
        <v>1.1067193675889301E-2</v>
      </c>
      <c r="AH1285" s="16">
        <v>1.4598540145985401E-3</v>
      </c>
      <c r="AI1285" s="16"/>
      <c r="AJ1285" s="16">
        <v>2.4559967253376998E-3</v>
      </c>
      <c r="AK1285" s="16">
        <v>9.1970286522815702E-3</v>
      </c>
      <c r="AL1285" s="16"/>
      <c r="AM1285" s="16">
        <v>4.9844236760124602E-2</v>
      </c>
      <c r="AN1285" s="16">
        <v>9.5846645367412102E-3</v>
      </c>
      <c r="AO1285" s="16">
        <v>1.20675784392599E-3</v>
      </c>
      <c r="AP1285" s="16">
        <v>8.3682008368200799E-4</v>
      </c>
      <c r="AQ1285" s="16"/>
      <c r="AR1285" s="16">
        <v>6.2893081761006297E-4</v>
      </c>
      <c r="AS1285" s="16">
        <v>8.4239130434782608E-3</v>
      </c>
      <c r="AT1285" s="16"/>
      <c r="AU1285" s="16">
        <v>7.3982737361282403E-3</v>
      </c>
      <c r="AV1285" s="16">
        <v>5.83090379008746E-3</v>
      </c>
      <c r="AW1285" s="16"/>
      <c r="AX1285" s="16">
        <v>1.1778563015312101E-3</v>
      </c>
      <c r="AY1285" s="16">
        <v>7.0119882379552096E-3</v>
      </c>
      <c r="AZ1285" s="16"/>
      <c r="BA1285" s="16">
        <v>1.1049723756906099E-2</v>
      </c>
      <c r="BB1285" s="16">
        <v>5.7049714751426202E-3</v>
      </c>
      <c r="BC1285" s="16"/>
      <c r="BD1285" s="16">
        <v>7.3298429319371703E-3</v>
      </c>
      <c r="BE1285" s="16">
        <v>5.7937427578215496E-3</v>
      </c>
      <c r="BF1285" s="16"/>
      <c r="BG1285" s="16">
        <v>0</v>
      </c>
      <c r="BH1285" s="16">
        <v>6.43345396059509E-3</v>
      </c>
      <c r="BI1285" s="16"/>
      <c r="BJ1285" s="16">
        <v>0</v>
      </c>
      <c r="BK1285" s="16">
        <v>6.8876452862677599E-3</v>
      </c>
      <c r="BL1285" s="16"/>
      <c r="BM1285" s="16">
        <v>0</v>
      </c>
      <c r="BN1285" s="16">
        <v>6.5641025641025603E-3</v>
      </c>
      <c r="BO1285" s="16"/>
      <c r="BP1285" s="16">
        <v>1.6556291390728501E-3</v>
      </c>
      <c r="BQ1285" s="16">
        <v>6.6438062580368596E-3</v>
      </c>
    </row>
    <row r="1286" spans="2:69" x14ac:dyDescent="0.25">
      <c r="B1286" t="s">
        <v>597</v>
      </c>
      <c r="C1286" s="16">
        <v>0.84933586337760902</v>
      </c>
      <c r="D1286" s="16">
        <v>0.88690476190476197</v>
      </c>
      <c r="E1286" s="16">
        <v>0.84094052558782895</v>
      </c>
      <c r="F1286" s="16">
        <v>0.86842105263157898</v>
      </c>
      <c r="G1286" s="16">
        <v>0.87209302325581395</v>
      </c>
      <c r="H1286" s="16">
        <v>0.79135053110773901</v>
      </c>
      <c r="I1286" s="16">
        <v>0.87641866330390905</v>
      </c>
      <c r="J1286" s="16">
        <v>0.85858585858585901</v>
      </c>
      <c r="K1286" s="16">
        <v>0.84033613445378197</v>
      </c>
      <c r="L1286" s="16">
        <v>0.91150442477876104</v>
      </c>
      <c r="M1286" s="16"/>
      <c r="N1286" s="16">
        <v>0.74096385542168697</v>
      </c>
      <c r="O1286" s="16">
        <v>0.81587301587301597</v>
      </c>
      <c r="P1286" s="16">
        <v>0.862616822429906</v>
      </c>
      <c r="Q1286" s="16">
        <v>0.88467153284671496</v>
      </c>
      <c r="R1286" s="16"/>
      <c r="S1286" s="16">
        <v>0.762357414448669</v>
      </c>
      <c r="T1286" s="16">
        <v>0.82296650717703301</v>
      </c>
      <c r="U1286" s="16">
        <v>0.85129310344827602</v>
      </c>
      <c r="V1286" s="16">
        <v>0.81638696939782796</v>
      </c>
      <c r="W1286" s="16">
        <v>0.87041036717062603</v>
      </c>
      <c r="X1286" s="16">
        <v>0.896116504854369</v>
      </c>
      <c r="Y1286" s="16">
        <v>0.91044776119403004</v>
      </c>
      <c r="Z1286" s="16"/>
      <c r="AA1286" s="16">
        <v>0.87961859356376604</v>
      </c>
      <c r="AB1286" s="16">
        <v>0.83518930957683701</v>
      </c>
      <c r="AC1286" s="16"/>
      <c r="AD1286" s="16">
        <v>0.82624113475177297</v>
      </c>
      <c r="AE1286" s="16">
        <v>0.85777202072538905</v>
      </c>
      <c r="AF1286" s="16"/>
      <c r="AG1286" s="16">
        <v>0.81106719367588898</v>
      </c>
      <c r="AH1286" s="16">
        <v>0.88467153284671496</v>
      </c>
      <c r="AI1286" s="16"/>
      <c r="AJ1286" s="16">
        <v>0.89152681129758504</v>
      </c>
      <c r="AK1286" s="16">
        <v>0.81287584011319403</v>
      </c>
      <c r="AL1286" s="16"/>
      <c r="AM1286" s="16">
        <v>0.52647975077881604</v>
      </c>
      <c r="AN1286" s="16">
        <v>0.79073482428115005</v>
      </c>
      <c r="AO1286" s="16">
        <v>0.88696701528559896</v>
      </c>
      <c r="AP1286" s="16">
        <v>0.91882845188284501</v>
      </c>
      <c r="AQ1286" s="16"/>
      <c r="AR1286" s="16">
        <v>0.87798742138364805</v>
      </c>
      <c r="AS1286" s="16">
        <v>0.83695652173913004</v>
      </c>
      <c r="AT1286" s="16"/>
      <c r="AU1286" s="16">
        <v>0.83353884093711506</v>
      </c>
      <c r="AV1286" s="16">
        <v>0.85220901547432204</v>
      </c>
      <c r="AW1286" s="16"/>
      <c r="AX1286" s="16">
        <v>0.85159010600706697</v>
      </c>
      <c r="AY1286" s="16">
        <v>0.84890296313051306</v>
      </c>
      <c r="AZ1286" s="16"/>
      <c r="BA1286" s="16">
        <v>0.82044198895027598</v>
      </c>
      <c r="BB1286" s="16">
        <v>0.851466992665037</v>
      </c>
      <c r="BC1286" s="16"/>
      <c r="BD1286" s="16">
        <v>0.84188481675392701</v>
      </c>
      <c r="BE1286" s="16">
        <v>0.85098493626882998</v>
      </c>
      <c r="BF1286" s="16"/>
      <c r="BG1286" s="16">
        <v>0.87162162162162204</v>
      </c>
      <c r="BH1286" s="16">
        <v>0.84800965018094099</v>
      </c>
      <c r="BI1286" s="16"/>
      <c r="BJ1286" s="16">
        <v>0.90705128205128205</v>
      </c>
      <c r="BK1286" s="16">
        <v>0.841584158415842</v>
      </c>
      <c r="BL1286" s="16"/>
      <c r="BM1286" s="16">
        <v>0.89873417721519</v>
      </c>
      <c r="BN1286" s="16">
        <v>0.84533333333333305</v>
      </c>
      <c r="BO1286" s="16"/>
      <c r="BP1286" s="16">
        <v>0.86589403973509904</v>
      </c>
      <c r="BQ1286" s="16">
        <v>0.84719245606515203</v>
      </c>
    </row>
    <row r="1287" spans="2:69" x14ac:dyDescent="0.25">
      <c r="B1287" t="s">
        <v>598</v>
      </c>
      <c r="C1287" s="16">
        <v>4.11764705882353E-2</v>
      </c>
      <c r="D1287" s="16">
        <v>2.3809523809523801E-2</v>
      </c>
      <c r="E1287" s="16">
        <v>4.5643153526971E-2</v>
      </c>
      <c r="F1287" s="16">
        <v>2.7863777089783302E-2</v>
      </c>
      <c r="G1287" s="16">
        <v>2.6162790697674399E-2</v>
      </c>
      <c r="H1287" s="16">
        <v>7.4355083459787599E-2</v>
      </c>
      <c r="I1287" s="16">
        <v>1.8915510718789399E-2</v>
      </c>
      <c r="J1287" s="16">
        <v>6.5656565656565705E-2</v>
      </c>
      <c r="K1287" s="16">
        <v>4.20168067226891E-2</v>
      </c>
      <c r="L1287" s="16">
        <v>8.8495575221238902E-3</v>
      </c>
      <c r="M1287" s="16"/>
      <c r="N1287" s="16">
        <v>9.0361445783132502E-2</v>
      </c>
      <c r="O1287" s="16">
        <v>4.1269841269841297E-2</v>
      </c>
      <c r="P1287" s="16">
        <v>3.9252336448598102E-2</v>
      </c>
      <c r="Q1287" s="16">
        <v>2.7007299270073001E-2</v>
      </c>
      <c r="R1287" s="16"/>
      <c r="S1287" s="16">
        <v>8.17490494296578E-2</v>
      </c>
      <c r="T1287" s="16">
        <v>5.2631578947368397E-2</v>
      </c>
      <c r="U1287" s="16">
        <v>3.6637931034482797E-2</v>
      </c>
      <c r="V1287" s="16">
        <v>5.1332675222112503E-2</v>
      </c>
      <c r="W1287" s="16">
        <v>2.8077753779697599E-2</v>
      </c>
      <c r="X1287" s="16">
        <v>2.3300970873786402E-2</v>
      </c>
      <c r="Y1287" s="16">
        <v>3.4328358208955197E-2</v>
      </c>
      <c r="Z1287" s="16"/>
      <c r="AA1287" s="16">
        <v>2.8009535160905801E-2</v>
      </c>
      <c r="AB1287" s="16">
        <v>4.7327394209354098E-2</v>
      </c>
      <c r="AC1287" s="16"/>
      <c r="AD1287" s="16">
        <v>4.9645390070922002E-2</v>
      </c>
      <c r="AE1287" s="16">
        <v>3.8082901554404101E-2</v>
      </c>
      <c r="AF1287" s="16"/>
      <c r="AG1287" s="16">
        <v>5.6521739130434803E-2</v>
      </c>
      <c r="AH1287" s="16">
        <v>2.7007299270073001E-2</v>
      </c>
      <c r="AI1287" s="16"/>
      <c r="AJ1287" s="16">
        <v>3.3155955792058898E-2</v>
      </c>
      <c r="AK1287" s="16">
        <v>4.8107534488857399E-2</v>
      </c>
      <c r="AL1287" s="16"/>
      <c r="AM1287" s="16">
        <v>0.19626168224299101</v>
      </c>
      <c r="AN1287" s="16">
        <v>5.7507987220447303E-2</v>
      </c>
      <c r="AO1287" s="16">
        <v>2.4537409493161699E-2</v>
      </c>
      <c r="AP1287" s="16">
        <v>1.7573221757322201E-2</v>
      </c>
      <c r="AQ1287" s="16"/>
      <c r="AR1287" s="16">
        <v>3.45911949685535E-2</v>
      </c>
      <c r="AS1287" s="16">
        <v>4.4021739130434799E-2</v>
      </c>
      <c r="AT1287" s="16"/>
      <c r="AU1287" s="16">
        <v>4.3156596794081403E-2</v>
      </c>
      <c r="AV1287" s="16">
        <v>4.08163265306122E-2</v>
      </c>
      <c r="AW1287" s="16"/>
      <c r="AX1287" s="16">
        <v>3.8869257950529999E-2</v>
      </c>
      <c r="AY1287" s="16">
        <v>4.1619543089798698E-2</v>
      </c>
      <c r="AZ1287" s="16"/>
      <c r="BA1287" s="16">
        <v>4.1436464088397802E-2</v>
      </c>
      <c r="BB1287" s="16">
        <v>4.11572942135289E-2</v>
      </c>
      <c r="BC1287" s="16"/>
      <c r="BD1287" s="16">
        <v>3.7696335078534003E-2</v>
      </c>
      <c r="BE1287" s="16">
        <v>4.1946697566628E-2</v>
      </c>
      <c r="BF1287" s="16"/>
      <c r="BG1287" s="16">
        <v>3.37837837837838E-2</v>
      </c>
      <c r="BH1287" s="16">
        <v>4.1616405307599497E-2</v>
      </c>
      <c r="BI1287" s="16"/>
      <c r="BJ1287" s="16">
        <v>2.8846153846153799E-2</v>
      </c>
      <c r="BK1287" s="16">
        <v>4.2832544123977599E-2</v>
      </c>
      <c r="BL1287" s="16"/>
      <c r="BM1287" s="16">
        <v>3.5443037974683497E-2</v>
      </c>
      <c r="BN1287" s="16">
        <v>4.1641025641025599E-2</v>
      </c>
      <c r="BO1287" s="16"/>
      <c r="BP1287" s="16">
        <v>3.14569536423841E-2</v>
      </c>
      <c r="BQ1287" s="16">
        <v>4.24346335190742E-2</v>
      </c>
    </row>
    <row r="1288" spans="2:69" x14ac:dyDescent="0.25">
      <c r="B1288" t="s">
        <v>156</v>
      </c>
      <c r="C1288" s="16">
        <v>0.80815939278937399</v>
      </c>
      <c r="D1288" s="16">
        <v>0.86309523809523803</v>
      </c>
      <c r="E1288" s="16">
        <v>0.79529737206085804</v>
      </c>
      <c r="F1288" s="16">
        <v>0.84055727554179605</v>
      </c>
      <c r="G1288" s="16">
        <v>0.84593023255813904</v>
      </c>
      <c r="H1288" s="16">
        <v>0.71699544764795098</v>
      </c>
      <c r="I1288" s="16">
        <v>0.85750315258512</v>
      </c>
      <c r="J1288" s="16">
        <v>0.79292929292929304</v>
      </c>
      <c r="K1288" s="16">
        <v>0.79831932773109204</v>
      </c>
      <c r="L1288" s="16">
        <v>0.90265486725663702</v>
      </c>
      <c r="M1288" s="16"/>
      <c r="N1288" s="16">
        <v>0.65060240963855398</v>
      </c>
      <c r="O1288" s="16">
        <v>0.77460317460317496</v>
      </c>
      <c r="P1288" s="16">
        <v>0.82336448598130796</v>
      </c>
      <c r="Q1288" s="16">
        <v>0.85766423357664201</v>
      </c>
      <c r="R1288" s="16"/>
      <c r="S1288" s="16">
        <v>0.68060836501901101</v>
      </c>
      <c r="T1288" s="16">
        <v>0.77033492822966498</v>
      </c>
      <c r="U1288" s="16">
        <v>0.81465517241379304</v>
      </c>
      <c r="V1288" s="16">
        <v>0.76505429417571602</v>
      </c>
      <c r="W1288" s="16">
        <v>0.84233261339092902</v>
      </c>
      <c r="X1288" s="16">
        <v>0.87281553398058298</v>
      </c>
      <c r="Y1288" s="16">
        <v>0.87611940298507496</v>
      </c>
      <c r="Z1288" s="16"/>
      <c r="AA1288" s="16">
        <v>0.85160905840286005</v>
      </c>
      <c r="AB1288" s="16">
        <v>0.78786191536748296</v>
      </c>
      <c r="AC1288" s="16"/>
      <c r="AD1288" s="16">
        <v>0.77659574468085102</v>
      </c>
      <c r="AE1288" s="16">
        <v>0.81968911917098397</v>
      </c>
      <c r="AF1288" s="16"/>
      <c r="AG1288" s="16">
        <v>0.75454545454545496</v>
      </c>
      <c r="AH1288" s="16">
        <v>0.85766423357664201</v>
      </c>
      <c r="AI1288" s="16"/>
      <c r="AJ1288" s="16">
        <v>0.85837085550552605</v>
      </c>
      <c r="AK1288" s="16">
        <v>0.76476830562433695</v>
      </c>
      <c r="AL1288" s="16"/>
      <c r="AM1288" s="16">
        <v>0.33021806853582503</v>
      </c>
      <c r="AN1288" s="16">
        <v>0.73322683706070302</v>
      </c>
      <c r="AO1288" s="16">
        <v>0.86242960579243799</v>
      </c>
      <c r="AP1288" s="16">
        <v>0.901255230125523</v>
      </c>
      <c r="AQ1288" s="16"/>
      <c r="AR1288" s="16">
        <v>0.84339622641509404</v>
      </c>
      <c r="AS1288" s="16">
        <v>0.79293478260869599</v>
      </c>
      <c r="AT1288" s="16"/>
      <c r="AU1288" s="16">
        <v>0.79038224414303304</v>
      </c>
      <c r="AV1288" s="16">
        <v>0.81139268894370897</v>
      </c>
      <c r="AW1288" s="16"/>
      <c r="AX1288" s="16">
        <v>0.81272084805653699</v>
      </c>
      <c r="AY1288" s="16">
        <v>0.80728342004071496</v>
      </c>
      <c r="AZ1288" s="16"/>
      <c r="BA1288" s="16">
        <v>0.77900552486187902</v>
      </c>
      <c r="BB1288" s="16">
        <v>0.81030969845150802</v>
      </c>
      <c r="BC1288" s="16"/>
      <c r="BD1288" s="16">
        <v>0.80418848167539303</v>
      </c>
      <c r="BE1288" s="16">
        <v>0.80903823870220204</v>
      </c>
      <c r="BF1288" s="16"/>
      <c r="BG1288" s="16">
        <v>0.83783783783783805</v>
      </c>
      <c r="BH1288" s="16">
        <v>0.80639324487334096</v>
      </c>
      <c r="BI1288" s="16"/>
      <c r="BJ1288" s="16">
        <v>0.87820512820512797</v>
      </c>
      <c r="BK1288" s="16">
        <v>0.79875161429186403</v>
      </c>
      <c r="BL1288" s="16"/>
      <c r="BM1288" s="16">
        <v>0.86329113924050604</v>
      </c>
      <c r="BN1288" s="16">
        <v>0.80369230769230804</v>
      </c>
      <c r="BO1288" s="16"/>
      <c r="BP1288" s="16">
        <v>0.83443708609271505</v>
      </c>
      <c r="BQ1288" s="16">
        <v>0.80475782254607797</v>
      </c>
    </row>
    <row r="1289" spans="2:69" x14ac:dyDescent="0.25">
      <c r="C1289" s="16"/>
      <c r="D1289" s="16"/>
      <c r="E1289" s="16"/>
      <c r="F1289" s="16"/>
      <c r="G1289" s="16"/>
      <c r="H1289" s="16"/>
      <c r="I1289" s="16"/>
      <c r="J1289" s="16"/>
      <c r="K1289" s="16"/>
      <c r="L1289" s="16"/>
      <c r="M1289" s="16"/>
      <c r="N1289" s="16"/>
      <c r="O1289" s="16"/>
      <c r="P1289" s="16"/>
      <c r="Q1289" s="16"/>
      <c r="R1289" s="16"/>
      <c r="S1289" s="16"/>
      <c r="T1289" s="16"/>
      <c r="U1289" s="16"/>
      <c r="V1289" s="16"/>
      <c r="W1289" s="16"/>
      <c r="X1289" s="16"/>
      <c r="Y1289" s="16"/>
      <c r="Z1289" s="16"/>
      <c r="AA1289" s="16"/>
      <c r="AB1289" s="16"/>
      <c r="AC1289" s="16"/>
      <c r="AD1289" s="16"/>
      <c r="AE1289" s="16"/>
      <c r="AF1289" s="16"/>
      <c r="AG1289" s="16"/>
      <c r="AH1289" s="16"/>
      <c r="AI1289" s="16"/>
      <c r="AJ1289" s="16"/>
      <c r="AK1289" s="16"/>
      <c r="AL1289" s="16"/>
      <c r="AM1289" s="16"/>
      <c r="AN1289" s="16"/>
      <c r="AO1289" s="16"/>
      <c r="AP1289" s="16"/>
      <c r="AQ1289" s="16"/>
      <c r="AR1289" s="16"/>
      <c r="AS1289" s="16"/>
      <c r="AT1289" s="16"/>
      <c r="AU1289" s="16"/>
      <c r="AV1289" s="16"/>
      <c r="AW1289" s="16"/>
      <c r="AX1289" s="16"/>
      <c r="AY1289" s="16"/>
      <c r="AZ1289" s="16"/>
      <c r="BA1289" s="16"/>
      <c r="BB1289" s="16"/>
      <c r="BC1289" s="16"/>
      <c r="BD1289" s="16"/>
      <c r="BE1289" s="16"/>
      <c r="BF1289" s="16"/>
      <c r="BG1289" s="16"/>
      <c r="BH1289" s="16"/>
      <c r="BI1289" s="16"/>
      <c r="BJ1289" s="16"/>
      <c r="BK1289" s="16"/>
      <c r="BL1289" s="16"/>
      <c r="BM1289" s="16"/>
      <c r="BN1289" s="16"/>
      <c r="BO1289" s="16"/>
      <c r="BP1289" s="16"/>
      <c r="BQ1289" s="16"/>
    </row>
    <row r="1290" spans="2:69" x14ac:dyDescent="0.25">
      <c r="B1290" s="6" t="s">
        <v>601</v>
      </c>
      <c r="C1290" s="16"/>
      <c r="D1290" s="16"/>
      <c r="E1290" s="16"/>
      <c r="F1290" s="16"/>
      <c r="G1290" s="16"/>
      <c r="H1290" s="16"/>
      <c r="I1290" s="16"/>
      <c r="J1290" s="16"/>
      <c r="K1290" s="16"/>
      <c r="L1290" s="16"/>
      <c r="M1290" s="16"/>
      <c r="N1290" s="16"/>
      <c r="O1290" s="16"/>
      <c r="P1290" s="16"/>
      <c r="Q1290" s="16"/>
      <c r="R1290" s="16"/>
      <c r="S1290" s="16"/>
      <c r="T1290" s="16"/>
      <c r="U1290" s="16"/>
      <c r="V1290" s="16"/>
      <c r="W1290" s="16"/>
      <c r="X1290" s="16"/>
      <c r="Y1290" s="16"/>
      <c r="Z1290" s="16"/>
      <c r="AA1290" s="16"/>
      <c r="AB1290" s="16"/>
      <c r="AC1290" s="16"/>
      <c r="AD1290" s="16"/>
      <c r="AE1290" s="16"/>
      <c r="AF1290" s="16"/>
      <c r="AG1290" s="16"/>
      <c r="AH1290" s="16"/>
      <c r="AI1290" s="16"/>
      <c r="AJ1290" s="16"/>
      <c r="AK1290" s="16"/>
      <c r="AL1290" s="16"/>
      <c r="AM1290" s="16"/>
      <c r="AN1290" s="16"/>
      <c r="AO1290" s="16"/>
      <c r="AP1290" s="16"/>
      <c r="AQ1290" s="16"/>
      <c r="AR1290" s="16"/>
      <c r="AS1290" s="16"/>
      <c r="AT1290" s="16"/>
      <c r="AU1290" s="16"/>
      <c r="AV1290" s="16"/>
      <c r="AW1290" s="16"/>
      <c r="AX1290" s="16"/>
      <c r="AY1290" s="16"/>
      <c r="AZ1290" s="16"/>
      <c r="BA1290" s="16"/>
      <c r="BB1290" s="16"/>
      <c r="BC1290" s="16"/>
      <c r="BD1290" s="16"/>
      <c r="BE1290" s="16"/>
      <c r="BF1290" s="16"/>
      <c r="BG1290" s="16"/>
      <c r="BH1290" s="16"/>
      <c r="BI1290" s="16"/>
      <c r="BJ1290" s="16"/>
      <c r="BK1290" s="16"/>
      <c r="BL1290" s="16"/>
      <c r="BM1290" s="16"/>
      <c r="BN1290" s="16"/>
      <c r="BO1290" s="16"/>
      <c r="BP1290" s="16"/>
      <c r="BQ1290" s="16"/>
    </row>
    <row r="1291" spans="2:69" x14ac:dyDescent="0.25">
      <c r="B1291" s="23" t="s">
        <v>70</v>
      </c>
      <c r="C1291" s="16"/>
      <c r="D1291" s="16"/>
      <c r="E1291" s="16"/>
      <c r="F1291" s="16"/>
      <c r="G1291" s="16"/>
      <c r="H1291" s="16"/>
      <c r="I1291" s="16"/>
      <c r="J1291" s="16"/>
      <c r="K1291" s="16"/>
      <c r="L1291" s="16"/>
      <c r="M1291" s="16"/>
      <c r="N1291" s="16"/>
      <c r="O1291" s="16"/>
      <c r="P1291" s="16"/>
      <c r="Q1291" s="16"/>
      <c r="R1291" s="16"/>
      <c r="S1291" s="16"/>
      <c r="T1291" s="16"/>
      <c r="U1291" s="16"/>
      <c r="V1291" s="16"/>
      <c r="W1291" s="16"/>
      <c r="X1291" s="16"/>
      <c r="Y1291" s="16"/>
      <c r="Z1291" s="16"/>
      <c r="AA1291" s="16"/>
      <c r="AB1291" s="16"/>
      <c r="AC1291" s="16"/>
      <c r="AD1291" s="16"/>
      <c r="AE1291" s="16"/>
      <c r="AF1291" s="16"/>
      <c r="AG1291" s="16"/>
      <c r="AH1291" s="16"/>
      <c r="AI1291" s="16"/>
      <c r="AJ1291" s="16"/>
      <c r="AK1291" s="16"/>
      <c r="AL1291" s="16"/>
      <c r="AM1291" s="16"/>
      <c r="AN1291" s="16"/>
      <c r="AO1291" s="16"/>
      <c r="AP1291" s="16"/>
      <c r="AQ1291" s="16"/>
      <c r="AR1291" s="16"/>
      <c r="AS1291" s="16"/>
      <c r="AT1291" s="16"/>
      <c r="AU1291" s="16"/>
      <c r="AV1291" s="16"/>
      <c r="AW1291" s="16"/>
      <c r="AX1291" s="16"/>
      <c r="AY1291" s="16"/>
      <c r="AZ1291" s="16"/>
      <c r="BA1291" s="16"/>
      <c r="BB1291" s="16"/>
      <c r="BC1291" s="16"/>
      <c r="BD1291" s="16"/>
      <c r="BE1291" s="16"/>
      <c r="BF1291" s="16"/>
      <c r="BG1291" s="16"/>
      <c r="BH1291" s="16"/>
      <c r="BI1291" s="16"/>
      <c r="BJ1291" s="16"/>
      <c r="BK1291" s="16"/>
      <c r="BL1291" s="16"/>
      <c r="BM1291" s="16"/>
      <c r="BN1291" s="16"/>
      <c r="BO1291" s="16"/>
      <c r="BP1291" s="16"/>
      <c r="BQ1291" s="16"/>
    </row>
    <row r="1292" spans="2:69" x14ac:dyDescent="0.25">
      <c r="B1292" t="s">
        <v>592</v>
      </c>
      <c r="C1292" s="16">
        <v>0.20986717267552199</v>
      </c>
      <c r="D1292" s="16">
        <v>0.22023809523809501</v>
      </c>
      <c r="E1292" s="16">
        <v>0.182572614107884</v>
      </c>
      <c r="F1292" s="16">
        <v>0.277089783281734</v>
      </c>
      <c r="G1292" s="16">
        <v>0.247093023255814</v>
      </c>
      <c r="H1292" s="16">
        <v>0.142640364188164</v>
      </c>
      <c r="I1292" s="16">
        <v>0.223203026481715</v>
      </c>
      <c r="J1292" s="16">
        <v>0.23737373737373699</v>
      </c>
      <c r="K1292" s="16">
        <v>0.42016806722689098</v>
      </c>
      <c r="L1292" s="16">
        <v>0.132743362831858</v>
      </c>
      <c r="M1292" s="16"/>
      <c r="N1292" s="16">
        <v>0.120481927710843</v>
      </c>
      <c r="O1292" s="16">
        <v>0.155555555555556</v>
      </c>
      <c r="P1292" s="16">
        <v>0.199065420560748</v>
      </c>
      <c r="Q1292" s="16">
        <v>0.25364963503649601</v>
      </c>
      <c r="R1292" s="16"/>
      <c r="S1292" s="16">
        <v>0.16539923954372601</v>
      </c>
      <c r="T1292" s="16">
        <v>0.17464114832535901</v>
      </c>
      <c r="U1292" s="16">
        <v>0.17456896551724099</v>
      </c>
      <c r="V1292" s="16">
        <v>0.157946692991115</v>
      </c>
      <c r="W1292" s="16">
        <v>0.239740820734341</v>
      </c>
      <c r="X1292" s="16">
        <v>0.25242718446601897</v>
      </c>
      <c r="Y1292" s="16">
        <v>0.30597014925373101</v>
      </c>
      <c r="Z1292" s="16"/>
      <c r="AA1292" s="16">
        <v>0.30393325387365899</v>
      </c>
      <c r="AB1292" s="16">
        <v>0.165924276169265</v>
      </c>
      <c r="AC1292" s="16"/>
      <c r="AD1292" s="16">
        <v>0.195035460992908</v>
      </c>
      <c r="AE1292" s="16">
        <v>0.215284974093264</v>
      </c>
      <c r="AF1292" s="16"/>
      <c r="AG1292" s="16">
        <v>0.162450592885375</v>
      </c>
      <c r="AH1292" s="16">
        <v>0.25364963503649601</v>
      </c>
      <c r="AI1292" s="16"/>
      <c r="AJ1292" s="16">
        <v>0.27138763814981598</v>
      </c>
      <c r="AK1292" s="16">
        <v>0.15670321896002801</v>
      </c>
      <c r="AL1292" s="16"/>
      <c r="AM1292" s="16">
        <v>9.0342679127725894E-2</v>
      </c>
      <c r="AN1292" s="16">
        <v>0.13258785942491999</v>
      </c>
      <c r="AO1292" s="16">
        <v>0.18664521319388599</v>
      </c>
      <c r="AP1292" s="16">
        <v>0.36736401673640201</v>
      </c>
      <c r="AQ1292" s="16"/>
      <c r="AR1292" s="16">
        <v>0.26100628930817599</v>
      </c>
      <c r="AS1292" s="16">
        <v>0.18777173913043499</v>
      </c>
      <c r="AT1292" s="16"/>
      <c r="AU1292" s="16">
        <v>0.23551171393341599</v>
      </c>
      <c r="AV1292" s="16">
        <v>0.20520296030500099</v>
      </c>
      <c r="AW1292" s="16"/>
      <c r="AX1292" s="16">
        <v>0.31095406360423999</v>
      </c>
      <c r="AY1292" s="16">
        <v>0.190454648269622</v>
      </c>
      <c r="AZ1292" s="16"/>
      <c r="BA1292" s="16">
        <v>0.25138121546961301</v>
      </c>
      <c r="BB1292" s="16">
        <v>0.20680521597391999</v>
      </c>
      <c r="BC1292" s="16"/>
      <c r="BD1292" s="16">
        <v>0.21675392670157101</v>
      </c>
      <c r="BE1292" s="16">
        <v>0.20834298957126299</v>
      </c>
      <c r="BF1292" s="16"/>
      <c r="BG1292" s="16">
        <v>0.30743243243243201</v>
      </c>
      <c r="BH1292" s="16">
        <v>0.20406111781262601</v>
      </c>
      <c r="BI1292" s="16"/>
      <c r="BJ1292" s="16">
        <v>0.32371794871794901</v>
      </c>
      <c r="BK1292" s="16">
        <v>0.194575979337064</v>
      </c>
      <c r="BL1292" s="16"/>
      <c r="BM1292" s="16">
        <v>0.291139240506329</v>
      </c>
      <c r="BN1292" s="16">
        <v>0.20328205128205101</v>
      </c>
      <c r="BO1292" s="16"/>
      <c r="BP1292" s="16">
        <v>0.26655629139072801</v>
      </c>
      <c r="BQ1292" s="16">
        <v>0.20252893270467201</v>
      </c>
    </row>
    <row r="1293" spans="2:69" x14ac:dyDescent="0.25">
      <c r="B1293" t="s">
        <v>593</v>
      </c>
      <c r="C1293" s="16">
        <v>0.37476280834914599</v>
      </c>
      <c r="D1293" s="16">
        <v>0.413690476190476</v>
      </c>
      <c r="E1293" s="16">
        <v>0.378976486860304</v>
      </c>
      <c r="F1293" s="16">
        <v>0.40402476780185798</v>
      </c>
      <c r="G1293" s="16">
        <v>0.415697674418605</v>
      </c>
      <c r="H1293" s="16">
        <v>0.31335356600910502</v>
      </c>
      <c r="I1293" s="16">
        <v>0.37074401008827201</v>
      </c>
      <c r="J1293" s="16">
        <v>0.37373737373737398</v>
      </c>
      <c r="K1293" s="16">
        <v>0.35294117647058798</v>
      </c>
      <c r="L1293" s="16">
        <v>0.46902654867256599</v>
      </c>
      <c r="M1293" s="16"/>
      <c r="N1293" s="16">
        <v>0.26867469879518102</v>
      </c>
      <c r="O1293" s="16">
        <v>0.34761904761904799</v>
      </c>
      <c r="P1293" s="16">
        <v>0.38224299065420603</v>
      </c>
      <c r="Q1293" s="16">
        <v>0.41021897810218999</v>
      </c>
      <c r="R1293" s="16"/>
      <c r="S1293" s="16">
        <v>0.27376425855513298</v>
      </c>
      <c r="T1293" s="16">
        <v>0.43301435406698602</v>
      </c>
      <c r="U1293" s="16">
        <v>0.39870689655172398</v>
      </c>
      <c r="V1293" s="16">
        <v>0.35636722606120402</v>
      </c>
      <c r="W1293" s="16">
        <v>0.40280777537797002</v>
      </c>
      <c r="X1293" s="16">
        <v>0.40194174757281598</v>
      </c>
      <c r="Y1293" s="16">
        <v>0.38805970149253699</v>
      </c>
      <c r="Z1293" s="16"/>
      <c r="AA1293" s="16">
        <v>0.420143027413588</v>
      </c>
      <c r="AB1293" s="16">
        <v>0.353563474387528</v>
      </c>
      <c r="AC1293" s="16"/>
      <c r="AD1293" s="16">
        <v>0.33829787234042602</v>
      </c>
      <c r="AE1293" s="16">
        <v>0.388082901554404</v>
      </c>
      <c r="AF1293" s="16"/>
      <c r="AG1293" s="16">
        <v>0.33636363636363598</v>
      </c>
      <c r="AH1293" s="16">
        <v>0.41021897810218999</v>
      </c>
      <c r="AI1293" s="16"/>
      <c r="AJ1293" s="16">
        <v>0.39623413835448201</v>
      </c>
      <c r="AK1293" s="16">
        <v>0.35620799434028999</v>
      </c>
      <c r="AL1293" s="16"/>
      <c r="AM1293" s="16">
        <v>0.146417445482866</v>
      </c>
      <c r="AN1293" s="16">
        <v>0.31070287539936098</v>
      </c>
      <c r="AO1293" s="16">
        <v>0.42156074014481099</v>
      </c>
      <c r="AP1293" s="16">
        <v>0.407531380753138</v>
      </c>
      <c r="AQ1293" s="16"/>
      <c r="AR1293" s="16">
        <v>0.41132075471698099</v>
      </c>
      <c r="AS1293" s="16">
        <v>0.35896739130434802</v>
      </c>
      <c r="AT1293" s="16"/>
      <c r="AU1293" s="16">
        <v>0.37237977805178801</v>
      </c>
      <c r="AV1293" s="16">
        <v>0.375196232339089</v>
      </c>
      <c r="AW1293" s="16"/>
      <c r="AX1293" s="16">
        <v>0.34157832744405198</v>
      </c>
      <c r="AY1293" s="16">
        <v>0.38113548970821098</v>
      </c>
      <c r="AZ1293" s="16"/>
      <c r="BA1293" s="16">
        <v>0.37016574585635398</v>
      </c>
      <c r="BB1293" s="16">
        <v>0.37510187449062798</v>
      </c>
      <c r="BC1293" s="16"/>
      <c r="BD1293" s="16">
        <v>0.391623036649215</v>
      </c>
      <c r="BE1293" s="16">
        <v>0.37103128621089199</v>
      </c>
      <c r="BF1293" s="16"/>
      <c r="BG1293" s="16">
        <v>0.35472972972972999</v>
      </c>
      <c r="BH1293" s="16">
        <v>0.375954965822276</v>
      </c>
      <c r="BI1293" s="16"/>
      <c r="BJ1293" s="16">
        <v>0.42628205128205099</v>
      </c>
      <c r="BK1293" s="16">
        <v>0.36784330606973697</v>
      </c>
      <c r="BL1293" s="16"/>
      <c r="BM1293" s="16">
        <v>0.39493670886075899</v>
      </c>
      <c r="BN1293" s="16">
        <v>0.37312820512820499</v>
      </c>
      <c r="BO1293" s="16"/>
      <c r="BP1293" s="16">
        <v>0.41721854304635803</v>
      </c>
      <c r="BQ1293" s="16">
        <v>0.36926703814830703</v>
      </c>
    </row>
    <row r="1294" spans="2:69" x14ac:dyDescent="0.25">
      <c r="B1294" t="s">
        <v>594</v>
      </c>
      <c r="C1294" s="16">
        <v>0.24838709677419399</v>
      </c>
      <c r="D1294" s="16">
        <v>0.233630952380952</v>
      </c>
      <c r="E1294" s="16">
        <v>0.291839557399723</v>
      </c>
      <c r="F1294" s="16">
        <v>0.22910216718266299</v>
      </c>
      <c r="G1294" s="16">
        <v>0.19767441860465099</v>
      </c>
      <c r="H1294" s="16">
        <v>0.29286798179059198</v>
      </c>
      <c r="I1294" s="16">
        <v>0.23833543505674701</v>
      </c>
      <c r="J1294" s="16">
        <v>0.20202020202020199</v>
      </c>
      <c r="K1294" s="16">
        <v>0.14285714285714299</v>
      </c>
      <c r="L1294" s="16">
        <v>0.221238938053097</v>
      </c>
      <c r="M1294" s="16"/>
      <c r="N1294" s="16">
        <v>0.29759036144578299</v>
      </c>
      <c r="O1294" s="16">
        <v>0.32222222222222202</v>
      </c>
      <c r="P1294" s="16">
        <v>0.24953271028037399</v>
      </c>
      <c r="Q1294" s="16">
        <v>0.21605839416058401</v>
      </c>
      <c r="R1294" s="16"/>
      <c r="S1294" s="16">
        <v>0.315589353612167</v>
      </c>
      <c r="T1294" s="16">
        <v>0.21770334928229701</v>
      </c>
      <c r="U1294" s="16">
        <v>0.27370689655172398</v>
      </c>
      <c r="V1294" s="16">
        <v>0.29318854886475798</v>
      </c>
      <c r="W1294" s="16">
        <v>0.24082073434125301</v>
      </c>
      <c r="X1294" s="16">
        <v>0.22524271844660201</v>
      </c>
      <c r="Y1294" s="16">
        <v>0.17761194029850699</v>
      </c>
      <c r="Z1294" s="16"/>
      <c r="AA1294" s="16">
        <v>0.183551847437426</v>
      </c>
      <c r="AB1294" s="16">
        <v>0.27867483296213802</v>
      </c>
      <c r="AC1294" s="16"/>
      <c r="AD1294" s="16">
        <v>0.26241134751772999</v>
      </c>
      <c r="AE1294" s="16">
        <v>0.24326424870466301</v>
      </c>
      <c r="AF1294" s="16"/>
      <c r="AG1294" s="16">
        <v>0.28339920948616598</v>
      </c>
      <c r="AH1294" s="16">
        <v>0.21605839416058401</v>
      </c>
      <c r="AI1294" s="16"/>
      <c r="AJ1294" s="16">
        <v>0.20794105607859201</v>
      </c>
      <c r="AK1294" s="16">
        <v>0.28333922886452101</v>
      </c>
      <c r="AL1294" s="16"/>
      <c r="AM1294" s="16">
        <v>0.29283489096573201</v>
      </c>
      <c r="AN1294" s="16">
        <v>0.301916932907348</v>
      </c>
      <c r="AO1294" s="16">
        <v>0.25703942075623498</v>
      </c>
      <c r="AP1294" s="16">
        <v>0.164016736401674</v>
      </c>
      <c r="AQ1294" s="16"/>
      <c r="AR1294" s="16">
        <v>0.21069182389937099</v>
      </c>
      <c r="AS1294" s="16">
        <v>0.26467391304347798</v>
      </c>
      <c r="AT1294" s="16"/>
      <c r="AU1294" s="16">
        <v>0.25030826140567197</v>
      </c>
      <c r="AV1294" s="16">
        <v>0.248037676609105</v>
      </c>
      <c r="AW1294" s="16"/>
      <c r="AX1294" s="16">
        <v>0.208480565371025</v>
      </c>
      <c r="AY1294" s="16">
        <v>0.25605066726984799</v>
      </c>
      <c r="AZ1294" s="16"/>
      <c r="BA1294" s="16">
        <v>0.17679558011049701</v>
      </c>
      <c r="BB1294" s="16">
        <v>0.25366748166259201</v>
      </c>
      <c r="BC1294" s="16"/>
      <c r="BD1294" s="16">
        <v>0.23036649214659699</v>
      </c>
      <c r="BE1294" s="16">
        <v>0.25237543453070699</v>
      </c>
      <c r="BF1294" s="16"/>
      <c r="BG1294" s="16">
        <v>0.212837837837838</v>
      </c>
      <c r="BH1294" s="16">
        <v>0.250502613590671</v>
      </c>
      <c r="BI1294" s="16"/>
      <c r="BJ1294" s="16">
        <v>0.16185897435897401</v>
      </c>
      <c r="BK1294" s="16">
        <v>0.26000860955660798</v>
      </c>
      <c r="BL1294" s="16"/>
      <c r="BM1294" s="16">
        <v>0.189873417721519</v>
      </c>
      <c r="BN1294" s="16">
        <v>0.253128205128205</v>
      </c>
      <c r="BO1294" s="16"/>
      <c r="BP1294" s="16">
        <v>0.205298013245033</v>
      </c>
      <c r="BQ1294" s="16">
        <v>0.25396485212173198</v>
      </c>
    </row>
    <row r="1295" spans="2:69" x14ac:dyDescent="0.25">
      <c r="B1295" t="s">
        <v>595</v>
      </c>
      <c r="C1295" s="16">
        <v>7.5901328273244806E-2</v>
      </c>
      <c r="D1295" s="16">
        <v>7.5892857142857095E-2</v>
      </c>
      <c r="E1295" s="16">
        <v>8.8520055325034597E-2</v>
      </c>
      <c r="F1295" s="16">
        <v>5.41795665634675E-2</v>
      </c>
      <c r="G1295" s="16">
        <v>6.1046511627907002E-2</v>
      </c>
      <c r="H1295" s="16">
        <v>9.0288315629742003E-2</v>
      </c>
      <c r="I1295" s="16">
        <v>8.0706179066834804E-2</v>
      </c>
      <c r="J1295" s="16">
        <v>6.0606060606060601E-2</v>
      </c>
      <c r="K1295" s="16">
        <v>2.5210084033613401E-2</v>
      </c>
      <c r="L1295" s="16">
        <v>8.8495575221238895E-2</v>
      </c>
      <c r="M1295" s="16"/>
      <c r="N1295" s="16">
        <v>0.1</v>
      </c>
      <c r="O1295" s="16">
        <v>8.2539682539682496E-2</v>
      </c>
      <c r="P1295" s="16">
        <v>8.7850467289719597E-2</v>
      </c>
      <c r="Q1295" s="16">
        <v>6.2408759124087602E-2</v>
      </c>
      <c r="R1295" s="16"/>
      <c r="S1295" s="16">
        <v>9.5057034220532299E-2</v>
      </c>
      <c r="T1295" s="16">
        <v>9.8086124401913902E-2</v>
      </c>
      <c r="U1295" s="16">
        <v>9.2672413793103495E-2</v>
      </c>
      <c r="V1295" s="16">
        <v>8.7857847976307996E-2</v>
      </c>
      <c r="W1295" s="16">
        <v>7.1274298056155497E-2</v>
      </c>
      <c r="X1295" s="16">
        <v>6.6019417475728204E-2</v>
      </c>
      <c r="Y1295" s="16">
        <v>4.1791044776119397E-2</v>
      </c>
      <c r="Z1295" s="16"/>
      <c r="AA1295" s="16">
        <v>6.1978545887961901E-2</v>
      </c>
      <c r="AB1295" s="16">
        <v>8.2405345211581299E-2</v>
      </c>
      <c r="AC1295" s="16"/>
      <c r="AD1295" s="16">
        <v>8.0851063829787198E-2</v>
      </c>
      <c r="AE1295" s="16">
        <v>7.4093264248704702E-2</v>
      </c>
      <c r="AF1295" s="16"/>
      <c r="AG1295" s="16">
        <v>9.0513833992094894E-2</v>
      </c>
      <c r="AH1295" s="16">
        <v>6.2408759124087602E-2</v>
      </c>
      <c r="AI1295" s="16"/>
      <c r="AJ1295" s="16">
        <v>5.8943921408104803E-2</v>
      </c>
      <c r="AK1295" s="16">
        <v>9.0555359037849295E-2</v>
      </c>
      <c r="AL1295" s="16"/>
      <c r="AM1295" s="16">
        <v>0.121495327102804</v>
      </c>
      <c r="AN1295" s="16">
        <v>9.6645367412140595E-2</v>
      </c>
      <c r="AO1295" s="16">
        <v>7.7634754625905106E-2</v>
      </c>
      <c r="AP1295" s="16">
        <v>3.8493723849372399E-2</v>
      </c>
      <c r="AQ1295" s="16"/>
      <c r="AR1295" s="16">
        <v>6.7924528301886805E-2</v>
      </c>
      <c r="AS1295" s="16">
        <v>7.9347826086956494E-2</v>
      </c>
      <c r="AT1295" s="16"/>
      <c r="AU1295" s="16">
        <v>5.9186189889025902E-2</v>
      </c>
      <c r="AV1295" s="16">
        <v>7.8941466696568693E-2</v>
      </c>
      <c r="AW1295" s="16"/>
      <c r="AX1295" s="16">
        <v>6.94935217903416E-2</v>
      </c>
      <c r="AY1295" s="16">
        <v>7.7131870617507398E-2</v>
      </c>
      <c r="AZ1295" s="16"/>
      <c r="BA1295" s="16">
        <v>9.3922651933701695E-2</v>
      </c>
      <c r="BB1295" s="16">
        <v>7.45721271393643E-2</v>
      </c>
      <c r="BC1295" s="16"/>
      <c r="BD1295" s="16">
        <v>7.8534031413612607E-2</v>
      </c>
      <c r="BE1295" s="16">
        <v>7.5318655851680197E-2</v>
      </c>
      <c r="BF1295" s="16"/>
      <c r="BG1295" s="16">
        <v>5.7432432432432401E-2</v>
      </c>
      <c r="BH1295" s="16">
        <v>7.70004020908725E-2</v>
      </c>
      <c r="BI1295" s="16"/>
      <c r="BJ1295" s="16">
        <v>5.4487179487179502E-2</v>
      </c>
      <c r="BK1295" s="16">
        <v>7.8777442961687497E-2</v>
      </c>
      <c r="BL1295" s="16"/>
      <c r="BM1295" s="16">
        <v>6.58227848101266E-2</v>
      </c>
      <c r="BN1295" s="16">
        <v>7.6717948717948695E-2</v>
      </c>
      <c r="BO1295" s="16"/>
      <c r="BP1295" s="16">
        <v>7.7814569536423794E-2</v>
      </c>
      <c r="BQ1295" s="16">
        <v>7.5653664809258503E-2</v>
      </c>
    </row>
    <row r="1296" spans="2:69" x14ac:dyDescent="0.25">
      <c r="B1296" t="s">
        <v>596</v>
      </c>
      <c r="C1296" s="16">
        <v>3.4155597722960201E-2</v>
      </c>
      <c r="D1296" s="16">
        <v>1.7857142857142901E-2</v>
      </c>
      <c r="E1296" s="16">
        <v>2.6279391424619599E-2</v>
      </c>
      <c r="F1296" s="16">
        <v>1.3931888544891601E-2</v>
      </c>
      <c r="G1296" s="16">
        <v>1.74418604651163E-2</v>
      </c>
      <c r="H1296" s="16">
        <v>6.2215477996965099E-2</v>
      </c>
      <c r="I1296" s="16">
        <v>4.41361916771753E-2</v>
      </c>
      <c r="J1296" s="16">
        <v>2.5252525252525301E-2</v>
      </c>
      <c r="K1296" s="16">
        <v>8.4033613445378096E-3</v>
      </c>
      <c r="L1296" s="16">
        <v>4.4247787610619503E-2</v>
      </c>
      <c r="M1296" s="16"/>
      <c r="N1296" s="16">
        <v>9.7590361445783105E-2</v>
      </c>
      <c r="O1296" s="16">
        <v>3.4920634920634901E-2</v>
      </c>
      <c r="P1296" s="16">
        <v>2.80373831775701E-2</v>
      </c>
      <c r="Q1296" s="16">
        <v>1.7153284671532799E-2</v>
      </c>
      <c r="R1296" s="16"/>
      <c r="S1296" s="16">
        <v>7.0342205323193893E-2</v>
      </c>
      <c r="T1296" s="16">
        <v>3.3492822966507199E-2</v>
      </c>
      <c r="U1296" s="16">
        <v>4.0948275862068999E-2</v>
      </c>
      <c r="V1296" s="16">
        <v>3.6525172754195499E-2</v>
      </c>
      <c r="W1296" s="16">
        <v>1.72786177105832E-2</v>
      </c>
      <c r="X1296" s="16">
        <v>2.0388349514563101E-2</v>
      </c>
      <c r="Y1296" s="16">
        <v>3.5820895522388103E-2</v>
      </c>
      <c r="Z1296" s="16"/>
      <c r="AA1296" s="16">
        <v>1.6090584028605501E-2</v>
      </c>
      <c r="AB1296" s="16">
        <v>4.2594654788418701E-2</v>
      </c>
      <c r="AC1296" s="16"/>
      <c r="AD1296" s="16">
        <v>4.1134751773049601E-2</v>
      </c>
      <c r="AE1296" s="16">
        <v>3.16062176165803E-2</v>
      </c>
      <c r="AF1296" s="16"/>
      <c r="AG1296" s="16">
        <v>5.2569169960474303E-2</v>
      </c>
      <c r="AH1296" s="16">
        <v>1.7153284671532799E-2</v>
      </c>
      <c r="AI1296" s="16"/>
      <c r="AJ1296" s="16">
        <v>2.9881293491608701E-2</v>
      </c>
      <c r="AK1296" s="16">
        <v>3.7849310222851103E-2</v>
      </c>
      <c r="AL1296" s="16"/>
      <c r="AM1296" s="16">
        <v>0.14018691588785001</v>
      </c>
      <c r="AN1296" s="16">
        <v>4.4728434504792303E-2</v>
      </c>
      <c r="AO1296" s="16">
        <v>2.3330651649235701E-2</v>
      </c>
      <c r="AP1296" s="16">
        <v>1.6736401673640201E-2</v>
      </c>
      <c r="AQ1296" s="16"/>
      <c r="AR1296" s="16">
        <v>2.5786163522012601E-2</v>
      </c>
      <c r="AS1296" s="16">
        <v>3.77717391304348E-2</v>
      </c>
      <c r="AT1296" s="16"/>
      <c r="AU1296" s="16">
        <v>3.69913686806412E-2</v>
      </c>
      <c r="AV1296" s="16">
        <v>3.3639829558196901E-2</v>
      </c>
      <c r="AW1296" s="16"/>
      <c r="AX1296" s="16">
        <v>3.5335689045936397E-2</v>
      </c>
      <c r="AY1296" s="16">
        <v>3.3928975344944601E-2</v>
      </c>
      <c r="AZ1296" s="16"/>
      <c r="BA1296" s="16">
        <v>2.7624309392265199E-2</v>
      </c>
      <c r="BB1296" s="16">
        <v>3.4637326813365898E-2</v>
      </c>
      <c r="BC1296" s="16"/>
      <c r="BD1296" s="16">
        <v>3.5602094240837698E-2</v>
      </c>
      <c r="BE1296" s="16">
        <v>3.3835457705677897E-2</v>
      </c>
      <c r="BF1296" s="16"/>
      <c r="BG1296" s="16">
        <v>3.7162162162162199E-2</v>
      </c>
      <c r="BH1296" s="16">
        <v>3.3976678729392799E-2</v>
      </c>
      <c r="BI1296" s="16"/>
      <c r="BJ1296" s="16">
        <v>1.2820512820512799E-2</v>
      </c>
      <c r="BK1296" s="16">
        <v>3.7021093413689199E-2</v>
      </c>
      <c r="BL1296" s="16"/>
      <c r="BM1296" s="16">
        <v>2.7848101265822801E-2</v>
      </c>
      <c r="BN1296" s="16">
        <v>3.46666666666667E-2</v>
      </c>
      <c r="BO1296" s="16"/>
      <c r="BP1296" s="16">
        <v>1.6556291390728499E-2</v>
      </c>
      <c r="BQ1296" s="16">
        <v>3.6433776253750501E-2</v>
      </c>
    </row>
    <row r="1297" spans="2:69" x14ac:dyDescent="0.25">
      <c r="B1297" t="s">
        <v>330</v>
      </c>
      <c r="C1297" s="16">
        <v>5.6925996204933597E-2</v>
      </c>
      <c r="D1297" s="16">
        <v>3.8690476190476199E-2</v>
      </c>
      <c r="E1297" s="16">
        <v>3.18118948824343E-2</v>
      </c>
      <c r="F1297" s="16">
        <v>2.1671826625387001E-2</v>
      </c>
      <c r="G1297" s="16">
        <v>6.1046511627907002E-2</v>
      </c>
      <c r="H1297" s="16">
        <v>9.8634294385432503E-2</v>
      </c>
      <c r="I1297" s="16">
        <v>4.2875157629255999E-2</v>
      </c>
      <c r="J1297" s="16">
        <v>0.10101010101010099</v>
      </c>
      <c r="K1297" s="16">
        <v>5.0420168067226899E-2</v>
      </c>
      <c r="L1297" s="16">
        <v>4.4247787610619503E-2</v>
      </c>
      <c r="M1297" s="16"/>
      <c r="N1297" s="16">
        <v>0.11566265060241</v>
      </c>
      <c r="O1297" s="16">
        <v>5.7142857142857099E-2</v>
      </c>
      <c r="P1297" s="16">
        <v>5.3271028037383199E-2</v>
      </c>
      <c r="Q1297" s="16">
        <v>4.0510948905109499E-2</v>
      </c>
      <c r="R1297" s="16"/>
      <c r="S1297" s="16">
        <v>7.9847908745247206E-2</v>
      </c>
      <c r="T1297" s="16">
        <v>4.3062200956937802E-2</v>
      </c>
      <c r="U1297" s="16">
        <v>1.93965517241379E-2</v>
      </c>
      <c r="V1297" s="16">
        <v>6.8114511352418597E-2</v>
      </c>
      <c r="W1297" s="16">
        <v>2.8077753779697599E-2</v>
      </c>
      <c r="X1297" s="16">
        <v>3.3980582524271802E-2</v>
      </c>
      <c r="Y1297" s="16">
        <v>5.0746268656716401E-2</v>
      </c>
      <c r="Z1297" s="16"/>
      <c r="AA1297" s="16">
        <v>1.4302741358760401E-2</v>
      </c>
      <c r="AB1297" s="16">
        <v>7.6837416481068996E-2</v>
      </c>
      <c r="AC1297" s="16"/>
      <c r="AD1297" s="16">
        <v>8.2269503546099298E-2</v>
      </c>
      <c r="AE1297" s="16">
        <v>4.7668393782383398E-2</v>
      </c>
      <c r="AF1297" s="16"/>
      <c r="AG1297" s="16">
        <v>7.4703557312253005E-2</v>
      </c>
      <c r="AH1297" s="16">
        <v>4.0510948905109499E-2</v>
      </c>
      <c r="AI1297" s="16"/>
      <c r="AJ1297" s="16">
        <v>3.56119525173966E-2</v>
      </c>
      <c r="AK1297" s="16">
        <v>7.5344888574460603E-2</v>
      </c>
      <c r="AL1297" s="16"/>
      <c r="AM1297" s="16">
        <v>0.208722741433022</v>
      </c>
      <c r="AN1297" s="16">
        <v>0.11341853035143799</v>
      </c>
      <c r="AO1297" s="16">
        <v>3.3789219629927598E-2</v>
      </c>
      <c r="AP1297" s="16">
        <v>5.8577405857740596E-3</v>
      </c>
      <c r="AQ1297" s="16"/>
      <c r="AR1297" s="16">
        <v>2.3270440251572301E-2</v>
      </c>
      <c r="AS1297" s="16">
        <v>7.1467391304347802E-2</v>
      </c>
      <c r="AT1297" s="16"/>
      <c r="AU1297" s="16">
        <v>4.5622688039457501E-2</v>
      </c>
      <c r="AV1297" s="16">
        <v>5.8981834492038601E-2</v>
      </c>
      <c r="AW1297" s="16"/>
      <c r="AX1297" s="16">
        <v>3.4157832744405203E-2</v>
      </c>
      <c r="AY1297" s="16">
        <v>6.1298348789866501E-2</v>
      </c>
      <c r="AZ1297" s="16"/>
      <c r="BA1297" s="16">
        <v>8.0110497237569106E-2</v>
      </c>
      <c r="BB1297" s="16">
        <v>5.5215973920130397E-2</v>
      </c>
      <c r="BC1297" s="16"/>
      <c r="BD1297" s="16">
        <v>4.7120418848167499E-2</v>
      </c>
      <c r="BE1297" s="16">
        <v>5.9096176129779798E-2</v>
      </c>
      <c r="BF1297" s="16"/>
      <c r="BG1297" s="16">
        <v>3.04054054054054E-2</v>
      </c>
      <c r="BH1297" s="16">
        <v>5.8504221954161599E-2</v>
      </c>
      <c r="BI1297" s="16"/>
      <c r="BJ1297" s="16">
        <v>2.0833333333333301E-2</v>
      </c>
      <c r="BK1297" s="16">
        <v>6.1773568661213897E-2</v>
      </c>
      <c r="BL1297" s="16"/>
      <c r="BM1297" s="16">
        <v>3.0379746835442999E-2</v>
      </c>
      <c r="BN1297" s="16">
        <v>5.9076923076923103E-2</v>
      </c>
      <c r="BO1297" s="16"/>
      <c r="BP1297" s="16">
        <v>1.6556291390728499E-2</v>
      </c>
      <c r="BQ1297" s="16">
        <v>6.2151735962280297E-2</v>
      </c>
    </row>
    <row r="1298" spans="2:69" x14ac:dyDescent="0.25">
      <c r="B1298" t="s">
        <v>597</v>
      </c>
      <c r="C1298" s="16">
        <v>0.58462998102466801</v>
      </c>
      <c r="D1298" s="16">
        <v>0.63392857142857095</v>
      </c>
      <c r="E1298" s="16">
        <v>0.561549100968188</v>
      </c>
      <c r="F1298" s="16">
        <v>0.68111455108359098</v>
      </c>
      <c r="G1298" s="16">
        <v>0.662790697674419</v>
      </c>
      <c r="H1298" s="16">
        <v>0.45599393019726903</v>
      </c>
      <c r="I1298" s="16">
        <v>0.59394703656998704</v>
      </c>
      <c r="J1298" s="16">
        <v>0.61111111111111105</v>
      </c>
      <c r="K1298" s="16">
        <v>0.77310924369747902</v>
      </c>
      <c r="L1298" s="16">
        <v>0.60176991150442505</v>
      </c>
      <c r="M1298" s="16"/>
      <c r="N1298" s="16">
        <v>0.38915662650602401</v>
      </c>
      <c r="O1298" s="16">
        <v>0.50317460317460305</v>
      </c>
      <c r="P1298" s="16">
        <v>0.58130841121495302</v>
      </c>
      <c r="Q1298" s="16">
        <v>0.66386861313868595</v>
      </c>
      <c r="R1298" s="16"/>
      <c r="S1298" s="16">
        <v>0.43916349809885902</v>
      </c>
      <c r="T1298" s="16">
        <v>0.607655502392344</v>
      </c>
      <c r="U1298" s="16">
        <v>0.57327586206896597</v>
      </c>
      <c r="V1298" s="16">
        <v>0.51431391905232005</v>
      </c>
      <c r="W1298" s="16">
        <v>0.64254859611231097</v>
      </c>
      <c r="X1298" s="16">
        <v>0.65436893203883495</v>
      </c>
      <c r="Y1298" s="16">
        <v>0.69402985074626899</v>
      </c>
      <c r="Z1298" s="16"/>
      <c r="AA1298" s="16">
        <v>0.72407628128724699</v>
      </c>
      <c r="AB1298" s="16">
        <v>0.51948775055679297</v>
      </c>
      <c r="AC1298" s="16"/>
      <c r="AD1298" s="16">
        <v>0.53333333333333299</v>
      </c>
      <c r="AE1298" s="16">
        <v>0.60336787564766803</v>
      </c>
      <c r="AF1298" s="16"/>
      <c r="AG1298" s="16">
        <v>0.49881422924901198</v>
      </c>
      <c r="AH1298" s="16">
        <v>0.66386861313868595</v>
      </c>
      <c r="AI1298" s="16"/>
      <c r="AJ1298" s="16">
        <v>0.66762177650429799</v>
      </c>
      <c r="AK1298" s="16">
        <v>0.51291121330031797</v>
      </c>
      <c r="AL1298" s="16"/>
      <c r="AM1298" s="16">
        <v>0.23676012461059201</v>
      </c>
      <c r="AN1298" s="16">
        <v>0.443290734824281</v>
      </c>
      <c r="AO1298" s="16">
        <v>0.60820595333869698</v>
      </c>
      <c r="AP1298" s="16">
        <v>0.77489539748953995</v>
      </c>
      <c r="AQ1298" s="16"/>
      <c r="AR1298" s="16">
        <v>0.67232704402515697</v>
      </c>
      <c r="AS1298" s="16">
        <v>0.54673913043478295</v>
      </c>
      <c r="AT1298" s="16"/>
      <c r="AU1298" s="16">
        <v>0.60789149198520298</v>
      </c>
      <c r="AV1298" s="16">
        <v>0.58039919264409101</v>
      </c>
      <c r="AW1298" s="16"/>
      <c r="AX1298" s="16">
        <v>0.65253239104829197</v>
      </c>
      <c r="AY1298" s="16">
        <v>0.57159013797783298</v>
      </c>
      <c r="AZ1298" s="16"/>
      <c r="BA1298" s="16">
        <v>0.62154696132596698</v>
      </c>
      <c r="BB1298" s="16">
        <v>0.58190709046454803</v>
      </c>
      <c r="BC1298" s="16"/>
      <c r="BD1298" s="16">
        <v>0.60837696335078495</v>
      </c>
      <c r="BE1298" s="16">
        <v>0.57937427578215495</v>
      </c>
      <c r="BF1298" s="16"/>
      <c r="BG1298" s="16">
        <v>0.66216216216216195</v>
      </c>
      <c r="BH1298" s="16">
        <v>0.58001608363490198</v>
      </c>
      <c r="BI1298" s="16"/>
      <c r="BJ1298" s="16">
        <v>0.75</v>
      </c>
      <c r="BK1298" s="16">
        <v>0.56241928540680197</v>
      </c>
      <c r="BL1298" s="16"/>
      <c r="BM1298" s="16">
        <v>0.68607594936708904</v>
      </c>
      <c r="BN1298" s="16">
        <v>0.57641025641025601</v>
      </c>
      <c r="BO1298" s="16"/>
      <c r="BP1298" s="16">
        <v>0.68377483443708598</v>
      </c>
      <c r="BQ1298" s="16">
        <v>0.57179597085297895</v>
      </c>
    </row>
    <row r="1299" spans="2:69" x14ac:dyDescent="0.25">
      <c r="B1299" t="s">
        <v>598</v>
      </c>
      <c r="C1299" s="16">
        <v>0.11005692599620499</v>
      </c>
      <c r="D1299" s="16">
        <v>9.375E-2</v>
      </c>
      <c r="E1299" s="16">
        <v>0.114799446749654</v>
      </c>
      <c r="F1299" s="16">
        <v>6.8111455108359101E-2</v>
      </c>
      <c r="G1299" s="16">
        <v>7.8488372093023298E-2</v>
      </c>
      <c r="H1299" s="16">
        <v>0.15250379362670699</v>
      </c>
      <c r="I1299" s="16">
        <v>0.12484237074401</v>
      </c>
      <c r="J1299" s="16">
        <v>8.5858585858585898E-2</v>
      </c>
      <c r="K1299" s="16">
        <v>3.3613445378151301E-2</v>
      </c>
      <c r="L1299" s="16">
        <v>0.132743362831858</v>
      </c>
      <c r="M1299" s="16"/>
      <c r="N1299" s="16">
        <v>0.19759036144578301</v>
      </c>
      <c r="O1299" s="16">
        <v>0.117460317460317</v>
      </c>
      <c r="P1299" s="16">
        <v>0.11588785046729</v>
      </c>
      <c r="Q1299" s="16">
        <v>7.9562043795620402E-2</v>
      </c>
      <c r="R1299" s="16"/>
      <c r="S1299" s="16">
        <v>0.16539923954372601</v>
      </c>
      <c r="T1299" s="16">
        <v>0.13157894736842099</v>
      </c>
      <c r="U1299" s="16">
        <v>0.13362068965517199</v>
      </c>
      <c r="V1299" s="16">
        <v>0.124383020730503</v>
      </c>
      <c r="W1299" s="16">
        <v>8.8552915766738696E-2</v>
      </c>
      <c r="X1299" s="16">
        <v>8.6407766990291304E-2</v>
      </c>
      <c r="Y1299" s="16">
        <v>7.7611940298507501E-2</v>
      </c>
      <c r="Z1299" s="16"/>
      <c r="AA1299" s="16">
        <v>7.8069129916567295E-2</v>
      </c>
      <c r="AB1299" s="16">
        <v>0.125</v>
      </c>
      <c r="AC1299" s="16"/>
      <c r="AD1299" s="16">
        <v>0.121985815602837</v>
      </c>
      <c r="AE1299" s="16">
        <v>0.10569948186528499</v>
      </c>
      <c r="AF1299" s="16"/>
      <c r="AG1299" s="16">
        <v>0.14308300395256901</v>
      </c>
      <c r="AH1299" s="16">
        <v>7.9562043795620402E-2</v>
      </c>
      <c r="AI1299" s="16"/>
      <c r="AJ1299" s="16">
        <v>8.8825214899713498E-2</v>
      </c>
      <c r="AK1299" s="16">
        <v>0.12840466926069999</v>
      </c>
      <c r="AL1299" s="16"/>
      <c r="AM1299" s="16">
        <v>0.26168224299065401</v>
      </c>
      <c r="AN1299" s="16">
        <v>0.141373801916933</v>
      </c>
      <c r="AO1299" s="16">
        <v>0.100965406275141</v>
      </c>
      <c r="AP1299" s="16">
        <v>5.5230125523012603E-2</v>
      </c>
      <c r="AQ1299" s="16"/>
      <c r="AR1299" s="16">
        <v>9.3710691823899406E-2</v>
      </c>
      <c r="AS1299" s="16">
        <v>0.117119565217391</v>
      </c>
      <c r="AT1299" s="16"/>
      <c r="AU1299" s="16">
        <v>9.6177558569667101E-2</v>
      </c>
      <c r="AV1299" s="16">
        <v>0.112581296254766</v>
      </c>
      <c r="AW1299" s="16"/>
      <c r="AX1299" s="16">
        <v>0.104829210836278</v>
      </c>
      <c r="AY1299" s="16">
        <v>0.111060845962452</v>
      </c>
      <c r="AZ1299" s="16"/>
      <c r="BA1299" s="16">
        <v>0.121546961325967</v>
      </c>
      <c r="BB1299" s="16">
        <v>0.10920945395273</v>
      </c>
      <c r="BC1299" s="16"/>
      <c r="BD1299" s="16">
        <v>0.11413612565445</v>
      </c>
      <c r="BE1299" s="16">
        <v>0.109154113557358</v>
      </c>
      <c r="BF1299" s="16"/>
      <c r="BG1299" s="16">
        <v>9.45945945945946E-2</v>
      </c>
      <c r="BH1299" s="16">
        <v>0.110977080820265</v>
      </c>
      <c r="BI1299" s="16"/>
      <c r="BJ1299" s="16">
        <v>6.7307692307692304E-2</v>
      </c>
      <c r="BK1299" s="16">
        <v>0.115798536375377</v>
      </c>
      <c r="BL1299" s="16"/>
      <c r="BM1299" s="16">
        <v>9.3670886075949394E-2</v>
      </c>
      <c r="BN1299" s="16">
        <v>0.111384615384615</v>
      </c>
      <c r="BO1299" s="16"/>
      <c r="BP1299" s="16">
        <v>9.43708609271523E-2</v>
      </c>
      <c r="BQ1299" s="16">
        <v>0.112087441063009</v>
      </c>
    </row>
    <row r="1300" spans="2:69" x14ac:dyDescent="0.25">
      <c r="B1300" t="s">
        <v>156</v>
      </c>
      <c r="C1300" s="16">
        <v>0.47457305502846298</v>
      </c>
      <c r="D1300" s="16">
        <v>0.54017857142857095</v>
      </c>
      <c r="E1300" s="16">
        <v>0.44674965421853402</v>
      </c>
      <c r="F1300" s="16">
        <v>0.61300309597523195</v>
      </c>
      <c r="G1300" s="16">
        <v>0.58430232558139505</v>
      </c>
      <c r="H1300" s="16">
        <v>0.30349013657056101</v>
      </c>
      <c r="I1300" s="16">
        <v>0.46910466582597699</v>
      </c>
      <c r="J1300" s="16">
        <v>0.52525252525252497</v>
      </c>
      <c r="K1300" s="16">
        <v>0.73949579831932799</v>
      </c>
      <c r="L1300" s="16">
        <v>0.46902654867256599</v>
      </c>
      <c r="M1300" s="16"/>
      <c r="N1300" s="16">
        <v>0.19156626506024099</v>
      </c>
      <c r="O1300" s="16">
        <v>0.38571428571428601</v>
      </c>
      <c r="P1300" s="16">
        <v>0.46542056074766402</v>
      </c>
      <c r="Q1300" s="16">
        <v>0.58430656934306602</v>
      </c>
      <c r="R1300" s="16"/>
      <c r="S1300" s="16">
        <v>0.27376425855513298</v>
      </c>
      <c r="T1300" s="16">
        <v>0.47607655502392299</v>
      </c>
      <c r="U1300" s="16">
        <v>0.43965517241379298</v>
      </c>
      <c r="V1300" s="16">
        <v>0.38993089832181599</v>
      </c>
      <c r="W1300" s="16">
        <v>0.55399568034557201</v>
      </c>
      <c r="X1300" s="16">
        <v>0.56796116504854399</v>
      </c>
      <c r="Y1300" s="16">
        <v>0.61641791044776095</v>
      </c>
      <c r="Z1300" s="16"/>
      <c r="AA1300" s="16">
        <v>0.64600715137067899</v>
      </c>
      <c r="AB1300" s="16">
        <v>0.39448775055679303</v>
      </c>
      <c r="AC1300" s="16"/>
      <c r="AD1300" s="16">
        <v>0.41134751773049599</v>
      </c>
      <c r="AE1300" s="16">
        <v>0.49766839378238298</v>
      </c>
      <c r="AF1300" s="16"/>
      <c r="AG1300" s="16">
        <v>0.35573122529644302</v>
      </c>
      <c r="AH1300" s="16">
        <v>0.58430656934306602</v>
      </c>
      <c r="AI1300" s="16"/>
      <c r="AJ1300" s="16">
        <v>0.57879656160458404</v>
      </c>
      <c r="AK1300" s="16">
        <v>0.38450654403961798</v>
      </c>
      <c r="AL1300" s="16"/>
      <c r="AM1300" s="16">
        <v>-2.4922118380062301E-2</v>
      </c>
      <c r="AN1300" s="16">
        <v>0.301916932907348</v>
      </c>
      <c r="AO1300" s="16">
        <v>0.50724054706355604</v>
      </c>
      <c r="AP1300" s="16">
        <v>0.71966527196652696</v>
      </c>
      <c r="AQ1300" s="16"/>
      <c r="AR1300" s="16">
        <v>0.57861635220125796</v>
      </c>
      <c r="AS1300" s="16">
        <v>0.42961956521739098</v>
      </c>
      <c r="AT1300" s="16"/>
      <c r="AU1300" s="16">
        <v>0.51171393341553595</v>
      </c>
      <c r="AV1300" s="16">
        <v>0.46781789638932503</v>
      </c>
      <c r="AW1300" s="16"/>
      <c r="AX1300" s="16">
        <v>0.54770318021201403</v>
      </c>
      <c r="AY1300" s="16">
        <v>0.46052929201538101</v>
      </c>
      <c r="AZ1300" s="16"/>
      <c r="BA1300" s="16">
        <v>0.5</v>
      </c>
      <c r="BB1300" s="16">
        <v>0.47269763651181701</v>
      </c>
      <c r="BC1300" s="16"/>
      <c r="BD1300" s="16">
        <v>0.49424083769633498</v>
      </c>
      <c r="BE1300" s="16">
        <v>0.47022016222479701</v>
      </c>
      <c r="BF1300" s="16"/>
      <c r="BG1300" s="16">
        <v>0.56756756756756799</v>
      </c>
      <c r="BH1300" s="16">
        <v>0.46903900281463601</v>
      </c>
      <c r="BI1300" s="16"/>
      <c r="BJ1300" s="16">
        <v>0.68269230769230804</v>
      </c>
      <c r="BK1300" s="16">
        <v>0.44662074903142501</v>
      </c>
      <c r="BL1300" s="16"/>
      <c r="BM1300" s="16">
        <v>0.59240506329113896</v>
      </c>
      <c r="BN1300" s="16">
        <v>0.46502564102564098</v>
      </c>
      <c r="BO1300" s="16"/>
      <c r="BP1300" s="16">
        <v>0.58940397350993401</v>
      </c>
      <c r="BQ1300" s="16">
        <v>0.45970852978997001</v>
      </c>
    </row>
    <row r="1301" spans="2:69" x14ac:dyDescent="0.25">
      <c r="C1301" s="16"/>
      <c r="D1301" s="16"/>
      <c r="E1301" s="16"/>
      <c r="F1301" s="16"/>
      <c r="G1301" s="16"/>
      <c r="H1301" s="16"/>
      <c r="I1301" s="16"/>
      <c r="J1301" s="16"/>
      <c r="K1301" s="16"/>
      <c r="L1301" s="16"/>
      <c r="M1301" s="16"/>
      <c r="N1301" s="16"/>
      <c r="O1301" s="16"/>
      <c r="P1301" s="16"/>
      <c r="Q1301" s="16"/>
      <c r="R1301" s="16"/>
      <c r="S1301" s="16"/>
      <c r="T1301" s="16"/>
      <c r="U1301" s="16"/>
      <c r="V1301" s="16"/>
      <c r="W1301" s="16"/>
      <c r="X1301" s="16"/>
      <c r="Y1301" s="16"/>
      <c r="Z1301" s="16"/>
      <c r="AA1301" s="16"/>
      <c r="AB1301" s="16"/>
      <c r="AC1301" s="16"/>
      <c r="AD1301" s="16"/>
      <c r="AE1301" s="16"/>
      <c r="AF1301" s="16"/>
      <c r="AG1301" s="16"/>
      <c r="AH1301" s="16"/>
      <c r="AI1301" s="16"/>
      <c r="AJ1301" s="16"/>
      <c r="AK1301" s="16"/>
      <c r="AL1301" s="16"/>
      <c r="AM1301" s="16"/>
      <c r="AN1301" s="16"/>
      <c r="AO1301" s="16"/>
      <c r="AP1301" s="16"/>
      <c r="AQ1301" s="16"/>
      <c r="AR1301" s="16"/>
      <c r="AS1301" s="16"/>
      <c r="AT1301" s="16"/>
      <c r="AU1301" s="16"/>
      <c r="AV1301" s="16"/>
      <c r="AW1301" s="16"/>
      <c r="AX1301" s="16"/>
      <c r="AY1301" s="16"/>
      <c r="AZ1301" s="16"/>
      <c r="BA1301" s="16"/>
      <c r="BB1301" s="16"/>
      <c r="BC1301" s="16"/>
      <c r="BD1301" s="16"/>
      <c r="BE1301" s="16"/>
      <c r="BF1301" s="16"/>
      <c r="BG1301" s="16"/>
      <c r="BH1301" s="16"/>
      <c r="BI1301" s="16"/>
      <c r="BJ1301" s="16"/>
      <c r="BK1301" s="16"/>
      <c r="BL1301" s="16"/>
      <c r="BM1301" s="16"/>
      <c r="BN1301" s="16"/>
      <c r="BO1301" s="16"/>
      <c r="BP1301" s="16"/>
      <c r="BQ1301" s="16"/>
    </row>
    <row r="1302" spans="2:69" x14ac:dyDescent="0.25">
      <c r="B1302" s="6" t="s">
        <v>602</v>
      </c>
      <c r="C1302" s="16"/>
      <c r="D1302" s="16"/>
      <c r="E1302" s="16"/>
      <c r="F1302" s="16"/>
      <c r="G1302" s="16"/>
      <c r="H1302" s="16"/>
      <c r="I1302" s="16"/>
      <c r="J1302" s="16"/>
      <c r="K1302" s="16"/>
      <c r="L1302" s="16"/>
      <c r="M1302" s="16"/>
      <c r="N1302" s="16"/>
      <c r="O1302" s="16"/>
      <c r="P1302" s="16"/>
      <c r="Q1302" s="16"/>
      <c r="R1302" s="16"/>
      <c r="S1302" s="16"/>
      <c r="T1302" s="16"/>
      <c r="U1302" s="16"/>
      <c r="V1302" s="16"/>
      <c r="W1302" s="16"/>
      <c r="X1302" s="16"/>
      <c r="Y1302" s="16"/>
      <c r="Z1302" s="16"/>
      <c r="AA1302" s="16"/>
      <c r="AB1302" s="16"/>
      <c r="AC1302" s="16"/>
      <c r="AD1302" s="16"/>
      <c r="AE1302" s="16"/>
      <c r="AF1302" s="16"/>
      <c r="AG1302" s="16"/>
      <c r="AH1302" s="16"/>
      <c r="AI1302" s="16"/>
      <c r="AJ1302" s="16"/>
      <c r="AK1302" s="16"/>
      <c r="AL1302" s="16"/>
      <c r="AM1302" s="16"/>
      <c r="AN1302" s="16"/>
      <c r="AO1302" s="16"/>
      <c r="AP1302" s="16"/>
      <c r="AQ1302" s="16"/>
      <c r="AR1302" s="16"/>
      <c r="AS1302" s="16"/>
      <c r="AT1302" s="16"/>
      <c r="AU1302" s="16"/>
      <c r="AV1302" s="16"/>
      <c r="AW1302" s="16"/>
      <c r="AX1302" s="16"/>
      <c r="AY1302" s="16"/>
      <c r="AZ1302" s="16"/>
      <c r="BA1302" s="16"/>
      <c r="BB1302" s="16"/>
      <c r="BC1302" s="16"/>
      <c r="BD1302" s="16"/>
      <c r="BE1302" s="16"/>
      <c r="BF1302" s="16"/>
      <c r="BG1302" s="16"/>
      <c r="BH1302" s="16"/>
      <c r="BI1302" s="16"/>
      <c r="BJ1302" s="16"/>
      <c r="BK1302" s="16"/>
      <c r="BL1302" s="16"/>
      <c r="BM1302" s="16"/>
      <c r="BN1302" s="16"/>
      <c r="BO1302" s="16"/>
      <c r="BP1302" s="16"/>
      <c r="BQ1302" s="16"/>
    </row>
    <row r="1303" spans="2:69" x14ac:dyDescent="0.25">
      <c r="B1303" s="23" t="s">
        <v>70</v>
      </c>
      <c r="C1303" s="16"/>
      <c r="D1303" s="16"/>
      <c r="E1303" s="16"/>
      <c r="F1303" s="16"/>
      <c r="G1303" s="16"/>
      <c r="H1303" s="16"/>
      <c r="I1303" s="16"/>
      <c r="J1303" s="16"/>
      <c r="K1303" s="16"/>
      <c r="L1303" s="16"/>
      <c r="M1303" s="16"/>
      <c r="N1303" s="16"/>
      <c r="O1303" s="16"/>
      <c r="P1303" s="16"/>
      <c r="Q1303" s="16"/>
      <c r="R1303" s="16"/>
      <c r="S1303" s="16"/>
      <c r="T1303" s="16"/>
      <c r="U1303" s="16"/>
      <c r="V1303" s="16"/>
      <c r="W1303" s="16"/>
      <c r="X1303" s="16"/>
      <c r="Y1303" s="16"/>
      <c r="Z1303" s="16"/>
      <c r="AA1303" s="16"/>
      <c r="AB1303" s="16"/>
      <c r="AC1303" s="16"/>
      <c r="AD1303" s="16"/>
      <c r="AE1303" s="16"/>
      <c r="AF1303" s="16"/>
      <c r="AG1303" s="16"/>
      <c r="AH1303" s="16"/>
      <c r="AI1303" s="16"/>
      <c r="AJ1303" s="16"/>
      <c r="AK1303" s="16"/>
      <c r="AL1303" s="16"/>
      <c r="AM1303" s="16"/>
      <c r="AN1303" s="16"/>
      <c r="AO1303" s="16"/>
      <c r="AP1303" s="16"/>
      <c r="AQ1303" s="16"/>
      <c r="AR1303" s="16"/>
      <c r="AS1303" s="16"/>
      <c r="AT1303" s="16"/>
      <c r="AU1303" s="16"/>
      <c r="AV1303" s="16"/>
      <c r="AW1303" s="16"/>
      <c r="AX1303" s="16"/>
      <c r="AY1303" s="16"/>
      <c r="AZ1303" s="16"/>
      <c r="BA1303" s="16"/>
      <c r="BB1303" s="16"/>
      <c r="BC1303" s="16"/>
      <c r="BD1303" s="16"/>
      <c r="BE1303" s="16"/>
      <c r="BF1303" s="16"/>
      <c r="BG1303" s="16"/>
      <c r="BH1303" s="16"/>
      <c r="BI1303" s="16"/>
      <c r="BJ1303" s="16"/>
      <c r="BK1303" s="16"/>
      <c r="BL1303" s="16"/>
      <c r="BM1303" s="16"/>
      <c r="BN1303" s="16"/>
      <c r="BO1303" s="16"/>
      <c r="BP1303" s="16"/>
      <c r="BQ1303" s="16"/>
    </row>
    <row r="1304" spans="2:69" x14ac:dyDescent="0.25">
      <c r="B1304" t="s">
        <v>592</v>
      </c>
      <c r="C1304" s="16">
        <v>0.29886148007590102</v>
      </c>
      <c r="D1304" s="16">
        <v>0.288690476190476</v>
      </c>
      <c r="E1304" s="16">
        <v>0.26970954356846499</v>
      </c>
      <c r="F1304" s="16">
        <v>0.36687306501548</v>
      </c>
      <c r="G1304" s="16">
        <v>0.30377906976744201</v>
      </c>
      <c r="H1304" s="16">
        <v>0.22761760242792101</v>
      </c>
      <c r="I1304" s="16">
        <v>0.37831021437578799</v>
      </c>
      <c r="J1304" s="16">
        <v>0.29797979797979801</v>
      </c>
      <c r="K1304" s="16">
        <v>0.378151260504202</v>
      </c>
      <c r="L1304" s="16">
        <v>0.31858407079646001</v>
      </c>
      <c r="M1304" s="16"/>
      <c r="N1304" s="16">
        <v>0.15301204819277101</v>
      </c>
      <c r="O1304" s="16">
        <v>0.22539682539682501</v>
      </c>
      <c r="P1304" s="16">
        <v>0.31308411214953302</v>
      </c>
      <c r="Q1304" s="16">
        <v>0.354379562043796</v>
      </c>
      <c r="R1304" s="16"/>
      <c r="S1304" s="16">
        <v>0.21482889733840299</v>
      </c>
      <c r="T1304" s="16">
        <v>0.31578947368421101</v>
      </c>
      <c r="U1304" s="16">
        <v>0.306034482758621</v>
      </c>
      <c r="V1304" s="16">
        <v>0.216189536031589</v>
      </c>
      <c r="W1304" s="16">
        <v>0.31425485961123101</v>
      </c>
      <c r="X1304" s="16">
        <v>0.36796116504854398</v>
      </c>
      <c r="Y1304" s="16">
        <v>0.41044776119402998</v>
      </c>
      <c r="Z1304" s="16"/>
      <c r="AA1304" s="16">
        <v>0.40643623361144199</v>
      </c>
      <c r="AB1304" s="16">
        <v>0.24860801781737199</v>
      </c>
      <c r="AC1304" s="16"/>
      <c r="AD1304" s="16">
        <v>0.28794326241134799</v>
      </c>
      <c r="AE1304" s="16">
        <v>0.302849740932642</v>
      </c>
      <c r="AF1304" s="16"/>
      <c r="AG1304" s="16">
        <v>0.23873517786561299</v>
      </c>
      <c r="AH1304" s="16">
        <v>0.354379562043796</v>
      </c>
      <c r="AI1304" s="16"/>
      <c r="AJ1304" s="16">
        <v>0.40278346295538298</v>
      </c>
      <c r="AK1304" s="16">
        <v>0.20905553590378501</v>
      </c>
      <c r="AL1304" s="16"/>
      <c r="AM1304" s="16">
        <v>8.7227414330218106E-2</v>
      </c>
      <c r="AN1304" s="16">
        <v>0.154952076677316</v>
      </c>
      <c r="AO1304" s="16">
        <v>0.29847144006435999</v>
      </c>
      <c r="AP1304" s="16">
        <v>0.50460251046025095</v>
      </c>
      <c r="AQ1304" s="16"/>
      <c r="AR1304" s="16">
        <v>0.35849056603773599</v>
      </c>
      <c r="AS1304" s="16">
        <v>0.27309782608695699</v>
      </c>
      <c r="AT1304" s="16"/>
      <c r="AU1304" s="16">
        <v>0.323057953144266</v>
      </c>
      <c r="AV1304" s="16">
        <v>0.29446064139941702</v>
      </c>
      <c r="AW1304" s="16"/>
      <c r="AX1304" s="16">
        <v>0.36631330977620702</v>
      </c>
      <c r="AY1304" s="16">
        <v>0.28590816557339999</v>
      </c>
      <c r="AZ1304" s="16"/>
      <c r="BA1304" s="16">
        <v>0.31491712707182301</v>
      </c>
      <c r="BB1304" s="16">
        <v>0.29767726161369201</v>
      </c>
      <c r="BC1304" s="16"/>
      <c r="BD1304" s="16">
        <v>0.29005235602094198</v>
      </c>
      <c r="BE1304" s="16">
        <v>0.300811123986095</v>
      </c>
      <c r="BF1304" s="16"/>
      <c r="BG1304" s="16">
        <v>0.41891891891891903</v>
      </c>
      <c r="BH1304" s="16">
        <v>0.29171692802573401</v>
      </c>
      <c r="BI1304" s="16"/>
      <c r="BJ1304" s="16">
        <v>0.38621794871794901</v>
      </c>
      <c r="BK1304" s="16">
        <v>0.287128712871287</v>
      </c>
      <c r="BL1304" s="16"/>
      <c r="BM1304" s="16">
        <v>0.367088607594937</v>
      </c>
      <c r="BN1304" s="16">
        <v>0.293333333333333</v>
      </c>
      <c r="BO1304" s="16"/>
      <c r="BP1304" s="16">
        <v>0.37417218543046399</v>
      </c>
      <c r="BQ1304" s="16">
        <v>0.28911273039005603</v>
      </c>
    </row>
    <row r="1305" spans="2:69" x14ac:dyDescent="0.25">
      <c r="B1305" t="s">
        <v>593</v>
      </c>
      <c r="C1305" s="16">
        <v>0.386527514231499</v>
      </c>
      <c r="D1305" s="16">
        <v>0.42708333333333298</v>
      </c>
      <c r="E1305" s="16">
        <v>0.439834024896266</v>
      </c>
      <c r="F1305" s="16">
        <v>0.39783281733746101</v>
      </c>
      <c r="G1305" s="16">
        <v>0.40261627906976699</v>
      </c>
      <c r="H1305" s="16">
        <v>0.33763277693475002</v>
      </c>
      <c r="I1305" s="16">
        <v>0.358133669609079</v>
      </c>
      <c r="J1305" s="16">
        <v>0.38888888888888901</v>
      </c>
      <c r="K1305" s="16">
        <v>0.41176470588235298</v>
      </c>
      <c r="L1305" s="16">
        <v>0.38053097345132703</v>
      </c>
      <c r="M1305" s="16"/>
      <c r="N1305" s="16">
        <v>0.25903614457831298</v>
      </c>
      <c r="O1305" s="16">
        <v>0.40317460317460302</v>
      </c>
      <c r="P1305" s="16">
        <v>0.4</v>
      </c>
      <c r="Q1305" s="16">
        <v>0.41605839416058399</v>
      </c>
      <c r="R1305" s="16"/>
      <c r="S1305" s="16">
        <v>0.33460076045627402</v>
      </c>
      <c r="T1305" s="16">
        <v>0.38516746411483299</v>
      </c>
      <c r="U1305" s="16">
        <v>0.40301724137931</v>
      </c>
      <c r="V1305" s="16">
        <v>0.38203356367226099</v>
      </c>
      <c r="W1305" s="16">
        <v>0.43736501079913598</v>
      </c>
      <c r="X1305" s="16">
        <v>0.410679611650485</v>
      </c>
      <c r="Y1305" s="16">
        <v>0.34776119402985101</v>
      </c>
      <c r="Z1305" s="16"/>
      <c r="AA1305" s="16">
        <v>0.397497020262217</v>
      </c>
      <c r="AB1305" s="16">
        <v>0.38140311804008897</v>
      </c>
      <c r="AC1305" s="16"/>
      <c r="AD1305" s="16">
        <v>0.36666666666666697</v>
      </c>
      <c r="AE1305" s="16">
        <v>0.39378238341968902</v>
      </c>
      <c r="AF1305" s="16"/>
      <c r="AG1305" s="16">
        <v>0.354545454545455</v>
      </c>
      <c r="AH1305" s="16">
        <v>0.41605839416058399</v>
      </c>
      <c r="AI1305" s="16"/>
      <c r="AJ1305" s="16">
        <v>0.37453950061399899</v>
      </c>
      <c r="AK1305" s="16">
        <v>0.39688715953307402</v>
      </c>
      <c r="AL1305" s="16"/>
      <c r="AM1305" s="16">
        <v>0.18691588785046701</v>
      </c>
      <c r="AN1305" s="16">
        <v>0.349041533546326</v>
      </c>
      <c r="AO1305" s="16">
        <v>0.43966210780370102</v>
      </c>
      <c r="AP1305" s="16">
        <v>0.36987447698744802</v>
      </c>
      <c r="AQ1305" s="16"/>
      <c r="AR1305" s="16">
        <v>0.412578616352201</v>
      </c>
      <c r="AS1305" s="16">
        <v>0.37527173913043499</v>
      </c>
      <c r="AT1305" s="16"/>
      <c r="AU1305" s="16">
        <v>0.38471023427866802</v>
      </c>
      <c r="AV1305" s="16">
        <v>0.38685803991926399</v>
      </c>
      <c r="AW1305" s="16"/>
      <c r="AX1305" s="16">
        <v>0.394581861012956</v>
      </c>
      <c r="AY1305" s="16">
        <v>0.38498077358063798</v>
      </c>
      <c r="AZ1305" s="16"/>
      <c r="BA1305" s="16">
        <v>0.33425414364640899</v>
      </c>
      <c r="BB1305" s="16">
        <v>0.39038304808475999</v>
      </c>
      <c r="BC1305" s="16"/>
      <c r="BD1305" s="16">
        <v>0.43246073298429299</v>
      </c>
      <c r="BE1305" s="16">
        <v>0.37636152954808799</v>
      </c>
      <c r="BF1305" s="16"/>
      <c r="BG1305" s="16">
        <v>0.34459459459459502</v>
      </c>
      <c r="BH1305" s="16">
        <v>0.38902291917973503</v>
      </c>
      <c r="BI1305" s="16"/>
      <c r="BJ1305" s="16">
        <v>0.45192307692307698</v>
      </c>
      <c r="BK1305" s="16">
        <v>0.377744296168747</v>
      </c>
      <c r="BL1305" s="16"/>
      <c r="BM1305" s="16">
        <v>0.38227848101265799</v>
      </c>
      <c r="BN1305" s="16">
        <v>0.38687179487179502</v>
      </c>
      <c r="BO1305" s="16"/>
      <c r="BP1305" s="16">
        <v>0.38410596026490101</v>
      </c>
      <c r="BQ1305" s="16">
        <v>0.38684097728246902</v>
      </c>
    </row>
    <row r="1306" spans="2:69" x14ac:dyDescent="0.25">
      <c r="B1306" t="s">
        <v>594</v>
      </c>
      <c r="C1306" s="16">
        <v>0.19108159392789401</v>
      </c>
      <c r="D1306" s="16">
        <v>0.17857142857142899</v>
      </c>
      <c r="E1306" s="16">
        <v>0.21576763485477199</v>
      </c>
      <c r="F1306" s="16">
        <v>0.187306501547988</v>
      </c>
      <c r="G1306" s="16">
        <v>0.20203488372093001</v>
      </c>
      <c r="H1306" s="16">
        <v>0.20030349013657101</v>
      </c>
      <c r="I1306" s="16">
        <v>0.16393442622950799</v>
      </c>
      <c r="J1306" s="16">
        <v>0.17676767676767699</v>
      </c>
      <c r="K1306" s="16">
        <v>0.14285714285714299</v>
      </c>
      <c r="L1306" s="16">
        <v>0.221238938053097</v>
      </c>
      <c r="M1306" s="16"/>
      <c r="N1306" s="16">
        <v>0.28192771084337298</v>
      </c>
      <c r="O1306" s="16">
        <v>0.212698412698413</v>
      </c>
      <c r="P1306" s="16">
        <v>0.18785046728971999</v>
      </c>
      <c r="Q1306" s="16">
        <v>0.15985401459854001</v>
      </c>
      <c r="R1306" s="16"/>
      <c r="S1306" s="16">
        <v>0.23193916349809901</v>
      </c>
      <c r="T1306" s="16">
        <v>0.18421052631578899</v>
      </c>
      <c r="U1306" s="16">
        <v>0.18965517241379301</v>
      </c>
      <c r="V1306" s="16">
        <v>0.248766041461007</v>
      </c>
      <c r="W1306" s="16">
        <v>0.16738660907127401</v>
      </c>
      <c r="X1306" s="16">
        <v>0.15048543689320401</v>
      </c>
      <c r="Y1306" s="16">
        <v>0.147761194029851</v>
      </c>
      <c r="Z1306" s="16"/>
      <c r="AA1306" s="16">
        <v>0.14779499404052401</v>
      </c>
      <c r="AB1306" s="16">
        <v>0.21130289532294</v>
      </c>
      <c r="AC1306" s="16"/>
      <c r="AD1306" s="16">
        <v>0.18510638297872301</v>
      </c>
      <c r="AE1306" s="16">
        <v>0.19326424870466299</v>
      </c>
      <c r="AF1306" s="16"/>
      <c r="AG1306" s="16">
        <v>0.22490118577075099</v>
      </c>
      <c r="AH1306" s="16">
        <v>0.15985401459854001</v>
      </c>
      <c r="AI1306" s="16"/>
      <c r="AJ1306" s="16">
        <v>0.141629144494474</v>
      </c>
      <c r="AK1306" s="16">
        <v>0.233816766890697</v>
      </c>
      <c r="AL1306" s="16"/>
      <c r="AM1306" s="16">
        <v>0.233644859813084</v>
      </c>
      <c r="AN1306" s="16">
        <v>0.27635782747603799</v>
      </c>
      <c r="AO1306" s="16">
        <v>0.18825422365245401</v>
      </c>
      <c r="AP1306" s="16">
        <v>9.6234309623431005E-2</v>
      </c>
      <c r="AQ1306" s="16"/>
      <c r="AR1306" s="16">
        <v>0.15597484276729601</v>
      </c>
      <c r="AS1306" s="16">
        <v>0.20624999999999999</v>
      </c>
      <c r="AT1306" s="16"/>
      <c r="AU1306" s="16">
        <v>0.159062885326757</v>
      </c>
      <c r="AV1306" s="16">
        <v>0.19690513568064599</v>
      </c>
      <c r="AW1306" s="16"/>
      <c r="AX1306" s="16">
        <v>0.16372202591283899</v>
      </c>
      <c r="AY1306" s="16">
        <v>0.19633567066274599</v>
      </c>
      <c r="AZ1306" s="16"/>
      <c r="BA1306" s="16">
        <v>0.20441988950276199</v>
      </c>
      <c r="BB1306" s="16">
        <v>0.190097799511002</v>
      </c>
      <c r="BC1306" s="16"/>
      <c r="BD1306" s="16">
        <v>0.17382198952879599</v>
      </c>
      <c r="BE1306" s="16">
        <v>0.19490150637311701</v>
      </c>
      <c r="BF1306" s="16"/>
      <c r="BG1306" s="16">
        <v>0.15878378378378399</v>
      </c>
      <c r="BH1306" s="16">
        <v>0.193003618817853</v>
      </c>
      <c r="BI1306" s="16"/>
      <c r="BJ1306" s="16">
        <v>0.116987179487179</v>
      </c>
      <c r="BK1306" s="16">
        <v>0.20103314679293999</v>
      </c>
      <c r="BL1306" s="16"/>
      <c r="BM1306" s="16">
        <v>0.15443037974683499</v>
      </c>
      <c r="BN1306" s="16">
        <v>0.194051282051282</v>
      </c>
      <c r="BO1306" s="16"/>
      <c r="BP1306" s="16">
        <v>0.165562913907285</v>
      </c>
      <c r="BQ1306" s="16">
        <v>0.19438491213030401</v>
      </c>
    </row>
    <row r="1307" spans="2:69" x14ac:dyDescent="0.25">
      <c r="B1307" t="s">
        <v>595</v>
      </c>
      <c r="C1307" s="16">
        <v>5.5028462998102497E-2</v>
      </c>
      <c r="D1307" s="16">
        <v>5.3571428571428603E-2</v>
      </c>
      <c r="E1307" s="16">
        <v>4.84094052558783E-2</v>
      </c>
      <c r="F1307" s="16">
        <v>3.2507739938080503E-2</v>
      </c>
      <c r="G1307" s="16">
        <v>4.7965116279069797E-2</v>
      </c>
      <c r="H1307" s="16">
        <v>8.2701062215478002E-2</v>
      </c>
      <c r="I1307" s="16">
        <v>4.6658259773013903E-2</v>
      </c>
      <c r="J1307" s="16">
        <v>6.5656565656565705E-2</v>
      </c>
      <c r="K1307" s="16">
        <v>0</v>
      </c>
      <c r="L1307" s="16">
        <v>5.3097345132743397E-2</v>
      </c>
      <c r="M1307" s="16"/>
      <c r="N1307" s="16">
        <v>0.104819277108434</v>
      </c>
      <c r="O1307" s="16">
        <v>8.8888888888888906E-2</v>
      </c>
      <c r="P1307" s="16">
        <v>4.5794392523364501E-2</v>
      </c>
      <c r="Q1307" s="16">
        <v>3.5766423357664202E-2</v>
      </c>
      <c r="R1307" s="16"/>
      <c r="S1307" s="16">
        <v>8.5551330798479097E-2</v>
      </c>
      <c r="T1307" s="16">
        <v>5.7416267942583699E-2</v>
      </c>
      <c r="U1307" s="16">
        <v>6.0344827586206899E-2</v>
      </c>
      <c r="V1307" s="16">
        <v>6.3178677196446195E-2</v>
      </c>
      <c r="W1307" s="16">
        <v>4.3196544276457902E-2</v>
      </c>
      <c r="X1307" s="16">
        <v>4.1747572815533998E-2</v>
      </c>
      <c r="Y1307" s="16">
        <v>4.47761194029851E-2</v>
      </c>
      <c r="Z1307" s="16"/>
      <c r="AA1307" s="16">
        <v>3.4564958283671003E-2</v>
      </c>
      <c r="AB1307" s="16">
        <v>6.4587973273942098E-2</v>
      </c>
      <c r="AC1307" s="16"/>
      <c r="AD1307" s="16">
        <v>6.3120567375886505E-2</v>
      </c>
      <c r="AE1307" s="16">
        <v>5.2072538860103601E-2</v>
      </c>
      <c r="AF1307" s="16"/>
      <c r="AG1307" s="16">
        <v>7.5889328063241099E-2</v>
      </c>
      <c r="AH1307" s="16">
        <v>3.5766423357664202E-2</v>
      </c>
      <c r="AI1307" s="16"/>
      <c r="AJ1307" s="16">
        <v>4.2979942693409698E-2</v>
      </c>
      <c r="AK1307" s="16">
        <v>6.5440396179695798E-2</v>
      </c>
      <c r="AL1307" s="16"/>
      <c r="AM1307" s="16">
        <v>0.127725856697819</v>
      </c>
      <c r="AN1307" s="16">
        <v>9.8242811501597402E-2</v>
      </c>
      <c r="AO1307" s="16">
        <v>3.9420756234915498E-2</v>
      </c>
      <c r="AP1307" s="16">
        <v>2.34309623430962E-2</v>
      </c>
      <c r="AQ1307" s="16"/>
      <c r="AR1307" s="16">
        <v>4.8427672955974797E-2</v>
      </c>
      <c r="AS1307" s="16">
        <v>5.7880434782608702E-2</v>
      </c>
      <c r="AT1307" s="16"/>
      <c r="AU1307" s="16">
        <v>5.6720098643649797E-2</v>
      </c>
      <c r="AV1307" s="16">
        <v>5.4720789414667001E-2</v>
      </c>
      <c r="AW1307" s="16"/>
      <c r="AX1307" s="16">
        <v>3.7691401648998799E-2</v>
      </c>
      <c r="AY1307" s="16">
        <v>5.83578375933047E-2</v>
      </c>
      <c r="AZ1307" s="16"/>
      <c r="BA1307" s="16">
        <v>6.9060773480663001E-2</v>
      </c>
      <c r="BB1307" s="16">
        <v>5.3993480032599801E-2</v>
      </c>
      <c r="BC1307" s="16"/>
      <c r="BD1307" s="16">
        <v>5.13089005235602E-2</v>
      </c>
      <c r="BE1307" s="16">
        <v>5.58516801853998E-2</v>
      </c>
      <c r="BF1307" s="16"/>
      <c r="BG1307" s="16">
        <v>4.0540540540540501E-2</v>
      </c>
      <c r="BH1307" s="16">
        <v>5.5890631282669898E-2</v>
      </c>
      <c r="BI1307" s="16"/>
      <c r="BJ1307" s="16">
        <v>2.0833333333333301E-2</v>
      </c>
      <c r="BK1307" s="16">
        <v>5.9621179509255301E-2</v>
      </c>
      <c r="BL1307" s="16"/>
      <c r="BM1307" s="16">
        <v>5.3164556962025301E-2</v>
      </c>
      <c r="BN1307" s="16">
        <v>5.5179487179487202E-2</v>
      </c>
      <c r="BO1307" s="16"/>
      <c r="BP1307" s="16">
        <v>5.4635761589404003E-2</v>
      </c>
      <c r="BQ1307" s="16">
        <v>5.5079297042434597E-2</v>
      </c>
    </row>
    <row r="1308" spans="2:69" x14ac:dyDescent="0.25">
      <c r="B1308" t="s">
        <v>596</v>
      </c>
      <c r="C1308" s="16">
        <v>3.6622390891840599E-2</v>
      </c>
      <c r="D1308" s="16">
        <v>2.3809523809523801E-2</v>
      </c>
      <c r="E1308" s="16">
        <v>1.7980636237897599E-2</v>
      </c>
      <c r="F1308" s="16">
        <v>7.7399380804953604E-3</v>
      </c>
      <c r="G1308" s="16">
        <v>2.1802325581395301E-2</v>
      </c>
      <c r="H1308" s="16">
        <v>7.5113808801214002E-2</v>
      </c>
      <c r="I1308" s="16">
        <v>4.0353089533417402E-2</v>
      </c>
      <c r="J1308" s="16">
        <v>3.5353535353535401E-2</v>
      </c>
      <c r="K1308" s="16">
        <v>3.3613445378151301E-2</v>
      </c>
      <c r="L1308" s="16">
        <v>1.7699115044247801E-2</v>
      </c>
      <c r="M1308" s="16"/>
      <c r="N1308" s="16">
        <v>0.12409638554216899</v>
      </c>
      <c r="O1308" s="16">
        <v>3.1746031746031703E-2</v>
      </c>
      <c r="P1308" s="16">
        <v>2.8971962616822399E-2</v>
      </c>
      <c r="Q1308" s="16">
        <v>1.42335766423358E-2</v>
      </c>
      <c r="R1308" s="16"/>
      <c r="S1308" s="16">
        <v>7.6045627376425895E-2</v>
      </c>
      <c r="T1308" s="16">
        <v>2.8708133971291901E-2</v>
      </c>
      <c r="U1308" s="16">
        <v>2.5862068965517199E-2</v>
      </c>
      <c r="V1308" s="16">
        <v>5.3307008884501503E-2</v>
      </c>
      <c r="W1308" s="16">
        <v>1.8358531317494601E-2</v>
      </c>
      <c r="X1308" s="16">
        <v>1.84466019417476E-2</v>
      </c>
      <c r="Y1308" s="16">
        <v>2.53731343283582E-2</v>
      </c>
      <c r="Z1308" s="16"/>
      <c r="AA1308" s="16">
        <v>8.9392133492252699E-3</v>
      </c>
      <c r="AB1308" s="16">
        <v>4.9554565701559E-2</v>
      </c>
      <c r="AC1308" s="16"/>
      <c r="AD1308" s="16">
        <v>4.1134751773049601E-2</v>
      </c>
      <c r="AE1308" s="16">
        <v>3.4974093264248697E-2</v>
      </c>
      <c r="AF1308" s="16"/>
      <c r="AG1308" s="16">
        <v>6.08695652173913E-2</v>
      </c>
      <c r="AH1308" s="16">
        <v>1.42335766423358E-2</v>
      </c>
      <c r="AI1308" s="16"/>
      <c r="AJ1308" s="16">
        <v>1.8829308227588999E-2</v>
      </c>
      <c r="AK1308" s="16">
        <v>5.1998585072515001E-2</v>
      </c>
      <c r="AL1308" s="16"/>
      <c r="AM1308" s="16">
        <v>0.22118380062305301</v>
      </c>
      <c r="AN1308" s="16">
        <v>5.8306709265175699E-2</v>
      </c>
      <c r="AO1308" s="16">
        <v>1.85036202735318E-2</v>
      </c>
      <c r="AP1308" s="16">
        <v>2.5104602510460298E-3</v>
      </c>
      <c r="AQ1308" s="16"/>
      <c r="AR1308" s="16">
        <v>1.38364779874214E-2</v>
      </c>
      <c r="AS1308" s="16">
        <v>4.6467391304347801E-2</v>
      </c>
      <c r="AT1308" s="16"/>
      <c r="AU1308" s="16">
        <v>4.3156596794081403E-2</v>
      </c>
      <c r="AV1308" s="16">
        <v>3.5433953801300697E-2</v>
      </c>
      <c r="AW1308" s="16"/>
      <c r="AX1308" s="16">
        <v>1.7667844522968199E-2</v>
      </c>
      <c r="AY1308" s="16">
        <v>4.0262384076000898E-2</v>
      </c>
      <c r="AZ1308" s="16"/>
      <c r="BA1308" s="16">
        <v>3.8674033149171297E-2</v>
      </c>
      <c r="BB1308" s="16">
        <v>3.6471067644661799E-2</v>
      </c>
      <c r="BC1308" s="16"/>
      <c r="BD1308" s="16">
        <v>3.45549738219895E-2</v>
      </c>
      <c r="BE1308" s="16">
        <v>3.7079953650057902E-2</v>
      </c>
      <c r="BF1308" s="16"/>
      <c r="BG1308" s="16">
        <v>3.04054054054054E-2</v>
      </c>
      <c r="BH1308" s="16">
        <v>3.6992360273421801E-2</v>
      </c>
      <c r="BI1308" s="16"/>
      <c r="BJ1308" s="16">
        <v>9.6153846153846194E-3</v>
      </c>
      <c r="BK1308" s="16">
        <v>4.0249677141627201E-2</v>
      </c>
      <c r="BL1308" s="16"/>
      <c r="BM1308" s="16">
        <v>2.53164556962025E-2</v>
      </c>
      <c r="BN1308" s="16">
        <v>3.75384615384615E-2</v>
      </c>
      <c r="BO1308" s="16"/>
      <c r="BP1308" s="16">
        <v>1.6556291390728499E-2</v>
      </c>
      <c r="BQ1308" s="16">
        <v>3.9219888555507898E-2</v>
      </c>
    </row>
    <row r="1309" spans="2:69" x14ac:dyDescent="0.25">
      <c r="B1309" t="s">
        <v>330</v>
      </c>
      <c r="C1309" s="16">
        <v>3.1878557874762799E-2</v>
      </c>
      <c r="D1309" s="16">
        <v>2.82738095238095E-2</v>
      </c>
      <c r="E1309" s="16">
        <v>8.29875518672199E-3</v>
      </c>
      <c r="F1309" s="16">
        <v>7.7399380804953604E-3</v>
      </c>
      <c r="G1309" s="16">
        <v>2.1802325581395301E-2</v>
      </c>
      <c r="H1309" s="16">
        <v>7.6631259484066794E-2</v>
      </c>
      <c r="I1309" s="16">
        <v>1.26103404791929E-2</v>
      </c>
      <c r="J1309" s="16">
        <v>3.5353535353535401E-2</v>
      </c>
      <c r="K1309" s="16">
        <v>3.3613445378151301E-2</v>
      </c>
      <c r="L1309" s="16">
        <v>8.8495575221238902E-3</v>
      </c>
      <c r="M1309" s="16"/>
      <c r="N1309" s="16">
        <v>7.7108433734939794E-2</v>
      </c>
      <c r="O1309" s="16">
        <v>3.8095238095238099E-2</v>
      </c>
      <c r="P1309" s="16">
        <v>2.4299065420560699E-2</v>
      </c>
      <c r="Q1309" s="16">
        <v>1.9708029197080298E-2</v>
      </c>
      <c r="R1309" s="16"/>
      <c r="S1309" s="16">
        <v>5.70342205323194E-2</v>
      </c>
      <c r="T1309" s="16">
        <v>2.8708133971291901E-2</v>
      </c>
      <c r="U1309" s="16">
        <v>1.5086206896551701E-2</v>
      </c>
      <c r="V1309" s="16">
        <v>3.6525172754195499E-2</v>
      </c>
      <c r="W1309" s="16">
        <v>1.9438444924405999E-2</v>
      </c>
      <c r="X1309" s="16">
        <v>1.06796116504854E-2</v>
      </c>
      <c r="Y1309" s="16">
        <v>2.3880597014925401E-2</v>
      </c>
      <c r="Z1309" s="16"/>
      <c r="AA1309" s="16">
        <v>4.7675804529201402E-3</v>
      </c>
      <c r="AB1309" s="16">
        <v>4.4543429844098002E-2</v>
      </c>
      <c r="AC1309" s="16"/>
      <c r="AD1309" s="16">
        <v>5.6028368794326197E-2</v>
      </c>
      <c r="AE1309" s="16">
        <v>2.30569948186529E-2</v>
      </c>
      <c r="AF1309" s="16"/>
      <c r="AG1309" s="16">
        <v>4.5059288537549397E-2</v>
      </c>
      <c r="AH1309" s="16">
        <v>1.9708029197080298E-2</v>
      </c>
      <c r="AI1309" s="16"/>
      <c r="AJ1309" s="16">
        <v>1.9238641015145299E-2</v>
      </c>
      <c r="AK1309" s="16">
        <v>4.2801556420233498E-2</v>
      </c>
      <c r="AL1309" s="16"/>
      <c r="AM1309" s="16">
        <v>0.14330218068535799</v>
      </c>
      <c r="AN1309" s="16">
        <v>6.3099041533546299E-2</v>
      </c>
      <c r="AO1309" s="16">
        <v>1.5687851971037801E-2</v>
      </c>
      <c r="AP1309" s="16">
        <v>3.3472803347280298E-3</v>
      </c>
      <c r="AQ1309" s="16"/>
      <c r="AR1309" s="16">
        <v>1.06918238993711E-2</v>
      </c>
      <c r="AS1309" s="16">
        <v>4.1032608695652201E-2</v>
      </c>
      <c r="AT1309" s="16"/>
      <c r="AU1309" s="16">
        <v>3.3292231812577101E-2</v>
      </c>
      <c r="AV1309" s="16">
        <v>3.1621439784705101E-2</v>
      </c>
      <c r="AW1309" s="16"/>
      <c r="AX1309" s="16">
        <v>2.00235571260306E-2</v>
      </c>
      <c r="AY1309" s="16">
        <v>3.41551685139109E-2</v>
      </c>
      <c r="AZ1309" s="16"/>
      <c r="BA1309" s="16">
        <v>3.8674033149171297E-2</v>
      </c>
      <c r="BB1309" s="16">
        <v>3.1377343113284398E-2</v>
      </c>
      <c r="BC1309" s="16"/>
      <c r="BD1309" s="16">
        <v>1.78010471204188E-2</v>
      </c>
      <c r="BE1309" s="16">
        <v>3.49942062572422E-2</v>
      </c>
      <c r="BF1309" s="16"/>
      <c r="BG1309" s="16">
        <v>6.7567567567567597E-3</v>
      </c>
      <c r="BH1309" s="16">
        <v>3.3373542420587099E-2</v>
      </c>
      <c r="BI1309" s="16"/>
      <c r="BJ1309" s="16">
        <v>1.44230769230769E-2</v>
      </c>
      <c r="BK1309" s="16">
        <v>3.4222987516142903E-2</v>
      </c>
      <c r="BL1309" s="16"/>
      <c r="BM1309" s="16">
        <v>1.7721518987341801E-2</v>
      </c>
      <c r="BN1309" s="16">
        <v>3.3025641025640998E-2</v>
      </c>
      <c r="BO1309" s="16"/>
      <c r="BP1309" s="16">
        <v>4.9668874172185398E-3</v>
      </c>
      <c r="BQ1309" s="16">
        <v>3.53621945992285E-2</v>
      </c>
    </row>
    <row r="1310" spans="2:69" x14ac:dyDescent="0.25">
      <c r="B1310" t="s">
        <v>597</v>
      </c>
      <c r="C1310" s="16">
        <v>0.68538899430739997</v>
      </c>
      <c r="D1310" s="16">
        <v>0.71577380952380998</v>
      </c>
      <c r="E1310" s="16">
        <v>0.70954356846472999</v>
      </c>
      <c r="F1310" s="16">
        <v>0.76470588235294101</v>
      </c>
      <c r="G1310" s="16">
        <v>0.706395348837209</v>
      </c>
      <c r="H1310" s="16">
        <v>0.56525037936267097</v>
      </c>
      <c r="I1310" s="16">
        <v>0.73644388398486804</v>
      </c>
      <c r="J1310" s="16">
        <v>0.68686868686868696</v>
      </c>
      <c r="K1310" s="16">
        <v>0.78991596638655504</v>
      </c>
      <c r="L1310" s="16">
        <v>0.69911504424778803</v>
      </c>
      <c r="M1310" s="16"/>
      <c r="N1310" s="16">
        <v>0.41204819277108401</v>
      </c>
      <c r="O1310" s="16">
        <v>0.628571428571429</v>
      </c>
      <c r="P1310" s="16">
        <v>0.71308411214953304</v>
      </c>
      <c r="Q1310" s="16">
        <v>0.77043795620437905</v>
      </c>
      <c r="R1310" s="16"/>
      <c r="S1310" s="16">
        <v>0.54942965779467701</v>
      </c>
      <c r="T1310" s="16">
        <v>0.700956937799043</v>
      </c>
      <c r="U1310" s="16">
        <v>0.70905172413793105</v>
      </c>
      <c r="V1310" s="16">
        <v>0.59822309970385001</v>
      </c>
      <c r="W1310" s="16">
        <v>0.75161987041036704</v>
      </c>
      <c r="X1310" s="16">
        <v>0.77864077669902898</v>
      </c>
      <c r="Y1310" s="16">
        <v>0.75820895522388099</v>
      </c>
      <c r="Z1310" s="16"/>
      <c r="AA1310" s="16">
        <v>0.80393325387365899</v>
      </c>
      <c r="AB1310" s="16">
        <v>0.63001113585746105</v>
      </c>
      <c r="AC1310" s="16"/>
      <c r="AD1310" s="16">
        <v>0.65460992907801396</v>
      </c>
      <c r="AE1310" s="16">
        <v>0.69663212435233202</v>
      </c>
      <c r="AF1310" s="16"/>
      <c r="AG1310" s="16">
        <v>0.59328063241106699</v>
      </c>
      <c r="AH1310" s="16">
        <v>0.77043795620437905</v>
      </c>
      <c r="AI1310" s="16"/>
      <c r="AJ1310" s="16">
        <v>0.77732296356938202</v>
      </c>
      <c r="AK1310" s="16">
        <v>0.60594269543685897</v>
      </c>
      <c r="AL1310" s="16"/>
      <c r="AM1310" s="16">
        <v>0.274143302180685</v>
      </c>
      <c r="AN1310" s="16">
        <v>0.50399361022364197</v>
      </c>
      <c r="AO1310" s="16">
        <v>0.73813354786806096</v>
      </c>
      <c r="AP1310" s="16">
        <v>0.87447698744769897</v>
      </c>
      <c r="AQ1310" s="16"/>
      <c r="AR1310" s="16">
        <v>0.77106918238993705</v>
      </c>
      <c r="AS1310" s="16">
        <v>0.64836956521739098</v>
      </c>
      <c r="AT1310" s="16"/>
      <c r="AU1310" s="16">
        <v>0.70776818742293501</v>
      </c>
      <c r="AV1310" s="16">
        <v>0.68131868131868101</v>
      </c>
      <c r="AW1310" s="16"/>
      <c r="AX1310" s="16">
        <v>0.76089517078916402</v>
      </c>
      <c r="AY1310" s="16">
        <v>0.67088893915403802</v>
      </c>
      <c r="AZ1310" s="16"/>
      <c r="BA1310" s="16">
        <v>0.649171270718232</v>
      </c>
      <c r="BB1310" s="16">
        <v>0.688060309698452</v>
      </c>
      <c r="BC1310" s="16"/>
      <c r="BD1310" s="16">
        <v>0.72251308900523603</v>
      </c>
      <c r="BE1310" s="16">
        <v>0.67717265353418299</v>
      </c>
      <c r="BF1310" s="16"/>
      <c r="BG1310" s="16">
        <v>0.76351351351351304</v>
      </c>
      <c r="BH1310" s="16">
        <v>0.68073984720546798</v>
      </c>
      <c r="BI1310" s="16"/>
      <c r="BJ1310" s="16">
        <v>0.83814102564102599</v>
      </c>
      <c r="BK1310" s="16">
        <v>0.66487300904003399</v>
      </c>
      <c r="BL1310" s="16"/>
      <c r="BM1310" s="16">
        <v>0.74936708860759504</v>
      </c>
      <c r="BN1310" s="16">
        <v>0.68020512820512802</v>
      </c>
      <c r="BO1310" s="16"/>
      <c r="BP1310" s="16">
        <v>0.758278145695364</v>
      </c>
      <c r="BQ1310" s="16">
        <v>0.67595370767252505</v>
      </c>
    </row>
    <row r="1311" spans="2:69" x14ac:dyDescent="0.25">
      <c r="B1311" t="s">
        <v>598</v>
      </c>
      <c r="C1311" s="16">
        <v>9.1650853889943096E-2</v>
      </c>
      <c r="D1311" s="16">
        <v>7.7380952380952397E-2</v>
      </c>
      <c r="E1311" s="16">
        <v>6.6390041493775906E-2</v>
      </c>
      <c r="F1311" s="16">
        <v>4.02476780185759E-2</v>
      </c>
      <c r="G1311" s="16">
        <v>6.9767441860465101E-2</v>
      </c>
      <c r="H1311" s="16">
        <v>0.157814871016692</v>
      </c>
      <c r="I1311" s="16">
        <v>8.7011349306431299E-2</v>
      </c>
      <c r="J1311" s="16">
        <v>0.10101010101010099</v>
      </c>
      <c r="K1311" s="16">
        <v>3.3613445378151301E-2</v>
      </c>
      <c r="L1311" s="16">
        <v>7.0796460176991094E-2</v>
      </c>
      <c r="M1311" s="16"/>
      <c r="N1311" s="16">
        <v>0.22891566265060201</v>
      </c>
      <c r="O1311" s="16">
        <v>0.120634920634921</v>
      </c>
      <c r="P1311" s="16">
        <v>7.4766355140186896E-2</v>
      </c>
      <c r="Q1311" s="16">
        <v>0.05</v>
      </c>
      <c r="R1311" s="16"/>
      <c r="S1311" s="16">
        <v>0.16159695817490499</v>
      </c>
      <c r="T1311" s="16">
        <v>8.6124401913875603E-2</v>
      </c>
      <c r="U1311" s="16">
        <v>8.6206896551724102E-2</v>
      </c>
      <c r="V1311" s="16">
        <v>0.116485686080948</v>
      </c>
      <c r="W1311" s="16">
        <v>6.1555075593952499E-2</v>
      </c>
      <c r="X1311" s="16">
        <v>6.0194174757281498E-2</v>
      </c>
      <c r="Y1311" s="16">
        <v>7.01492537313433E-2</v>
      </c>
      <c r="Z1311" s="16"/>
      <c r="AA1311" s="16">
        <v>4.3504171632896299E-2</v>
      </c>
      <c r="AB1311" s="16">
        <v>0.114142538975501</v>
      </c>
      <c r="AC1311" s="16"/>
      <c r="AD1311" s="16">
        <v>0.104255319148936</v>
      </c>
      <c r="AE1311" s="16">
        <v>8.7046632124352305E-2</v>
      </c>
      <c r="AF1311" s="16"/>
      <c r="AG1311" s="16">
        <v>0.13675889328063201</v>
      </c>
      <c r="AH1311" s="16">
        <v>0.05</v>
      </c>
      <c r="AI1311" s="16"/>
      <c r="AJ1311" s="16">
        <v>6.1809250920998801E-2</v>
      </c>
      <c r="AK1311" s="16">
        <v>0.117438981252211</v>
      </c>
      <c r="AL1311" s="16"/>
      <c r="AM1311" s="16">
        <v>0.34890965732087198</v>
      </c>
      <c r="AN1311" s="16">
        <v>0.156549520766773</v>
      </c>
      <c r="AO1311" s="16">
        <v>5.7924376508447298E-2</v>
      </c>
      <c r="AP1311" s="16">
        <v>2.59414225941423E-2</v>
      </c>
      <c r="AQ1311" s="16"/>
      <c r="AR1311" s="16">
        <v>6.2264150943396199E-2</v>
      </c>
      <c r="AS1311" s="16">
        <v>0.104347826086957</v>
      </c>
      <c r="AT1311" s="16"/>
      <c r="AU1311" s="16">
        <v>9.98766954377312E-2</v>
      </c>
      <c r="AV1311" s="16">
        <v>9.0154743215967698E-2</v>
      </c>
      <c r="AW1311" s="16"/>
      <c r="AX1311" s="16">
        <v>5.5359246171966997E-2</v>
      </c>
      <c r="AY1311" s="16">
        <v>9.8620221669305605E-2</v>
      </c>
      <c r="AZ1311" s="16"/>
      <c r="BA1311" s="16">
        <v>0.10773480662983401</v>
      </c>
      <c r="BB1311" s="16">
        <v>9.04645476772616E-2</v>
      </c>
      <c r="BC1311" s="16"/>
      <c r="BD1311" s="16">
        <v>8.5863874345549707E-2</v>
      </c>
      <c r="BE1311" s="16">
        <v>9.2931633835457703E-2</v>
      </c>
      <c r="BF1311" s="16"/>
      <c r="BG1311" s="16">
        <v>7.0945945945945901E-2</v>
      </c>
      <c r="BH1311" s="16">
        <v>9.2882991556091699E-2</v>
      </c>
      <c r="BI1311" s="16"/>
      <c r="BJ1311" s="16">
        <v>3.04487179487179E-2</v>
      </c>
      <c r="BK1311" s="16">
        <v>9.9870856650882495E-2</v>
      </c>
      <c r="BL1311" s="16"/>
      <c r="BM1311" s="16">
        <v>7.8481012658227794E-2</v>
      </c>
      <c r="BN1311" s="16">
        <v>9.2717948717948695E-2</v>
      </c>
      <c r="BO1311" s="16"/>
      <c r="BP1311" s="16">
        <v>7.1192052980132495E-2</v>
      </c>
      <c r="BQ1311" s="16">
        <v>9.4299185597942606E-2</v>
      </c>
    </row>
    <row r="1312" spans="2:69" x14ac:dyDescent="0.25">
      <c r="B1312" t="s">
        <v>156</v>
      </c>
      <c r="C1312" s="16">
        <v>0.59373814041745698</v>
      </c>
      <c r="D1312" s="16">
        <v>0.63839285714285698</v>
      </c>
      <c r="E1312" s="16">
        <v>0.64315352697095396</v>
      </c>
      <c r="F1312" s="16">
        <v>0.72445820433436503</v>
      </c>
      <c r="G1312" s="16">
        <v>0.63662790697674398</v>
      </c>
      <c r="H1312" s="16">
        <v>0.40743550834597902</v>
      </c>
      <c r="I1312" s="16">
        <v>0.64943253467843598</v>
      </c>
      <c r="J1312" s="16">
        <v>0.58585858585858597</v>
      </c>
      <c r="K1312" s="16">
        <v>0.75630252100840301</v>
      </c>
      <c r="L1312" s="16">
        <v>0.62831858407079599</v>
      </c>
      <c r="M1312" s="16"/>
      <c r="N1312" s="16">
        <v>0.183132530120482</v>
      </c>
      <c r="O1312" s="16">
        <v>0.50793650793650802</v>
      </c>
      <c r="P1312" s="16">
        <v>0.63831775700934601</v>
      </c>
      <c r="Q1312" s="16">
        <v>0.720437956204379</v>
      </c>
      <c r="R1312" s="16"/>
      <c r="S1312" s="16">
        <v>0.38783269961977201</v>
      </c>
      <c r="T1312" s="16">
        <v>0.61483253588516695</v>
      </c>
      <c r="U1312" s="16">
        <v>0.62284482758620696</v>
      </c>
      <c r="V1312" s="16">
        <v>0.48173741362290201</v>
      </c>
      <c r="W1312" s="16">
        <v>0.69006479481641503</v>
      </c>
      <c r="X1312" s="16">
        <v>0.71844660194174803</v>
      </c>
      <c r="Y1312" s="16">
        <v>0.68805970149253703</v>
      </c>
      <c r="Z1312" s="16"/>
      <c r="AA1312" s="16">
        <v>0.760429082240763</v>
      </c>
      <c r="AB1312" s="16">
        <v>0.51586859688195996</v>
      </c>
      <c r="AC1312" s="16"/>
      <c r="AD1312" s="16">
        <v>0.55035460992907803</v>
      </c>
      <c r="AE1312" s="16">
        <v>0.60958549222797898</v>
      </c>
      <c r="AF1312" s="16"/>
      <c r="AG1312" s="16">
        <v>0.45652173913043498</v>
      </c>
      <c r="AH1312" s="16">
        <v>0.720437956204379</v>
      </c>
      <c r="AI1312" s="16"/>
      <c r="AJ1312" s="16">
        <v>0.71551371264838304</v>
      </c>
      <c r="AK1312" s="16">
        <v>0.488503714184648</v>
      </c>
      <c r="AL1312" s="16"/>
      <c r="AM1312" s="16">
        <v>-7.4766355140186896E-2</v>
      </c>
      <c r="AN1312" s="16">
        <v>0.347444089456869</v>
      </c>
      <c r="AO1312" s="16">
        <v>0.68020917135961401</v>
      </c>
      <c r="AP1312" s="16">
        <v>0.84853556485355697</v>
      </c>
      <c r="AQ1312" s="16"/>
      <c r="AR1312" s="16">
        <v>0.70880503144654095</v>
      </c>
      <c r="AS1312" s="16">
        <v>0.54402173913043494</v>
      </c>
      <c r="AT1312" s="16"/>
      <c r="AU1312" s="16">
        <v>0.60789149198520298</v>
      </c>
      <c r="AV1312" s="16">
        <v>0.59116393810271395</v>
      </c>
      <c r="AW1312" s="16"/>
      <c r="AX1312" s="16">
        <v>0.70553592461719705</v>
      </c>
      <c r="AY1312" s="16">
        <v>0.57226871748473196</v>
      </c>
      <c r="AZ1312" s="16"/>
      <c r="BA1312" s="16">
        <v>0.54143646408839796</v>
      </c>
      <c r="BB1312" s="16">
        <v>0.59759576202119002</v>
      </c>
      <c r="BC1312" s="16"/>
      <c r="BD1312" s="16">
        <v>0.63664921465968605</v>
      </c>
      <c r="BE1312" s="16">
        <v>0.58424101969872499</v>
      </c>
      <c r="BF1312" s="16"/>
      <c r="BG1312" s="16">
        <v>0.69256756756756799</v>
      </c>
      <c r="BH1312" s="16">
        <v>0.58785685564937695</v>
      </c>
      <c r="BI1312" s="16"/>
      <c r="BJ1312" s="16">
        <v>0.80769230769230804</v>
      </c>
      <c r="BK1312" s="16">
        <v>0.56500215238915197</v>
      </c>
      <c r="BL1312" s="16"/>
      <c r="BM1312" s="16">
        <v>0.670886075949367</v>
      </c>
      <c r="BN1312" s="16">
        <v>0.58748717948717999</v>
      </c>
      <c r="BO1312" s="16"/>
      <c r="BP1312" s="16">
        <v>0.68708609271523202</v>
      </c>
      <c r="BQ1312" s="16">
        <v>0.58165452207458201</v>
      </c>
    </row>
    <row r="1313" spans="2:69" x14ac:dyDescent="0.25">
      <c r="C1313" s="16"/>
      <c r="D1313" s="16"/>
      <c r="E1313" s="16"/>
      <c r="F1313" s="16"/>
      <c r="G1313" s="16"/>
      <c r="H1313" s="16"/>
      <c r="I1313" s="16"/>
      <c r="J1313" s="16"/>
      <c r="K1313" s="16"/>
      <c r="L1313" s="16"/>
      <c r="M1313" s="16"/>
      <c r="N1313" s="16"/>
      <c r="O1313" s="16"/>
      <c r="P1313" s="16"/>
      <c r="Q1313" s="16"/>
      <c r="R1313" s="16"/>
      <c r="S1313" s="16"/>
      <c r="T1313" s="16"/>
      <c r="U1313" s="16"/>
      <c r="V1313" s="16"/>
      <c r="W1313" s="16"/>
      <c r="X1313" s="16"/>
      <c r="Y1313" s="16"/>
      <c r="Z1313" s="16"/>
      <c r="AA1313" s="16"/>
      <c r="AB1313" s="16"/>
      <c r="AC1313" s="16"/>
      <c r="AD1313" s="16"/>
      <c r="AE1313" s="16"/>
      <c r="AF1313" s="16"/>
      <c r="AG1313" s="16"/>
      <c r="AH1313" s="16"/>
      <c r="AI1313" s="16"/>
      <c r="AJ1313" s="16"/>
      <c r="AK1313" s="16"/>
      <c r="AL1313" s="16"/>
      <c r="AM1313" s="16"/>
      <c r="AN1313" s="16"/>
      <c r="AO1313" s="16"/>
      <c r="AP1313" s="16"/>
      <c r="AQ1313" s="16"/>
      <c r="AR1313" s="16"/>
      <c r="AS1313" s="16"/>
      <c r="AT1313" s="16"/>
      <c r="AU1313" s="16"/>
      <c r="AV1313" s="16"/>
      <c r="AW1313" s="16"/>
      <c r="AX1313" s="16"/>
      <c r="AY1313" s="16"/>
      <c r="AZ1313" s="16"/>
      <c r="BA1313" s="16"/>
      <c r="BB1313" s="16"/>
      <c r="BC1313" s="16"/>
      <c r="BD1313" s="16"/>
      <c r="BE1313" s="16"/>
      <c r="BF1313" s="16"/>
      <c r="BG1313" s="16"/>
      <c r="BH1313" s="16"/>
      <c r="BI1313" s="16"/>
      <c r="BJ1313" s="16"/>
      <c r="BK1313" s="16"/>
      <c r="BL1313" s="16"/>
      <c r="BM1313" s="16"/>
      <c r="BN1313" s="16"/>
      <c r="BO1313" s="16"/>
      <c r="BP1313" s="16"/>
      <c r="BQ1313" s="16"/>
    </row>
    <row r="1314" spans="2:69" x14ac:dyDescent="0.25">
      <c r="B1314" s="6" t="s">
        <v>603</v>
      </c>
      <c r="C1314" s="16"/>
      <c r="D1314" s="16"/>
      <c r="E1314" s="16"/>
      <c r="F1314" s="16"/>
      <c r="G1314" s="16"/>
      <c r="H1314" s="16"/>
      <c r="I1314" s="16"/>
      <c r="J1314" s="16"/>
      <c r="K1314" s="16"/>
      <c r="L1314" s="16"/>
      <c r="M1314" s="16"/>
      <c r="N1314" s="16"/>
      <c r="O1314" s="16"/>
      <c r="P1314" s="16"/>
      <c r="Q1314" s="16"/>
      <c r="R1314" s="16"/>
      <c r="S1314" s="16"/>
      <c r="T1314" s="16"/>
      <c r="U1314" s="16"/>
      <c r="V1314" s="16"/>
      <c r="W1314" s="16"/>
      <c r="X1314" s="16"/>
      <c r="Y1314" s="16"/>
      <c r="Z1314" s="16"/>
      <c r="AA1314" s="16"/>
      <c r="AB1314" s="16"/>
      <c r="AC1314" s="16"/>
      <c r="AD1314" s="16"/>
      <c r="AE1314" s="16"/>
      <c r="AF1314" s="16"/>
      <c r="AG1314" s="16"/>
      <c r="AH1314" s="16"/>
      <c r="AI1314" s="16"/>
      <c r="AJ1314" s="16"/>
      <c r="AK1314" s="16"/>
      <c r="AL1314" s="16"/>
      <c r="AM1314" s="16"/>
      <c r="AN1314" s="16"/>
      <c r="AO1314" s="16"/>
      <c r="AP1314" s="16"/>
      <c r="AQ1314" s="16"/>
      <c r="AR1314" s="16"/>
      <c r="AS1314" s="16"/>
      <c r="AT1314" s="16"/>
      <c r="AU1314" s="16"/>
      <c r="AV1314" s="16"/>
      <c r="AW1314" s="16"/>
      <c r="AX1314" s="16"/>
      <c r="AY1314" s="16"/>
      <c r="AZ1314" s="16"/>
      <c r="BA1314" s="16"/>
      <c r="BB1314" s="16"/>
      <c r="BC1314" s="16"/>
      <c r="BD1314" s="16"/>
      <c r="BE1314" s="16"/>
      <c r="BF1314" s="16"/>
      <c r="BG1314" s="16"/>
      <c r="BH1314" s="16"/>
      <c r="BI1314" s="16"/>
      <c r="BJ1314" s="16"/>
      <c r="BK1314" s="16"/>
      <c r="BL1314" s="16"/>
      <c r="BM1314" s="16"/>
      <c r="BN1314" s="16"/>
      <c r="BO1314" s="16"/>
      <c r="BP1314" s="16"/>
      <c r="BQ1314" s="16"/>
    </row>
    <row r="1315" spans="2:69" x14ac:dyDescent="0.25">
      <c r="B1315" s="23" t="s">
        <v>604</v>
      </c>
      <c r="C1315" s="16"/>
      <c r="D1315" s="16"/>
      <c r="E1315" s="16"/>
      <c r="F1315" s="16"/>
      <c r="G1315" s="16"/>
      <c r="H1315" s="16"/>
      <c r="I1315" s="16"/>
      <c r="J1315" s="16"/>
      <c r="K1315" s="16"/>
      <c r="L1315" s="16"/>
      <c r="M1315" s="16"/>
      <c r="N1315" s="16"/>
      <c r="O1315" s="16"/>
      <c r="P1315" s="16"/>
      <c r="Q1315" s="16"/>
      <c r="R1315" s="16"/>
      <c r="S1315" s="16"/>
      <c r="T1315" s="16"/>
      <c r="U1315" s="16"/>
      <c r="V1315" s="16"/>
      <c r="W1315" s="16"/>
      <c r="X1315" s="16"/>
      <c r="Y1315" s="16"/>
      <c r="Z1315" s="16"/>
      <c r="AA1315" s="16"/>
      <c r="AB1315" s="16"/>
      <c r="AC1315" s="16"/>
      <c r="AD1315" s="16"/>
      <c r="AE1315" s="16"/>
      <c r="AF1315" s="16"/>
      <c r="AG1315" s="16"/>
      <c r="AH1315" s="16"/>
      <c r="AI1315" s="16"/>
      <c r="AJ1315" s="16"/>
      <c r="AK1315" s="16"/>
      <c r="AL1315" s="16"/>
      <c r="AM1315" s="16"/>
      <c r="AN1315" s="16"/>
      <c r="AO1315" s="16"/>
      <c r="AP1315" s="16"/>
      <c r="AQ1315" s="16"/>
      <c r="AR1315" s="16"/>
      <c r="AS1315" s="16"/>
      <c r="AT1315" s="16"/>
      <c r="AU1315" s="16"/>
      <c r="AV1315" s="16"/>
      <c r="AW1315" s="16"/>
      <c r="AX1315" s="16"/>
      <c r="AY1315" s="16"/>
      <c r="AZ1315" s="16"/>
      <c r="BA1315" s="16"/>
      <c r="BB1315" s="16"/>
      <c r="BC1315" s="16"/>
      <c r="BD1315" s="16"/>
      <c r="BE1315" s="16"/>
      <c r="BF1315" s="16"/>
      <c r="BG1315" s="16"/>
      <c r="BH1315" s="16"/>
      <c r="BI1315" s="16"/>
      <c r="BJ1315" s="16"/>
      <c r="BK1315" s="16"/>
      <c r="BL1315" s="16"/>
      <c r="BM1315" s="16"/>
      <c r="BN1315" s="16"/>
      <c r="BO1315" s="16"/>
      <c r="BP1315" s="16"/>
      <c r="BQ1315" s="16"/>
    </row>
    <row r="1316" spans="2:69" x14ac:dyDescent="0.25">
      <c r="B1316" t="s">
        <v>592</v>
      </c>
      <c r="C1316" s="16">
        <v>0.31239324349971498</v>
      </c>
      <c r="D1316" s="16">
        <v>0.296130952380952</v>
      </c>
      <c r="E1316" s="16">
        <v>0.30843706777316698</v>
      </c>
      <c r="F1316" s="16">
        <v>0.36532507739938103</v>
      </c>
      <c r="G1316" s="16">
        <v>0.30377906976744201</v>
      </c>
      <c r="H1316" s="16">
        <v>0.23766135155656801</v>
      </c>
      <c r="I1316" s="16">
        <v>0.43127364438839799</v>
      </c>
      <c r="J1316" s="16">
        <v>0.27272727272727298</v>
      </c>
      <c r="K1316" s="16">
        <v>0.369747899159664</v>
      </c>
      <c r="L1316" s="16">
        <v>0.23008849557522101</v>
      </c>
      <c r="M1316" s="16"/>
      <c r="N1316" s="16">
        <v>0.17469879518072301</v>
      </c>
      <c r="O1316" s="16">
        <v>0.233333333333333</v>
      </c>
      <c r="P1316" s="16">
        <v>0.30934579439252302</v>
      </c>
      <c r="Q1316" s="16">
        <v>0.373493975903614</v>
      </c>
      <c r="R1316" s="16"/>
      <c r="S1316" s="16">
        <v>0.249049429657795</v>
      </c>
      <c r="T1316" s="16">
        <v>0.31339712918660301</v>
      </c>
      <c r="U1316" s="16">
        <v>0.29956896551724099</v>
      </c>
      <c r="V1316" s="16">
        <v>0.246791707798618</v>
      </c>
      <c r="W1316" s="16">
        <v>0.33801295896328298</v>
      </c>
      <c r="X1316" s="16">
        <v>0.36248785228377101</v>
      </c>
      <c r="Y1316" s="16">
        <v>0.42686567164179101</v>
      </c>
      <c r="Z1316" s="16"/>
      <c r="AA1316" s="16">
        <v>0.41597139451728199</v>
      </c>
      <c r="AB1316" s="16">
        <v>0.263993316624896</v>
      </c>
      <c r="AC1316" s="16"/>
      <c r="AD1316" s="16">
        <v>0.305673758865248</v>
      </c>
      <c r="AE1316" s="16">
        <v>0.31484840632288202</v>
      </c>
      <c r="AF1316" s="16"/>
      <c r="AG1316" s="16">
        <v>0.24624505928853799</v>
      </c>
      <c r="AH1316" s="16">
        <v>0.373493975903614</v>
      </c>
      <c r="AI1316" s="16"/>
      <c r="AJ1316" s="16">
        <v>0.40523945968072</v>
      </c>
      <c r="AK1316" s="16">
        <v>0.23213021939136599</v>
      </c>
      <c r="AL1316" s="16"/>
      <c r="AM1316" s="16">
        <v>0.11214953271028</v>
      </c>
      <c r="AN1316" s="16">
        <v>0.17571884984025599</v>
      </c>
      <c r="AO1316" s="16">
        <v>0.308930008045052</v>
      </c>
      <c r="AP1316" s="16">
        <v>0.51256281407035198</v>
      </c>
      <c r="AQ1316" s="16"/>
      <c r="AR1316" s="16">
        <v>0.35723270440251598</v>
      </c>
      <c r="AS1316" s="16">
        <v>0.29301440608861101</v>
      </c>
      <c r="AT1316" s="16"/>
      <c r="AU1316" s="16">
        <v>0.35511713933415501</v>
      </c>
      <c r="AV1316" s="16">
        <v>0.30462090623597998</v>
      </c>
      <c r="AW1316" s="16"/>
      <c r="AX1316" s="16">
        <v>0.375</v>
      </c>
      <c r="AY1316" s="16">
        <v>0.300384528387243</v>
      </c>
      <c r="AZ1316" s="16"/>
      <c r="BA1316" s="16">
        <v>0.337016574585635</v>
      </c>
      <c r="BB1316" s="16">
        <v>0.31057672712451601</v>
      </c>
      <c r="BC1316" s="16"/>
      <c r="BD1316" s="16">
        <v>0.317277486910995</v>
      </c>
      <c r="BE1316" s="16">
        <v>0.31131200741770998</v>
      </c>
      <c r="BF1316" s="16"/>
      <c r="BG1316" s="16">
        <v>0.38851351351351299</v>
      </c>
      <c r="BH1316" s="16">
        <v>0.30786245726925399</v>
      </c>
      <c r="BI1316" s="16"/>
      <c r="BJ1316" s="16">
        <v>0.44070512820512803</v>
      </c>
      <c r="BK1316" s="16">
        <v>0.29515608180839598</v>
      </c>
      <c r="BL1316" s="16"/>
      <c r="BM1316" s="16">
        <v>0.39593908629441599</v>
      </c>
      <c r="BN1316" s="16">
        <v>0.30564102564102602</v>
      </c>
      <c r="BO1316" s="16"/>
      <c r="BP1316" s="16">
        <v>0.36092715231788097</v>
      </c>
      <c r="BQ1316" s="16">
        <v>0.30610932475884201</v>
      </c>
    </row>
    <row r="1317" spans="2:69" x14ac:dyDescent="0.25">
      <c r="B1317" t="s">
        <v>593</v>
      </c>
      <c r="C1317" s="16">
        <v>0.371227936989941</v>
      </c>
      <c r="D1317" s="16">
        <v>0.43898809523809501</v>
      </c>
      <c r="E1317" s="16">
        <v>0.40802213001383097</v>
      </c>
      <c r="F1317" s="16">
        <v>0.39318885448916402</v>
      </c>
      <c r="G1317" s="16">
        <v>0.41715116279069803</v>
      </c>
      <c r="H1317" s="16">
        <v>0.32194381169324199</v>
      </c>
      <c r="I1317" s="16">
        <v>0.31778058007566201</v>
      </c>
      <c r="J1317" s="16">
        <v>0.33838383838383801</v>
      </c>
      <c r="K1317" s="16">
        <v>0.31932773109243701</v>
      </c>
      <c r="L1317" s="16">
        <v>0.38938053097345099</v>
      </c>
      <c r="M1317" s="16"/>
      <c r="N1317" s="16">
        <v>0.27831325301204801</v>
      </c>
      <c r="O1317" s="16">
        <v>0.36666666666666697</v>
      </c>
      <c r="P1317" s="16">
        <v>0.40373831775700902</v>
      </c>
      <c r="Q1317" s="16">
        <v>0.38773274917853201</v>
      </c>
      <c r="R1317" s="16"/>
      <c r="S1317" s="16">
        <v>0.317490494296578</v>
      </c>
      <c r="T1317" s="16">
        <v>0.38277511961722499</v>
      </c>
      <c r="U1317" s="16">
        <v>0.40086206896551702</v>
      </c>
      <c r="V1317" s="16">
        <v>0.34649555774926</v>
      </c>
      <c r="W1317" s="16">
        <v>0.42224622030237602</v>
      </c>
      <c r="X1317" s="16">
        <v>0.41205053449951401</v>
      </c>
      <c r="Y1317" s="16">
        <v>0.31044776119403</v>
      </c>
      <c r="Z1317" s="16"/>
      <c r="AA1317" s="16">
        <v>0.39213349225268201</v>
      </c>
      <c r="AB1317" s="16">
        <v>0.36145920356446698</v>
      </c>
      <c r="AC1317" s="16"/>
      <c r="AD1317" s="16">
        <v>0.34751773049645401</v>
      </c>
      <c r="AE1317" s="16">
        <v>0.37989116351386398</v>
      </c>
      <c r="AF1317" s="16"/>
      <c r="AG1317" s="16">
        <v>0.35335968379446597</v>
      </c>
      <c r="AH1317" s="16">
        <v>0.38773274917853201</v>
      </c>
      <c r="AI1317" s="16"/>
      <c r="AJ1317" s="16">
        <v>0.360622185837086</v>
      </c>
      <c r="AK1317" s="16">
        <v>0.38039631988676598</v>
      </c>
      <c r="AL1317" s="16"/>
      <c r="AM1317" s="16">
        <v>0.152647975077882</v>
      </c>
      <c r="AN1317" s="16">
        <v>0.32827476038338699</v>
      </c>
      <c r="AO1317" s="16">
        <v>0.42075623491552699</v>
      </c>
      <c r="AP1317" s="16">
        <v>0.37353433835845901</v>
      </c>
      <c r="AQ1317" s="16"/>
      <c r="AR1317" s="16">
        <v>0.40062893081760997</v>
      </c>
      <c r="AS1317" s="16">
        <v>0.35852133731992403</v>
      </c>
      <c r="AT1317" s="16"/>
      <c r="AU1317" s="16">
        <v>0.346485819975339</v>
      </c>
      <c r="AV1317" s="16">
        <v>0.37572902646926898</v>
      </c>
      <c r="AW1317" s="16"/>
      <c r="AX1317" s="16">
        <v>0.38679245283018898</v>
      </c>
      <c r="AY1317" s="16">
        <v>0.36824247907713198</v>
      </c>
      <c r="AZ1317" s="16"/>
      <c r="BA1317" s="16">
        <v>0.32872928176795602</v>
      </c>
      <c r="BB1317" s="16">
        <v>0.37436315467699199</v>
      </c>
      <c r="BC1317" s="16"/>
      <c r="BD1317" s="16">
        <v>0.39476439790575901</v>
      </c>
      <c r="BE1317" s="16">
        <v>0.36601761706073199</v>
      </c>
      <c r="BF1317" s="16"/>
      <c r="BG1317" s="16">
        <v>0.37162162162162199</v>
      </c>
      <c r="BH1317" s="16">
        <v>0.37120450432334601</v>
      </c>
      <c r="BI1317" s="16"/>
      <c r="BJ1317" s="16">
        <v>0.38301282051282098</v>
      </c>
      <c r="BK1317" s="16">
        <v>0.36964477933261602</v>
      </c>
      <c r="BL1317" s="16"/>
      <c r="BM1317" s="16">
        <v>0.390862944162437</v>
      </c>
      <c r="BN1317" s="16">
        <v>0.36964102564102602</v>
      </c>
      <c r="BO1317" s="16"/>
      <c r="BP1317" s="16">
        <v>0.399006622516556</v>
      </c>
      <c r="BQ1317" s="16">
        <v>0.36763129689174701</v>
      </c>
    </row>
    <row r="1318" spans="2:69" x14ac:dyDescent="0.25">
      <c r="B1318" t="s">
        <v>594</v>
      </c>
      <c r="C1318" s="16">
        <v>0.179920288479787</v>
      </c>
      <c r="D1318" s="16">
        <v>0.15625</v>
      </c>
      <c r="E1318" s="16">
        <v>0.19640387275241999</v>
      </c>
      <c r="F1318" s="16">
        <v>0.179566563467492</v>
      </c>
      <c r="G1318" s="16">
        <v>0.17877906976744201</v>
      </c>
      <c r="H1318" s="16">
        <v>0.201214882308276</v>
      </c>
      <c r="I1318" s="16">
        <v>0.134930643127364</v>
      </c>
      <c r="J1318" s="16">
        <v>0.19696969696969699</v>
      </c>
      <c r="K1318" s="16">
        <v>0.19327731092437</v>
      </c>
      <c r="L1318" s="16">
        <v>0.247787610619469</v>
      </c>
      <c r="M1318" s="16"/>
      <c r="N1318" s="16">
        <v>0.239759036144578</v>
      </c>
      <c r="O1318" s="16">
        <v>0.23174603174603201</v>
      </c>
      <c r="P1318" s="16">
        <v>0.17476635514018701</v>
      </c>
      <c r="Q1318" s="16">
        <v>0.15188024826579</v>
      </c>
      <c r="R1318" s="16"/>
      <c r="S1318" s="16">
        <v>0.20532319391635001</v>
      </c>
      <c r="T1318" s="16">
        <v>0.191387559808612</v>
      </c>
      <c r="U1318" s="16">
        <v>0.20043103448275901</v>
      </c>
      <c r="V1318" s="16">
        <v>0.23395853899308999</v>
      </c>
      <c r="W1318" s="16">
        <v>0.15658747300216</v>
      </c>
      <c r="X1318" s="16">
        <v>0.132167152575316</v>
      </c>
      <c r="Y1318" s="16">
        <v>0.155223880597015</v>
      </c>
      <c r="Z1318" s="16"/>
      <c r="AA1318" s="16">
        <v>0.134088200238379</v>
      </c>
      <c r="AB1318" s="16">
        <v>0.20133667502088601</v>
      </c>
      <c r="AC1318" s="16"/>
      <c r="AD1318" s="16">
        <v>0.172340425531915</v>
      </c>
      <c r="AE1318" s="16">
        <v>0.18268981601451201</v>
      </c>
      <c r="AF1318" s="16"/>
      <c r="AG1318" s="16">
        <v>0.21027667984189699</v>
      </c>
      <c r="AH1318" s="16">
        <v>0.15188024826579</v>
      </c>
      <c r="AI1318" s="16"/>
      <c r="AJ1318" s="16">
        <v>0.13794514940646699</v>
      </c>
      <c r="AK1318" s="16">
        <v>0.21620665251238499</v>
      </c>
      <c r="AL1318" s="16"/>
      <c r="AM1318" s="16">
        <v>0.23676012461059201</v>
      </c>
      <c r="AN1318" s="16">
        <v>0.242012779552716</v>
      </c>
      <c r="AO1318" s="16">
        <v>0.18423169750603399</v>
      </c>
      <c r="AP1318" s="16">
        <v>9.2127303182579598E-2</v>
      </c>
      <c r="AQ1318" s="16"/>
      <c r="AR1318" s="16">
        <v>0.152830188679245</v>
      </c>
      <c r="AS1318" s="16">
        <v>0.19162815982604001</v>
      </c>
      <c r="AT1318" s="16"/>
      <c r="AU1318" s="16">
        <v>0.175092478421702</v>
      </c>
      <c r="AV1318" s="16">
        <v>0.180798564378645</v>
      </c>
      <c r="AW1318" s="16"/>
      <c r="AX1318" s="16">
        <v>0.15801886792452799</v>
      </c>
      <c r="AY1318" s="16">
        <v>0.18412123953856599</v>
      </c>
      <c r="AZ1318" s="16"/>
      <c r="BA1318" s="16">
        <v>0.20441988950276199</v>
      </c>
      <c r="BB1318" s="16">
        <v>0.17811289993886301</v>
      </c>
      <c r="BC1318" s="16"/>
      <c r="BD1318" s="16">
        <v>0.163350785340314</v>
      </c>
      <c r="BE1318" s="16">
        <v>0.183588317107093</v>
      </c>
      <c r="BF1318" s="16"/>
      <c r="BG1318" s="16">
        <v>0.152027027027027</v>
      </c>
      <c r="BH1318" s="16">
        <v>0.18158053488839701</v>
      </c>
      <c r="BI1318" s="16"/>
      <c r="BJ1318" s="16">
        <v>0.125</v>
      </c>
      <c r="BK1318" s="16">
        <v>0.18729817007534999</v>
      </c>
      <c r="BL1318" s="16"/>
      <c r="BM1318" s="16">
        <v>0.13705583756345199</v>
      </c>
      <c r="BN1318" s="16">
        <v>0.18338461538461501</v>
      </c>
      <c r="BO1318" s="16"/>
      <c r="BP1318" s="16">
        <v>0.167218543046358</v>
      </c>
      <c r="BQ1318" s="16">
        <v>0.181564844587353</v>
      </c>
    </row>
    <row r="1319" spans="2:69" x14ac:dyDescent="0.25">
      <c r="B1319" t="s">
        <v>595</v>
      </c>
      <c r="C1319" s="16">
        <v>5.3900170810400501E-2</v>
      </c>
      <c r="D1319" s="16">
        <v>4.7619047619047603E-2</v>
      </c>
      <c r="E1319" s="16">
        <v>5.39419087136929E-2</v>
      </c>
      <c r="F1319" s="16">
        <v>3.4055727554179599E-2</v>
      </c>
      <c r="G1319" s="16">
        <v>4.3604651162790699E-2</v>
      </c>
      <c r="H1319" s="16">
        <v>8.2004555808655996E-2</v>
      </c>
      <c r="I1319" s="16">
        <v>3.4047919293820901E-2</v>
      </c>
      <c r="J1319" s="16">
        <v>6.0606060606060601E-2</v>
      </c>
      <c r="K1319" s="16">
        <v>5.0420168067226899E-2</v>
      </c>
      <c r="L1319" s="16">
        <v>7.0796460176991094E-2</v>
      </c>
      <c r="M1319" s="16"/>
      <c r="N1319" s="16">
        <v>9.1566265060241001E-2</v>
      </c>
      <c r="O1319" s="16">
        <v>6.19047619047619E-2</v>
      </c>
      <c r="P1319" s="16">
        <v>5.5140186915887901E-2</v>
      </c>
      <c r="Q1319" s="16">
        <v>4.0160642570281103E-2</v>
      </c>
      <c r="R1319" s="16"/>
      <c r="S1319" s="16">
        <v>7.6045627376425895E-2</v>
      </c>
      <c r="T1319" s="16">
        <v>4.7846889952153103E-2</v>
      </c>
      <c r="U1319" s="16">
        <v>6.4655172413793094E-2</v>
      </c>
      <c r="V1319" s="16">
        <v>6.12043435340573E-2</v>
      </c>
      <c r="W1319" s="16">
        <v>4.21166306695464E-2</v>
      </c>
      <c r="X1319" s="16">
        <v>4.7619047619047603E-2</v>
      </c>
      <c r="Y1319" s="16">
        <v>3.8805970149253702E-2</v>
      </c>
      <c r="Z1319" s="16"/>
      <c r="AA1319" s="16">
        <v>3.6948748510131101E-2</v>
      </c>
      <c r="AB1319" s="16">
        <v>6.1821219715956603E-2</v>
      </c>
      <c r="AC1319" s="16"/>
      <c r="AD1319" s="16">
        <v>6.5957446808510595E-2</v>
      </c>
      <c r="AE1319" s="16">
        <v>4.9494687742938602E-2</v>
      </c>
      <c r="AF1319" s="16"/>
      <c r="AG1319" s="16">
        <v>6.87747035573123E-2</v>
      </c>
      <c r="AH1319" s="16">
        <v>4.0160642570281103E-2</v>
      </c>
      <c r="AI1319" s="16"/>
      <c r="AJ1319" s="16">
        <v>4.4207941056078601E-2</v>
      </c>
      <c r="AK1319" s="16">
        <v>6.2278839348902999E-2</v>
      </c>
      <c r="AL1319" s="16"/>
      <c r="AM1319" s="16">
        <v>0.127725856697819</v>
      </c>
      <c r="AN1319" s="16">
        <v>8.6261980830670895E-2</v>
      </c>
      <c r="AO1319" s="16">
        <v>4.58567980691875E-2</v>
      </c>
      <c r="AP1319" s="16">
        <v>1.6750418760469E-2</v>
      </c>
      <c r="AQ1319" s="16"/>
      <c r="AR1319" s="16">
        <v>4.9056603773584902E-2</v>
      </c>
      <c r="AS1319" s="16">
        <v>5.5993476488176097E-2</v>
      </c>
      <c r="AT1319" s="16"/>
      <c r="AU1319" s="16">
        <v>4.93218249075216E-2</v>
      </c>
      <c r="AV1319" s="16">
        <v>5.4733064154329297E-2</v>
      </c>
      <c r="AW1319" s="16"/>
      <c r="AX1319" s="16">
        <v>4.1273584905660403E-2</v>
      </c>
      <c r="AY1319" s="16">
        <v>5.6322099072608003E-2</v>
      </c>
      <c r="AZ1319" s="16"/>
      <c r="BA1319" s="16">
        <v>4.4198895027624301E-2</v>
      </c>
      <c r="BB1319" s="16">
        <v>5.4615854901161602E-2</v>
      </c>
      <c r="BC1319" s="16"/>
      <c r="BD1319" s="16">
        <v>5.5497382198952901E-2</v>
      </c>
      <c r="BE1319" s="16">
        <v>5.3546592489568799E-2</v>
      </c>
      <c r="BF1319" s="16"/>
      <c r="BG1319" s="16">
        <v>4.3918918918918901E-2</v>
      </c>
      <c r="BH1319" s="16">
        <v>5.4494269052885597E-2</v>
      </c>
      <c r="BI1319" s="16"/>
      <c r="BJ1319" s="16">
        <v>2.5641025641025599E-2</v>
      </c>
      <c r="BK1319" s="16">
        <v>5.7696447793326201E-2</v>
      </c>
      <c r="BL1319" s="16"/>
      <c r="BM1319" s="16">
        <v>2.7918781725888301E-2</v>
      </c>
      <c r="BN1319" s="16">
        <v>5.6000000000000001E-2</v>
      </c>
      <c r="BO1319" s="16"/>
      <c r="BP1319" s="16">
        <v>4.1390728476821202E-2</v>
      </c>
      <c r="BQ1319" s="16">
        <v>5.5519828510182202E-2</v>
      </c>
    </row>
    <row r="1320" spans="2:69" x14ac:dyDescent="0.25">
      <c r="B1320" t="s">
        <v>596</v>
      </c>
      <c r="C1320" s="16">
        <v>4.8775858796735599E-2</v>
      </c>
      <c r="D1320" s="16">
        <v>4.0178571428571397E-2</v>
      </c>
      <c r="E1320" s="16">
        <v>2.4896265560166001E-2</v>
      </c>
      <c r="F1320" s="16">
        <v>1.54798761609907E-2</v>
      </c>
      <c r="G1320" s="16">
        <v>2.9069767441860499E-2</v>
      </c>
      <c r="H1320" s="16">
        <v>8.8078967350038007E-2</v>
      </c>
      <c r="I1320" s="16">
        <v>5.4224464060529602E-2</v>
      </c>
      <c r="J1320" s="16">
        <v>8.0808080808080801E-2</v>
      </c>
      <c r="K1320" s="16">
        <v>2.5210084033613401E-2</v>
      </c>
      <c r="L1320" s="16">
        <v>3.5398230088495602E-2</v>
      </c>
      <c r="M1320" s="16"/>
      <c r="N1320" s="16">
        <v>0.14337349397590399</v>
      </c>
      <c r="O1320" s="16">
        <v>6.8253968253968206E-2</v>
      </c>
      <c r="P1320" s="16">
        <v>3.4579439252336398E-2</v>
      </c>
      <c r="Q1320" s="16">
        <v>2.1175611537057298E-2</v>
      </c>
      <c r="R1320" s="16"/>
      <c r="S1320" s="16">
        <v>9.6958174904943004E-2</v>
      </c>
      <c r="T1320" s="16">
        <v>4.3062200956937802E-2</v>
      </c>
      <c r="U1320" s="16">
        <v>2.3706896551724099E-2</v>
      </c>
      <c r="V1320" s="16">
        <v>7.3050345508390901E-2</v>
      </c>
      <c r="W1320" s="16">
        <v>2.4838012958963301E-2</v>
      </c>
      <c r="X1320" s="16">
        <v>2.7210884353741499E-2</v>
      </c>
      <c r="Y1320" s="16">
        <v>3.5820895522388103E-2</v>
      </c>
      <c r="Z1320" s="16"/>
      <c r="AA1320" s="16">
        <v>1.3706793802145401E-2</v>
      </c>
      <c r="AB1320" s="16">
        <v>6.5162907268170395E-2</v>
      </c>
      <c r="AC1320" s="16"/>
      <c r="AD1320" s="16">
        <v>5.6028368794326197E-2</v>
      </c>
      <c r="AE1320" s="16">
        <v>4.6125939362529199E-2</v>
      </c>
      <c r="AF1320" s="16"/>
      <c r="AG1320" s="16">
        <v>7.8656126482213401E-2</v>
      </c>
      <c r="AH1320" s="16">
        <v>2.1175611537057298E-2</v>
      </c>
      <c r="AI1320" s="16"/>
      <c r="AJ1320" s="16">
        <v>2.78346295538273E-2</v>
      </c>
      <c r="AK1320" s="16">
        <v>6.6878980891719703E-2</v>
      </c>
      <c r="AL1320" s="16"/>
      <c r="AM1320" s="16">
        <v>0.258566978193146</v>
      </c>
      <c r="AN1320" s="16">
        <v>9.6645367412140595E-2</v>
      </c>
      <c r="AO1320" s="16">
        <v>1.9710378117457801E-2</v>
      </c>
      <c r="AP1320" s="16">
        <v>3.3500837520937998E-3</v>
      </c>
      <c r="AQ1320" s="16"/>
      <c r="AR1320" s="16">
        <v>2.51572327044025E-2</v>
      </c>
      <c r="AS1320" s="16">
        <v>5.8983419407447703E-2</v>
      </c>
      <c r="AT1320" s="16"/>
      <c r="AU1320" s="16">
        <v>4.1923551171393299E-2</v>
      </c>
      <c r="AV1320" s="16">
        <v>5.0022431583669799E-2</v>
      </c>
      <c r="AW1320" s="16"/>
      <c r="AX1320" s="16">
        <v>2.3584905660377398E-2</v>
      </c>
      <c r="AY1320" s="16">
        <v>5.3607781045012397E-2</v>
      </c>
      <c r="AZ1320" s="16"/>
      <c r="BA1320" s="16">
        <v>4.4198895027624301E-2</v>
      </c>
      <c r="BB1320" s="16">
        <v>4.91135113103729E-2</v>
      </c>
      <c r="BC1320" s="16"/>
      <c r="BD1320" s="16">
        <v>4.7120418848167499E-2</v>
      </c>
      <c r="BE1320" s="16">
        <v>4.9142327306444099E-2</v>
      </c>
      <c r="BF1320" s="16"/>
      <c r="BG1320" s="16">
        <v>3.37837837837838E-2</v>
      </c>
      <c r="BH1320" s="16">
        <v>4.9668208324954798E-2</v>
      </c>
      <c r="BI1320" s="16"/>
      <c r="BJ1320" s="16">
        <v>1.1217948717948701E-2</v>
      </c>
      <c r="BK1320" s="16">
        <v>5.3821313240043099E-2</v>
      </c>
      <c r="BL1320" s="16"/>
      <c r="BM1320" s="16">
        <v>2.7918781725888301E-2</v>
      </c>
      <c r="BN1320" s="16">
        <v>5.0461538461538502E-2</v>
      </c>
      <c r="BO1320" s="16"/>
      <c r="BP1320" s="16">
        <v>1.82119205298013E-2</v>
      </c>
      <c r="BQ1320" s="16">
        <v>5.2733118971061102E-2</v>
      </c>
    </row>
    <row r="1321" spans="2:69" x14ac:dyDescent="0.25">
      <c r="B1321" t="s">
        <v>330</v>
      </c>
      <c r="C1321" s="16">
        <v>3.378250142342E-2</v>
      </c>
      <c r="D1321" s="16">
        <v>2.0833333333333301E-2</v>
      </c>
      <c r="E1321" s="16">
        <v>8.29875518672199E-3</v>
      </c>
      <c r="F1321" s="16">
        <v>1.23839009287926E-2</v>
      </c>
      <c r="G1321" s="16">
        <v>2.7616279069767401E-2</v>
      </c>
      <c r="H1321" s="16">
        <v>6.9096431283219406E-2</v>
      </c>
      <c r="I1321" s="16">
        <v>2.77427490542245E-2</v>
      </c>
      <c r="J1321" s="16">
        <v>5.0505050505050497E-2</v>
      </c>
      <c r="K1321" s="16">
        <v>4.20168067226891E-2</v>
      </c>
      <c r="L1321" s="16">
        <v>2.6548672566371698E-2</v>
      </c>
      <c r="M1321" s="16"/>
      <c r="N1321" s="16">
        <v>7.2289156626505993E-2</v>
      </c>
      <c r="O1321" s="16">
        <v>3.8095238095238099E-2</v>
      </c>
      <c r="P1321" s="16">
        <v>2.2429906542056101E-2</v>
      </c>
      <c r="Q1321" s="16">
        <v>2.5556772544724399E-2</v>
      </c>
      <c r="R1321" s="16"/>
      <c r="S1321" s="16">
        <v>5.5133079847908703E-2</v>
      </c>
      <c r="T1321" s="16">
        <v>2.1531100478468901E-2</v>
      </c>
      <c r="U1321" s="16">
        <v>1.0775862068965501E-2</v>
      </c>
      <c r="V1321" s="16">
        <v>3.8499506416584402E-2</v>
      </c>
      <c r="W1321" s="16">
        <v>1.6198704103671701E-2</v>
      </c>
      <c r="X1321" s="16">
        <v>1.84645286686103E-2</v>
      </c>
      <c r="Y1321" s="16">
        <v>3.2835820895522401E-2</v>
      </c>
      <c r="Z1321" s="16"/>
      <c r="AA1321" s="16">
        <v>7.1513706793802099E-3</v>
      </c>
      <c r="AB1321" s="16">
        <v>4.6226677805625199E-2</v>
      </c>
      <c r="AC1321" s="16"/>
      <c r="AD1321" s="16">
        <v>5.2482269503546099E-2</v>
      </c>
      <c r="AE1321" s="16">
        <v>2.6949987043275499E-2</v>
      </c>
      <c r="AF1321" s="16"/>
      <c r="AG1321" s="16">
        <v>4.2687747035573098E-2</v>
      </c>
      <c r="AH1321" s="16">
        <v>2.5556772544724399E-2</v>
      </c>
      <c r="AI1321" s="16"/>
      <c r="AJ1321" s="16">
        <v>2.4150634465820699E-2</v>
      </c>
      <c r="AK1321" s="16">
        <v>4.2108987968860603E-2</v>
      </c>
      <c r="AL1321" s="16"/>
      <c r="AM1321" s="16">
        <v>0.11214953271028</v>
      </c>
      <c r="AN1321" s="16">
        <v>7.1086261980830706E-2</v>
      </c>
      <c r="AO1321" s="16">
        <v>2.05148833467418E-2</v>
      </c>
      <c r="AP1321" s="16">
        <v>1.6750418760468999E-3</v>
      </c>
      <c r="AQ1321" s="16"/>
      <c r="AR1321" s="16">
        <v>1.5094339622641499E-2</v>
      </c>
      <c r="AS1321" s="16">
        <v>4.1859200869801598E-2</v>
      </c>
      <c r="AT1321" s="16"/>
      <c r="AU1321" s="16">
        <v>3.2059186189888997E-2</v>
      </c>
      <c r="AV1321" s="16">
        <v>3.4096007178106798E-2</v>
      </c>
      <c r="AW1321" s="16"/>
      <c r="AX1321" s="16">
        <v>1.53301886792453E-2</v>
      </c>
      <c r="AY1321" s="16">
        <v>3.7321872879439E-2</v>
      </c>
      <c r="AZ1321" s="16"/>
      <c r="BA1321" s="16">
        <v>4.1436464088397802E-2</v>
      </c>
      <c r="BB1321" s="16">
        <v>3.3217852048094597E-2</v>
      </c>
      <c r="BC1321" s="16"/>
      <c r="BD1321" s="16">
        <v>2.1989528795811501E-2</v>
      </c>
      <c r="BE1321" s="16">
        <v>3.6393138618451601E-2</v>
      </c>
      <c r="BF1321" s="16"/>
      <c r="BG1321" s="16">
        <v>1.0135135135135099E-2</v>
      </c>
      <c r="BH1321" s="16">
        <v>3.5190026141162303E-2</v>
      </c>
      <c r="BI1321" s="16"/>
      <c r="BJ1321" s="16">
        <v>1.44230769230769E-2</v>
      </c>
      <c r="BK1321" s="16">
        <v>3.6383207750269098E-2</v>
      </c>
      <c r="BL1321" s="16"/>
      <c r="BM1321" s="16">
        <v>2.0304568527918801E-2</v>
      </c>
      <c r="BN1321" s="16">
        <v>3.4871794871794898E-2</v>
      </c>
      <c r="BO1321" s="16"/>
      <c r="BP1321" s="16">
        <v>1.3245033112582801E-2</v>
      </c>
      <c r="BQ1321" s="16">
        <v>3.6441586280814599E-2</v>
      </c>
    </row>
    <row r="1322" spans="2:69" x14ac:dyDescent="0.25">
      <c r="B1322" t="s">
        <v>597</v>
      </c>
      <c r="C1322" s="16">
        <v>0.68362118048965603</v>
      </c>
      <c r="D1322" s="16">
        <v>0.735119047619048</v>
      </c>
      <c r="E1322" s="16">
        <v>0.71645919778699896</v>
      </c>
      <c r="F1322" s="16">
        <v>0.75851393188854499</v>
      </c>
      <c r="G1322" s="16">
        <v>0.72093023255813904</v>
      </c>
      <c r="H1322" s="16">
        <v>0.55960516324981002</v>
      </c>
      <c r="I1322" s="16">
        <v>0.749054224464061</v>
      </c>
      <c r="J1322" s="16">
        <v>0.61111111111111105</v>
      </c>
      <c r="K1322" s="16">
        <v>0.68907563025210095</v>
      </c>
      <c r="L1322" s="16">
        <v>0.61946902654867297</v>
      </c>
      <c r="M1322" s="16"/>
      <c r="N1322" s="16">
        <v>0.45301204819277102</v>
      </c>
      <c r="O1322" s="16">
        <v>0.6</v>
      </c>
      <c r="P1322" s="16">
        <v>0.71308411214953304</v>
      </c>
      <c r="Q1322" s="16">
        <v>0.76122672508214695</v>
      </c>
      <c r="R1322" s="16"/>
      <c r="S1322" s="16">
        <v>0.56653992395437303</v>
      </c>
      <c r="T1322" s="16">
        <v>0.696172248803828</v>
      </c>
      <c r="U1322" s="16">
        <v>0.70043103448275901</v>
      </c>
      <c r="V1322" s="16">
        <v>0.59328726554787803</v>
      </c>
      <c r="W1322" s="16">
        <v>0.760259179265659</v>
      </c>
      <c r="X1322" s="16">
        <v>0.77453838678328502</v>
      </c>
      <c r="Y1322" s="16">
        <v>0.73731343283582096</v>
      </c>
      <c r="Z1322" s="16"/>
      <c r="AA1322" s="16">
        <v>0.80810488676996395</v>
      </c>
      <c r="AB1322" s="16">
        <v>0.62545252018936204</v>
      </c>
      <c r="AC1322" s="16"/>
      <c r="AD1322" s="16">
        <v>0.65319148936170202</v>
      </c>
      <c r="AE1322" s="16">
        <v>0.69473956983674501</v>
      </c>
      <c r="AF1322" s="16"/>
      <c r="AG1322" s="16">
        <v>0.59960474308300404</v>
      </c>
      <c r="AH1322" s="16">
        <v>0.76122672508214695</v>
      </c>
      <c r="AI1322" s="16"/>
      <c r="AJ1322" s="16">
        <v>0.765861645517806</v>
      </c>
      <c r="AK1322" s="16">
        <v>0.61252653927813205</v>
      </c>
      <c r="AL1322" s="16"/>
      <c r="AM1322" s="16">
        <v>0.26479750778816202</v>
      </c>
      <c r="AN1322" s="16">
        <v>0.50399361022364197</v>
      </c>
      <c r="AO1322" s="16">
        <v>0.72968624296057905</v>
      </c>
      <c r="AP1322" s="16">
        <v>0.88609715242881104</v>
      </c>
      <c r="AQ1322" s="16"/>
      <c r="AR1322" s="16">
        <v>0.75786163522012595</v>
      </c>
      <c r="AS1322" s="16">
        <v>0.65153574340853504</v>
      </c>
      <c r="AT1322" s="16"/>
      <c r="AU1322" s="16">
        <v>0.70160295930949401</v>
      </c>
      <c r="AV1322" s="16">
        <v>0.68034993270524902</v>
      </c>
      <c r="AW1322" s="16"/>
      <c r="AX1322" s="16">
        <v>0.76179245283018904</v>
      </c>
      <c r="AY1322" s="16">
        <v>0.66862700746437498</v>
      </c>
      <c r="AZ1322" s="16"/>
      <c r="BA1322" s="16">
        <v>0.66574585635359096</v>
      </c>
      <c r="BB1322" s="16">
        <v>0.684939881801508</v>
      </c>
      <c r="BC1322" s="16"/>
      <c r="BD1322" s="16">
        <v>0.71204188481675401</v>
      </c>
      <c r="BE1322" s="16">
        <v>0.67732962447844203</v>
      </c>
      <c r="BF1322" s="16"/>
      <c r="BG1322" s="16">
        <v>0.76013513513513498</v>
      </c>
      <c r="BH1322" s="16">
        <v>0.67906696159260005</v>
      </c>
      <c r="BI1322" s="16"/>
      <c r="BJ1322" s="16">
        <v>0.82371794871794901</v>
      </c>
      <c r="BK1322" s="16">
        <v>0.664800861141012</v>
      </c>
      <c r="BL1322" s="16"/>
      <c r="BM1322" s="16">
        <v>0.78680203045685304</v>
      </c>
      <c r="BN1322" s="16">
        <v>0.67528205128205099</v>
      </c>
      <c r="BO1322" s="16"/>
      <c r="BP1322" s="16">
        <v>0.75993377483443703</v>
      </c>
      <c r="BQ1322" s="16">
        <v>0.67374062165058901</v>
      </c>
    </row>
    <row r="1323" spans="2:69" x14ac:dyDescent="0.25">
      <c r="B1323" t="s">
        <v>598</v>
      </c>
      <c r="C1323" s="16">
        <v>0.102676029607136</v>
      </c>
      <c r="D1323" s="16">
        <v>8.7797619047618999E-2</v>
      </c>
      <c r="E1323" s="16">
        <v>7.8838174273858905E-2</v>
      </c>
      <c r="F1323" s="16">
        <v>4.9535603715170302E-2</v>
      </c>
      <c r="G1323" s="16">
        <v>7.2674418604651195E-2</v>
      </c>
      <c r="H1323" s="16">
        <v>0.17008352315869399</v>
      </c>
      <c r="I1323" s="16">
        <v>8.82723833543506E-2</v>
      </c>
      <c r="J1323" s="16">
        <v>0.14141414141414099</v>
      </c>
      <c r="K1323" s="16">
        <v>7.5630252100840303E-2</v>
      </c>
      <c r="L1323" s="16">
        <v>0.106194690265487</v>
      </c>
      <c r="M1323" s="16"/>
      <c r="N1323" s="16">
        <v>0.234939759036145</v>
      </c>
      <c r="O1323" s="16">
        <v>0.13015873015873</v>
      </c>
      <c r="P1323" s="16">
        <v>8.9719626168224306E-2</v>
      </c>
      <c r="Q1323" s="16">
        <v>6.1336254107338402E-2</v>
      </c>
      <c r="R1323" s="16"/>
      <c r="S1323" s="16">
        <v>0.173003802281369</v>
      </c>
      <c r="T1323" s="16">
        <v>9.0909090909090898E-2</v>
      </c>
      <c r="U1323" s="16">
        <v>8.8362068965517196E-2</v>
      </c>
      <c r="V1323" s="16">
        <v>0.134254689042448</v>
      </c>
      <c r="W1323" s="16">
        <v>6.6954643628509697E-2</v>
      </c>
      <c r="X1323" s="16">
        <v>7.4829931972789102E-2</v>
      </c>
      <c r="Y1323" s="16">
        <v>7.4626865671641798E-2</v>
      </c>
      <c r="Z1323" s="16"/>
      <c r="AA1323" s="16">
        <v>5.0655542312276501E-2</v>
      </c>
      <c r="AB1323" s="16">
        <v>0.126984126984127</v>
      </c>
      <c r="AC1323" s="16"/>
      <c r="AD1323" s="16">
        <v>0.121985815602837</v>
      </c>
      <c r="AE1323" s="16">
        <v>9.5620627105467704E-2</v>
      </c>
      <c r="AF1323" s="16"/>
      <c r="AG1323" s="16">
        <v>0.14743083003952601</v>
      </c>
      <c r="AH1323" s="16">
        <v>6.1336254107338402E-2</v>
      </c>
      <c r="AI1323" s="16"/>
      <c r="AJ1323" s="16">
        <v>7.2042570609905807E-2</v>
      </c>
      <c r="AK1323" s="16">
        <v>0.129157820240623</v>
      </c>
      <c r="AL1323" s="16"/>
      <c r="AM1323" s="16">
        <v>0.386292834890966</v>
      </c>
      <c r="AN1323" s="16">
        <v>0.18290734824281199</v>
      </c>
      <c r="AO1323" s="16">
        <v>6.5567176186645204E-2</v>
      </c>
      <c r="AP1323" s="16">
        <v>2.01005025125628E-2</v>
      </c>
      <c r="AQ1323" s="16"/>
      <c r="AR1323" s="16">
        <v>7.4213836477987405E-2</v>
      </c>
      <c r="AS1323" s="16">
        <v>0.114976895895624</v>
      </c>
      <c r="AT1323" s="16"/>
      <c r="AU1323" s="16">
        <v>9.1245376078914905E-2</v>
      </c>
      <c r="AV1323" s="16">
        <v>0.104755495737999</v>
      </c>
      <c r="AW1323" s="16"/>
      <c r="AX1323" s="16">
        <v>6.4858490566037694E-2</v>
      </c>
      <c r="AY1323" s="16">
        <v>0.10992988011762</v>
      </c>
      <c r="AZ1323" s="16"/>
      <c r="BA1323" s="16">
        <v>8.8397790055248601E-2</v>
      </c>
      <c r="BB1323" s="16">
        <v>0.103729366211535</v>
      </c>
      <c r="BC1323" s="16"/>
      <c r="BD1323" s="16">
        <v>0.10261780104712</v>
      </c>
      <c r="BE1323" s="16">
        <v>0.102688919796013</v>
      </c>
      <c r="BF1323" s="16"/>
      <c r="BG1323" s="16">
        <v>7.77027027027027E-2</v>
      </c>
      <c r="BH1323" s="16">
        <v>0.10416247737784</v>
      </c>
      <c r="BI1323" s="16"/>
      <c r="BJ1323" s="16">
        <v>3.6858974358974401E-2</v>
      </c>
      <c r="BK1323" s="16">
        <v>0.111517761033369</v>
      </c>
      <c r="BL1323" s="16"/>
      <c r="BM1323" s="16">
        <v>5.5837563451776699E-2</v>
      </c>
      <c r="BN1323" s="16">
        <v>0.106461538461538</v>
      </c>
      <c r="BO1323" s="16"/>
      <c r="BP1323" s="16">
        <v>5.9602649006622502E-2</v>
      </c>
      <c r="BQ1323" s="16">
        <v>0.10825294748124301</v>
      </c>
    </row>
    <row r="1324" spans="2:69" x14ac:dyDescent="0.25">
      <c r="B1324" t="s">
        <v>156</v>
      </c>
      <c r="C1324" s="16">
        <v>0.58094515088251997</v>
      </c>
      <c r="D1324" s="16">
        <v>0.64732142857142905</v>
      </c>
      <c r="E1324" s="16">
        <v>0.63762102351313998</v>
      </c>
      <c r="F1324" s="16">
        <v>0.70897832817337503</v>
      </c>
      <c r="G1324" s="16">
        <v>0.64825581395348797</v>
      </c>
      <c r="H1324" s="16">
        <v>0.38952164009111601</v>
      </c>
      <c r="I1324" s="16">
        <v>0.66078184110971006</v>
      </c>
      <c r="J1324" s="16">
        <v>0.46969696969697</v>
      </c>
      <c r="K1324" s="16">
        <v>0.61344537815126099</v>
      </c>
      <c r="L1324" s="16">
        <v>0.51327433628318597</v>
      </c>
      <c r="M1324" s="16"/>
      <c r="N1324" s="16">
        <v>0.21807228915662599</v>
      </c>
      <c r="O1324" s="16">
        <v>0.46984126984127</v>
      </c>
      <c r="P1324" s="16">
        <v>0.623364485981308</v>
      </c>
      <c r="Q1324" s="16">
        <v>0.69989047097480805</v>
      </c>
      <c r="R1324" s="16"/>
      <c r="S1324" s="16">
        <v>0.393536121673004</v>
      </c>
      <c r="T1324" s="16">
        <v>0.60526315789473695</v>
      </c>
      <c r="U1324" s="16">
        <v>0.61206896551724099</v>
      </c>
      <c r="V1324" s="16">
        <v>0.459032576505429</v>
      </c>
      <c r="W1324" s="16">
        <v>0.693304535637149</v>
      </c>
      <c r="X1324" s="16">
        <v>0.69970845481049604</v>
      </c>
      <c r="Y1324" s="16">
        <v>0.66268656716417895</v>
      </c>
      <c r="Z1324" s="16"/>
      <c r="AA1324" s="16">
        <v>0.75744934445768797</v>
      </c>
      <c r="AB1324" s="16">
        <v>0.49846839320523501</v>
      </c>
      <c r="AC1324" s="16"/>
      <c r="AD1324" s="16">
        <v>0.53120567375886496</v>
      </c>
      <c r="AE1324" s="16">
        <v>0.59911894273127797</v>
      </c>
      <c r="AF1324" s="16"/>
      <c r="AG1324" s="16">
        <v>0.45217391304347798</v>
      </c>
      <c r="AH1324" s="16">
        <v>0.69989047097480805</v>
      </c>
      <c r="AI1324" s="16"/>
      <c r="AJ1324" s="16">
        <v>0.69381907490789996</v>
      </c>
      <c r="AK1324" s="16">
        <v>0.483368719037509</v>
      </c>
      <c r="AL1324" s="16"/>
      <c r="AM1324" s="16">
        <v>-0.121495327102804</v>
      </c>
      <c r="AN1324" s="16">
        <v>0.32108626198083101</v>
      </c>
      <c r="AO1324" s="16">
        <v>0.66411906677393395</v>
      </c>
      <c r="AP1324" s="16">
        <v>0.86599664991624803</v>
      </c>
      <c r="AQ1324" s="16"/>
      <c r="AR1324" s="16">
        <v>0.68364779874213799</v>
      </c>
      <c r="AS1324" s="16">
        <v>0.53655884751291105</v>
      </c>
      <c r="AT1324" s="16"/>
      <c r="AU1324" s="16">
        <v>0.61035758323057898</v>
      </c>
      <c r="AV1324" s="16">
        <v>0.57559443696724999</v>
      </c>
      <c r="AW1324" s="16"/>
      <c r="AX1324" s="16">
        <v>0.69693396226415105</v>
      </c>
      <c r="AY1324" s="16">
        <v>0.55869712734675403</v>
      </c>
      <c r="AZ1324" s="16"/>
      <c r="BA1324" s="16">
        <v>0.57734806629834301</v>
      </c>
      <c r="BB1324" s="16">
        <v>0.58121051558997305</v>
      </c>
      <c r="BC1324" s="16"/>
      <c r="BD1324" s="16">
        <v>0.60942408376963397</v>
      </c>
      <c r="BE1324" s="16">
        <v>0.574640704682429</v>
      </c>
      <c r="BF1324" s="16"/>
      <c r="BG1324" s="16">
        <v>0.68243243243243201</v>
      </c>
      <c r="BH1324" s="16">
        <v>0.57490448421476004</v>
      </c>
      <c r="BI1324" s="16"/>
      <c r="BJ1324" s="16">
        <v>0.78685897435897401</v>
      </c>
      <c r="BK1324" s="16">
        <v>0.55328310010764303</v>
      </c>
      <c r="BL1324" s="16"/>
      <c r="BM1324" s="16">
        <v>0.730964467005076</v>
      </c>
      <c r="BN1324" s="16">
        <v>0.56882051282051305</v>
      </c>
      <c r="BO1324" s="16"/>
      <c r="BP1324" s="16">
        <v>0.70033112582781498</v>
      </c>
      <c r="BQ1324" s="16">
        <v>0.56548767416934598</v>
      </c>
    </row>
    <row r="1325" spans="2:69" x14ac:dyDescent="0.25">
      <c r="C1325" s="16"/>
      <c r="D1325" s="16"/>
      <c r="E1325" s="16"/>
      <c r="F1325" s="16"/>
      <c r="G1325" s="16"/>
      <c r="H1325" s="16"/>
      <c r="I1325" s="16"/>
      <c r="J1325" s="16"/>
      <c r="K1325" s="16"/>
      <c r="L1325" s="16"/>
      <c r="M1325" s="16"/>
      <c r="N1325" s="16"/>
      <c r="O1325" s="16"/>
      <c r="P1325" s="16"/>
      <c r="Q1325" s="16"/>
      <c r="R1325" s="16"/>
      <c r="S1325" s="16"/>
      <c r="T1325" s="16"/>
      <c r="U1325" s="16"/>
      <c r="V1325" s="16"/>
      <c r="W1325" s="16"/>
      <c r="X1325" s="16"/>
      <c r="Y1325" s="16"/>
      <c r="Z1325" s="16"/>
      <c r="AA1325" s="16"/>
      <c r="AB1325" s="16"/>
      <c r="AC1325" s="16"/>
      <c r="AD1325" s="16"/>
      <c r="AE1325" s="16"/>
      <c r="AF1325" s="16"/>
      <c r="AG1325" s="16"/>
      <c r="AH1325" s="16"/>
      <c r="AI1325" s="16"/>
      <c r="AJ1325" s="16"/>
      <c r="AK1325" s="16"/>
      <c r="AL1325" s="16"/>
      <c r="AM1325" s="16"/>
      <c r="AN1325" s="16"/>
      <c r="AO1325" s="16"/>
      <c r="AP1325" s="16"/>
      <c r="AQ1325" s="16"/>
      <c r="AR1325" s="16"/>
      <c r="AS1325" s="16"/>
      <c r="AT1325" s="16"/>
      <c r="AU1325" s="16"/>
      <c r="AV1325" s="16"/>
      <c r="AW1325" s="16"/>
      <c r="AX1325" s="16"/>
      <c r="AY1325" s="16"/>
      <c r="AZ1325" s="16"/>
      <c r="BA1325" s="16"/>
      <c r="BB1325" s="16"/>
      <c r="BC1325" s="16"/>
      <c r="BD1325" s="16"/>
      <c r="BE1325" s="16"/>
      <c r="BF1325" s="16"/>
      <c r="BG1325" s="16"/>
      <c r="BH1325" s="16"/>
      <c r="BI1325" s="16"/>
      <c r="BJ1325" s="16"/>
      <c r="BK1325" s="16"/>
      <c r="BL1325" s="16"/>
      <c r="BM1325" s="16"/>
      <c r="BN1325" s="16"/>
      <c r="BO1325" s="16"/>
      <c r="BP1325" s="16"/>
      <c r="BQ1325" s="16"/>
    </row>
    <row r="1326" spans="2:69" x14ac:dyDescent="0.25">
      <c r="B1326" s="6" t="s">
        <v>605</v>
      </c>
      <c r="C1326" s="16"/>
      <c r="D1326" s="16"/>
      <c r="E1326" s="16"/>
      <c r="F1326" s="16"/>
      <c r="G1326" s="16"/>
      <c r="H1326" s="16"/>
      <c r="I1326" s="16"/>
      <c r="J1326" s="16"/>
      <c r="K1326" s="16"/>
      <c r="L1326" s="16"/>
      <c r="M1326" s="16"/>
      <c r="N1326" s="16"/>
      <c r="O1326" s="16"/>
      <c r="P1326" s="16"/>
      <c r="Q1326" s="16"/>
      <c r="R1326" s="16"/>
      <c r="S1326" s="16"/>
      <c r="T1326" s="16"/>
      <c r="U1326" s="16"/>
      <c r="V1326" s="16"/>
      <c r="W1326" s="16"/>
      <c r="X1326" s="16"/>
      <c r="Y1326" s="16"/>
      <c r="Z1326" s="16"/>
      <c r="AA1326" s="16"/>
      <c r="AB1326" s="16"/>
      <c r="AC1326" s="16"/>
      <c r="AD1326" s="16"/>
      <c r="AE1326" s="16"/>
      <c r="AF1326" s="16"/>
      <c r="AG1326" s="16"/>
      <c r="AH1326" s="16"/>
      <c r="AI1326" s="16"/>
      <c r="AJ1326" s="16"/>
      <c r="AK1326" s="16"/>
      <c r="AL1326" s="16"/>
      <c r="AM1326" s="16"/>
      <c r="AN1326" s="16"/>
      <c r="AO1326" s="16"/>
      <c r="AP1326" s="16"/>
      <c r="AQ1326" s="16"/>
      <c r="AR1326" s="16"/>
      <c r="AS1326" s="16"/>
      <c r="AT1326" s="16"/>
      <c r="AU1326" s="16"/>
      <c r="AV1326" s="16"/>
      <c r="AW1326" s="16"/>
      <c r="AX1326" s="16"/>
      <c r="AY1326" s="16"/>
      <c r="AZ1326" s="16"/>
      <c r="BA1326" s="16"/>
      <c r="BB1326" s="16"/>
      <c r="BC1326" s="16"/>
      <c r="BD1326" s="16"/>
      <c r="BE1326" s="16"/>
      <c r="BF1326" s="16"/>
      <c r="BG1326" s="16"/>
      <c r="BH1326" s="16"/>
      <c r="BI1326" s="16"/>
      <c r="BJ1326" s="16"/>
      <c r="BK1326" s="16"/>
      <c r="BL1326" s="16"/>
      <c r="BM1326" s="16"/>
      <c r="BN1326" s="16"/>
      <c r="BO1326" s="16"/>
      <c r="BP1326" s="16"/>
      <c r="BQ1326" s="16"/>
    </row>
    <row r="1327" spans="2:69" x14ac:dyDescent="0.25">
      <c r="B1327" s="23" t="s">
        <v>70</v>
      </c>
      <c r="C1327" s="16"/>
      <c r="D1327" s="16"/>
      <c r="E1327" s="16"/>
      <c r="F1327" s="16"/>
      <c r="G1327" s="16"/>
      <c r="H1327" s="16"/>
      <c r="I1327" s="16"/>
      <c r="J1327" s="16"/>
      <c r="K1327" s="16"/>
      <c r="L1327" s="16"/>
      <c r="M1327" s="16"/>
      <c r="N1327" s="16"/>
      <c r="O1327" s="16"/>
      <c r="P1327" s="16"/>
      <c r="Q1327" s="16"/>
      <c r="R1327" s="16"/>
      <c r="S1327" s="16"/>
      <c r="T1327" s="16"/>
      <c r="U1327" s="16"/>
      <c r="V1327" s="16"/>
      <c r="W1327" s="16"/>
      <c r="X1327" s="16"/>
      <c r="Y1327" s="16"/>
      <c r="Z1327" s="16"/>
      <c r="AA1327" s="16"/>
      <c r="AB1327" s="16"/>
      <c r="AC1327" s="16"/>
      <c r="AD1327" s="16"/>
      <c r="AE1327" s="16"/>
      <c r="AF1327" s="16"/>
      <c r="AG1327" s="16"/>
      <c r="AH1327" s="16"/>
      <c r="AI1327" s="16"/>
      <c r="AJ1327" s="16"/>
      <c r="AK1327" s="16"/>
      <c r="AL1327" s="16"/>
      <c r="AM1327" s="16"/>
      <c r="AN1327" s="16"/>
      <c r="AO1327" s="16"/>
      <c r="AP1327" s="16"/>
      <c r="AQ1327" s="16"/>
      <c r="AR1327" s="16"/>
      <c r="AS1327" s="16"/>
      <c r="AT1327" s="16"/>
      <c r="AU1327" s="16"/>
      <c r="AV1327" s="16"/>
      <c r="AW1327" s="16"/>
      <c r="AX1327" s="16"/>
      <c r="AY1327" s="16"/>
      <c r="AZ1327" s="16"/>
      <c r="BA1327" s="16"/>
      <c r="BB1327" s="16"/>
      <c r="BC1327" s="16"/>
      <c r="BD1327" s="16"/>
      <c r="BE1327" s="16"/>
      <c r="BF1327" s="16"/>
      <c r="BG1327" s="16"/>
      <c r="BH1327" s="16"/>
      <c r="BI1327" s="16"/>
      <c r="BJ1327" s="16"/>
      <c r="BK1327" s="16"/>
      <c r="BL1327" s="16"/>
      <c r="BM1327" s="16"/>
      <c r="BN1327" s="16"/>
      <c r="BO1327" s="16"/>
      <c r="BP1327" s="16"/>
      <c r="BQ1327" s="16"/>
    </row>
    <row r="1328" spans="2:69" x14ac:dyDescent="0.25">
      <c r="B1328" t="s">
        <v>592</v>
      </c>
      <c r="C1328" s="16">
        <v>0.23111954459202999</v>
      </c>
      <c r="D1328" s="16">
        <v>0.28720238095238099</v>
      </c>
      <c r="E1328" s="16">
        <v>0.18533886583679099</v>
      </c>
      <c r="F1328" s="16">
        <v>0.277089783281734</v>
      </c>
      <c r="G1328" s="16">
        <v>0.23837209302325599</v>
      </c>
      <c r="H1328" s="16">
        <v>0.18057663125948401</v>
      </c>
      <c r="I1328" s="16">
        <v>0.28751576292559899</v>
      </c>
      <c r="J1328" s="16">
        <v>0.18181818181818199</v>
      </c>
      <c r="K1328" s="16">
        <v>0.30252100840336099</v>
      </c>
      <c r="L1328" s="16">
        <v>8.8495575221238895E-2</v>
      </c>
      <c r="M1328" s="16"/>
      <c r="N1328" s="16">
        <v>0.19156626506024099</v>
      </c>
      <c r="O1328" s="16">
        <v>0.17619047619047601</v>
      </c>
      <c r="P1328" s="16">
        <v>0.206542056074766</v>
      </c>
      <c r="Q1328" s="16">
        <v>0.26532846715328501</v>
      </c>
      <c r="R1328" s="16"/>
      <c r="S1328" s="16">
        <v>0.237642585551331</v>
      </c>
      <c r="T1328" s="16">
        <v>0.208133971291866</v>
      </c>
      <c r="U1328" s="16">
        <v>0.22198275862069</v>
      </c>
      <c r="V1328" s="16">
        <v>0.17670286278381001</v>
      </c>
      <c r="W1328" s="16">
        <v>0.22462203023758101</v>
      </c>
      <c r="X1328" s="16">
        <v>0.25728155339805803</v>
      </c>
      <c r="Y1328" s="16">
        <v>0.328358208955224</v>
      </c>
      <c r="Z1328" s="16"/>
      <c r="AA1328" s="16">
        <v>0.28486293206197899</v>
      </c>
      <c r="AB1328" s="16">
        <v>0.20601336302895301</v>
      </c>
      <c r="AC1328" s="16"/>
      <c r="AD1328" s="16">
        <v>0.23758865248227001</v>
      </c>
      <c r="AE1328" s="16">
        <v>0.228756476683938</v>
      </c>
      <c r="AF1328" s="16"/>
      <c r="AG1328" s="16">
        <v>0.194071146245059</v>
      </c>
      <c r="AH1328" s="16">
        <v>0.26532846715328501</v>
      </c>
      <c r="AI1328" s="16"/>
      <c r="AJ1328" s="16">
        <v>0.27670896438804699</v>
      </c>
      <c r="AK1328" s="16">
        <v>0.191722674212947</v>
      </c>
      <c r="AL1328" s="16"/>
      <c r="AM1328" s="16">
        <v>0.124610591900312</v>
      </c>
      <c r="AN1328" s="16">
        <v>0.201277955271566</v>
      </c>
      <c r="AO1328" s="16">
        <v>0.205148833467418</v>
      </c>
      <c r="AP1328" s="16">
        <v>0.34225941422594103</v>
      </c>
      <c r="AQ1328" s="16"/>
      <c r="AR1328" s="16">
        <v>0.26415094339622602</v>
      </c>
      <c r="AS1328" s="16">
        <v>0.21684782608695699</v>
      </c>
      <c r="AT1328" s="16"/>
      <c r="AU1328" s="16">
        <v>0.26757090012330498</v>
      </c>
      <c r="AV1328" s="16">
        <v>0.22448979591836701</v>
      </c>
      <c r="AW1328" s="16"/>
      <c r="AX1328" s="16">
        <v>0.26972909305064802</v>
      </c>
      <c r="AY1328" s="16">
        <v>0.22370504410766801</v>
      </c>
      <c r="AZ1328" s="16"/>
      <c r="BA1328" s="16">
        <v>0.29558011049723798</v>
      </c>
      <c r="BB1328" s="16">
        <v>0.22636511817440899</v>
      </c>
      <c r="BC1328" s="16"/>
      <c r="BD1328" s="16">
        <v>0.23455497382199</v>
      </c>
      <c r="BE1328" s="16">
        <v>0.230359212050985</v>
      </c>
      <c r="BF1328" s="16"/>
      <c r="BG1328" s="16">
        <v>0.30067567567567599</v>
      </c>
      <c r="BH1328" s="16">
        <v>0.226980297547246</v>
      </c>
      <c r="BI1328" s="16"/>
      <c r="BJ1328" s="16">
        <v>0.3125</v>
      </c>
      <c r="BK1328" s="16">
        <v>0.220189410245372</v>
      </c>
      <c r="BL1328" s="16"/>
      <c r="BM1328" s="16">
        <v>0.31392405063291101</v>
      </c>
      <c r="BN1328" s="16">
        <v>0.224410256410256</v>
      </c>
      <c r="BO1328" s="16"/>
      <c r="BP1328" s="16">
        <v>0.24337748344370899</v>
      </c>
      <c r="BQ1328" s="16">
        <v>0.22953279039862801</v>
      </c>
    </row>
    <row r="1329" spans="2:69" x14ac:dyDescent="0.25">
      <c r="B1329" t="s">
        <v>593</v>
      </c>
      <c r="C1329" s="16">
        <v>0.396774193548387</v>
      </c>
      <c r="D1329" s="16">
        <v>0.45535714285714302</v>
      </c>
      <c r="E1329" s="16">
        <v>0.33886583679114801</v>
      </c>
      <c r="F1329" s="16">
        <v>0.43962848297213603</v>
      </c>
      <c r="G1329" s="16">
        <v>0.38081395348837199</v>
      </c>
      <c r="H1329" s="16">
        <v>0.39908952959028798</v>
      </c>
      <c r="I1329" s="16">
        <v>0.38335435056746497</v>
      </c>
      <c r="J1329" s="16">
        <v>0.37373737373737398</v>
      </c>
      <c r="K1329" s="16">
        <v>0.369747899159664</v>
      </c>
      <c r="L1329" s="16">
        <v>0.40707964601769903</v>
      </c>
      <c r="M1329" s="16"/>
      <c r="N1329" s="16">
        <v>0.363855421686747</v>
      </c>
      <c r="O1329" s="16">
        <v>0.4</v>
      </c>
      <c r="P1329" s="16">
        <v>0.401869158878505</v>
      </c>
      <c r="Q1329" s="16">
        <v>0.40401459854014599</v>
      </c>
      <c r="R1329" s="16"/>
      <c r="S1329" s="16">
        <v>0.40114068441064599</v>
      </c>
      <c r="T1329" s="16">
        <v>0.399521531100478</v>
      </c>
      <c r="U1329" s="16">
        <v>0.41379310344827602</v>
      </c>
      <c r="V1329" s="16">
        <v>0.39782823297137199</v>
      </c>
      <c r="W1329" s="16">
        <v>0.43736501079913598</v>
      </c>
      <c r="X1329" s="16">
        <v>0.39902912621359199</v>
      </c>
      <c r="Y1329" s="16">
        <v>0.33731343283582099</v>
      </c>
      <c r="Z1329" s="16"/>
      <c r="AA1329" s="16">
        <v>0.39332538736591199</v>
      </c>
      <c r="AB1329" s="16">
        <v>0.39838530066815098</v>
      </c>
      <c r="AC1329" s="16"/>
      <c r="AD1329" s="16">
        <v>0.38652482269503502</v>
      </c>
      <c r="AE1329" s="16">
        <v>0.40051813471502601</v>
      </c>
      <c r="AF1329" s="16"/>
      <c r="AG1329" s="16">
        <v>0.38893280632411098</v>
      </c>
      <c r="AH1329" s="16">
        <v>0.40401459854014599</v>
      </c>
      <c r="AI1329" s="16"/>
      <c r="AJ1329" s="16">
        <v>0.36962750716332399</v>
      </c>
      <c r="AK1329" s="16">
        <v>0.42023346303501902</v>
      </c>
      <c r="AL1329" s="16"/>
      <c r="AM1329" s="16">
        <v>0.29283489096573201</v>
      </c>
      <c r="AN1329" s="16">
        <v>0.39376996805111802</v>
      </c>
      <c r="AO1329" s="16">
        <v>0.41753821399839097</v>
      </c>
      <c r="AP1329" s="16">
        <v>0.38661087866108801</v>
      </c>
      <c r="AQ1329" s="16"/>
      <c r="AR1329" s="16">
        <v>0.39811320754717</v>
      </c>
      <c r="AS1329" s="16">
        <v>0.396195652173913</v>
      </c>
      <c r="AT1329" s="16"/>
      <c r="AU1329" s="16">
        <v>0.36991368680641201</v>
      </c>
      <c r="AV1329" s="16">
        <v>0.40165956492487098</v>
      </c>
      <c r="AW1329" s="16"/>
      <c r="AX1329" s="16">
        <v>0.41224970553592499</v>
      </c>
      <c r="AY1329" s="16">
        <v>0.393802307170323</v>
      </c>
      <c r="AZ1329" s="16"/>
      <c r="BA1329" s="16">
        <v>0.361878453038674</v>
      </c>
      <c r="BB1329" s="16">
        <v>0.39934800325998399</v>
      </c>
      <c r="BC1329" s="16"/>
      <c r="BD1329" s="16">
        <v>0.41675392670157102</v>
      </c>
      <c r="BE1329" s="16">
        <v>0.39235225955967601</v>
      </c>
      <c r="BF1329" s="16"/>
      <c r="BG1329" s="16">
        <v>0.412162162162162</v>
      </c>
      <c r="BH1329" s="16">
        <v>0.39585846401286701</v>
      </c>
      <c r="BI1329" s="16"/>
      <c r="BJ1329" s="16">
        <v>0.39903846153846201</v>
      </c>
      <c r="BK1329" s="16">
        <v>0.39647008179078802</v>
      </c>
      <c r="BL1329" s="16"/>
      <c r="BM1329" s="16">
        <v>0.40253164556962001</v>
      </c>
      <c r="BN1329" s="16">
        <v>0.39630769230769203</v>
      </c>
      <c r="BO1329" s="16"/>
      <c r="BP1329" s="16">
        <v>0.38576158940397398</v>
      </c>
      <c r="BQ1329" s="16">
        <v>0.39819974282040299</v>
      </c>
    </row>
    <row r="1330" spans="2:69" x14ac:dyDescent="0.25">
      <c r="B1330" t="s">
        <v>594</v>
      </c>
      <c r="C1330" s="16">
        <v>0.207590132827324</v>
      </c>
      <c r="D1330" s="16">
        <v>0.17410714285714299</v>
      </c>
      <c r="E1330" s="16">
        <v>0.26970954356846499</v>
      </c>
      <c r="F1330" s="16">
        <v>0.193498452012384</v>
      </c>
      <c r="G1330" s="16">
        <v>0.1875</v>
      </c>
      <c r="H1330" s="16">
        <v>0.20333839150227601</v>
      </c>
      <c r="I1330" s="16">
        <v>0.213114754098361</v>
      </c>
      <c r="J1330" s="16">
        <v>0.20202020202020199</v>
      </c>
      <c r="K1330" s="16">
        <v>0.184873949579832</v>
      </c>
      <c r="L1330" s="16">
        <v>0.25663716814159299</v>
      </c>
      <c r="M1330" s="16"/>
      <c r="N1330" s="16">
        <v>0.21807228915662699</v>
      </c>
      <c r="O1330" s="16">
        <v>0.23968253968254</v>
      </c>
      <c r="P1330" s="16">
        <v>0.22710280373831801</v>
      </c>
      <c r="Q1330" s="16">
        <v>0.18941605839416101</v>
      </c>
      <c r="R1330" s="16"/>
      <c r="S1330" s="16">
        <v>0.195817490494297</v>
      </c>
      <c r="T1330" s="16">
        <v>0.23444976076554999</v>
      </c>
      <c r="U1330" s="16">
        <v>0.204741379310345</v>
      </c>
      <c r="V1330" s="16">
        <v>0.24185587364264599</v>
      </c>
      <c r="W1330" s="16">
        <v>0.18682505399568</v>
      </c>
      <c r="X1330" s="16">
        <v>0.19029126213592201</v>
      </c>
      <c r="Y1330" s="16">
        <v>0.18805970149253701</v>
      </c>
      <c r="Z1330" s="16"/>
      <c r="AA1330" s="16">
        <v>0.19129916567342101</v>
      </c>
      <c r="AB1330" s="16">
        <v>0.215200445434298</v>
      </c>
      <c r="AC1330" s="16"/>
      <c r="AD1330" s="16">
        <v>0.19645390070922</v>
      </c>
      <c r="AE1330" s="16">
        <v>0.21165803108808301</v>
      </c>
      <c r="AF1330" s="16"/>
      <c r="AG1330" s="16">
        <v>0.22727272727272699</v>
      </c>
      <c r="AH1330" s="16">
        <v>0.18941605839416101</v>
      </c>
      <c r="AI1330" s="16"/>
      <c r="AJ1330" s="16">
        <v>0.18419975440032699</v>
      </c>
      <c r="AK1330" s="16">
        <v>0.22780332507959</v>
      </c>
      <c r="AL1330" s="16"/>
      <c r="AM1330" s="16">
        <v>0.26168224299065401</v>
      </c>
      <c r="AN1330" s="16">
        <v>0.22204472843450501</v>
      </c>
      <c r="AO1330" s="16">
        <v>0.212389380530973</v>
      </c>
      <c r="AP1330" s="16">
        <v>0.167364016736402</v>
      </c>
      <c r="AQ1330" s="16"/>
      <c r="AR1330" s="16">
        <v>0.20503144654088101</v>
      </c>
      <c r="AS1330" s="16">
        <v>0.208695652173913</v>
      </c>
      <c r="AT1330" s="16"/>
      <c r="AU1330" s="16">
        <v>0.21085080147965499</v>
      </c>
      <c r="AV1330" s="16">
        <v>0.206997084548105</v>
      </c>
      <c r="AW1330" s="16"/>
      <c r="AX1330" s="16">
        <v>0.16725559481743199</v>
      </c>
      <c r="AY1330" s="16">
        <v>0.215335896855915</v>
      </c>
      <c r="AZ1330" s="16"/>
      <c r="BA1330" s="16">
        <v>0.17955801104972399</v>
      </c>
      <c r="BB1330" s="16">
        <v>0.20965770171149101</v>
      </c>
      <c r="BC1330" s="16"/>
      <c r="BD1330" s="16">
        <v>0.19895287958115199</v>
      </c>
      <c r="BE1330" s="16">
        <v>0.20950173812282699</v>
      </c>
      <c r="BF1330" s="16"/>
      <c r="BG1330" s="16">
        <v>0.17229729729729701</v>
      </c>
      <c r="BH1330" s="16">
        <v>0.20969039002814599</v>
      </c>
      <c r="BI1330" s="16"/>
      <c r="BJ1330" s="16">
        <v>0.17948717948717899</v>
      </c>
      <c r="BK1330" s="16">
        <v>0.211364614722342</v>
      </c>
      <c r="BL1330" s="16"/>
      <c r="BM1330" s="16">
        <v>0.14177215189873399</v>
      </c>
      <c r="BN1330" s="16">
        <v>0.21292307692307699</v>
      </c>
      <c r="BO1330" s="16"/>
      <c r="BP1330" s="16">
        <v>0.22019867549668901</v>
      </c>
      <c r="BQ1330" s="16">
        <v>0.205957993999143</v>
      </c>
    </row>
    <row r="1331" spans="2:69" x14ac:dyDescent="0.25">
      <c r="B1331" t="s">
        <v>595</v>
      </c>
      <c r="C1331" s="16">
        <v>0.10796963946869099</v>
      </c>
      <c r="D1331" s="16">
        <v>6.1011904761904802E-2</v>
      </c>
      <c r="E1331" s="16">
        <v>0.134163208852006</v>
      </c>
      <c r="F1331" s="16">
        <v>6.5015479876161006E-2</v>
      </c>
      <c r="G1331" s="16">
        <v>0.13372093023255799</v>
      </c>
      <c r="H1331" s="16">
        <v>0.142640364188164</v>
      </c>
      <c r="I1331" s="16">
        <v>6.4312736443883994E-2</v>
      </c>
      <c r="J1331" s="16">
        <v>0.15151515151515199</v>
      </c>
      <c r="K1331" s="16">
        <v>8.40336134453782E-2</v>
      </c>
      <c r="L1331" s="16">
        <v>0.15929203539823</v>
      </c>
      <c r="M1331" s="16"/>
      <c r="N1331" s="16">
        <v>0.119277108433735</v>
      </c>
      <c r="O1331" s="16">
        <v>0.119047619047619</v>
      </c>
      <c r="P1331" s="16">
        <v>0.114953271028037</v>
      </c>
      <c r="Q1331" s="16">
        <v>9.92700729927007E-2</v>
      </c>
      <c r="R1331" s="16"/>
      <c r="S1331" s="16">
        <v>9.3155893536121706E-2</v>
      </c>
      <c r="T1331" s="16">
        <v>9.8086124401913902E-2</v>
      </c>
      <c r="U1331" s="16">
        <v>0.12715517241379301</v>
      </c>
      <c r="V1331" s="16">
        <v>0.120434353405726</v>
      </c>
      <c r="W1331" s="16">
        <v>0.10475161987041</v>
      </c>
      <c r="X1331" s="16">
        <v>0.105825242718447</v>
      </c>
      <c r="Y1331" s="16">
        <v>8.9552238805970102E-2</v>
      </c>
      <c r="Z1331" s="16"/>
      <c r="AA1331" s="16">
        <v>9.2371871275327797E-2</v>
      </c>
      <c r="AB1331" s="16">
        <v>0.115256124721604</v>
      </c>
      <c r="AC1331" s="16"/>
      <c r="AD1331" s="16">
        <v>0.121276595744681</v>
      </c>
      <c r="AE1331" s="16">
        <v>0.10310880829015499</v>
      </c>
      <c r="AF1331" s="16"/>
      <c r="AG1331" s="16">
        <v>0.11739130434782601</v>
      </c>
      <c r="AH1331" s="16">
        <v>9.92700729927007E-2</v>
      </c>
      <c r="AI1331" s="16"/>
      <c r="AJ1331" s="16">
        <v>0.110929185427753</v>
      </c>
      <c r="AK1331" s="16">
        <v>0.105412097629996</v>
      </c>
      <c r="AL1331" s="16"/>
      <c r="AM1331" s="16">
        <v>0.14953271028037399</v>
      </c>
      <c r="AN1331" s="16">
        <v>0.11741214057508</v>
      </c>
      <c r="AO1331" s="16">
        <v>0.11625100563153699</v>
      </c>
      <c r="AP1331" s="16">
        <v>7.1129707112970703E-2</v>
      </c>
      <c r="AQ1331" s="16"/>
      <c r="AR1331" s="16">
        <v>8.8050314465408799E-2</v>
      </c>
      <c r="AS1331" s="16">
        <v>0.116576086956522</v>
      </c>
      <c r="AT1331" s="16"/>
      <c r="AU1331" s="16">
        <v>0.10727496917385899</v>
      </c>
      <c r="AV1331" s="16">
        <v>0.108095985647006</v>
      </c>
      <c r="AW1331" s="16"/>
      <c r="AX1331" s="16">
        <v>8.8339222614841006E-2</v>
      </c>
      <c r="AY1331" s="16">
        <v>0.11173942546935101</v>
      </c>
      <c r="AZ1331" s="16"/>
      <c r="BA1331" s="16">
        <v>0.10773480662983401</v>
      </c>
      <c r="BB1331" s="16">
        <v>0.10798696006520001</v>
      </c>
      <c r="BC1331" s="16"/>
      <c r="BD1331" s="16">
        <v>0.10785340314136101</v>
      </c>
      <c r="BE1331" s="16">
        <v>0.107995365005794</v>
      </c>
      <c r="BF1331" s="16"/>
      <c r="BG1331" s="16">
        <v>5.4054054054054099E-2</v>
      </c>
      <c r="BH1331" s="16">
        <v>0.111178126256534</v>
      </c>
      <c r="BI1331" s="16"/>
      <c r="BJ1331" s="16">
        <v>7.3717948717948706E-2</v>
      </c>
      <c r="BK1331" s="16">
        <v>0.11256995264743901</v>
      </c>
      <c r="BL1331" s="16"/>
      <c r="BM1331" s="16">
        <v>7.5949367088607597E-2</v>
      </c>
      <c r="BN1331" s="16">
        <v>0.110564102564103</v>
      </c>
      <c r="BO1331" s="16"/>
      <c r="BP1331" s="16">
        <v>0.105960264900662</v>
      </c>
      <c r="BQ1331" s="16">
        <v>0.10822974710673</v>
      </c>
    </row>
    <row r="1332" spans="2:69" x14ac:dyDescent="0.25">
      <c r="B1332" t="s">
        <v>596</v>
      </c>
      <c r="C1332" s="16">
        <v>5.1233396584440198E-2</v>
      </c>
      <c r="D1332" s="16">
        <v>1.7857142857142901E-2</v>
      </c>
      <c r="E1332" s="16">
        <v>6.7773167358229594E-2</v>
      </c>
      <c r="F1332" s="16">
        <v>2.1671826625387001E-2</v>
      </c>
      <c r="G1332" s="16">
        <v>5.37790697674419E-2</v>
      </c>
      <c r="H1332" s="16">
        <v>6.5250379362670696E-2</v>
      </c>
      <c r="I1332" s="16">
        <v>4.91803278688525E-2</v>
      </c>
      <c r="J1332" s="16">
        <v>8.5858585858585898E-2</v>
      </c>
      <c r="K1332" s="16">
        <v>5.0420168067226899E-2</v>
      </c>
      <c r="L1332" s="16">
        <v>8.8495575221238895E-2</v>
      </c>
      <c r="M1332" s="16"/>
      <c r="N1332" s="16">
        <v>9.3975903614457804E-2</v>
      </c>
      <c r="O1332" s="16">
        <v>5.8730158730158702E-2</v>
      </c>
      <c r="P1332" s="16">
        <v>4.4859813084112098E-2</v>
      </c>
      <c r="Q1332" s="16">
        <v>3.9051094890511E-2</v>
      </c>
      <c r="R1332" s="16"/>
      <c r="S1332" s="16">
        <v>6.0836501901140698E-2</v>
      </c>
      <c r="T1332" s="16">
        <v>5.7416267942583699E-2</v>
      </c>
      <c r="U1332" s="16">
        <v>2.80172413793103E-2</v>
      </c>
      <c r="V1332" s="16">
        <v>5.5281342546890398E-2</v>
      </c>
      <c r="W1332" s="16">
        <v>4.3196544276457902E-2</v>
      </c>
      <c r="X1332" s="16">
        <v>4.5631067961164999E-2</v>
      </c>
      <c r="Y1332" s="16">
        <v>5.6716417910447799E-2</v>
      </c>
      <c r="Z1332" s="16"/>
      <c r="AA1332" s="16">
        <v>3.5160905840286097E-2</v>
      </c>
      <c r="AB1332" s="16">
        <v>5.8741648106904201E-2</v>
      </c>
      <c r="AC1332" s="16"/>
      <c r="AD1332" s="16">
        <v>4.8936170212766E-2</v>
      </c>
      <c r="AE1332" s="16">
        <v>5.2072538860103601E-2</v>
      </c>
      <c r="AF1332" s="16"/>
      <c r="AG1332" s="16">
        <v>6.4426877470355706E-2</v>
      </c>
      <c r="AH1332" s="16">
        <v>3.9051094890511E-2</v>
      </c>
      <c r="AI1332" s="16"/>
      <c r="AJ1332" s="16">
        <v>5.5669259107654502E-2</v>
      </c>
      <c r="AK1332" s="16">
        <v>4.7400070746374201E-2</v>
      </c>
      <c r="AL1332" s="16"/>
      <c r="AM1332" s="16">
        <v>0.137071651090343</v>
      </c>
      <c r="AN1332" s="16">
        <v>5.8306709265175699E-2</v>
      </c>
      <c r="AO1332" s="16">
        <v>4.6259050683829399E-2</v>
      </c>
      <c r="AP1332" s="16">
        <v>3.0962343096234302E-2</v>
      </c>
      <c r="AQ1332" s="16"/>
      <c r="AR1332" s="16">
        <v>4.2767295597484302E-2</v>
      </c>
      <c r="AS1332" s="16">
        <v>5.4891304347826103E-2</v>
      </c>
      <c r="AT1332" s="16"/>
      <c r="AU1332" s="16">
        <v>4.3156596794081403E-2</v>
      </c>
      <c r="AV1332" s="16">
        <v>5.27023996411752E-2</v>
      </c>
      <c r="AW1332" s="16"/>
      <c r="AX1332" s="16">
        <v>5.6537102473498198E-2</v>
      </c>
      <c r="AY1332" s="16">
        <v>5.0214883510517998E-2</v>
      </c>
      <c r="AZ1332" s="16"/>
      <c r="BA1332" s="16">
        <v>4.9723756906077297E-2</v>
      </c>
      <c r="BB1332" s="16">
        <v>5.1344743276283598E-2</v>
      </c>
      <c r="BC1332" s="16"/>
      <c r="BD1332" s="16">
        <v>3.6649214659685903E-2</v>
      </c>
      <c r="BE1332" s="16">
        <v>5.4461181923522603E-2</v>
      </c>
      <c r="BF1332" s="16"/>
      <c r="BG1332" s="16">
        <v>5.4054054054054099E-2</v>
      </c>
      <c r="BH1332" s="16">
        <v>5.10655408122236E-2</v>
      </c>
      <c r="BI1332" s="16"/>
      <c r="BJ1332" s="16">
        <v>3.2051282051282E-2</v>
      </c>
      <c r="BK1332" s="16">
        <v>5.3809728798966901E-2</v>
      </c>
      <c r="BL1332" s="16"/>
      <c r="BM1332" s="16">
        <v>6.3291139240506306E-2</v>
      </c>
      <c r="BN1332" s="16">
        <v>5.0256410256410297E-2</v>
      </c>
      <c r="BO1332" s="16"/>
      <c r="BP1332" s="16">
        <v>4.1390728476821202E-2</v>
      </c>
      <c r="BQ1332" s="16">
        <v>5.2507501071581697E-2</v>
      </c>
    </row>
    <row r="1333" spans="2:69" x14ac:dyDescent="0.25">
      <c r="B1333" t="s">
        <v>330</v>
      </c>
      <c r="C1333" s="16">
        <v>5.3130929791271302E-3</v>
      </c>
      <c r="D1333" s="16">
        <v>4.4642857142857097E-3</v>
      </c>
      <c r="E1333" s="16">
        <v>4.1493775933610002E-3</v>
      </c>
      <c r="F1333" s="16">
        <v>3.09597523219814E-3</v>
      </c>
      <c r="G1333" s="16">
        <v>5.8139534883720903E-3</v>
      </c>
      <c r="H1333" s="16">
        <v>9.1047040971168405E-3</v>
      </c>
      <c r="I1333" s="16">
        <v>2.5220680958385898E-3</v>
      </c>
      <c r="J1333" s="16">
        <v>5.0505050505050501E-3</v>
      </c>
      <c r="K1333" s="16">
        <v>8.4033613445378096E-3</v>
      </c>
      <c r="L1333" s="16">
        <v>0</v>
      </c>
      <c r="M1333" s="16"/>
      <c r="N1333" s="16">
        <v>1.32530120481928E-2</v>
      </c>
      <c r="O1333" s="16">
        <v>6.3492063492063501E-3</v>
      </c>
      <c r="P1333" s="16">
        <v>4.6728971962616802E-3</v>
      </c>
      <c r="Q1333" s="16">
        <v>2.9197080291970801E-3</v>
      </c>
      <c r="R1333" s="16"/>
      <c r="S1333" s="16">
        <v>1.14068441064639E-2</v>
      </c>
      <c r="T1333" s="16">
        <v>2.3923444976076602E-3</v>
      </c>
      <c r="U1333" s="16">
        <v>4.3103448275862103E-3</v>
      </c>
      <c r="V1333" s="16">
        <v>7.8973346495557692E-3</v>
      </c>
      <c r="W1333" s="16">
        <v>3.2397408207343399E-3</v>
      </c>
      <c r="X1333" s="16">
        <v>1.94174757281553E-3</v>
      </c>
      <c r="Y1333" s="16">
        <v>0</v>
      </c>
      <c r="Z1333" s="16"/>
      <c r="AA1333" s="16">
        <v>2.9797377830750901E-3</v>
      </c>
      <c r="AB1333" s="16">
        <v>6.4031180400890902E-3</v>
      </c>
      <c r="AC1333" s="16"/>
      <c r="AD1333" s="16">
        <v>9.21985815602837E-3</v>
      </c>
      <c r="AE1333" s="16">
        <v>3.8860103626943E-3</v>
      </c>
      <c r="AF1333" s="16"/>
      <c r="AG1333" s="16">
        <v>7.9051383399209498E-3</v>
      </c>
      <c r="AH1333" s="16">
        <v>2.9197080291970801E-3</v>
      </c>
      <c r="AI1333" s="16"/>
      <c r="AJ1333" s="16">
        <v>2.8653295128939801E-3</v>
      </c>
      <c r="AK1333" s="16">
        <v>7.4283692960735804E-3</v>
      </c>
      <c r="AL1333" s="16"/>
      <c r="AM1333" s="16">
        <v>3.4267912772585701E-2</v>
      </c>
      <c r="AN1333" s="16">
        <v>7.1884984025559102E-3</v>
      </c>
      <c r="AO1333" s="16">
        <v>2.41351568785197E-3</v>
      </c>
      <c r="AP1333" s="16">
        <v>1.6736401673640201E-3</v>
      </c>
      <c r="AQ1333" s="16"/>
      <c r="AR1333" s="16">
        <v>1.88679245283019E-3</v>
      </c>
      <c r="AS1333" s="16">
        <v>6.7934782608695702E-3</v>
      </c>
      <c r="AT1333" s="16"/>
      <c r="AU1333" s="16">
        <v>1.2330456226880399E-3</v>
      </c>
      <c r="AV1333" s="16">
        <v>6.0551693204754396E-3</v>
      </c>
      <c r="AW1333" s="16"/>
      <c r="AX1333" s="16">
        <v>5.8892815076560696E-3</v>
      </c>
      <c r="AY1333" s="16">
        <v>5.2024428862248399E-3</v>
      </c>
      <c r="AZ1333" s="16"/>
      <c r="BA1333" s="16">
        <v>5.5248618784530402E-3</v>
      </c>
      <c r="BB1333" s="16">
        <v>5.2974735126324404E-3</v>
      </c>
      <c r="BC1333" s="16"/>
      <c r="BD1333" s="16">
        <v>5.2356020942408397E-3</v>
      </c>
      <c r="BE1333" s="16">
        <v>5.3302433371958304E-3</v>
      </c>
      <c r="BF1333" s="16"/>
      <c r="BG1333" s="16">
        <v>6.7567567567567597E-3</v>
      </c>
      <c r="BH1333" s="16">
        <v>5.2271813429835097E-3</v>
      </c>
      <c r="BI1333" s="16"/>
      <c r="BJ1333" s="16">
        <v>3.2051282051282098E-3</v>
      </c>
      <c r="BK1333" s="16">
        <v>5.5962117950925502E-3</v>
      </c>
      <c r="BL1333" s="16"/>
      <c r="BM1333" s="16">
        <v>2.5316455696202502E-3</v>
      </c>
      <c r="BN1333" s="16">
        <v>5.5384615384615398E-3</v>
      </c>
      <c r="BO1333" s="16"/>
      <c r="BP1333" s="16">
        <v>3.3112582781457001E-3</v>
      </c>
      <c r="BQ1333" s="16">
        <v>5.57222460351479E-3</v>
      </c>
    </row>
    <row r="1334" spans="2:69" x14ac:dyDescent="0.25">
      <c r="B1334" t="s">
        <v>597</v>
      </c>
      <c r="C1334" s="16">
        <v>0.62789373814041705</v>
      </c>
      <c r="D1334" s="16">
        <v>0.74255952380952395</v>
      </c>
      <c r="E1334" s="16">
        <v>0.52420470262793895</v>
      </c>
      <c r="F1334" s="16">
        <v>0.71671826625387003</v>
      </c>
      <c r="G1334" s="16">
        <v>0.61918604651162801</v>
      </c>
      <c r="H1334" s="16">
        <v>0.57966616084977196</v>
      </c>
      <c r="I1334" s="16">
        <v>0.67087011349306402</v>
      </c>
      <c r="J1334" s="16">
        <v>0.55555555555555602</v>
      </c>
      <c r="K1334" s="16">
        <v>0.67226890756302504</v>
      </c>
      <c r="L1334" s="16">
        <v>0.49557522123893799</v>
      </c>
      <c r="M1334" s="16"/>
      <c r="N1334" s="16">
        <v>0.555421686746988</v>
      </c>
      <c r="O1334" s="16">
        <v>0.57619047619047603</v>
      </c>
      <c r="P1334" s="16">
        <v>0.608411214953271</v>
      </c>
      <c r="Q1334" s="16">
        <v>0.66934306569343105</v>
      </c>
      <c r="R1334" s="16"/>
      <c r="S1334" s="16">
        <v>0.63878326996197698</v>
      </c>
      <c r="T1334" s="16">
        <v>0.607655502392344</v>
      </c>
      <c r="U1334" s="16">
        <v>0.63577586206896597</v>
      </c>
      <c r="V1334" s="16">
        <v>0.57453109575518302</v>
      </c>
      <c r="W1334" s="16">
        <v>0.66198704103671702</v>
      </c>
      <c r="X1334" s="16">
        <v>0.65631067961165002</v>
      </c>
      <c r="Y1334" s="16">
        <v>0.66567164179104499</v>
      </c>
      <c r="Z1334" s="16"/>
      <c r="AA1334" s="16">
        <v>0.67818831942789004</v>
      </c>
      <c r="AB1334" s="16">
        <v>0.60439866369710504</v>
      </c>
      <c r="AC1334" s="16"/>
      <c r="AD1334" s="16">
        <v>0.62411347517730498</v>
      </c>
      <c r="AE1334" s="16">
        <v>0.62927461139896401</v>
      </c>
      <c r="AF1334" s="16"/>
      <c r="AG1334" s="16">
        <v>0.58300395256917004</v>
      </c>
      <c r="AH1334" s="16">
        <v>0.66934306569343105</v>
      </c>
      <c r="AI1334" s="16"/>
      <c r="AJ1334" s="16">
        <v>0.64633647155137097</v>
      </c>
      <c r="AK1334" s="16">
        <v>0.61195613724796605</v>
      </c>
      <c r="AL1334" s="16"/>
      <c r="AM1334" s="16">
        <v>0.41744548286604399</v>
      </c>
      <c r="AN1334" s="16">
        <v>0.59504792332268397</v>
      </c>
      <c r="AO1334" s="16">
        <v>0.62268704746580805</v>
      </c>
      <c r="AP1334" s="16">
        <v>0.72887029288702898</v>
      </c>
      <c r="AQ1334" s="16"/>
      <c r="AR1334" s="16">
        <v>0.66226415094339597</v>
      </c>
      <c r="AS1334" s="16">
        <v>0.61304347826087002</v>
      </c>
      <c r="AT1334" s="16"/>
      <c r="AU1334" s="16">
        <v>0.63748458692971599</v>
      </c>
      <c r="AV1334" s="16">
        <v>0.62614936084323802</v>
      </c>
      <c r="AW1334" s="16"/>
      <c r="AX1334" s="16">
        <v>0.68197879858657195</v>
      </c>
      <c r="AY1334" s="16">
        <v>0.61750735127799095</v>
      </c>
      <c r="AZ1334" s="16"/>
      <c r="BA1334" s="16">
        <v>0.65745856353591203</v>
      </c>
      <c r="BB1334" s="16">
        <v>0.62571312143439295</v>
      </c>
      <c r="BC1334" s="16"/>
      <c r="BD1334" s="16">
        <v>0.65130890052356005</v>
      </c>
      <c r="BE1334" s="16">
        <v>0.62271147161066098</v>
      </c>
      <c r="BF1334" s="16"/>
      <c r="BG1334" s="16">
        <v>0.71283783783783805</v>
      </c>
      <c r="BH1334" s="16">
        <v>0.62283876156011297</v>
      </c>
      <c r="BI1334" s="16"/>
      <c r="BJ1334" s="16">
        <v>0.71153846153846201</v>
      </c>
      <c r="BK1334" s="16">
        <v>0.61665949203616</v>
      </c>
      <c r="BL1334" s="16"/>
      <c r="BM1334" s="16">
        <v>0.71645569620253202</v>
      </c>
      <c r="BN1334" s="16">
        <v>0.62071794871794905</v>
      </c>
      <c r="BO1334" s="16"/>
      <c r="BP1334" s="16">
        <v>0.629139072847682</v>
      </c>
      <c r="BQ1334" s="16">
        <v>0.627732533219031</v>
      </c>
    </row>
    <row r="1335" spans="2:69" x14ac:dyDescent="0.25">
      <c r="B1335" t="s">
        <v>598</v>
      </c>
      <c r="C1335" s="16">
        <v>0.15920303605313099</v>
      </c>
      <c r="D1335" s="16">
        <v>7.8869047619047603E-2</v>
      </c>
      <c r="E1335" s="16">
        <v>0.201936376210235</v>
      </c>
      <c r="F1335" s="16">
        <v>8.6687306501548003E-2</v>
      </c>
      <c r="G1335" s="16">
        <v>0.1875</v>
      </c>
      <c r="H1335" s="16">
        <v>0.20789074355083501</v>
      </c>
      <c r="I1335" s="16">
        <v>0.11349306431273599</v>
      </c>
      <c r="J1335" s="16">
        <v>0.23737373737373699</v>
      </c>
      <c r="K1335" s="16">
        <v>0.13445378151260501</v>
      </c>
      <c r="L1335" s="16">
        <v>0.247787610619469</v>
      </c>
      <c r="M1335" s="16"/>
      <c r="N1335" s="16">
        <v>0.213253012048193</v>
      </c>
      <c r="O1335" s="16">
        <v>0.17777777777777801</v>
      </c>
      <c r="P1335" s="16">
        <v>0.15981308411215001</v>
      </c>
      <c r="Q1335" s="16">
        <v>0.138321167883212</v>
      </c>
      <c r="R1335" s="16"/>
      <c r="S1335" s="16">
        <v>0.15399239543726201</v>
      </c>
      <c r="T1335" s="16">
        <v>0.155502392344498</v>
      </c>
      <c r="U1335" s="16">
        <v>0.15517241379310301</v>
      </c>
      <c r="V1335" s="16">
        <v>0.17571569595261599</v>
      </c>
      <c r="W1335" s="16">
        <v>0.14794816414686801</v>
      </c>
      <c r="X1335" s="16">
        <v>0.15145631067961199</v>
      </c>
      <c r="Y1335" s="16">
        <v>0.14626865671641801</v>
      </c>
      <c r="Z1335" s="16"/>
      <c r="AA1335" s="16">
        <v>0.127532777115614</v>
      </c>
      <c r="AB1335" s="16">
        <v>0.17399777282850801</v>
      </c>
      <c r="AC1335" s="16"/>
      <c r="AD1335" s="16">
        <v>0.170212765957447</v>
      </c>
      <c r="AE1335" s="16">
        <v>0.155181347150259</v>
      </c>
      <c r="AF1335" s="16"/>
      <c r="AG1335" s="16">
        <v>0.18181818181818199</v>
      </c>
      <c r="AH1335" s="16">
        <v>0.138321167883212</v>
      </c>
      <c r="AI1335" s="16"/>
      <c r="AJ1335" s="16">
        <v>0.16659844453540701</v>
      </c>
      <c r="AK1335" s="16">
        <v>0.15281216837637099</v>
      </c>
      <c r="AL1335" s="16"/>
      <c r="AM1335" s="16">
        <v>0.28660436137071599</v>
      </c>
      <c r="AN1335" s="16">
        <v>0.17571884984025599</v>
      </c>
      <c r="AO1335" s="16">
        <v>0.162510056315366</v>
      </c>
      <c r="AP1335" s="16">
        <v>0.102092050209205</v>
      </c>
      <c r="AQ1335" s="16"/>
      <c r="AR1335" s="16">
        <v>0.130817610062893</v>
      </c>
      <c r="AS1335" s="16">
        <v>0.17146739130434799</v>
      </c>
      <c r="AT1335" s="16"/>
      <c r="AU1335" s="16">
        <v>0.15043156596794099</v>
      </c>
      <c r="AV1335" s="16">
        <v>0.16079838528818099</v>
      </c>
      <c r="AW1335" s="16"/>
      <c r="AX1335" s="16">
        <v>0.144876325088339</v>
      </c>
      <c r="AY1335" s="16">
        <v>0.16195430897986901</v>
      </c>
      <c r="AZ1335" s="16"/>
      <c r="BA1335" s="16">
        <v>0.15745856353591201</v>
      </c>
      <c r="BB1335" s="16">
        <v>0.159331703341483</v>
      </c>
      <c r="BC1335" s="16"/>
      <c r="BD1335" s="16">
        <v>0.14450261780104701</v>
      </c>
      <c r="BE1335" s="16">
        <v>0.16245654692931599</v>
      </c>
      <c r="BF1335" s="16"/>
      <c r="BG1335" s="16">
        <v>0.108108108108108</v>
      </c>
      <c r="BH1335" s="16">
        <v>0.16224366706875801</v>
      </c>
      <c r="BI1335" s="16"/>
      <c r="BJ1335" s="16">
        <v>0.105769230769231</v>
      </c>
      <c r="BK1335" s="16">
        <v>0.166379681446406</v>
      </c>
      <c r="BL1335" s="16"/>
      <c r="BM1335" s="16">
        <v>0.139240506329114</v>
      </c>
      <c r="BN1335" s="16">
        <v>0.16082051282051299</v>
      </c>
      <c r="BO1335" s="16"/>
      <c r="BP1335" s="16">
        <v>0.147350993377483</v>
      </c>
      <c r="BQ1335" s="16">
        <v>0.160737248178311</v>
      </c>
    </row>
    <row r="1336" spans="2:69" x14ac:dyDescent="0.25">
      <c r="B1336" t="s">
        <v>156</v>
      </c>
      <c r="C1336" s="16">
        <v>0.46869070208728703</v>
      </c>
      <c r="D1336" s="16">
        <v>0.66369047619047605</v>
      </c>
      <c r="E1336" s="16">
        <v>0.32226832641770398</v>
      </c>
      <c r="F1336" s="16">
        <v>0.63003095975232204</v>
      </c>
      <c r="G1336" s="16">
        <v>0.43168604651162801</v>
      </c>
      <c r="H1336" s="16">
        <v>0.37177541729893798</v>
      </c>
      <c r="I1336" s="16">
        <v>0.55737704918032804</v>
      </c>
      <c r="J1336" s="16">
        <v>0.31818181818181801</v>
      </c>
      <c r="K1336" s="16">
        <v>0.53781512605042003</v>
      </c>
      <c r="L1336" s="16">
        <v>0.247787610619469</v>
      </c>
      <c r="M1336" s="16"/>
      <c r="N1336" s="16">
        <v>0.34216867469879497</v>
      </c>
      <c r="O1336" s="16">
        <v>0.398412698412698</v>
      </c>
      <c r="P1336" s="16">
        <v>0.44859813084112099</v>
      </c>
      <c r="Q1336" s="16">
        <v>0.53102189781021902</v>
      </c>
      <c r="R1336" s="16"/>
      <c r="S1336" s="16">
        <v>0.48479087452471498</v>
      </c>
      <c r="T1336" s="16">
        <v>0.45215311004784697</v>
      </c>
      <c r="U1336" s="16">
        <v>0.48060344827586199</v>
      </c>
      <c r="V1336" s="16">
        <v>0.39881539980256703</v>
      </c>
      <c r="W1336" s="16">
        <v>0.51403887688984895</v>
      </c>
      <c r="X1336" s="16">
        <v>0.50485436893203905</v>
      </c>
      <c r="Y1336" s="16">
        <v>0.51940298507462701</v>
      </c>
      <c r="Z1336" s="16"/>
      <c r="AA1336" s="16">
        <v>0.55065554231227698</v>
      </c>
      <c r="AB1336" s="16">
        <v>0.43040089086859701</v>
      </c>
      <c r="AC1336" s="16"/>
      <c r="AD1336" s="16">
        <v>0.45390070921985798</v>
      </c>
      <c r="AE1336" s="16">
        <v>0.47409326424870502</v>
      </c>
      <c r="AF1336" s="16"/>
      <c r="AG1336" s="16">
        <v>0.40118577075098799</v>
      </c>
      <c r="AH1336" s="16">
        <v>0.53102189781021902</v>
      </c>
      <c r="AI1336" s="16"/>
      <c r="AJ1336" s="16">
        <v>0.47973802701596402</v>
      </c>
      <c r="AK1336" s="16">
        <v>0.45914396887159498</v>
      </c>
      <c r="AL1336" s="16"/>
      <c r="AM1336" s="16">
        <v>0.13084112149532701</v>
      </c>
      <c r="AN1336" s="16">
        <v>0.41932907348242798</v>
      </c>
      <c r="AO1336" s="16">
        <v>0.46017699115044203</v>
      </c>
      <c r="AP1336" s="16">
        <v>0.626778242677824</v>
      </c>
      <c r="AQ1336" s="16"/>
      <c r="AR1336" s="16">
        <v>0.53144654088050303</v>
      </c>
      <c r="AS1336" s="16">
        <v>0.44157608695652201</v>
      </c>
      <c r="AT1336" s="16"/>
      <c r="AU1336" s="16">
        <v>0.487053020961776</v>
      </c>
      <c r="AV1336" s="16">
        <v>0.465350975555057</v>
      </c>
      <c r="AW1336" s="16"/>
      <c r="AX1336" s="16">
        <v>0.53710247349823304</v>
      </c>
      <c r="AY1336" s="16">
        <v>0.45555304229812299</v>
      </c>
      <c r="AZ1336" s="16"/>
      <c r="BA1336" s="16">
        <v>0.5</v>
      </c>
      <c r="BB1336" s="16">
        <v>0.46638141809291001</v>
      </c>
      <c r="BC1336" s="16"/>
      <c r="BD1336" s="16">
        <v>0.50680628272251305</v>
      </c>
      <c r="BE1336" s="16">
        <v>0.46025492468134399</v>
      </c>
      <c r="BF1336" s="16"/>
      <c r="BG1336" s="16">
        <v>0.60472972972973005</v>
      </c>
      <c r="BH1336" s="16">
        <v>0.46059509449135499</v>
      </c>
      <c r="BI1336" s="16"/>
      <c r="BJ1336" s="16">
        <v>0.60576923076923095</v>
      </c>
      <c r="BK1336" s="16">
        <v>0.45027981058975503</v>
      </c>
      <c r="BL1336" s="16"/>
      <c r="BM1336" s="16">
        <v>0.57721518987341802</v>
      </c>
      <c r="BN1336" s="16">
        <v>0.45989743589743598</v>
      </c>
      <c r="BO1336" s="16"/>
      <c r="BP1336" s="16">
        <v>0.48178807947019903</v>
      </c>
      <c r="BQ1336" s="16">
        <v>0.46699528504072002</v>
      </c>
    </row>
    <row r="1337" spans="2:69" x14ac:dyDescent="0.25">
      <c r="C1337" s="16"/>
      <c r="D1337" s="16"/>
      <c r="E1337" s="16"/>
      <c r="F1337" s="16"/>
      <c r="G1337" s="16"/>
      <c r="H1337" s="16"/>
      <c r="I1337" s="16"/>
      <c r="J1337" s="16"/>
      <c r="K1337" s="16"/>
      <c r="L1337" s="16"/>
      <c r="M1337" s="16"/>
      <c r="N1337" s="16"/>
      <c r="O1337" s="16"/>
      <c r="P1337" s="16"/>
      <c r="Q1337" s="16"/>
      <c r="R1337" s="16"/>
      <c r="S1337" s="16"/>
      <c r="T1337" s="16"/>
      <c r="U1337" s="16"/>
      <c r="V1337" s="16"/>
      <c r="W1337" s="16"/>
      <c r="X1337" s="16"/>
      <c r="Y1337" s="16"/>
      <c r="Z1337" s="16"/>
      <c r="AA1337" s="16"/>
      <c r="AB1337" s="16"/>
      <c r="AC1337" s="16"/>
      <c r="AD1337" s="16"/>
      <c r="AE1337" s="16"/>
      <c r="AF1337" s="16"/>
      <c r="AG1337" s="16"/>
      <c r="AH1337" s="16"/>
      <c r="AI1337" s="16"/>
      <c r="AJ1337" s="16"/>
      <c r="AK1337" s="16"/>
      <c r="AL1337" s="16"/>
      <c r="AM1337" s="16"/>
      <c r="AN1337" s="16"/>
      <c r="AO1337" s="16"/>
      <c r="AP1337" s="16"/>
      <c r="AQ1337" s="16"/>
      <c r="AR1337" s="16"/>
      <c r="AS1337" s="16"/>
      <c r="AT1337" s="16"/>
      <c r="AU1337" s="16"/>
      <c r="AV1337" s="16"/>
      <c r="AW1337" s="16"/>
      <c r="AX1337" s="16"/>
      <c r="AY1337" s="16"/>
      <c r="AZ1337" s="16"/>
      <c r="BA1337" s="16"/>
      <c r="BB1337" s="16"/>
      <c r="BC1337" s="16"/>
      <c r="BD1337" s="16"/>
      <c r="BE1337" s="16"/>
      <c r="BF1337" s="16"/>
      <c r="BG1337" s="16"/>
      <c r="BH1337" s="16"/>
      <c r="BI1337" s="16"/>
      <c r="BJ1337" s="16"/>
      <c r="BK1337" s="16"/>
      <c r="BL1337" s="16"/>
      <c r="BM1337" s="16"/>
      <c r="BN1337" s="16"/>
      <c r="BO1337" s="16"/>
      <c r="BP1337" s="16"/>
      <c r="BQ1337" s="16"/>
    </row>
    <row r="1338" spans="2:69" x14ac:dyDescent="0.25">
      <c r="B1338" s="6" t="s">
        <v>608</v>
      </c>
      <c r="C1338" s="16"/>
      <c r="D1338" s="16"/>
      <c r="E1338" s="16"/>
      <c r="F1338" s="16"/>
      <c r="G1338" s="16"/>
      <c r="H1338" s="16"/>
      <c r="I1338" s="16"/>
      <c r="J1338" s="16"/>
      <c r="K1338" s="16"/>
      <c r="L1338" s="16"/>
      <c r="M1338" s="16"/>
      <c r="N1338" s="16"/>
      <c r="O1338" s="16"/>
      <c r="P1338" s="16"/>
      <c r="Q1338" s="16"/>
      <c r="R1338" s="16"/>
      <c r="S1338" s="16"/>
      <c r="T1338" s="16"/>
      <c r="U1338" s="16"/>
      <c r="V1338" s="16"/>
      <c r="W1338" s="16"/>
      <c r="X1338" s="16"/>
      <c r="Y1338" s="16"/>
      <c r="Z1338" s="16"/>
      <c r="AA1338" s="16"/>
      <c r="AB1338" s="16"/>
      <c r="AC1338" s="16"/>
      <c r="AD1338" s="16"/>
      <c r="AE1338" s="16"/>
      <c r="AF1338" s="16"/>
      <c r="AG1338" s="16"/>
      <c r="AH1338" s="16"/>
      <c r="AI1338" s="16"/>
      <c r="AJ1338" s="16"/>
      <c r="AK1338" s="16"/>
      <c r="AL1338" s="16"/>
      <c r="AM1338" s="16"/>
      <c r="AN1338" s="16"/>
      <c r="AO1338" s="16"/>
      <c r="AP1338" s="16"/>
      <c r="AQ1338" s="16"/>
      <c r="AR1338" s="16"/>
      <c r="AS1338" s="16"/>
      <c r="AT1338" s="16"/>
      <c r="AU1338" s="16"/>
      <c r="AV1338" s="16"/>
      <c r="AW1338" s="16"/>
      <c r="AX1338" s="16"/>
      <c r="AY1338" s="16"/>
      <c r="AZ1338" s="16"/>
      <c r="BA1338" s="16"/>
      <c r="BB1338" s="16"/>
      <c r="BC1338" s="16"/>
      <c r="BD1338" s="16"/>
      <c r="BE1338" s="16"/>
      <c r="BF1338" s="16"/>
      <c r="BG1338" s="16"/>
      <c r="BH1338" s="16"/>
      <c r="BI1338" s="16"/>
      <c r="BJ1338" s="16"/>
      <c r="BK1338" s="16"/>
      <c r="BL1338" s="16"/>
      <c r="BM1338" s="16"/>
      <c r="BN1338" s="16"/>
      <c r="BO1338" s="16"/>
      <c r="BP1338" s="16"/>
      <c r="BQ1338" s="16"/>
    </row>
    <row r="1339" spans="2:69" x14ac:dyDescent="0.25">
      <c r="B1339" s="23" t="s">
        <v>70</v>
      </c>
      <c r="C1339" s="16"/>
      <c r="D1339" s="16"/>
      <c r="E1339" s="16"/>
      <c r="F1339" s="16"/>
      <c r="G1339" s="16"/>
      <c r="H1339" s="16"/>
      <c r="I1339" s="16"/>
      <c r="J1339" s="16"/>
      <c r="K1339" s="16"/>
      <c r="L1339" s="16"/>
      <c r="M1339" s="16"/>
      <c r="N1339" s="16"/>
      <c r="O1339" s="16"/>
      <c r="P1339" s="16"/>
      <c r="Q1339" s="16"/>
      <c r="R1339" s="16"/>
      <c r="S1339" s="16"/>
      <c r="T1339" s="16"/>
      <c r="U1339" s="16"/>
      <c r="V1339" s="16"/>
      <c r="W1339" s="16"/>
      <c r="X1339" s="16"/>
      <c r="Y1339" s="16"/>
      <c r="Z1339" s="16"/>
      <c r="AA1339" s="16"/>
      <c r="AB1339" s="16"/>
      <c r="AC1339" s="16"/>
      <c r="AD1339" s="16"/>
      <c r="AE1339" s="16"/>
      <c r="AF1339" s="16"/>
      <c r="AG1339" s="16"/>
      <c r="AH1339" s="16"/>
      <c r="AI1339" s="16"/>
      <c r="AJ1339" s="16"/>
      <c r="AK1339" s="16"/>
      <c r="AL1339" s="16"/>
      <c r="AM1339" s="16"/>
      <c r="AN1339" s="16"/>
      <c r="AO1339" s="16"/>
      <c r="AP1339" s="16"/>
      <c r="AQ1339" s="16"/>
      <c r="AR1339" s="16"/>
      <c r="AS1339" s="16"/>
      <c r="AT1339" s="16"/>
      <c r="AU1339" s="16"/>
      <c r="AV1339" s="16"/>
      <c r="AW1339" s="16"/>
      <c r="AX1339" s="16"/>
      <c r="AY1339" s="16"/>
      <c r="AZ1339" s="16"/>
      <c r="BA1339" s="16"/>
      <c r="BB1339" s="16"/>
      <c r="BC1339" s="16"/>
      <c r="BD1339" s="16"/>
      <c r="BE1339" s="16"/>
      <c r="BF1339" s="16"/>
      <c r="BG1339" s="16"/>
      <c r="BH1339" s="16"/>
      <c r="BI1339" s="16"/>
      <c r="BJ1339" s="16"/>
      <c r="BK1339" s="16"/>
      <c r="BL1339" s="16"/>
      <c r="BM1339" s="16"/>
      <c r="BN1339" s="16"/>
      <c r="BO1339" s="16"/>
      <c r="BP1339" s="16"/>
      <c r="BQ1339" s="16"/>
    </row>
    <row r="1340" spans="2:69" x14ac:dyDescent="0.25">
      <c r="B1340" t="s">
        <v>504</v>
      </c>
      <c r="C1340" s="16">
        <v>0.2853889943074</v>
      </c>
      <c r="D1340" s="16">
        <v>0.29017857142857101</v>
      </c>
      <c r="E1340" s="16">
        <v>0.30843706777316698</v>
      </c>
      <c r="F1340" s="16">
        <v>0.33281733746129999</v>
      </c>
      <c r="G1340" s="16">
        <v>0.32558139534883701</v>
      </c>
      <c r="H1340" s="16">
        <v>0.16009104704097099</v>
      </c>
      <c r="I1340" s="16">
        <v>0.38083228247162698</v>
      </c>
      <c r="J1340" s="16">
        <v>0.31818181818181801</v>
      </c>
      <c r="K1340" s="16">
        <v>0.252100840336134</v>
      </c>
      <c r="L1340" s="16">
        <v>0.36283185840707999</v>
      </c>
      <c r="M1340" s="16"/>
      <c r="N1340" s="16">
        <v>0.19397590361445799</v>
      </c>
      <c r="O1340" s="16">
        <v>0.23174603174603201</v>
      </c>
      <c r="P1340" s="16">
        <v>0.22056074766355099</v>
      </c>
      <c r="Q1340" s="16">
        <v>0.35072992700729899</v>
      </c>
      <c r="R1340" s="16"/>
      <c r="S1340" s="16">
        <v>0.25475285171102702</v>
      </c>
      <c r="T1340" s="16">
        <v>0.25837320574162698</v>
      </c>
      <c r="U1340" s="16">
        <v>0.25</v>
      </c>
      <c r="V1340" s="16">
        <v>0.23198420533070099</v>
      </c>
      <c r="W1340" s="16">
        <v>0.28293736501079902</v>
      </c>
      <c r="X1340" s="16">
        <v>0.32815533980582501</v>
      </c>
      <c r="Y1340" s="16">
        <v>0.39402985074626901</v>
      </c>
      <c r="Z1340" s="16"/>
      <c r="AA1340" s="16">
        <v>0.36710369487485101</v>
      </c>
      <c r="AB1340" s="16">
        <v>0.24721603563474401</v>
      </c>
      <c r="AC1340" s="16"/>
      <c r="AD1340" s="16">
        <v>0.28723404255319201</v>
      </c>
      <c r="AE1340" s="16">
        <v>0.28471502590673597</v>
      </c>
      <c r="AF1340" s="16"/>
      <c r="AG1340" s="16">
        <v>0.21462450592885399</v>
      </c>
      <c r="AH1340" s="16">
        <v>0.35072992700729899</v>
      </c>
      <c r="AI1340" s="16"/>
      <c r="AJ1340" s="16">
        <v>0.37003683995087999</v>
      </c>
      <c r="AK1340" s="16">
        <v>0.21223912274495901</v>
      </c>
      <c r="AL1340" s="16"/>
      <c r="AM1340" s="16">
        <v>0.10280373831775701</v>
      </c>
      <c r="AN1340" s="16">
        <v>0.16932907348242801</v>
      </c>
      <c r="AO1340" s="16">
        <v>0.27031375703942101</v>
      </c>
      <c r="AP1340" s="16">
        <v>0.48368200836820102</v>
      </c>
      <c r="AQ1340" s="16"/>
      <c r="AR1340" s="16">
        <v>0.29874213836477997</v>
      </c>
      <c r="AS1340" s="16">
        <v>0.27961956521739101</v>
      </c>
      <c r="AT1340" s="16"/>
      <c r="AU1340" s="16">
        <v>0.331689272503083</v>
      </c>
      <c r="AV1340" s="16">
        <v>0.27696793002915499</v>
      </c>
      <c r="AW1340" s="16"/>
      <c r="AX1340" s="16">
        <v>0.35335689045936403</v>
      </c>
      <c r="AY1340" s="16">
        <v>0.272336575435422</v>
      </c>
      <c r="AZ1340" s="16"/>
      <c r="BA1340" s="16">
        <v>0.30939226519336999</v>
      </c>
      <c r="BB1340" s="16">
        <v>0.28361858190708999</v>
      </c>
      <c r="BC1340" s="16"/>
      <c r="BD1340" s="16">
        <v>0.31623036649214697</v>
      </c>
      <c r="BE1340" s="16">
        <v>0.27856315179606</v>
      </c>
      <c r="BF1340" s="16"/>
      <c r="BG1340" s="16">
        <v>0.35135135135135098</v>
      </c>
      <c r="BH1340" s="16">
        <v>0.28146361077603499</v>
      </c>
      <c r="BI1340" s="16"/>
      <c r="BJ1340" s="16">
        <v>0.36538461538461497</v>
      </c>
      <c r="BK1340" s="16">
        <v>0.27464485578992698</v>
      </c>
      <c r="BL1340" s="16"/>
      <c r="BM1340" s="16">
        <v>0.34683544303797498</v>
      </c>
      <c r="BN1340" s="16">
        <v>0.28041025641025602</v>
      </c>
      <c r="BO1340" s="16"/>
      <c r="BP1340" s="16">
        <v>0.29304635761589398</v>
      </c>
      <c r="BQ1340" s="16">
        <v>0.28439777111015901</v>
      </c>
    </row>
    <row r="1341" spans="2:69" x14ac:dyDescent="0.25">
      <c r="B1341" t="s">
        <v>505</v>
      </c>
      <c r="C1341" s="16">
        <v>0.461480075901328</v>
      </c>
      <c r="D1341" s="16">
        <v>0.51041666666666696</v>
      </c>
      <c r="E1341" s="16">
        <v>0.43568464730290501</v>
      </c>
      <c r="F1341" s="16">
        <v>0.48916408668730599</v>
      </c>
      <c r="G1341" s="16">
        <v>0.46802325581395299</v>
      </c>
      <c r="H1341" s="16">
        <v>0.45978755690440098</v>
      </c>
      <c r="I1341" s="16">
        <v>0.41992433795712503</v>
      </c>
      <c r="J1341" s="16">
        <v>0.39898989898989901</v>
      </c>
      <c r="K1341" s="16">
        <v>0.54621848739495804</v>
      </c>
      <c r="L1341" s="16">
        <v>0.46902654867256599</v>
      </c>
      <c r="M1341" s="16"/>
      <c r="N1341" s="16">
        <v>0.35060240963855399</v>
      </c>
      <c r="O1341" s="16">
        <v>0.43809523809523798</v>
      </c>
      <c r="P1341" s="16">
        <v>0.52242990654205601</v>
      </c>
      <c r="Q1341" s="16">
        <v>0.47664233576642301</v>
      </c>
      <c r="R1341" s="16"/>
      <c r="S1341" s="16">
        <v>0.38783269961977201</v>
      </c>
      <c r="T1341" s="16">
        <v>0.48803827751196199</v>
      </c>
      <c r="U1341" s="16">
        <v>0.5</v>
      </c>
      <c r="V1341" s="16">
        <v>0.42941757156959498</v>
      </c>
      <c r="W1341" s="16">
        <v>0.51727861771058303</v>
      </c>
      <c r="X1341" s="16">
        <v>0.49708737864077701</v>
      </c>
      <c r="Y1341" s="16">
        <v>0.42238805970149301</v>
      </c>
      <c r="Z1341" s="16"/>
      <c r="AA1341" s="16">
        <v>0.47079856972586398</v>
      </c>
      <c r="AB1341" s="16">
        <v>0.457126948775056</v>
      </c>
      <c r="AC1341" s="16"/>
      <c r="AD1341" s="16">
        <v>0.44964539007092202</v>
      </c>
      <c r="AE1341" s="16">
        <v>0.46580310880829001</v>
      </c>
      <c r="AF1341" s="16"/>
      <c r="AG1341" s="16">
        <v>0.445059288537549</v>
      </c>
      <c r="AH1341" s="16">
        <v>0.47664233576642301</v>
      </c>
      <c r="AI1341" s="16"/>
      <c r="AJ1341" s="16">
        <v>0.44248874334834198</v>
      </c>
      <c r="AK1341" s="16">
        <v>0.47789175804739997</v>
      </c>
      <c r="AL1341" s="16"/>
      <c r="AM1341" s="16">
        <v>0.27102803738317799</v>
      </c>
      <c r="AN1341" s="16">
        <v>0.451277955271566</v>
      </c>
      <c r="AO1341" s="16">
        <v>0.51287208366854398</v>
      </c>
      <c r="AP1341" s="16">
        <v>0.42008368200836799</v>
      </c>
      <c r="AQ1341" s="16"/>
      <c r="AR1341" s="16">
        <v>0.480503144654088</v>
      </c>
      <c r="AS1341" s="16">
        <v>0.453260869565217</v>
      </c>
      <c r="AT1341" s="16"/>
      <c r="AU1341" s="16">
        <v>0.44882860665844598</v>
      </c>
      <c r="AV1341" s="16">
        <v>0.46378111684234102</v>
      </c>
      <c r="AW1341" s="16"/>
      <c r="AX1341" s="16">
        <v>0.45465253239104803</v>
      </c>
      <c r="AY1341" s="16">
        <v>0.462791223705044</v>
      </c>
      <c r="AZ1341" s="16"/>
      <c r="BA1341" s="16">
        <v>0.41988950276243098</v>
      </c>
      <c r="BB1341" s="16">
        <v>0.464547677261614</v>
      </c>
      <c r="BC1341" s="16"/>
      <c r="BD1341" s="16">
        <v>0.48167539267015702</v>
      </c>
      <c r="BE1341" s="16">
        <v>0.45701042873696401</v>
      </c>
      <c r="BF1341" s="16"/>
      <c r="BG1341" s="16">
        <v>0.44932432432432401</v>
      </c>
      <c r="BH1341" s="16">
        <v>0.46220345798150397</v>
      </c>
      <c r="BI1341" s="16"/>
      <c r="BJ1341" s="16">
        <v>0.44871794871794901</v>
      </c>
      <c r="BK1341" s="16">
        <v>0.463194145501507</v>
      </c>
      <c r="BL1341" s="16"/>
      <c r="BM1341" s="16">
        <v>0.42784810126582301</v>
      </c>
      <c r="BN1341" s="16">
        <v>0.46420512820512799</v>
      </c>
      <c r="BO1341" s="16"/>
      <c r="BP1341" s="16">
        <v>0.48841059602649001</v>
      </c>
      <c r="BQ1341" s="16">
        <v>0.45799399914273498</v>
      </c>
    </row>
    <row r="1342" spans="2:69" x14ac:dyDescent="0.25">
      <c r="B1342" t="s">
        <v>506</v>
      </c>
      <c r="C1342" s="16">
        <v>0.17343453510436399</v>
      </c>
      <c r="D1342" s="16">
        <v>0.12202380952381001</v>
      </c>
      <c r="E1342" s="16">
        <v>0.17565698478561501</v>
      </c>
      <c r="F1342" s="16">
        <v>0.13777089783281701</v>
      </c>
      <c r="G1342" s="16">
        <v>0.13226744186046499</v>
      </c>
      <c r="H1342" s="16">
        <v>0.27465857359635798</v>
      </c>
      <c r="I1342" s="16">
        <v>0.13745271122320299</v>
      </c>
      <c r="J1342" s="16">
        <v>0.17171717171717199</v>
      </c>
      <c r="K1342" s="16">
        <v>9.2436974789915999E-2</v>
      </c>
      <c r="L1342" s="16">
        <v>7.9646017699115002E-2</v>
      </c>
      <c r="M1342" s="16"/>
      <c r="N1342" s="16">
        <v>0.30240963855421699</v>
      </c>
      <c r="O1342" s="16">
        <v>0.22539682539682501</v>
      </c>
      <c r="P1342" s="16">
        <v>0.16074766355140199</v>
      </c>
      <c r="Q1342" s="16">
        <v>0.12737226277372299</v>
      </c>
      <c r="R1342" s="16"/>
      <c r="S1342" s="16">
        <v>0.224334600760456</v>
      </c>
      <c r="T1342" s="16">
        <v>0.17464114832535901</v>
      </c>
      <c r="U1342" s="16">
        <v>0.176724137931034</v>
      </c>
      <c r="V1342" s="16">
        <v>0.24284304047384001</v>
      </c>
      <c r="W1342" s="16">
        <v>0.13822894168466501</v>
      </c>
      <c r="X1342" s="16">
        <v>0.123300970873786</v>
      </c>
      <c r="Y1342" s="16">
        <v>0.12089552238806001</v>
      </c>
      <c r="Z1342" s="16"/>
      <c r="AA1342" s="16">
        <v>0.107866507747318</v>
      </c>
      <c r="AB1342" s="16">
        <v>0.20406458797327401</v>
      </c>
      <c r="AC1342" s="16"/>
      <c r="AD1342" s="16">
        <v>0.168794326241135</v>
      </c>
      <c r="AE1342" s="16">
        <v>0.175129533678756</v>
      </c>
      <c r="AF1342" s="16"/>
      <c r="AG1342" s="16">
        <v>0.22332015810276701</v>
      </c>
      <c r="AH1342" s="16">
        <v>0.12737226277372299</v>
      </c>
      <c r="AI1342" s="16"/>
      <c r="AJ1342" s="16">
        <v>0.122799836266885</v>
      </c>
      <c r="AK1342" s="16">
        <v>0.21719136894234201</v>
      </c>
      <c r="AL1342" s="16"/>
      <c r="AM1342" s="16">
        <v>0.36137071651090302</v>
      </c>
      <c r="AN1342" s="16">
        <v>0.25878594249201298</v>
      </c>
      <c r="AO1342" s="16">
        <v>0.156476267095736</v>
      </c>
      <c r="AP1342" s="16">
        <v>6.9456066945606701E-2</v>
      </c>
      <c r="AQ1342" s="16"/>
      <c r="AR1342" s="16">
        <v>0.152830188679245</v>
      </c>
      <c r="AS1342" s="16">
        <v>0.18233695652173901</v>
      </c>
      <c r="AT1342" s="16"/>
      <c r="AU1342" s="16">
        <v>0.160295930949445</v>
      </c>
      <c r="AV1342" s="16">
        <v>0.175824175824176</v>
      </c>
      <c r="AW1342" s="16"/>
      <c r="AX1342" s="16">
        <v>0.141342756183746</v>
      </c>
      <c r="AY1342" s="16">
        <v>0.17959737615924001</v>
      </c>
      <c r="AZ1342" s="16"/>
      <c r="BA1342" s="16">
        <v>0.19060773480663001</v>
      </c>
      <c r="BB1342" s="16">
        <v>0.17216788916055401</v>
      </c>
      <c r="BC1342" s="16"/>
      <c r="BD1342" s="16">
        <v>0.130890052356021</v>
      </c>
      <c r="BE1342" s="16">
        <v>0.18285052143684799</v>
      </c>
      <c r="BF1342" s="16"/>
      <c r="BG1342" s="16">
        <v>0.13851351351351401</v>
      </c>
      <c r="BH1342" s="16">
        <v>0.17551266586248501</v>
      </c>
      <c r="BI1342" s="16"/>
      <c r="BJ1342" s="16">
        <v>0.15064102564102599</v>
      </c>
      <c r="BK1342" s="16">
        <v>0.176495910460611</v>
      </c>
      <c r="BL1342" s="16"/>
      <c r="BM1342" s="16">
        <v>0.16202531645569601</v>
      </c>
      <c r="BN1342" s="16">
        <v>0.17435897435897399</v>
      </c>
      <c r="BO1342" s="16"/>
      <c r="BP1342" s="16">
        <v>0.14403973509933801</v>
      </c>
      <c r="BQ1342" s="16">
        <v>0.17723960565795099</v>
      </c>
    </row>
    <row r="1343" spans="2:69" x14ac:dyDescent="0.25">
      <c r="B1343" t="s">
        <v>507</v>
      </c>
      <c r="C1343" s="16">
        <v>4.3074003795066401E-2</v>
      </c>
      <c r="D1343" s="16">
        <v>5.2083333333333301E-2</v>
      </c>
      <c r="E1343" s="16">
        <v>5.5325034578146602E-2</v>
      </c>
      <c r="F1343" s="16">
        <v>2.4767801857585099E-2</v>
      </c>
      <c r="G1343" s="16">
        <v>4.9418604651162802E-2</v>
      </c>
      <c r="H1343" s="16">
        <v>3.9453717754173001E-2</v>
      </c>
      <c r="I1343" s="16">
        <v>3.4047919293820901E-2</v>
      </c>
      <c r="J1343" s="16">
        <v>5.5555555555555601E-2</v>
      </c>
      <c r="K1343" s="16">
        <v>5.8823529411764698E-2</v>
      </c>
      <c r="L1343" s="16">
        <v>4.4247787610619503E-2</v>
      </c>
      <c r="M1343" s="16"/>
      <c r="N1343" s="16">
        <v>6.26506024096386E-2</v>
      </c>
      <c r="O1343" s="16">
        <v>5.8730158730158702E-2</v>
      </c>
      <c r="P1343" s="16">
        <v>5.60747663551402E-2</v>
      </c>
      <c r="Q1343" s="16">
        <v>2.84671532846715E-2</v>
      </c>
      <c r="R1343" s="16"/>
      <c r="S1343" s="16">
        <v>6.0836501901140698E-2</v>
      </c>
      <c r="T1343" s="16">
        <v>3.3492822966507199E-2</v>
      </c>
      <c r="U1343" s="16">
        <v>5.1724137931034503E-2</v>
      </c>
      <c r="V1343" s="16">
        <v>4.9358341559723601E-2</v>
      </c>
      <c r="W1343" s="16">
        <v>4.1036717062635002E-2</v>
      </c>
      <c r="X1343" s="16">
        <v>3.4951456310679599E-2</v>
      </c>
      <c r="Y1343" s="16">
        <v>3.8805970149253702E-2</v>
      </c>
      <c r="Z1343" s="16"/>
      <c r="AA1343" s="16">
        <v>4.1120381406436202E-2</v>
      </c>
      <c r="AB1343" s="16">
        <v>4.3986636971046801E-2</v>
      </c>
      <c r="AC1343" s="16"/>
      <c r="AD1343" s="16">
        <v>4.3971631205673802E-2</v>
      </c>
      <c r="AE1343" s="16">
        <v>4.2746113989637298E-2</v>
      </c>
      <c r="AF1343" s="16"/>
      <c r="AG1343" s="16">
        <v>5.8893280632411102E-2</v>
      </c>
      <c r="AH1343" s="16">
        <v>2.84671532846715E-2</v>
      </c>
      <c r="AI1343" s="16"/>
      <c r="AJ1343" s="16">
        <v>3.7658616455178102E-2</v>
      </c>
      <c r="AK1343" s="16">
        <v>4.7753802617615797E-2</v>
      </c>
      <c r="AL1343" s="16"/>
      <c r="AM1343" s="16">
        <v>9.6573208722741402E-2</v>
      </c>
      <c r="AN1343" s="16">
        <v>6.0702875399360999E-2</v>
      </c>
      <c r="AO1343" s="16">
        <v>3.9018503620273502E-2</v>
      </c>
      <c r="AP1343" s="16">
        <v>1.8410041841004199E-2</v>
      </c>
      <c r="AQ1343" s="16"/>
      <c r="AR1343" s="16">
        <v>4.9056603773584902E-2</v>
      </c>
      <c r="AS1343" s="16">
        <v>4.0489130434782597E-2</v>
      </c>
      <c r="AT1343" s="16"/>
      <c r="AU1343" s="16">
        <v>2.58939580764488E-2</v>
      </c>
      <c r="AV1343" s="16">
        <v>4.6198699259923801E-2</v>
      </c>
      <c r="AW1343" s="16"/>
      <c r="AX1343" s="16">
        <v>2.3557126030624299E-2</v>
      </c>
      <c r="AY1343" s="16">
        <v>4.6821985976023502E-2</v>
      </c>
      <c r="AZ1343" s="16"/>
      <c r="BA1343" s="16">
        <v>5.24861878453039E-2</v>
      </c>
      <c r="BB1343" s="16">
        <v>4.2379788101059503E-2</v>
      </c>
      <c r="BC1343" s="16"/>
      <c r="BD1343" s="16">
        <v>4.1884816753926697E-2</v>
      </c>
      <c r="BE1343" s="16">
        <v>4.3337195828505197E-2</v>
      </c>
      <c r="BF1343" s="16"/>
      <c r="BG1343" s="16">
        <v>4.0540540540540501E-2</v>
      </c>
      <c r="BH1343" s="16">
        <v>4.3224768797748302E-2</v>
      </c>
      <c r="BI1343" s="16"/>
      <c r="BJ1343" s="16">
        <v>2.5641025641025599E-2</v>
      </c>
      <c r="BK1343" s="16">
        <v>4.5415411106327998E-2</v>
      </c>
      <c r="BL1343" s="16"/>
      <c r="BM1343" s="16">
        <v>4.3037974683544297E-2</v>
      </c>
      <c r="BN1343" s="16">
        <v>4.3076923076923103E-2</v>
      </c>
      <c r="BO1343" s="16"/>
      <c r="BP1343" s="16">
        <v>5.7947019867549701E-2</v>
      </c>
      <c r="BQ1343" s="16">
        <v>4.1148735533647701E-2</v>
      </c>
    </row>
    <row r="1344" spans="2:69" x14ac:dyDescent="0.25">
      <c r="B1344" t="s">
        <v>508</v>
      </c>
      <c r="C1344" s="16">
        <v>2.0872865275142299E-2</v>
      </c>
      <c r="D1344" s="16">
        <v>7.4404761904761901E-3</v>
      </c>
      <c r="E1344" s="16">
        <v>2.2130013831258601E-2</v>
      </c>
      <c r="F1344" s="16">
        <v>1.08359133126935E-2</v>
      </c>
      <c r="G1344" s="16">
        <v>1.8895348837209301E-2</v>
      </c>
      <c r="H1344" s="16">
        <v>2.8831562974203299E-2</v>
      </c>
      <c r="I1344" s="16">
        <v>2.1437578814627999E-2</v>
      </c>
      <c r="J1344" s="16">
        <v>3.5353535353535401E-2</v>
      </c>
      <c r="K1344" s="16">
        <v>4.20168067226891E-2</v>
      </c>
      <c r="L1344" s="16">
        <v>1.7699115044247801E-2</v>
      </c>
      <c r="M1344" s="16"/>
      <c r="N1344" s="16">
        <v>5.1807228915662702E-2</v>
      </c>
      <c r="O1344" s="16">
        <v>2.6984126984126999E-2</v>
      </c>
      <c r="P1344" s="16">
        <v>2.5233644859813099E-2</v>
      </c>
      <c r="Q1344" s="16">
        <v>8.3941605839416098E-3</v>
      </c>
      <c r="R1344" s="16"/>
      <c r="S1344" s="16">
        <v>4.3726235741444901E-2</v>
      </c>
      <c r="T1344" s="16">
        <v>3.5885167464114798E-2</v>
      </c>
      <c r="U1344" s="16">
        <v>1.5086206896551701E-2</v>
      </c>
      <c r="V1344" s="16">
        <v>2.7640671273445199E-2</v>
      </c>
      <c r="W1344" s="16">
        <v>1.51187904967603E-2</v>
      </c>
      <c r="X1344" s="16">
        <v>9.7087378640776708E-3</v>
      </c>
      <c r="Y1344" s="16">
        <v>1.1940298507462701E-2</v>
      </c>
      <c r="Z1344" s="16"/>
      <c r="AA1344" s="16">
        <v>9.5351609058402908E-3</v>
      </c>
      <c r="AB1344" s="16">
        <v>2.61692650334076E-2</v>
      </c>
      <c r="AC1344" s="16"/>
      <c r="AD1344" s="16">
        <v>2.1276595744680899E-2</v>
      </c>
      <c r="AE1344" s="16">
        <v>2.0725388601036301E-2</v>
      </c>
      <c r="AF1344" s="16"/>
      <c r="AG1344" s="16">
        <v>3.4387351778656101E-2</v>
      </c>
      <c r="AH1344" s="16">
        <v>8.3941605839416098E-3</v>
      </c>
      <c r="AI1344" s="16"/>
      <c r="AJ1344" s="16">
        <v>1.6782644289807601E-2</v>
      </c>
      <c r="AK1344" s="16">
        <v>2.4407499115670299E-2</v>
      </c>
      <c r="AL1344" s="16"/>
      <c r="AM1344" s="16">
        <v>8.0996884735202501E-2</v>
      </c>
      <c r="AN1344" s="16">
        <v>3.19488817891374E-2</v>
      </c>
      <c r="AO1344" s="16">
        <v>1.4078841512469799E-2</v>
      </c>
      <c r="AP1344" s="16">
        <v>7.5313807531380804E-3</v>
      </c>
      <c r="AQ1344" s="16"/>
      <c r="AR1344" s="16">
        <v>1.44654088050314E-2</v>
      </c>
      <c r="AS1344" s="16">
        <v>2.36413043478261E-2</v>
      </c>
      <c r="AT1344" s="16"/>
      <c r="AU1344" s="16">
        <v>1.23304562268804E-2</v>
      </c>
      <c r="AV1344" s="16">
        <v>2.2426553038797901E-2</v>
      </c>
      <c r="AW1344" s="16"/>
      <c r="AX1344" s="16">
        <v>1.53121319199058E-2</v>
      </c>
      <c r="AY1344" s="16">
        <v>2.1940737389730802E-2</v>
      </c>
      <c r="AZ1344" s="16"/>
      <c r="BA1344" s="16">
        <v>1.93370165745856E-2</v>
      </c>
      <c r="BB1344" s="16">
        <v>2.0986145069274698E-2</v>
      </c>
      <c r="BC1344" s="16"/>
      <c r="BD1344" s="16">
        <v>1.78010471204188E-2</v>
      </c>
      <c r="BE1344" s="16">
        <v>2.1552723059096199E-2</v>
      </c>
      <c r="BF1344" s="16"/>
      <c r="BG1344" s="16">
        <v>1.0135135135135099E-2</v>
      </c>
      <c r="BH1344" s="16">
        <v>2.1511861680739802E-2</v>
      </c>
      <c r="BI1344" s="16"/>
      <c r="BJ1344" s="16">
        <v>6.41025641025641E-3</v>
      </c>
      <c r="BK1344" s="16">
        <v>2.2815325010761899E-2</v>
      </c>
      <c r="BL1344" s="16"/>
      <c r="BM1344" s="16">
        <v>1.26582278481013E-2</v>
      </c>
      <c r="BN1344" s="16">
        <v>2.1538461538461499E-2</v>
      </c>
      <c r="BO1344" s="16"/>
      <c r="BP1344" s="16">
        <v>1.3245033112582801E-2</v>
      </c>
      <c r="BQ1344" s="16">
        <v>2.18602657522503E-2</v>
      </c>
    </row>
    <row r="1345" spans="2:69" x14ac:dyDescent="0.25">
      <c r="B1345" t="s">
        <v>330</v>
      </c>
      <c r="C1345" s="16">
        <v>1.57495256166983E-2</v>
      </c>
      <c r="D1345" s="16">
        <v>1.7857142857142901E-2</v>
      </c>
      <c r="E1345" s="16">
        <v>2.7662517289073298E-3</v>
      </c>
      <c r="F1345" s="16">
        <v>4.64396284829721E-3</v>
      </c>
      <c r="G1345" s="16">
        <v>5.8139534883720903E-3</v>
      </c>
      <c r="H1345" s="16">
        <v>3.71775417298938E-2</v>
      </c>
      <c r="I1345" s="16">
        <v>6.30517023959647E-3</v>
      </c>
      <c r="J1345" s="16">
        <v>2.02020202020202E-2</v>
      </c>
      <c r="K1345" s="16">
        <v>8.4033613445378096E-3</v>
      </c>
      <c r="L1345" s="16">
        <v>2.6548672566371698E-2</v>
      </c>
      <c r="M1345" s="16"/>
      <c r="N1345" s="16">
        <v>3.8554216867469897E-2</v>
      </c>
      <c r="O1345" s="16">
        <v>1.9047619047619001E-2</v>
      </c>
      <c r="P1345" s="16">
        <v>1.4953271028037399E-2</v>
      </c>
      <c r="Q1345" s="16">
        <v>8.3941605839416098E-3</v>
      </c>
      <c r="R1345" s="16"/>
      <c r="S1345" s="16">
        <v>2.85171102661597E-2</v>
      </c>
      <c r="T1345" s="16">
        <v>9.5693779904306199E-3</v>
      </c>
      <c r="U1345" s="16">
        <v>6.4655172413793103E-3</v>
      </c>
      <c r="V1345" s="16">
        <v>1.8756169792695E-2</v>
      </c>
      <c r="W1345" s="16">
        <v>5.3995680345572403E-3</v>
      </c>
      <c r="X1345" s="16">
        <v>6.7961165048543697E-3</v>
      </c>
      <c r="Y1345" s="16">
        <v>1.1940298507462701E-2</v>
      </c>
      <c r="Z1345" s="16"/>
      <c r="AA1345" s="16">
        <v>3.5756853396901101E-3</v>
      </c>
      <c r="AB1345" s="16">
        <v>2.1436525612472199E-2</v>
      </c>
      <c r="AC1345" s="16"/>
      <c r="AD1345" s="16">
        <v>2.9078014184397202E-2</v>
      </c>
      <c r="AE1345" s="16">
        <v>1.0880829015544E-2</v>
      </c>
      <c r="AF1345" s="16"/>
      <c r="AG1345" s="16">
        <v>2.3715415019762799E-2</v>
      </c>
      <c r="AH1345" s="16">
        <v>8.3941605839416098E-3</v>
      </c>
      <c r="AI1345" s="16"/>
      <c r="AJ1345" s="16">
        <v>1.0233319688907099E-2</v>
      </c>
      <c r="AK1345" s="16">
        <v>2.0516448532012701E-2</v>
      </c>
      <c r="AL1345" s="16"/>
      <c r="AM1345" s="16">
        <v>8.7227414330218106E-2</v>
      </c>
      <c r="AN1345" s="16">
        <v>2.79552715654952E-2</v>
      </c>
      <c r="AO1345" s="16">
        <v>7.2405470635559096E-3</v>
      </c>
      <c r="AP1345" s="16">
        <v>8.3682008368200799E-4</v>
      </c>
      <c r="AQ1345" s="16"/>
      <c r="AR1345" s="16">
        <v>4.4025157232704401E-3</v>
      </c>
      <c r="AS1345" s="16">
        <v>2.0652173913043501E-2</v>
      </c>
      <c r="AT1345" s="16"/>
      <c r="AU1345" s="16">
        <v>2.0961775585696701E-2</v>
      </c>
      <c r="AV1345" s="16">
        <v>1.48015250056066E-2</v>
      </c>
      <c r="AW1345" s="16"/>
      <c r="AX1345" s="16">
        <v>1.1778563015312099E-2</v>
      </c>
      <c r="AY1345" s="16">
        <v>1.6512101334539699E-2</v>
      </c>
      <c r="AZ1345" s="16"/>
      <c r="BA1345" s="16">
        <v>8.2872928176795594E-3</v>
      </c>
      <c r="BB1345" s="16">
        <v>1.62999185004075E-2</v>
      </c>
      <c r="BC1345" s="16"/>
      <c r="BD1345" s="16">
        <v>1.1518324607329799E-2</v>
      </c>
      <c r="BE1345" s="16">
        <v>1.6685979142526099E-2</v>
      </c>
      <c r="BF1345" s="16"/>
      <c r="BG1345" s="16">
        <v>1.0135135135135099E-2</v>
      </c>
      <c r="BH1345" s="16">
        <v>1.60836349014877E-2</v>
      </c>
      <c r="BI1345" s="16"/>
      <c r="BJ1345" s="16">
        <v>3.2051282051282098E-3</v>
      </c>
      <c r="BK1345" s="16">
        <v>1.7434352130865301E-2</v>
      </c>
      <c r="BL1345" s="16"/>
      <c r="BM1345" s="16">
        <v>7.5949367088607601E-3</v>
      </c>
      <c r="BN1345" s="16">
        <v>1.64102564102564E-2</v>
      </c>
      <c r="BO1345" s="16"/>
      <c r="BP1345" s="16">
        <v>3.3112582781457001E-3</v>
      </c>
      <c r="BQ1345" s="16">
        <v>1.7359622803257601E-2</v>
      </c>
    </row>
    <row r="1346" spans="2:69" x14ac:dyDescent="0.25">
      <c r="B1346" t="s">
        <v>606</v>
      </c>
      <c r="C1346" s="16">
        <v>0.74686907020872895</v>
      </c>
      <c r="D1346" s="16">
        <v>0.80059523809523803</v>
      </c>
      <c r="E1346" s="16">
        <v>0.74412171507607205</v>
      </c>
      <c r="F1346" s="16">
        <v>0.82198142414860698</v>
      </c>
      <c r="G1346" s="16">
        <v>0.793604651162791</v>
      </c>
      <c r="H1346" s="16">
        <v>0.61987860394537198</v>
      </c>
      <c r="I1346" s="16">
        <v>0.80075662042875195</v>
      </c>
      <c r="J1346" s="16">
        <v>0.71717171717171702</v>
      </c>
      <c r="K1346" s="16">
        <v>0.79831932773109204</v>
      </c>
      <c r="L1346" s="16">
        <v>0.83185840707964598</v>
      </c>
      <c r="M1346" s="16"/>
      <c r="N1346" s="16">
        <v>0.54457831325301198</v>
      </c>
      <c r="O1346" s="16">
        <v>0.66984126984127002</v>
      </c>
      <c r="P1346" s="16">
        <v>0.74299065420560795</v>
      </c>
      <c r="Q1346" s="16">
        <v>0.827372262773723</v>
      </c>
      <c r="R1346" s="16"/>
      <c r="S1346" s="16">
        <v>0.64258555133079898</v>
      </c>
      <c r="T1346" s="16">
        <v>0.74641148325358897</v>
      </c>
      <c r="U1346" s="16">
        <v>0.75</v>
      </c>
      <c r="V1346" s="16">
        <v>0.661401776900296</v>
      </c>
      <c r="W1346" s="16">
        <v>0.80021598272138195</v>
      </c>
      <c r="X1346" s="16">
        <v>0.82524271844660202</v>
      </c>
      <c r="Y1346" s="16">
        <v>0.81641791044776102</v>
      </c>
      <c r="Z1346" s="16"/>
      <c r="AA1346" s="16">
        <v>0.83790226460071504</v>
      </c>
      <c r="AB1346" s="16">
        <v>0.70434298440979903</v>
      </c>
      <c r="AC1346" s="16"/>
      <c r="AD1346" s="16">
        <v>0.73687943262411304</v>
      </c>
      <c r="AE1346" s="16">
        <v>0.75051813471502604</v>
      </c>
      <c r="AF1346" s="16"/>
      <c r="AG1346" s="16">
        <v>0.65968379446640302</v>
      </c>
      <c r="AH1346" s="16">
        <v>0.827372262773723</v>
      </c>
      <c r="AI1346" s="16"/>
      <c r="AJ1346" s="16">
        <v>0.81252558329922198</v>
      </c>
      <c r="AK1346" s="16">
        <v>0.69013088079235896</v>
      </c>
      <c r="AL1346" s="16"/>
      <c r="AM1346" s="16">
        <v>0.37383177570093501</v>
      </c>
      <c r="AN1346" s="16">
        <v>0.62060702875399398</v>
      </c>
      <c r="AO1346" s="16">
        <v>0.78318584070796504</v>
      </c>
      <c r="AP1346" s="16">
        <v>0.90376569037656895</v>
      </c>
      <c r="AQ1346" s="16"/>
      <c r="AR1346" s="16">
        <v>0.77924528301886797</v>
      </c>
      <c r="AS1346" s="16">
        <v>0.732880434782609</v>
      </c>
      <c r="AT1346" s="16"/>
      <c r="AU1346" s="16">
        <v>0.78051787916152904</v>
      </c>
      <c r="AV1346" s="16">
        <v>0.74074904687149601</v>
      </c>
      <c r="AW1346" s="16"/>
      <c r="AX1346" s="16">
        <v>0.808009422850412</v>
      </c>
      <c r="AY1346" s="16">
        <v>0.735127799140466</v>
      </c>
      <c r="AZ1346" s="16"/>
      <c r="BA1346" s="16">
        <v>0.72928176795580102</v>
      </c>
      <c r="BB1346" s="16">
        <v>0.74816625916870405</v>
      </c>
      <c r="BC1346" s="16"/>
      <c r="BD1346" s="16">
        <v>0.797905759162304</v>
      </c>
      <c r="BE1346" s="16">
        <v>0.73557358053302402</v>
      </c>
      <c r="BF1346" s="16"/>
      <c r="BG1346" s="16">
        <v>0.80067567567567599</v>
      </c>
      <c r="BH1346" s="16">
        <v>0.74366706875753896</v>
      </c>
      <c r="BI1346" s="16"/>
      <c r="BJ1346" s="16">
        <v>0.81410256410256399</v>
      </c>
      <c r="BK1346" s="16">
        <v>0.73783900129143398</v>
      </c>
      <c r="BL1346" s="16"/>
      <c r="BM1346" s="16">
        <v>0.77468354430379704</v>
      </c>
      <c r="BN1346" s="16">
        <v>0.74461538461538501</v>
      </c>
      <c r="BO1346" s="16"/>
      <c r="BP1346" s="16">
        <v>0.78145695364238399</v>
      </c>
      <c r="BQ1346" s="16">
        <v>0.74239177025289305</v>
      </c>
    </row>
    <row r="1347" spans="2:69" x14ac:dyDescent="0.25">
      <c r="B1347" t="s">
        <v>607</v>
      </c>
      <c r="C1347" s="16">
        <v>6.3946869070208703E-2</v>
      </c>
      <c r="D1347" s="16">
        <v>5.95238095238095E-2</v>
      </c>
      <c r="E1347" s="16">
        <v>7.74550484094053E-2</v>
      </c>
      <c r="F1347" s="16">
        <v>3.5603715170278598E-2</v>
      </c>
      <c r="G1347" s="16">
        <v>6.8313953488372103E-2</v>
      </c>
      <c r="H1347" s="16">
        <v>6.8285280728376294E-2</v>
      </c>
      <c r="I1347" s="16">
        <v>5.5485498108448897E-2</v>
      </c>
      <c r="J1347" s="16">
        <v>9.0909090909090898E-2</v>
      </c>
      <c r="K1347" s="16">
        <v>0.10084033613445401</v>
      </c>
      <c r="L1347" s="16">
        <v>6.1946902654867297E-2</v>
      </c>
      <c r="M1347" s="16"/>
      <c r="N1347" s="16">
        <v>0.114457831325301</v>
      </c>
      <c r="O1347" s="16">
        <v>8.5714285714285701E-2</v>
      </c>
      <c r="P1347" s="16">
        <v>8.1308411214953302E-2</v>
      </c>
      <c r="Q1347" s="16">
        <v>3.6861313868613098E-2</v>
      </c>
      <c r="R1347" s="16"/>
      <c r="S1347" s="16">
        <v>0.104562737642586</v>
      </c>
      <c r="T1347" s="16">
        <v>6.9377990430621997E-2</v>
      </c>
      <c r="U1347" s="16">
        <v>6.6810344827586202E-2</v>
      </c>
      <c r="V1347" s="16">
        <v>7.6999012833168803E-2</v>
      </c>
      <c r="W1347" s="16">
        <v>5.6155507559395197E-2</v>
      </c>
      <c r="X1347" s="16">
        <v>4.4660194174757299E-2</v>
      </c>
      <c r="Y1347" s="16">
        <v>5.0746268656716401E-2</v>
      </c>
      <c r="Z1347" s="16"/>
      <c r="AA1347" s="16">
        <v>5.0655542312276501E-2</v>
      </c>
      <c r="AB1347" s="16">
        <v>7.0155902004454304E-2</v>
      </c>
      <c r="AC1347" s="16"/>
      <c r="AD1347" s="16">
        <v>6.5248226950354593E-2</v>
      </c>
      <c r="AE1347" s="16">
        <v>6.3471502590673606E-2</v>
      </c>
      <c r="AF1347" s="16"/>
      <c r="AG1347" s="16">
        <v>9.3280632411067196E-2</v>
      </c>
      <c r="AH1347" s="16">
        <v>3.6861313868613098E-2</v>
      </c>
      <c r="AI1347" s="16"/>
      <c r="AJ1347" s="16">
        <v>5.4441260744985703E-2</v>
      </c>
      <c r="AK1347" s="16">
        <v>7.2161301733286207E-2</v>
      </c>
      <c r="AL1347" s="16"/>
      <c r="AM1347" s="16">
        <v>0.177570093457944</v>
      </c>
      <c r="AN1347" s="16">
        <v>9.2651757188498399E-2</v>
      </c>
      <c r="AO1347" s="16">
        <v>5.3097345132743397E-2</v>
      </c>
      <c r="AP1347" s="16">
        <v>2.59414225941423E-2</v>
      </c>
      <c r="AQ1347" s="16"/>
      <c r="AR1347" s="16">
        <v>6.3522012578616394E-2</v>
      </c>
      <c r="AS1347" s="16">
        <v>6.41304347826087E-2</v>
      </c>
      <c r="AT1347" s="16"/>
      <c r="AU1347" s="16">
        <v>3.82244143033292E-2</v>
      </c>
      <c r="AV1347" s="16">
        <v>6.8625252298721698E-2</v>
      </c>
      <c r="AW1347" s="16"/>
      <c r="AX1347" s="16">
        <v>3.8869257950529999E-2</v>
      </c>
      <c r="AY1347" s="16">
        <v>6.8762723365754397E-2</v>
      </c>
      <c r="AZ1347" s="16"/>
      <c r="BA1347" s="16">
        <v>7.18232044198895E-2</v>
      </c>
      <c r="BB1347" s="16">
        <v>6.3365933170334093E-2</v>
      </c>
      <c r="BC1347" s="16"/>
      <c r="BD1347" s="16">
        <v>5.9685863874345602E-2</v>
      </c>
      <c r="BE1347" s="16">
        <v>6.48899188876014E-2</v>
      </c>
      <c r="BF1347" s="16"/>
      <c r="BG1347" s="16">
        <v>5.0675675675675699E-2</v>
      </c>
      <c r="BH1347" s="16">
        <v>6.47366304784881E-2</v>
      </c>
      <c r="BI1347" s="16"/>
      <c r="BJ1347" s="16">
        <v>3.2051282051282E-2</v>
      </c>
      <c r="BK1347" s="16">
        <v>6.8230736117090005E-2</v>
      </c>
      <c r="BL1347" s="16"/>
      <c r="BM1347" s="16">
        <v>5.5696202531645603E-2</v>
      </c>
      <c r="BN1347" s="16">
        <v>6.4615384615384602E-2</v>
      </c>
      <c r="BO1347" s="16"/>
      <c r="BP1347" s="16">
        <v>7.1192052980132495E-2</v>
      </c>
      <c r="BQ1347" s="16">
        <v>6.3009001285897995E-2</v>
      </c>
    </row>
    <row r="1348" spans="2:69" x14ac:dyDescent="0.25">
      <c r="B1348" t="s">
        <v>156</v>
      </c>
      <c r="C1348" s="16">
        <v>0.68292220113851998</v>
      </c>
      <c r="D1348" s="16">
        <v>0.74107142857142905</v>
      </c>
      <c r="E1348" s="16">
        <v>0.66666666666666696</v>
      </c>
      <c r="F1348" s="16">
        <v>0.78637770897832804</v>
      </c>
      <c r="G1348" s="16">
        <v>0.725290697674419</v>
      </c>
      <c r="H1348" s="16">
        <v>0.55159332321699495</v>
      </c>
      <c r="I1348" s="16">
        <v>0.74527112232030301</v>
      </c>
      <c r="J1348" s="16">
        <v>0.62626262626262597</v>
      </c>
      <c r="K1348" s="16">
        <v>0.69747899159663895</v>
      </c>
      <c r="L1348" s="16">
        <v>0.76991150442477896</v>
      </c>
      <c r="M1348" s="16"/>
      <c r="N1348" s="16">
        <v>0.43012048192771102</v>
      </c>
      <c r="O1348" s="16">
        <v>0.58412698412698405</v>
      </c>
      <c r="P1348" s="16">
        <v>0.66168224299065403</v>
      </c>
      <c r="Q1348" s="16">
        <v>0.79051094890510898</v>
      </c>
      <c r="R1348" s="16"/>
      <c r="S1348" s="16">
        <v>0.53802281368821303</v>
      </c>
      <c r="T1348" s="16">
        <v>0.67703349282296699</v>
      </c>
      <c r="U1348" s="16">
        <v>0.68318965517241403</v>
      </c>
      <c r="V1348" s="16">
        <v>0.58440276406712699</v>
      </c>
      <c r="W1348" s="16">
        <v>0.74406047516198703</v>
      </c>
      <c r="X1348" s="16">
        <v>0.78058252427184505</v>
      </c>
      <c r="Y1348" s="16">
        <v>0.76567164179104497</v>
      </c>
      <c r="Z1348" s="16"/>
      <c r="AA1348" s="16">
        <v>0.78724672228843895</v>
      </c>
      <c r="AB1348" s="16">
        <v>0.63418708240534505</v>
      </c>
      <c r="AC1348" s="16"/>
      <c r="AD1348" s="16">
        <v>0.671631205673759</v>
      </c>
      <c r="AE1348" s="16">
        <v>0.68704663212435202</v>
      </c>
      <c r="AF1348" s="16"/>
      <c r="AG1348" s="16">
        <v>0.56640316205533603</v>
      </c>
      <c r="AH1348" s="16">
        <v>0.79051094890510898</v>
      </c>
      <c r="AI1348" s="16"/>
      <c r="AJ1348" s="16">
        <v>0.75808432255423697</v>
      </c>
      <c r="AK1348" s="16">
        <v>0.61796957905907302</v>
      </c>
      <c r="AL1348" s="16"/>
      <c r="AM1348" s="16">
        <v>0.19626168224299101</v>
      </c>
      <c r="AN1348" s="16">
        <v>0.52795527156549504</v>
      </c>
      <c r="AO1348" s="16">
        <v>0.73008849557522104</v>
      </c>
      <c r="AP1348" s="16">
        <v>0.87782426778242695</v>
      </c>
      <c r="AQ1348" s="16"/>
      <c r="AR1348" s="16">
        <v>0.71572327044025197</v>
      </c>
      <c r="AS1348" s="16">
        <v>0.66874999999999996</v>
      </c>
      <c r="AT1348" s="16"/>
      <c r="AU1348" s="16">
        <v>0.74229346485820002</v>
      </c>
      <c r="AV1348" s="16">
        <v>0.67212379457277405</v>
      </c>
      <c r="AW1348" s="16"/>
      <c r="AX1348" s="16">
        <v>0.76914016489988202</v>
      </c>
      <c r="AY1348" s="16">
        <v>0.66636507577471105</v>
      </c>
      <c r="AZ1348" s="16"/>
      <c r="BA1348" s="16">
        <v>0.65745856353591103</v>
      </c>
      <c r="BB1348" s="16">
        <v>0.68480032599837004</v>
      </c>
      <c r="BC1348" s="16"/>
      <c r="BD1348" s="16">
        <v>0.73821989528795795</v>
      </c>
      <c r="BE1348" s="16">
        <v>0.67068366164542303</v>
      </c>
      <c r="BF1348" s="16"/>
      <c r="BG1348" s="16">
        <v>0.75</v>
      </c>
      <c r="BH1348" s="16">
        <v>0.67893043827905097</v>
      </c>
      <c r="BI1348" s="16"/>
      <c r="BJ1348" s="16">
        <v>0.78205128205128205</v>
      </c>
      <c r="BK1348" s="16">
        <v>0.66960826517434402</v>
      </c>
      <c r="BL1348" s="16"/>
      <c r="BM1348" s="16">
        <v>0.71898734177215196</v>
      </c>
      <c r="BN1348" s="16">
        <v>0.68</v>
      </c>
      <c r="BO1348" s="16"/>
      <c r="BP1348" s="16">
        <v>0.71026490066225201</v>
      </c>
      <c r="BQ1348" s="16">
        <v>0.67938276896699501</v>
      </c>
    </row>
    <row r="1349" spans="2:69" x14ac:dyDescent="0.25">
      <c r="C1349" s="16"/>
      <c r="D1349" s="16"/>
      <c r="E1349" s="16"/>
      <c r="F1349" s="16"/>
      <c r="G1349" s="16"/>
      <c r="H1349" s="16"/>
      <c r="I1349" s="16"/>
      <c r="J1349" s="16"/>
      <c r="K1349" s="16"/>
      <c r="L1349" s="16"/>
      <c r="M1349" s="16"/>
      <c r="N1349" s="16"/>
      <c r="O1349" s="16"/>
      <c r="P1349" s="16"/>
      <c r="Q1349" s="16"/>
      <c r="R1349" s="16"/>
      <c r="S1349" s="16"/>
      <c r="T1349" s="16"/>
      <c r="U1349" s="16"/>
      <c r="V1349" s="16"/>
      <c r="W1349" s="16"/>
      <c r="X1349" s="16"/>
      <c r="Y1349" s="16"/>
      <c r="Z1349" s="16"/>
      <c r="AA1349" s="16"/>
      <c r="AB1349" s="16"/>
      <c r="AC1349" s="16"/>
      <c r="AD1349" s="16"/>
      <c r="AE1349" s="16"/>
      <c r="AF1349" s="16"/>
      <c r="AG1349" s="16"/>
      <c r="AH1349" s="16"/>
      <c r="AI1349" s="16"/>
      <c r="AJ1349" s="16"/>
      <c r="AK1349" s="16"/>
      <c r="AL1349" s="16"/>
      <c r="AM1349" s="16"/>
      <c r="AN1349" s="16"/>
      <c r="AO1349" s="16"/>
      <c r="AP1349" s="16"/>
      <c r="AQ1349" s="16"/>
      <c r="AR1349" s="16"/>
      <c r="AS1349" s="16"/>
      <c r="AT1349" s="16"/>
      <c r="AU1349" s="16"/>
      <c r="AV1349" s="16"/>
      <c r="AW1349" s="16"/>
      <c r="AX1349" s="16"/>
      <c r="AY1349" s="16"/>
      <c r="AZ1349" s="16"/>
      <c r="BA1349" s="16"/>
      <c r="BB1349" s="16"/>
      <c r="BC1349" s="16"/>
      <c r="BD1349" s="16"/>
      <c r="BE1349" s="16"/>
      <c r="BF1349" s="16"/>
      <c r="BG1349" s="16"/>
      <c r="BH1349" s="16"/>
      <c r="BI1349" s="16"/>
      <c r="BJ1349" s="16"/>
      <c r="BK1349" s="16"/>
      <c r="BL1349" s="16"/>
      <c r="BM1349" s="16"/>
      <c r="BN1349" s="16"/>
      <c r="BO1349" s="16"/>
      <c r="BP1349" s="16"/>
      <c r="BQ1349" s="16"/>
    </row>
    <row r="1350" spans="2:69" x14ac:dyDescent="0.25">
      <c r="B1350" s="6" t="s">
        <v>614</v>
      </c>
      <c r="C1350" s="16"/>
      <c r="D1350" s="16"/>
      <c r="E1350" s="16"/>
      <c r="F1350" s="16"/>
      <c r="G1350" s="16"/>
      <c r="H1350" s="16"/>
      <c r="I1350" s="16"/>
      <c r="J1350" s="16"/>
      <c r="K1350" s="16"/>
      <c r="L1350" s="16"/>
      <c r="M1350" s="16"/>
      <c r="N1350" s="16"/>
      <c r="O1350" s="16"/>
      <c r="P1350" s="16"/>
      <c r="Q1350" s="16"/>
      <c r="R1350" s="16"/>
      <c r="S1350" s="16"/>
      <c r="T1350" s="16"/>
      <c r="U1350" s="16"/>
      <c r="V1350" s="16"/>
      <c r="W1350" s="16"/>
      <c r="X1350" s="16"/>
      <c r="Y1350" s="16"/>
      <c r="Z1350" s="16"/>
      <c r="AA1350" s="16"/>
      <c r="AB1350" s="16"/>
      <c r="AC1350" s="16"/>
      <c r="AD1350" s="16"/>
      <c r="AE1350" s="16"/>
      <c r="AF1350" s="16"/>
      <c r="AG1350" s="16"/>
      <c r="AH1350" s="16"/>
      <c r="AI1350" s="16"/>
      <c r="AJ1350" s="16"/>
      <c r="AK1350" s="16"/>
      <c r="AL1350" s="16"/>
      <c r="AM1350" s="16"/>
      <c r="AN1350" s="16"/>
      <c r="AO1350" s="16"/>
      <c r="AP1350" s="16"/>
      <c r="AQ1350" s="16"/>
      <c r="AR1350" s="16"/>
      <c r="AS1350" s="16"/>
      <c r="AT1350" s="16"/>
      <c r="AU1350" s="16"/>
      <c r="AV1350" s="16"/>
      <c r="AW1350" s="16"/>
      <c r="AX1350" s="16"/>
      <c r="AY1350" s="16"/>
      <c r="AZ1350" s="16"/>
      <c r="BA1350" s="16"/>
      <c r="BB1350" s="16"/>
      <c r="BC1350" s="16"/>
      <c r="BD1350" s="16"/>
      <c r="BE1350" s="16"/>
      <c r="BF1350" s="16"/>
      <c r="BG1350" s="16"/>
      <c r="BH1350" s="16"/>
      <c r="BI1350" s="16"/>
      <c r="BJ1350" s="16"/>
      <c r="BK1350" s="16"/>
      <c r="BL1350" s="16"/>
      <c r="BM1350" s="16"/>
      <c r="BN1350" s="16"/>
      <c r="BO1350" s="16"/>
      <c r="BP1350" s="16"/>
      <c r="BQ1350" s="16"/>
    </row>
    <row r="1351" spans="2:69" x14ac:dyDescent="0.25">
      <c r="B1351" s="23" t="s">
        <v>70</v>
      </c>
      <c r="C1351" s="16"/>
      <c r="D1351" s="16"/>
      <c r="E1351" s="16"/>
      <c r="F1351" s="16"/>
      <c r="G1351" s="16"/>
      <c r="H1351" s="16"/>
      <c r="I1351" s="16"/>
      <c r="J1351" s="16"/>
      <c r="K1351" s="16"/>
      <c r="L1351" s="16"/>
      <c r="M1351" s="16"/>
      <c r="N1351" s="16"/>
      <c r="O1351" s="16"/>
      <c r="P1351" s="16"/>
      <c r="Q1351" s="16"/>
      <c r="R1351" s="16"/>
      <c r="S1351" s="16"/>
      <c r="T1351" s="16"/>
      <c r="U1351" s="16"/>
      <c r="V1351" s="16"/>
      <c r="W1351" s="16"/>
      <c r="X1351" s="16"/>
      <c r="Y1351" s="16"/>
      <c r="Z1351" s="16"/>
      <c r="AA1351" s="16"/>
      <c r="AB1351" s="16"/>
      <c r="AC1351" s="16"/>
      <c r="AD1351" s="16"/>
      <c r="AE1351" s="16"/>
      <c r="AF1351" s="16"/>
      <c r="AG1351" s="16"/>
      <c r="AH1351" s="16"/>
      <c r="AI1351" s="16"/>
      <c r="AJ1351" s="16"/>
      <c r="AK1351" s="16"/>
      <c r="AL1351" s="16"/>
      <c r="AM1351" s="16"/>
      <c r="AN1351" s="16"/>
      <c r="AO1351" s="16"/>
      <c r="AP1351" s="16"/>
      <c r="AQ1351" s="16"/>
      <c r="AR1351" s="16"/>
      <c r="AS1351" s="16"/>
      <c r="AT1351" s="16"/>
      <c r="AU1351" s="16"/>
      <c r="AV1351" s="16"/>
      <c r="AW1351" s="16"/>
      <c r="AX1351" s="16"/>
      <c r="AY1351" s="16"/>
      <c r="AZ1351" s="16"/>
      <c r="BA1351" s="16"/>
      <c r="BB1351" s="16"/>
      <c r="BC1351" s="16"/>
      <c r="BD1351" s="16"/>
      <c r="BE1351" s="16"/>
      <c r="BF1351" s="16"/>
      <c r="BG1351" s="16"/>
      <c r="BH1351" s="16"/>
      <c r="BI1351" s="16"/>
      <c r="BJ1351" s="16"/>
      <c r="BK1351" s="16"/>
      <c r="BL1351" s="16"/>
      <c r="BM1351" s="16"/>
      <c r="BN1351" s="16"/>
      <c r="BO1351" s="16"/>
      <c r="BP1351" s="16"/>
      <c r="BQ1351" s="16"/>
    </row>
    <row r="1352" spans="2:69" x14ac:dyDescent="0.25">
      <c r="B1352" t="s">
        <v>609</v>
      </c>
      <c r="C1352" s="16">
        <v>0.23719165085388999</v>
      </c>
      <c r="D1352" s="16">
        <v>0.18898809523809501</v>
      </c>
      <c r="E1352" s="16">
        <v>0.27939142461964001</v>
      </c>
      <c r="F1352" s="16">
        <v>0.27244582043343701</v>
      </c>
      <c r="G1352" s="16">
        <v>0.28197674418604701</v>
      </c>
      <c r="H1352" s="16">
        <v>0.14567526555387</v>
      </c>
      <c r="I1352" s="16">
        <v>0.31147540983606598</v>
      </c>
      <c r="J1352" s="16">
        <v>0.23737373737373699</v>
      </c>
      <c r="K1352" s="16">
        <v>0.32773109243697501</v>
      </c>
      <c r="L1352" s="16">
        <v>0.23008849557522101</v>
      </c>
      <c r="M1352" s="16"/>
      <c r="N1352" s="16">
        <v>0.16144578313253</v>
      </c>
      <c r="O1352" s="16">
        <v>0.17777777777777801</v>
      </c>
      <c r="P1352" s="16">
        <v>0.21682242990654199</v>
      </c>
      <c r="Q1352" s="16">
        <v>0.28175182481751798</v>
      </c>
      <c r="R1352" s="16"/>
      <c r="S1352" s="16">
        <v>0.211026615969582</v>
      </c>
      <c r="T1352" s="16">
        <v>0.25837320574162698</v>
      </c>
      <c r="U1352" s="16">
        <v>0.239224137931034</v>
      </c>
      <c r="V1352" s="16">
        <v>0.16090819348469901</v>
      </c>
      <c r="W1352" s="16">
        <v>0.23110151187905001</v>
      </c>
      <c r="X1352" s="16">
        <v>0.26601941747572799</v>
      </c>
      <c r="Y1352" s="16">
        <v>0.34179104477611899</v>
      </c>
      <c r="Z1352" s="16"/>
      <c r="AA1352" s="16">
        <v>0.30452920143027401</v>
      </c>
      <c r="AB1352" s="16">
        <v>0.20573496659242799</v>
      </c>
      <c r="AC1352" s="16"/>
      <c r="AD1352" s="16">
        <v>0.23475177304964501</v>
      </c>
      <c r="AE1352" s="16">
        <v>0.23808290155440401</v>
      </c>
      <c r="AF1352" s="16"/>
      <c r="AG1352" s="16">
        <v>0.188932806324111</v>
      </c>
      <c r="AH1352" s="16">
        <v>0.28175182481751798</v>
      </c>
      <c r="AI1352" s="16"/>
      <c r="AJ1352" s="16">
        <v>0.302087597216537</v>
      </c>
      <c r="AK1352" s="16">
        <v>0.18111071807569901</v>
      </c>
      <c r="AL1352" s="16"/>
      <c r="AM1352" s="16">
        <v>8.7227414330218106E-2</v>
      </c>
      <c r="AN1352" s="16">
        <v>0.16214057507987201</v>
      </c>
      <c r="AO1352" s="16">
        <v>0.22164119066773899</v>
      </c>
      <c r="AP1352" s="16">
        <v>0.388284518828452</v>
      </c>
      <c r="AQ1352" s="16"/>
      <c r="AR1352" s="16">
        <v>0.22893081761006301</v>
      </c>
      <c r="AS1352" s="16">
        <v>0.240760869565217</v>
      </c>
      <c r="AT1352" s="16"/>
      <c r="AU1352" s="16">
        <v>0.28113440197287298</v>
      </c>
      <c r="AV1352" s="16">
        <v>0.229199372056515</v>
      </c>
      <c r="AW1352" s="16"/>
      <c r="AX1352" s="16">
        <v>0.26619552414605402</v>
      </c>
      <c r="AY1352" s="16">
        <v>0.23162180502148799</v>
      </c>
      <c r="AZ1352" s="16"/>
      <c r="BA1352" s="16">
        <v>0.25690607734806598</v>
      </c>
      <c r="BB1352" s="16">
        <v>0.23573757131214301</v>
      </c>
      <c r="BC1352" s="16"/>
      <c r="BD1352" s="16">
        <v>0.267015706806283</v>
      </c>
      <c r="BE1352" s="16">
        <v>0.23059096176129801</v>
      </c>
      <c r="BF1352" s="16"/>
      <c r="BG1352" s="16">
        <v>0.34121621621621601</v>
      </c>
      <c r="BH1352" s="16">
        <v>0.231001206272618</v>
      </c>
      <c r="BI1352" s="16"/>
      <c r="BJ1352" s="16">
        <v>0.29807692307692302</v>
      </c>
      <c r="BK1352" s="16">
        <v>0.22901420576840301</v>
      </c>
      <c r="BL1352" s="16"/>
      <c r="BM1352" s="16">
        <v>0.28607594936708902</v>
      </c>
      <c r="BN1352" s="16">
        <v>0.23323076923076899</v>
      </c>
      <c r="BO1352" s="16"/>
      <c r="BP1352" s="16">
        <v>0.25662251655629098</v>
      </c>
      <c r="BQ1352" s="16">
        <v>0.234676382340334</v>
      </c>
    </row>
    <row r="1353" spans="2:69" x14ac:dyDescent="0.25">
      <c r="B1353" t="s">
        <v>610</v>
      </c>
      <c r="C1353" s="16">
        <v>0.473814041745731</v>
      </c>
      <c r="D1353" s="16">
        <v>0.53869047619047605</v>
      </c>
      <c r="E1353" s="16">
        <v>0.46196403872752401</v>
      </c>
      <c r="F1353" s="16">
        <v>0.49380804953560398</v>
      </c>
      <c r="G1353" s="16">
        <v>0.46947674418604701</v>
      </c>
      <c r="H1353" s="16">
        <v>0.454476479514416</v>
      </c>
      <c r="I1353" s="16">
        <v>0.43505674653215598</v>
      </c>
      <c r="J1353" s="16">
        <v>0.52020202020202</v>
      </c>
      <c r="K1353" s="16">
        <v>0.46218487394958002</v>
      </c>
      <c r="L1353" s="16">
        <v>0.50442477876106195</v>
      </c>
      <c r="M1353" s="16"/>
      <c r="N1353" s="16">
        <v>0.34578313253012</v>
      </c>
      <c r="O1353" s="16">
        <v>0.46666666666666701</v>
      </c>
      <c r="P1353" s="16">
        <v>0.49158878504672898</v>
      </c>
      <c r="Q1353" s="16">
        <v>0.50729927007299302</v>
      </c>
      <c r="R1353" s="16"/>
      <c r="S1353" s="16">
        <v>0.43536121673003803</v>
      </c>
      <c r="T1353" s="16">
        <v>0.47607655502392299</v>
      </c>
      <c r="U1353" s="16">
        <v>0.48060344827586199</v>
      </c>
      <c r="V1353" s="16">
        <v>0.43435340572556802</v>
      </c>
      <c r="W1353" s="16">
        <v>0.53563714902807802</v>
      </c>
      <c r="X1353" s="16">
        <v>0.51067961165048503</v>
      </c>
      <c r="Y1353" s="16">
        <v>0.444776119402985</v>
      </c>
      <c r="Z1353" s="16"/>
      <c r="AA1353" s="16">
        <v>0.48510131108462501</v>
      </c>
      <c r="AB1353" s="16">
        <v>0.46854120267260602</v>
      </c>
      <c r="AC1353" s="16"/>
      <c r="AD1353" s="16">
        <v>0.45886524822695002</v>
      </c>
      <c r="AE1353" s="16">
        <v>0.47927461139896399</v>
      </c>
      <c r="AF1353" s="16"/>
      <c r="AG1353" s="16">
        <v>0.43754940711462498</v>
      </c>
      <c r="AH1353" s="16">
        <v>0.50729927007299302</v>
      </c>
      <c r="AI1353" s="16"/>
      <c r="AJ1353" s="16">
        <v>0.46663937781416298</v>
      </c>
      <c r="AK1353" s="16">
        <v>0.48001414927484998</v>
      </c>
      <c r="AL1353" s="16"/>
      <c r="AM1353" s="16">
        <v>0.26168224299065401</v>
      </c>
      <c r="AN1353" s="16">
        <v>0.43690095846645399</v>
      </c>
      <c r="AO1353" s="16">
        <v>0.51126307320997599</v>
      </c>
      <c r="AP1353" s="16">
        <v>0.48953974895397501</v>
      </c>
      <c r="AQ1353" s="16"/>
      <c r="AR1353" s="16">
        <v>0.50566037735849101</v>
      </c>
      <c r="AS1353" s="16">
        <v>0.46005434782608701</v>
      </c>
      <c r="AT1353" s="16"/>
      <c r="AU1353" s="16">
        <v>0.46485819975339099</v>
      </c>
      <c r="AV1353" s="16">
        <v>0.47544292442251601</v>
      </c>
      <c r="AW1353" s="16"/>
      <c r="AX1353" s="16">
        <v>0.49469964664311</v>
      </c>
      <c r="AY1353" s="16">
        <v>0.46980321194299901</v>
      </c>
      <c r="AZ1353" s="16"/>
      <c r="BA1353" s="16">
        <v>0.5</v>
      </c>
      <c r="BB1353" s="16">
        <v>0.47188264058679702</v>
      </c>
      <c r="BC1353" s="16"/>
      <c r="BD1353" s="16">
        <v>0.48272251308900499</v>
      </c>
      <c r="BE1353" s="16">
        <v>0.47184241019698703</v>
      </c>
      <c r="BF1353" s="16"/>
      <c r="BG1353" s="16">
        <v>0.45945945945945899</v>
      </c>
      <c r="BH1353" s="16">
        <v>0.47466827503015702</v>
      </c>
      <c r="BI1353" s="16"/>
      <c r="BJ1353" s="16">
        <v>0.49679487179487197</v>
      </c>
      <c r="BK1353" s="16">
        <v>0.47072750753336201</v>
      </c>
      <c r="BL1353" s="16"/>
      <c r="BM1353" s="16">
        <v>0.49873417721518998</v>
      </c>
      <c r="BN1353" s="16">
        <v>0.47179487179487201</v>
      </c>
      <c r="BO1353" s="16"/>
      <c r="BP1353" s="16">
        <v>0.48675496688741698</v>
      </c>
      <c r="BQ1353" s="16">
        <v>0.47213887698242601</v>
      </c>
    </row>
    <row r="1354" spans="2:69" x14ac:dyDescent="0.25">
      <c r="B1354" t="s">
        <v>611</v>
      </c>
      <c r="C1354" s="16">
        <v>0.236812144212524</v>
      </c>
      <c r="D1354" s="16">
        <v>0.22470238095238099</v>
      </c>
      <c r="E1354" s="16">
        <v>0.23374827109266899</v>
      </c>
      <c r="F1354" s="16">
        <v>0.20743034055727599</v>
      </c>
      <c r="G1354" s="16">
        <v>0.19476744186046499</v>
      </c>
      <c r="H1354" s="16">
        <v>0.31411229135053098</v>
      </c>
      <c r="I1354" s="16">
        <v>0.215636822194199</v>
      </c>
      <c r="J1354" s="16">
        <v>0.16161616161616199</v>
      </c>
      <c r="K1354" s="16">
        <v>0.17647058823529399</v>
      </c>
      <c r="L1354" s="16">
        <v>0.19469026548672599</v>
      </c>
      <c r="M1354" s="16"/>
      <c r="N1354" s="16">
        <v>0.40361445783132499</v>
      </c>
      <c r="O1354" s="16">
        <v>0.28571428571428598</v>
      </c>
      <c r="P1354" s="16">
        <v>0.23831775700934599</v>
      </c>
      <c r="Q1354" s="16">
        <v>0.17445255474452601</v>
      </c>
      <c r="R1354" s="16"/>
      <c r="S1354" s="16">
        <v>0.26806083650190099</v>
      </c>
      <c r="T1354" s="16">
        <v>0.22009569377990401</v>
      </c>
      <c r="U1354" s="16">
        <v>0.23060344827586199</v>
      </c>
      <c r="V1354" s="16">
        <v>0.34846989141164902</v>
      </c>
      <c r="W1354" s="16">
        <v>0.18790496760259201</v>
      </c>
      <c r="X1354" s="16">
        <v>0.19029126213592201</v>
      </c>
      <c r="Y1354" s="16">
        <v>0.17313432835820899</v>
      </c>
      <c r="Z1354" s="16"/>
      <c r="AA1354" s="16">
        <v>0.17520858164481501</v>
      </c>
      <c r="AB1354" s="16">
        <v>0.26559020044543402</v>
      </c>
      <c r="AC1354" s="16"/>
      <c r="AD1354" s="16">
        <v>0.23829787234042599</v>
      </c>
      <c r="AE1354" s="16">
        <v>0.236269430051813</v>
      </c>
      <c r="AF1354" s="16"/>
      <c r="AG1354" s="16">
        <v>0.30434782608695699</v>
      </c>
      <c r="AH1354" s="16">
        <v>0.17445255474452601</v>
      </c>
      <c r="AI1354" s="16"/>
      <c r="AJ1354" s="16">
        <v>0.18583708555055301</v>
      </c>
      <c r="AK1354" s="16">
        <v>0.28086310576583001</v>
      </c>
      <c r="AL1354" s="16"/>
      <c r="AM1354" s="16">
        <v>0.467289719626168</v>
      </c>
      <c r="AN1354" s="16">
        <v>0.32667731629392999</v>
      </c>
      <c r="AO1354" s="16">
        <v>0.22727272727272699</v>
      </c>
      <c r="AP1354" s="16">
        <v>0.102092050209205</v>
      </c>
      <c r="AQ1354" s="16"/>
      <c r="AR1354" s="16">
        <v>0.218238993710692</v>
      </c>
      <c r="AS1354" s="16">
        <v>0.24483695652173901</v>
      </c>
      <c r="AT1354" s="16"/>
      <c r="AU1354" s="16">
        <v>0.20221948212083801</v>
      </c>
      <c r="AV1354" s="16">
        <v>0.24310383494057</v>
      </c>
      <c r="AW1354" s="16"/>
      <c r="AX1354" s="16">
        <v>0.195524146054181</v>
      </c>
      <c r="AY1354" s="16">
        <v>0.24474100882153399</v>
      </c>
      <c r="AZ1354" s="16"/>
      <c r="BA1354" s="16">
        <v>0.17955801104972399</v>
      </c>
      <c r="BB1354" s="16">
        <v>0.241035044824776</v>
      </c>
      <c r="BC1354" s="16"/>
      <c r="BD1354" s="16">
        <v>0.202094240837696</v>
      </c>
      <c r="BE1354" s="16">
        <v>0.24449594438007</v>
      </c>
      <c r="BF1354" s="16"/>
      <c r="BG1354" s="16">
        <v>0.15878378378378399</v>
      </c>
      <c r="BH1354" s="16">
        <v>0.241455568958585</v>
      </c>
      <c r="BI1354" s="16"/>
      <c r="BJ1354" s="16">
        <v>0.16185897435897401</v>
      </c>
      <c r="BK1354" s="16">
        <v>0.24687903572966</v>
      </c>
      <c r="BL1354" s="16"/>
      <c r="BM1354" s="16">
        <v>0.16708860759493699</v>
      </c>
      <c r="BN1354" s="16">
        <v>0.24246153846153801</v>
      </c>
      <c r="BO1354" s="16"/>
      <c r="BP1354" s="16">
        <v>0.20695364238410599</v>
      </c>
      <c r="BQ1354" s="16">
        <v>0.24067723960565801</v>
      </c>
    </row>
    <row r="1355" spans="2:69" x14ac:dyDescent="0.25">
      <c r="B1355" t="s">
        <v>612</v>
      </c>
      <c r="C1355" s="16">
        <v>2.06831119544592E-2</v>
      </c>
      <c r="D1355" s="16">
        <v>1.6369047619047599E-2</v>
      </c>
      <c r="E1355" s="16">
        <v>1.52143845089903E-2</v>
      </c>
      <c r="F1355" s="16">
        <v>1.3931888544891601E-2</v>
      </c>
      <c r="G1355" s="16">
        <v>2.9069767441860499E-2</v>
      </c>
      <c r="H1355" s="16">
        <v>2.6555386949924101E-2</v>
      </c>
      <c r="I1355" s="16">
        <v>1.51324085750315E-2</v>
      </c>
      <c r="J1355" s="16">
        <v>3.5353535353535401E-2</v>
      </c>
      <c r="K1355" s="16">
        <v>8.4033613445378096E-3</v>
      </c>
      <c r="L1355" s="16">
        <v>2.6548672566371698E-2</v>
      </c>
      <c r="M1355" s="16"/>
      <c r="N1355" s="16">
        <v>2.0481927710843398E-2</v>
      </c>
      <c r="O1355" s="16">
        <v>2.6984126984126999E-2</v>
      </c>
      <c r="P1355" s="16">
        <v>2.8971962616822399E-2</v>
      </c>
      <c r="Q1355" s="16">
        <v>1.60583941605839E-2</v>
      </c>
      <c r="R1355" s="16"/>
      <c r="S1355" s="16">
        <v>3.04182509505703E-2</v>
      </c>
      <c r="T1355" s="16">
        <v>2.39234449760766E-2</v>
      </c>
      <c r="U1355" s="16">
        <v>2.5862068965517199E-2</v>
      </c>
      <c r="V1355" s="16">
        <v>1.9743336623889399E-2</v>
      </c>
      <c r="W1355" s="16">
        <v>2.5917926565874699E-2</v>
      </c>
      <c r="X1355" s="16">
        <v>1.35922330097087E-2</v>
      </c>
      <c r="Y1355" s="16">
        <v>1.64179104477612E-2</v>
      </c>
      <c r="Z1355" s="16"/>
      <c r="AA1355" s="16">
        <v>2.0262216924910599E-2</v>
      </c>
      <c r="AB1355" s="16">
        <v>2.0879732739420901E-2</v>
      </c>
      <c r="AC1355" s="16"/>
      <c r="AD1355" s="16">
        <v>2.4113475177304999E-2</v>
      </c>
      <c r="AE1355" s="16">
        <v>1.9430051813471499E-2</v>
      </c>
      <c r="AF1355" s="16"/>
      <c r="AG1355" s="16">
        <v>2.5691699604743101E-2</v>
      </c>
      <c r="AH1355" s="16">
        <v>1.60583941605839E-2</v>
      </c>
      <c r="AI1355" s="16"/>
      <c r="AJ1355" s="16">
        <v>1.8419975440032699E-2</v>
      </c>
      <c r="AK1355" s="16">
        <v>2.2638839759462299E-2</v>
      </c>
      <c r="AL1355" s="16"/>
      <c r="AM1355" s="16">
        <v>3.4267912772585701E-2</v>
      </c>
      <c r="AN1355" s="16">
        <v>2.47603833865815E-2</v>
      </c>
      <c r="AO1355" s="16">
        <v>2.17216411906677E-2</v>
      </c>
      <c r="AP1355" s="16">
        <v>1.0878661087866099E-2</v>
      </c>
      <c r="AQ1355" s="16"/>
      <c r="AR1355" s="16">
        <v>2.83018867924528E-2</v>
      </c>
      <c r="AS1355" s="16">
        <v>1.7391304347826101E-2</v>
      </c>
      <c r="AT1355" s="16"/>
      <c r="AU1355" s="16">
        <v>2.3427866831072799E-2</v>
      </c>
      <c r="AV1355" s="16">
        <v>2.0183897734918101E-2</v>
      </c>
      <c r="AW1355" s="16"/>
      <c r="AX1355" s="16">
        <v>1.8845700824499399E-2</v>
      </c>
      <c r="AY1355" s="16">
        <v>2.1035964713865599E-2</v>
      </c>
      <c r="AZ1355" s="16"/>
      <c r="BA1355" s="16">
        <v>3.3149171270718203E-2</v>
      </c>
      <c r="BB1355" s="16">
        <v>1.9763651181744099E-2</v>
      </c>
      <c r="BC1355" s="16"/>
      <c r="BD1355" s="16">
        <v>2.0942408376963401E-2</v>
      </c>
      <c r="BE1355" s="16">
        <v>2.0625724217844699E-2</v>
      </c>
      <c r="BF1355" s="16"/>
      <c r="BG1355" s="16">
        <v>2.7027027027027001E-2</v>
      </c>
      <c r="BH1355" s="16">
        <v>2.03055890631283E-2</v>
      </c>
      <c r="BI1355" s="16"/>
      <c r="BJ1355" s="16">
        <v>3.2051282051282E-2</v>
      </c>
      <c r="BK1355" s="16">
        <v>1.9156263452432199E-2</v>
      </c>
      <c r="BL1355" s="16"/>
      <c r="BM1355" s="16">
        <v>2.7848101265822801E-2</v>
      </c>
      <c r="BN1355" s="16">
        <v>2.0102564102564099E-2</v>
      </c>
      <c r="BO1355" s="16"/>
      <c r="BP1355" s="16">
        <v>3.14569536423841E-2</v>
      </c>
      <c r="BQ1355" s="16">
        <v>1.92884697813973E-2</v>
      </c>
    </row>
    <row r="1356" spans="2:69" x14ac:dyDescent="0.25">
      <c r="B1356" t="s">
        <v>613</v>
      </c>
      <c r="C1356" s="16">
        <v>7.7798861480075903E-3</v>
      </c>
      <c r="D1356" s="16">
        <v>5.9523809523809503E-3</v>
      </c>
      <c r="E1356" s="16">
        <v>2.7662517289073298E-3</v>
      </c>
      <c r="F1356" s="16">
        <v>6.1919504643962904E-3</v>
      </c>
      <c r="G1356" s="16">
        <v>8.7209302325581394E-3</v>
      </c>
      <c r="H1356" s="16">
        <v>1.21396054628225E-2</v>
      </c>
      <c r="I1356" s="16">
        <v>3.7831021437578802E-3</v>
      </c>
      <c r="J1356" s="16">
        <v>1.5151515151515201E-2</v>
      </c>
      <c r="K1356" s="16">
        <v>1.6806722689075598E-2</v>
      </c>
      <c r="L1356" s="16">
        <v>8.8495575221238902E-3</v>
      </c>
      <c r="M1356" s="16"/>
      <c r="N1356" s="16">
        <v>1.20481927710843E-2</v>
      </c>
      <c r="O1356" s="16">
        <v>9.5238095238095195E-3</v>
      </c>
      <c r="P1356" s="16">
        <v>9.3457943925233603E-3</v>
      </c>
      <c r="Q1356" s="16">
        <v>5.4744525547445301E-3</v>
      </c>
      <c r="R1356" s="16"/>
      <c r="S1356" s="16">
        <v>2.0912547528517102E-2</v>
      </c>
      <c r="T1356" s="16">
        <v>7.1770334928229701E-3</v>
      </c>
      <c r="U1356" s="16">
        <v>1.0775862068965501E-2</v>
      </c>
      <c r="V1356" s="16">
        <v>5.9230009871668304E-3</v>
      </c>
      <c r="W1356" s="16">
        <v>6.4794816414686799E-3</v>
      </c>
      <c r="X1356" s="16">
        <v>4.8543689320388302E-3</v>
      </c>
      <c r="Y1356" s="16">
        <v>5.9701492537313399E-3</v>
      </c>
      <c r="Z1356" s="16"/>
      <c r="AA1356" s="16">
        <v>5.9594755661501802E-3</v>
      </c>
      <c r="AB1356" s="16">
        <v>8.6302895322939895E-3</v>
      </c>
      <c r="AC1356" s="16"/>
      <c r="AD1356" s="16">
        <v>7.09219858156028E-3</v>
      </c>
      <c r="AE1356" s="16">
        <v>8.0310880829015507E-3</v>
      </c>
      <c r="AF1356" s="16"/>
      <c r="AG1356" s="16">
        <v>1.02766798418972E-2</v>
      </c>
      <c r="AH1356" s="16">
        <v>5.4744525547445301E-3</v>
      </c>
      <c r="AI1356" s="16"/>
      <c r="AJ1356" s="16">
        <v>6.1399918133442496E-3</v>
      </c>
      <c r="AK1356" s="16">
        <v>9.1970286522815702E-3</v>
      </c>
      <c r="AL1356" s="16"/>
      <c r="AM1356" s="16">
        <v>2.80373831775701E-2</v>
      </c>
      <c r="AN1356" s="16">
        <v>7.9872204472843395E-3</v>
      </c>
      <c r="AO1356" s="16">
        <v>6.03378921962993E-3</v>
      </c>
      <c r="AP1356" s="16">
        <v>5.8577405857740596E-3</v>
      </c>
      <c r="AQ1356" s="16"/>
      <c r="AR1356" s="16">
        <v>5.0314465408805003E-3</v>
      </c>
      <c r="AS1356" s="16">
        <v>8.9673913043478298E-3</v>
      </c>
      <c r="AT1356" s="16"/>
      <c r="AU1356" s="16">
        <v>4.9321824907521596E-3</v>
      </c>
      <c r="AV1356" s="16">
        <v>8.2978246243552399E-3</v>
      </c>
      <c r="AW1356" s="16"/>
      <c r="AX1356" s="16">
        <v>8.2449941107184902E-3</v>
      </c>
      <c r="AY1356" s="16">
        <v>7.6905677448541104E-3</v>
      </c>
      <c r="AZ1356" s="16"/>
      <c r="BA1356" s="16">
        <v>5.5248618784530402E-3</v>
      </c>
      <c r="BB1356" s="16">
        <v>7.9462102689486606E-3</v>
      </c>
      <c r="BC1356" s="16"/>
      <c r="BD1356" s="16">
        <v>9.4240837696335095E-3</v>
      </c>
      <c r="BE1356" s="16">
        <v>7.4159907300115901E-3</v>
      </c>
      <c r="BF1356" s="16"/>
      <c r="BG1356" s="16">
        <v>3.3783783783783799E-3</v>
      </c>
      <c r="BH1356" s="16">
        <v>8.0418174507438708E-3</v>
      </c>
      <c r="BI1356" s="16"/>
      <c r="BJ1356" s="16">
        <v>4.8076923076923097E-3</v>
      </c>
      <c r="BK1356" s="16">
        <v>8.1790787774429601E-3</v>
      </c>
      <c r="BL1356" s="16"/>
      <c r="BM1356" s="16">
        <v>2.5316455696202502E-3</v>
      </c>
      <c r="BN1356" s="16">
        <v>8.2051282051282103E-3</v>
      </c>
      <c r="BO1356" s="16"/>
      <c r="BP1356" s="16">
        <v>8.2781456953642408E-3</v>
      </c>
      <c r="BQ1356" s="16">
        <v>7.7153879125589396E-3</v>
      </c>
    </row>
    <row r="1357" spans="2:69" x14ac:dyDescent="0.25">
      <c r="B1357" t="s">
        <v>68</v>
      </c>
      <c r="C1357" s="16">
        <v>2.3719165085388998E-2</v>
      </c>
      <c r="D1357" s="16">
        <v>2.5297619047618999E-2</v>
      </c>
      <c r="E1357" s="16">
        <v>6.9156293222683296E-3</v>
      </c>
      <c r="F1357" s="16">
        <v>6.1919504643962904E-3</v>
      </c>
      <c r="G1357" s="16">
        <v>1.5988372093023302E-2</v>
      </c>
      <c r="H1357" s="16">
        <v>4.7040971168437001E-2</v>
      </c>
      <c r="I1357" s="16">
        <v>1.8915510718789399E-2</v>
      </c>
      <c r="J1357" s="16">
        <v>3.03030303030303E-2</v>
      </c>
      <c r="K1357" s="16">
        <v>8.4033613445378096E-3</v>
      </c>
      <c r="L1357" s="16">
        <v>3.5398230088495602E-2</v>
      </c>
      <c r="M1357" s="16"/>
      <c r="N1357" s="16">
        <v>5.6626506024096399E-2</v>
      </c>
      <c r="O1357" s="16">
        <v>3.3333333333333298E-2</v>
      </c>
      <c r="P1357" s="16">
        <v>1.4953271028037399E-2</v>
      </c>
      <c r="Q1357" s="16">
        <v>1.4963503649635E-2</v>
      </c>
      <c r="R1357" s="16"/>
      <c r="S1357" s="16">
        <v>3.4220532319391601E-2</v>
      </c>
      <c r="T1357" s="16">
        <v>1.43540669856459E-2</v>
      </c>
      <c r="U1357" s="16">
        <v>1.29310344827586E-2</v>
      </c>
      <c r="V1357" s="16">
        <v>3.0602171767028601E-2</v>
      </c>
      <c r="W1357" s="16">
        <v>1.29589632829374E-2</v>
      </c>
      <c r="X1357" s="16">
        <v>1.45631067961165E-2</v>
      </c>
      <c r="Y1357" s="16">
        <v>1.7910447761194E-2</v>
      </c>
      <c r="Z1357" s="16"/>
      <c r="AA1357" s="16">
        <v>8.9392133492252699E-3</v>
      </c>
      <c r="AB1357" s="16">
        <v>3.06236080178174E-2</v>
      </c>
      <c r="AC1357" s="16"/>
      <c r="AD1357" s="16">
        <v>3.6879432624113501E-2</v>
      </c>
      <c r="AE1357" s="16">
        <v>1.8911917098445599E-2</v>
      </c>
      <c r="AF1357" s="16"/>
      <c r="AG1357" s="16">
        <v>3.3201581027668001E-2</v>
      </c>
      <c r="AH1357" s="16">
        <v>1.4963503649635E-2</v>
      </c>
      <c r="AI1357" s="16"/>
      <c r="AJ1357" s="16">
        <v>2.0875972165370401E-2</v>
      </c>
      <c r="AK1357" s="16">
        <v>2.6176158471878298E-2</v>
      </c>
      <c r="AL1357" s="16"/>
      <c r="AM1357" s="16">
        <v>0.121495327102804</v>
      </c>
      <c r="AN1357" s="16">
        <v>4.1533546325878599E-2</v>
      </c>
      <c r="AO1357" s="16">
        <v>1.20675784392599E-2</v>
      </c>
      <c r="AP1357" s="16">
        <v>3.3472803347280298E-3</v>
      </c>
      <c r="AQ1357" s="16"/>
      <c r="AR1357" s="16">
        <v>1.38364779874214E-2</v>
      </c>
      <c r="AS1357" s="16">
        <v>2.79891304347826E-2</v>
      </c>
      <c r="AT1357" s="16"/>
      <c r="AU1357" s="16">
        <v>2.3427866831072799E-2</v>
      </c>
      <c r="AV1357" s="16">
        <v>2.3772146221125799E-2</v>
      </c>
      <c r="AW1357" s="16"/>
      <c r="AX1357" s="16">
        <v>1.6489988221437001E-2</v>
      </c>
      <c r="AY1357" s="16">
        <v>2.5107441755258999E-2</v>
      </c>
      <c r="AZ1357" s="16"/>
      <c r="BA1357" s="16">
        <v>2.4861878453038701E-2</v>
      </c>
      <c r="BB1357" s="16">
        <v>2.3634881825590901E-2</v>
      </c>
      <c r="BC1357" s="16"/>
      <c r="BD1357" s="16">
        <v>1.78010471204188E-2</v>
      </c>
      <c r="BE1357" s="16">
        <v>2.5028968713789099E-2</v>
      </c>
      <c r="BF1357" s="16"/>
      <c r="BG1357" s="16">
        <v>1.0135135135135099E-2</v>
      </c>
      <c r="BH1357" s="16">
        <v>2.45275432247688E-2</v>
      </c>
      <c r="BI1357" s="16"/>
      <c r="BJ1357" s="16">
        <v>6.41025641025641E-3</v>
      </c>
      <c r="BK1357" s="16">
        <v>2.6043908738700002E-2</v>
      </c>
      <c r="BL1357" s="16"/>
      <c r="BM1357" s="16">
        <v>1.7721518987341801E-2</v>
      </c>
      <c r="BN1357" s="16">
        <v>2.4205128205128199E-2</v>
      </c>
      <c r="BO1357" s="16"/>
      <c r="BP1357" s="16">
        <v>9.93377483443709E-3</v>
      </c>
      <c r="BQ1357" s="16">
        <v>2.5503643377625399E-2</v>
      </c>
    </row>
    <row r="1358" spans="2:69" x14ac:dyDescent="0.25">
      <c r="C1358" s="16"/>
      <c r="D1358" s="16"/>
      <c r="E1358" s="16"/>
      <c r="F1358" s="16"/>
      <c r="G1358" s="16"/>
      <c r="H1358" s="16"/>
      <c r="I1358" s="16"/>
      <c r="J1358" s="16"/>
      <c r="K1358" s="16"/>
      <c r="L1358" s="16"/>
      <c r="M1358" s="16"/>
      <c r="N1358" s="16"/>
      <c r="O1358" s="16"/>
      <c r="P1358" s="16"/>
      <c r="Q1358" s="16"/>
      <c r="R1358" s="16"/>
      <c r="S1358" s="16"/>
      <c r="T1358" s="16"/>
      <c r="U1358" s="16"/>
      <c r="V1358" s="16"/>
      <c r="W1358" s="16"/>
      <c r="X1358" s="16"/>
      <c r="Y1358" s="16"/>
      <c r="Z1358" s="16"/>
      <c r="AA1358" s="16"/>
      <c r="AB1358" s="16"/>
      <c r="AC1358" s="16"/>
      <c r="AD1358" s="16"/>
      <c r="AE1358" s="16"/>
      <c r="AF1358" s="16"/>
      <c r="AG1358" s="16"/>
      <c r="AH1358" s="16"/>
      <c r="AI1358" s="16"/>
      <c r="AJ1358" s="16"/>
      <c r="AK1358" s="16"/>
      <c r="AL1358" s="16"/>
      <c r="AM1358" s="16"/>
      <c r="AN1358" s="16"/>
      <c r="AO1358" s="16"/>
      <c r="AP1358" s="16"/>
      <c r="AQ1358" s="16"/>
      <c r="AR1358" s="16"/>
      <c r="AS1358" s="16"/>
      <c r="AT1358" s="16"/>
      <c r="AU1358" s="16"/>
      <c r="AV1358" s="16"/>
      <c r="AW1358" s="16"/>
      <c r="AX1358" s="16"/>
      <c r="AY1358" s="16"/>
      <c r="AZ1358" s="16"/>
      <c r="BA1358" s="16"/>
      <c r="BB1358" s="16"/>
      <c r="BC1358" s="16"/>
      <c r="BD1358" s="16"/>
      <c r="BE1358" s="16"/>
      <c r="BF1358" s="16"/>
      <c r="BG1358" s="16"/>
      <c r="BH1358" s="16"/>
      <c r="BI1358" s="16"/>
      <c r="BJ1358" s="16"/>
      <c r="BK1358" s="16"/>
      <c r="BL1358" s="16"/>
      <c r="BM1358" s="16"/>
      <c r="BN1358" s="16"/>
      <c r="BO1358" s="16"/>
      <c r="BP1358" s="16"/>
      <c r="BQ1358" s="16"/>
    </row>
    <row r="1359" spans="2:69" x14ac:dyDescent="0.25">
      <c r="B1359" s="6" t="s">
        <v>615</v>
      </c>
      <c r="C1359" s="16"/>
      <c r="D1359" s="16"/>
      <c r="E1359" s="16"/>
      <c r="F1359" s="16"/>
      <c r="G1359" s="16"/>
      <c r="H1359" s="16"/>
      <c r="I1359" s="16"/>
      <c r="J1359" s="16"/>
      <c r="K1359" s="16"/>
      <c r="L1359" s="16"/>
      <c r="M1359" s="16"/>
      <c r="N1359" s="16"/>
      <c r="O1359" s="16"/>
      <c r="P1359" s="16"/>
      <c r="Q1359" s="16"/>
      <c r="R1359" s="16"/>
      <c r="S1359" s="16"/>
      <c r="T1359" s="16"/>
      <c r="U1359" s="16"/>
      <c r="V1359" s="16"/>
      <c r="W1359" s="16"/>
      <c r="X1359" s="16"/>
      <c r="Y1359" s="16"/>
      <c r="Z1359" s="16"/>
      <c r="AA1359" s="16"/>
      <c r="AB1359" s="16"/>
      <c r="AC1359" s="16"/>
      <c r="AD1359" s="16"/>
      <c r="AE1359" s="16"/>
      <c r="AF1359" s="16"/>
      <c r="AG1359" s="16"/>
      <c r="AH1359" s="16"/>
      <c r="AI1359" s="16"/>
      <c r="AJ1359" s="16"/>
      <c r="AK1359" s="16"/>
      <c r="AL1359" s="16"/>
      <c r="AM1359" s="16"/>
      <c r="AN1359" s="16"/>
      <c r="AO1359" s="16"/>
      <c r="AP1359" s="16"/>
      <c r="AQ1359" s="16"/>
      <c r="AR1359" s="16"/>
      <c r="AS1359" s="16"/>
      <c r="AT1359" s="16"/>
      <c r="AU1359" s="16"/>
      <c r="AV1359" s="16"/>
      <c r="AW1359" s="16"/>
      <c r="AX1359" s="16"/>
      <c r="AY1359" s="16"/>
      <c r="AZ1359" s="16"/>
      <c r="BA1359" s="16"/>
      <c r="BB1359" s="16"/>
      <c r="BC1359" s="16"/>
      <c r="BD1359" s="16"/>
      <c r="BE1359" s="16"/>
      <c r="BF1359" s="16"/>
      <c r="BG1359" s="16"/>
      <c r="BH1359" s="16"/>
      <c r="BI1359" s="16"/>
      <c r="BJ1359" s="16"/>
      <c r="BK1359" s="16"/>
      <c r="BL1359" s="16"/>
      <c r="BM1359" s="16"/>
      <c r="BN1359" s="16"/>
      <c r="BO1359" s="16"/>
      <c r="BP1359" s="16"/>
      <c r="BQ1359" s="16"/>
    </row>
    <row r="1360" spans="2:69" x14ac:dyDescent="0.25">
      <c r="B1360" s="23" t="s">
        <v>70</v>
      </c>
      <c r="C1360" s="16"/>
      <c r="D1360" s="16"/>
      <c r="E1360" s="16"/>
      <c r="F1360" s="16"/>
      <c r="G1360" s="16"/>
      <c r="H1360" s="16"/>
      <c r="I1360" s="16"/>
      <c r="J1360" s="16"/>
      <c r="K1360" s="16"/>
      <c r="L1360" s="16"/>
      <c r="M1360" s="16"/>
      <c r="N1360" s="16"/>
      <c r="O1360" s="16"/>
      <c r="P1360" s="16"/>
      <c r="Q1360" s="16"/>
      <c r="R1360" s="16"/>
      <c r="S1360" s="16"/>
      <c r="T1360" s="16"/>
      <c r="U1360" s="16"/>
      <c r="V1360" s="16"/>
      <c r="W1360" s="16"/>
      <c r="X1360" s="16"/>
      <c r="Y1360" s="16"/>
      <c r="Z1360" s="16"/>
      <c r="AA1360" s="16"/>
      <c r="AB1360" s="16"/>
      <c r="AC1360" s="16"/>
      <c r="AD1360" s="16"/>
      <c r="AE1360" s="16"/>
      <c r="AF1360" s="16"/>
      <c r="AG1360" s="16"/>
      <c r="AH1360" s="16"/>
      <c r="AI1360" s="16"/>
      <c r="AJ1360" s="16"/>
      <c r="AK1360" s="16"/>
      <c r="AL1360" s="16"/>
      <c r="AM1360" s="16"/>
      <c r="AN1360" s="16"/>
      <c r="AO1360" s="16"/>
      <c r="AP1360" s="16"/>
      <c r="AQ1360" s="16"/>
      <c r="AR1360" s="16"/>
      <c r="AS1360" s="16"/>
      <c r="AT1360" s="16"/>
      <c r="AU1360" s="16"/>
      <c r="AV1360" s="16"/>
      <c r="AW1360" s="16"/>
      <c r="AX1360" s="16"/>
      <c r="AY1360" s="16"/>
      <c r="AZ1360" s="16"/>
      <c r="BA1360" s="16"/>
      <c r="BB1360" s="16"/>
      <c r="BC1360" s="16"/>
      <c r="BD1360" s="16"/>
      <c r="BE1360" s="16"/>
      <c r="BF1360" s="16"/>
      <c r="BG1360" s="16"/>
      <c r="BH1360" s="16"/>
      <c r="BI1360" s="16"/>
      <c r="BJ1360" s="16"/>
      <c r="BK1360" s="16"/>
      <c r="BL1360" s="16"/>
      <c r="BM1360" s="16"/>
      <c r="BN1360" s="16"/>
      <c r="BO1360" s="16"/>
      <c r="BP1360" s="16"/>
      <c r="BQ1360" s="16"/>
    </row>
    <row r="1361" spans="2:69" x14ac:dyDescent="0.25">
      <c r="B1361" t="s">
        <v>38</v>
      </c>
      <c r="C1361" s="16">
        <v>0.68140417457305502</v>
      </c>
      <c r="D1361" s="16">
        <v>0.75297619047619002</v>
      </c>
      <c r="E1361" s="16">
        <v>0.65283540802213003</v>
      </c>
      <c r="F1361" s="16">
        <v>0.74767801857585103</v>
      </c>
      <c r="G1361" s="16">
        <v>0.76453488372093004</v>
      </c>
      <c r="H1361" s="16">
        <v>0.58801213960546295</v>
      </c>
      <c r="I1361" s="16">
        <v>0.65069356872635598</v>
      </c>
      <c r="J1361" s="16">
        <v>0.70202020202020199</v>
      </c>
      <c r="K1361" s="16">
        <v>0.78151260504201703</v>
      </c>
      <c r="L1361" s="16">
        <v>0.71681415929203496</v>
      </c>
      <c r="M1361" s="16"/>
      <c r="N1361" s="16">
        <v>0.48313253012048202</v>
      </c>
      <c r="O1361" s="16">
        <v>0.634920634920635</v>
      </c>
      <c r="P1361" s="16">
        <v>0.67476635514018701</v>
      </c>
      <c r="Q1361" s="16">
        <v>0.75474452554744498</v>
      </c>
      <c r="R1361" s="16"/>
      <c r="S1361" s="16">
        <v>0.577946768060836</v>
      </c>
      <c r="T1361" s="16">
        <v>0.63875598086124397</v>
      </c>
      <c r="U1361" s="16">
        <v>0.73275862068965503</v>
      </c>
      <c r="V1361" s="16">
        <v>0.62882527147087897</v>
      </c>
      <c r="W1361" s="16">
        <v>0.726781857451404</v>
      </c>
      <c r="X1361" s="16">
        <v>0.75242718446601897</v>
      </c>
      <c r="Y1361" s="16">
        <v>0.75970149253731301</v>
      </c>
      <c r="Z1361" s="16"/>
      <c r="AA1361" s="16">
        <v>0.79082240762812905</v>
      </c>
      <c r="AB1361" s="16">
        <v>0.63028953229398699</v>
      </c>
      <c r="AC1361" s="16"/>
      <c r="AD1361" s="16">
        <v>0.66241134751773001</v>
      </c>
      <c r="AE1361" s="16">
        <v>0.68834196891191701</v>
      </c>
      <c r="AF1361" s="16"/>
      <c r="AG1361" s="16">
        <v>0.60197628458497998</v>
      </c>
      <c r="AH1361" s="16">
        <v>0.75474452554744498</v>
      </c>
      <c r="AI1361" s="16"/>
      <c r="AJ1361" s="16">
        <v>0.77896029471960704</v>
      </c>
      <c r="AK1361" s="16">
        <v>0.59709939865581896</v>
      </c>
      <c r="AL1361" s="16"/>
      <c r="AM1361" s="16">
        <v>0.35825545171339601</v>
      </c>
      <c r="AN1361" s="16">
        <v>0.53993610223642197</v>
      </c>
      <c r="AO1361" s="16">
        <v>0.70112630732099801</v>
      </c>
      <c r="AP1361" s="16">
        <v>0.87447698744769897</v>
      </c>
      <c r="AQ1361" s="16"/>
      <c r="AR1361" s="16">
        <v>0.76540880503144704</v>
      </c>
      <c r="AS1361" s="16">
        <v>0.64510869565217399</v>
      </c>
      <c r="AT1361" s="16"/>
      <c r="AU1361" s="16">
        <v>0.71146732429099901</v>
      </c>
      <c r="AV1361" s="16">
        <v>0.67593630858937004</v>
      </c>
      <c r="AW1361" s="16"/>
      <c r="AX1361" s="16">
        <v>0.77738515901060101</v>
      </c>
      <c r="AY1361" s="16">
        <v>0.66297217824021704</v>
      </c>
      <c r="AZ1361" s="16"/>
      <c r="BA1361" s="16">
        <v>0.70718232044198903</v>
      </c>
      <c r="BB1361" s="16">
        <v>0.67950285248573805</v>
      </c>
      <c r="BC1361" s="16"/>
      <c r="BD1361" s="16">
        <v>0.716230366492147</v>
      </c>
      <c r="BE1361" s="16">
        <v>0.67369640787949003</v>
      </c>
      <c r="BF1361" s="16"/>
      <c r="BG1361" s="16">
        <v>0.77364864864864902</v>
      </c>
      <c r="BH1361" s="16">
        <v>0.67591475673502199</v>
      </c>
      <c r="BI1361" s="16"/>
      <c r="BJ1361" s="16">
        <v>0.85096153846153799</v>
      </c>
      <c r="BK1361" s="16">
        <v>0.65863108049935404</v>
      </c>
      <c r="BL1361" s="16"/>
      <c r="BM1361" s="16">
        <v>0.8</v>
      </c>
      <c r="BN1361" s="16">
        <v>0.67179487179487196</v>
      </c>
      <c r="BO1361" s="16"/>
      <c r="BP1361" s="16">
        <v>0.73675496688741704</v>
      </c>
      <c r="BQ1361" s="16">
        <v>0.67423917702528902</v>
      </c>
    </row>
    <row r="1362" spans="2:69" x14ac:dyDescent="0.25">
      <c r="B1362" t="s">
        <v>39</v>
      </c>
      <c r="C1362" s="16">
        <v>0.181214421252372</v>
      </c>
      <c r="D1362" s="16">
        <v>0.15922619047618999</v>
      </c>
      <c r="E1362" s="16">
        <v>0.25172890733056702</v>
      </c>
      <c r="F1362" s="16">
        <v>0.14551083591331301</v>
      </c>
      <c r="G1362" s="16">
        <v>0.13808139534883701</v>
      </c>
      <c r="H1362" s="16">
        <v>0.16919575113808799</v>
      </c>
      <c r="I1362" s="16">
        <v>0.23833543505674701</v>
      </c>
      <c r="J1362" s="16">
        <v>0.18181818181818199</v>
      </c>
      <c r="K1362" s="16">
        <v>0.10084033613445401</v>
      </c>
      <c r="L1362" s="16">
        <v>0.15044247787610601</v>
      </c>
      <c r="M1362" s="16"/>
      <c r="N1362" s="16">
        <v>0.23132530120481901</v>
      </c>
      <c r="O1362" s="16">
        <v>0.19682539682539699</v>
      </c>
      <c r="P1362" s="16">
        <v>0.19252336448598101</v>
      </c>
      <c r="Q1362" s="16">
        <v>0.15802919708029201</v>
      </c>
      <c r="R1362" s="16"/>
      <c r="S1362" s="16">
        <v>0.209125475285171</v>
      </c>
      <c r="T1362" s="16">
        <v>0.23923444976076599</v>
      </c>
      <c r="U1362" s="16">
        <v>0.15732758620689699</v>
      </c>
      <c r="V1362" s="16">
        <v>0.19151036525172799</v>
      </c>
      <c r="W1362" s="16">
        <v>0.16738660907127401</v>
      </c>
      <c r="X1362" s="16">
        <v>0.16213592233009699</v>
      </c>
      <c r="Y1362" s="16">
        <v>0.13731343283582101</v>
      </c>
      <c r="Z1362" s="16"/>
      <c r="AA1362" s="16">
        <v>0.143623361144219</v>
      </c>
      <c r="AB1362" s="16">
        <v>0.19877505567928699</v>
      </c>
      <c r="AC1362" s="16"/>
      <c r="AD1362" s="16">
        <v>0.17517730496453901</v>
      </c>
      <c r="AE1362" s="16">
        <v>0.183419689119171</v>
      </c>
      <c r="AF1362" s="16"/>
      <c r="AG1362" s="16">
        <v>0.20632411067193701</v>
      </c>
      <c r="AH1362" s="16">
        <v>0.15802919708029201</v>
      </c>
      <c r="AI1362" s="16"/>
      <c r="AJ1362" s="16">
        <v>0.13098649201801099</v>
      </c>
      <c r="AK1362" s="16">
        <v>0.224619738238415</v>
      </c>
      <c r="AL1362" s="16"/>
      <c r="AM1362" s="16">
        <v>0.26791277258566998</v>
      </c>
      <c r="AN1362" s="16">
        <v>0.251597444089457</v>
      </c>
      <c r="AO1362" s="16">
        <v>0.18342719227675</v>
      </c>
      <c r="AP1362" s="16">
        <v>7.9497907949790794E-2</v>
      </c>
      <c r="AQ1362" s="16"/>
      <c r="AR1362" s="16">
        <v>0.15094339622641501</v>
      </c>
      <c r="AS1362" s="16">
        <v>0.19429347826087001</v>
      </c>
      <c r="AT1362" s="16"/>
      <c r="AU1362" s="16">
        <v>0.165228113440197</v>
      </c>
      <c r="AV1362" s="16">
        <v>0.184122000448531</v>
      </c>
      <c r="AW1362" s="16"/>
      <c r="AX1362" s="16">
        <v>0.11425206124852801</v>
      </c>
      <c r="AY1362" s="16">
        <v>0.194073738973083</v>
      </c>
      <c r="AZ1362" s="16"/>
      <c r="BA1362" s="16">
        <v>0.17955801104972399</v>
      </c>
      <c r="BB1362" s="16">
        <v>0.181336593317033</v>
      </c>
      <c r="BC1362" s="16"/>
      <c r="BD1362" s="16">
        <v>0.15916230366492101</v>
      </c>
      <c r="BE1362" s="16">
        <v>0.186095017381228</v>
      </c>
      <c r="BF1362" s="16"/>
      <c r="BG1362" s="16">
        <v>0.125</v>
      </c>
      <c r="BH1362" s="16">
        <v>0.18455971049457201</v>
      </c>
      <c r="BI1362" s="16"/>
      <c r="BJ1362" s="16">
        <v>0.104166666666667</v>
      </c>
      <c r="BK1362" s="16">
        <v>0.19156263452432201</v>
      </c>
      <c r="BL1362" s="16"/>
      <c r="BM1362" s="16">
        <v>0.116455696202532</v>
      </c>
      <c r="BN1362" s="16">
        <v>0.18646153846153801</v>
      </c>
      <c r="BO1362" s="16"/>
      <c r="BP1362" s="16">
        <v>0.17218543046357601</v>
      </c>
      <c r="BQ1362" s="16">
        <v>0.18238319759965699</v>
      </c>
    </row>
    <row r="1363" spans="2:69" x14ac:dyDescent="0.25">
      <c r="B1363" t="s">
        <v>95</v>
      </c>
      <c r="C1363" s="16">
        <v>0.13738140417457301</v>
      </c>
      <c r="D1363" s="16">
        <v>8.7797619047618999E-2</v>
      </c>
      <c r="E1363" s="16">
        <v>9.5435684647302899E-2</v>
      </c>
      <c r="F1363" s="16">
        <v>0.10681114551083599</v>
      </c>
      <c r="G1363" s="16">
        <v>9.7383720930232606E-2</v>
      </c>
      <c r="H1363" s="16">
        <v>0.24279210925644901</v>
      </c>
      <c r="I1363" s="16">
        <v>0.110970996216898</v>
      </c>
      <c r="J1363" s="16">
        <v>0.11616161616161599</v>
      </c>
      <c r="K1363" s="16">
        <v>0.11764705882352899</v>
      </c>
      <c r="L1363" s="16">
        <v>0.132743362831858</v>
      </c>
      <c r="M1363" s="16"/>
      <c r="N1363" s="16">
        <v>0.285542168674699</v>
      </c>
      <c r="O1363" s="16">
        <v>0.16825396825396799</v>
      </c>
      <c r="P1363" s="16">
        <v>0.13271028037383201</v>
      </c>
      <c r="Q1363" s="16">
        <v>8.7226277372262795E-2</v>
      </c>
      <c r="R1363" s="16"/>
      <c r="S1363" s="16">
        <v>0.212927756653992</v>
      </c>
      <c r="T1363" s="16">
        <v>0.12200956937799</v>
      </c>
      <c r="U1363" s="16">
        <v>0.109913793103448</v>
      </c>
      <c r="V1363" s="16">
        <v>0.17966436327739399</v>
      </c>
      <c r="W1363" s="16">
        <v>0.10583153347732201</v>
      </c>
      <c r="X1363" s="16">
        <v>8.5436893203883493E-2</v>
      </c>
      <c r="Y1363" s="16">
        <v>0.102985074626866</v>
      </c>
      <c r="Z1363" s="16"/>
      <c r="AA1363" s="16">
        <v>6.5554231227651999E-2</v>
      </c>
      <c r="AB1363" s="16">
        <v>0.17093541202672599</v>
      </c>
      <c r="AC1363" s="16"/>
      <c r="AD1363" s="16">
        <v>0.16241134751773101</v>
      </c>
      <c r="AE1363" s="16">
        <v>0.12823834196891201</v>
      </c>
      <c r="AF1363" s="16"/>
      <c r="AG1363" s="16">
        <v>0.19169960474308301</v>
      </c>
      <c r="AH1363" s="16">
        <v>8.7226277372262795E-2</v>
      </c>
      <c r="AI1363" s="16"/>
      <c r="AJ1363" s="16">
        <v>9.0053213262382303E-2</v>
      </c>
      <c r="AK1363" s="16">
        <v>0.17828086310576599</v>
      </c>
      <c r="AL1363" s="16"/>
      <c r="AM1363" s="16">
        <v>0.37383177570093501</v>
      </c>
      <c r="AN1363" s="16">
        <v>0.20846645367412101</v>
      </c>
      <c r="AO1363" s="16">
        <v>0.115446500402253</v>
      </c>
      <c r="AP1363" s="16">
        <v>4.6025104602510497E-2</v>
      </c>
      <c r="AQ1363" s="16"/>
      <c r="AR1363" s="16">
        <v>8.3647798742138402E-2</v>
      </c>
      <c r="AS1363" s="16">
        <v>0.160597826086957</v>
      </c>
      <c r="AT1363" s="16"/>
      <c r="AU1363" s="16">
        <v>0.123304562268804</v>
      </c>
      <c r="AV1363" s="16">
        <v>0.13994169096209899</v>
      </c>
      <c r="AW1363" s="16"/>
      <c r="AX1363" s="16">
        <v>0.108362779740872</v>
      </c>
      <c r="AY1363" s="16">
        <v>0.14295408278669999</v>
      </c>
      <c r="AZ1363" s="16"/>
      <c r="BA1363" s="16">
        <v>0.113259668508287</v>
      </c>
      <c r="BB1363" s="16">
        <v>0.139160554197229</v>
      </c>
      <c r="BC1363" s="16"/>
      <c r="BD1363" s="16">
        <v>0.124607329842932</v>
      </c>
      <c r="BE1363" s="16">
        <v>0.140208574739282</v>
      </c>
      <c r="BF1363" s="16"/>
      <c r="BG1363" s="16">
        <v>0.101351351351351</v>
      </c>
      <c r="BH1363" s="16">
        <v>0.139525532770406</v>
      </c>
      <c r="BI1363" s="16"/>
      <c r="BJ1363" s="16">
        <v>4.48717948717949E-2</v>
      </c>
      <c r="BK1363" s="16">
        <v>0.14980628497632401</v>
      </c>
      <c r="BL1363" s="16"/>
      <c r="BM1363" s="16">
        <v>8.3544303797468397E-2</v>
      </c>
      <c r="BN1363" s="16">
        <v>0.14174358974359</v>
      </c>
      <c r="BO1363" s="16"/>
      <c r="BP1363" s="16">
        <v>9.1059602649006602E-2</v>
      </c>
      <c r="BQ1363" s="16">
        <v>0.143377625375054</v>
      </c>
    </row>
    <row r="1364" spans="2:69" x14ac:dyDescent="0.25">
      <c r="C1364" s="16"/>
      <c r="D1364" s="16"/>
      <c r="E1364" s="16"/>
      <c r="F1364" s="16"/>
      <c r="G1364" s="16"/>
      <c r="H1364" s="16"/>
      <c r="I1364" s="16"/>
      <c r="J1364" s="16"/>
      <c r="K1364" s="16"/>
      <c r="L1364" s="16"/>
      <c r="M1364" s="16"/>
      <c r="N1364" s="16"/>
      <c r="O1364" s="16"/>
      <c r="P1364" s="16"/>
      <c r="Q1364" s="16"/>
      <c r="R1364" s="16"/>
      <c r="S1364" s="16"/>
      <c r="T1364" s="16"/>
      <c r="U1364" s="16"/>
      <c r="V1364" s="16"/>
      <c r="W1364" s="16"/>
      <c r="X1364" s="16"/>
      <c r="Y1364" s="16"/>
      <c r="Z1364" s="16"/>
      <c r="AA1364" s="16"/>
      <c r="AB1364" s="16"/>
      <c r="AC1364" s="16"/>
      <c r="AD1364" s="16"/>
      <c r="AE1364" s="16"/>
      <c r="AF1364" s="16"/>
      <c r="AG1364" s="16"/>
      <c r="AH1364" s="16"/>
      <c r="AI1364" s="16"/>
      <c r="AJ1364" s="16"/>
      <c r="AK1364" s="16"/>
      <c r="AL1364" s="16"/>
      <c r="AM1364" s="16"/>
      <c r="AN1364" s="16"/>
      <c r="AO1364" s="16"/>
      <c r="AP1364" s="16"/>
      <c r="AQ1364" s="16"/>
      <c r="AR1364" s="16"/>
      <c r="AS1364" s="16"/>
      <c r="AT1364" s="16"/>
      <c r="AU1364" s="16"/>
      <c r="AV1364" s="16"/>
      <c r="AW1364" s="16"/>
      <c r="AX1364" s="16"/>
      <c r="AY1364" s="16"/>
      <c r="AZ1364" s="16"/>
      <c r="BA1364" s="16"/>
      <c r="BB1364" s="16"/>
      <c r="BC1364" s="16"/>
      <c r="BD1364" s="16"/>
      <c r="BE1364" s="16"/>
      <c r="BF1364" s="16"/>
      <c r="BG1364" s="16"/>
      <c r="BH1364" s="16"/>
      <c r="BI1364" s="16"/>
      <c r="BJ1364" s="16"/>
      <c r="BK1364" s="16"/>
      <c r="BL1364" s="16"/>
      <c r="BM1364" s="16"/>
      <c r="BN1364" s="16"/>
      <c r="BO1364" s="16"/>
      <c r="BP1364" s="16"/>
      <c r="BQ1364" s="16"/>
    </row>
    <row r="1365" spans="2:69" x14ac:dyDescent="0.25">
      <c r="B1365" s="6" t="s">
        <v>621</v>
      </c>
      <c r="C1365" s="16"/>
      <c r="D1365" s="16"/>
      <c r="E1365" s="16"/>
      <c r="F1365" s="16"/>
      <c r="G1365" s="16"/>
      <c r="H1365" s="16"/>
      <c r="I1365" s="16"/>
      <c r="J1365" s="16"/>
      <c r="K1365" s="16"/>
      <c r="L1365" s="16"/>
      <c r="M1365" s="16"/>
      <c r="N1365" s="16"/>
      <c r="O1365" s="16"/>
      <c r="P1365" s="16"/>
      <c r="Q1365" s="16"/>
      <c r="R1365" s="16"/>
      <c r="S1365" s="16"/>
      <c r="T1365" s="16"/>
      <c r="U1365" s="16"/>
      <c r="V1365" s="16"/>
      <c r="W1365" s="16"/>
      <c r="X1365" s="16"/>
      <c r="Y1365" s="16"/>
      <c r="Z1365" s="16"/>
      <c r="AA1365" s="16"/>
      <c r="AB1365" s="16"/>
      <c r="AC1365" s="16"/>
      <c r="AD1365" s="16"/>
      <c r="AE1365" s="16"/>
      <c r="AF1365" s="16"/>
      <c r="AG1365" s="16"/>
      <c r="AH1365" s="16"/>
      <c r="AI1365" s="16"/>
      <c r="AJ1365" s="16"/>
      <c r="AK1365" s="16"/>
      <c r="AL1365" s="16"/>
      <c r="AM1365" s="16"/>
      <c r="AN1365" s="16"/>
      <c r="AO1365" s="16"/>
      <c r="AP1365" s="16"/>
      <c r="AQ1365" s="16"/>
      <c r="AR1365" s="16"/>
      <c r="AS1365" s="16"/>
      <c r="AT1365" s="16"/>
      <c r="AU1365" s="16"/>
      <c r="AV1365" s="16"/>
      <c r="AW1365" s="16"/>
      <c r="AX1365" s="16"/>
      <c r="AY1365" s="16"/>
      <c r="AZ1365" s="16"/>
      <c r="BA1365" s="16"/>
      <c r="BB1365" s="16"/>
      <c r="BC1365" s="16"/>
      <c r="BD1365" s="16"/>
      <c r="BE1365" s="16"/>
      <c r="BF1365" s="16"/>
      <c r="BG1365" s="16"/>
      <c r="BH1365" s="16"/>
      <c r="BI1365" s="16"/>
      <c r="BJ1365" s="16"/>
      <c r="BK1365" s="16"/>
      <c r="BL1365" s="16"/>
      <c r="BM1365" s="16"/>
      <c r="BN1365" s="16"/>
      <c r="BO1365" s="16"/>
      <c r="BP1365" s="16"/>
      <c r="BQ1365" s="16"/>
    </row>
    <row r="1366" spans="2:69" x14ac:dyDescent="0.25">
      <c r="B1366" s="23" t="s">
        <v>70</v>
      </c>
      <c r="C1366" s="16"/>
      <c r="D1366" s="16"/>
      <c r="E1366" s="16"/>
      <c r="F1366" s="16"/>
      <c r="G1366" s="16"/>
      <c r="H1366" s="16"/>
      <c r="I1366" s="16"/>
      <c r="J1366" s="16"/>
      <c r="K1366" s="16"/>
      <c r="L1366" s="16"/>
      <c r="M1366" s="16"/>
      <c r="N1366" s="16"/>
      <c r="O1366" s="16"/>
      <c r="P1366" s="16"/>
      <c r="Q1366" s="16"/>
      <c r="R1366" s="16"/>
      <c r="S1366" s="16"/>
      <c r="T1366" s="16"/>
      <c r="U1366" s="16"/>
      <c r="V1366" s="16"/>
      <c r="W1366" s="16"/>
      <c r="X1366" s="16"/>
      <c r="Y1366" s="16"/>
      <c r="Z1366" s="16"/>
      <c r="AA1366" s="16"/>
      <c r="AB1366" s="16"/>
      <c r="AC1366" s="16"/>
      <c r="AD1366" s="16"/>
      <c r="AE1366" s="16"/>
      <c r="AF1366" s="16"/>
      <c r="AG1366" s="16"/>
      <c r="AH1366" s="16"/>
      <c r="AI1366" s="16"/>
      <c r="AJ1366" s="16"/>
      <c r="AK1366" s="16"/>
      <c r="AL1366" s="16"/>
      <c r="AM1366" s="16"/>
      <c r="AN1366" s="16"/>
      <c r="AO1366" s="16"/>
      <c r="AP1366" s="16"/>
      <c r="AQ1366" s="16"/>
      <c r="AR1366" s="16"/>
      <c r="AS1366" s="16"/>
      <c r="AT1366" s="16"/>
      <c r="AU1366" s="16"/>
      <c r="AV1366" s="16"/>
      <c r="AW1366" s="16"/>
      <c r="AX1366" s="16"/>
      <c r="AY1366" s="16"/>
      <c r="AZ1366" s="16"/>
      <c r="BA1366" s="16"/>
      <c r="BB1366" s="16"/>
      <c r="BC1366" s="16"/>
      <c r="BD1366" s="16"/>
      <c r="BE1366" s="16"/>
      <c r="BF1366" s="16"/>
      <c r="BG1366" s="16"/>
      <c r="BH1366" s="16"/>
      <c r="BI1366" s="16"/>
      <c r="BJ1366" s="16"/>
      <c r="BK1366" s="16"/>
      <c r="BL1366" s="16"/>
      <c r="BM1366" s="16"/>
      <c r="BN1366" s="16"/>
      <c r="BO1366" s="16"/>
      <c r="BP1366" s="16"/>
      <c r="BQ1366" s="16"/>
    </row>
    <row r="1367" spans="2:69" x14ac:dyDescent="0.25">
      <c r="B1367" t="s">
        <v>39</v>
      </c>
      <c r="C1367" s="16">
        <v>0.241745730550285</v>
      </c>
      <c r="D1367" s="16">
        <v>0.17857142857142899</v>
      </c>
      <c r="E1367" s="16">
        <v>0.25311203319502101</v>
      </c>
      <c r="F1367" s="16">
        <v>0.16563467492260101</v>
      </c>
      <c r="G1367" s="16">
        <v>0.232558139534884</v>
      </c>
      <c r="H1367" s="16">
        <v>0.31183611532625199</v>
      </c>
      <c r="I1367" s="16">
        <v>0.23833543505674701</v>
      </c>
      <c r="J1367" s="16">
        <v>0.28282828282828298</v>
      </c>
      <c r="K1367" s="16">
        <v>0.20168067226890801</v>
      </c>
      <c r="L1367" s="16">
        <v>0.212389380530973</v>
      </c>
      <c r="M1367" s="16"/>
      <c r="N1367" s="16">
        <v>0.45301204819277102</v>
      </c>
      <c r="O1367" s="16">
        <v>0.34761904761904799</v>
      </c>
      <c r="P1367" s="16">
        <v>0.24579439252336399</v>
      </c>
      <c r="Q1367" s="16">
        <v>0.151824817518248</v>
      </c>
      <c r="R1367" s="16"/>
      <c r="S1367" s="16">
        <v>0.36121673003802302</v>
      </c>
      <c r="T1367" s="16">
        <v>0.23684210526315799</v>
      </c>
      <c r="U1367" s="16">
        <v>0.198275862068966</v>
      </c>
      <c r="V1367" s="16">
        <v>0.29713721618953598</v>
      </c>
      <c r="W1367" s="16">
        <v>0.193304535637149</v>
      </c>
      <c r="X1367" s="16">
        <v>0.17961165048543701</v>
      </c>
      <c r="Y1367" s="16">
        <v>0.222388059701493</v>
      </c>
      <c r="Z1367" s="16"/>
      <c r="AA1367" s="16">
        <v>0.13825983313468401</v>
      </c>
      <c r="AB1367" s="16">
        <v>0.29008908685968798</v>
      </c>
      <c r="AC1367" s="16"/>
      <c r="AD1367" s="16">
        <v>0.241843971631206</v>
      </c>
      <c r="AE1367" s="16">
        <v>0.241709844559585</v>
      </c>
      <c r="AF1367" s="16"/>
      <c r="AG1367" s="16">
        <v>0.33913043478260901</v>
      </c>
      <c r="AH1367" s="16">
        <v>0.151824817518248</v>
      </c>
      <c r="AI1367" s="16"/>
      <c r="AJ1367" s="16">
        <v>0.18624641833810901</v>
      </c>
      <c r="AK1367" s="16">
        <v>0.28970640254686902</v>
      </c>
      <c r="AL1367" s="16"/>
      <c r="AM1367" s="16">
        <v>0.47975077881619899</v>
      </c>
      <c r="AN1367" s="16">
        <v>0.36341853035143801</v>
      </c>
      <c r="AO1367" s="16">
        <v>0.22727272727272699</v>
      </c>
      <c r="AP1367" s="16">
        <v>8.2845188284518798E-2</v>
      </c>
      <c r="AQ1367" s="16"/>
      <c r="AR1367" s="16">
        <v>0.19622641509434</v>
      </c>
      <c r="AS1367" s="16">
        <v>0.261413043478261</v>
      </c>
      <c r="AT1367" s="16"/>
      <c r="AU1367" s="16">
        <v>0.20468557336621501</v>
      </c>
      <c r="AV1367" s="16">
        <v>0.248486207669881</v>
      </c>
      <c r="AW1367" s="16"/>
      <c r="AX1367" s="16">
        <v>0.16489988221436999</v>
      </c>
      <c r="AY1367" s="16">
        <v>0.25650305360778097</v>
      </c>
      <c r="AZ1367" s="16"/>
      <c r="BA1367" s="16">
        <v>0.22651933701657501</v>
      </c>
      <c r="BB1367" s="16">
        <v>0.24286878565607201</v>
      </c>
      <c r="BC1367" s="16"/>
      <c r="BD1367" s="16">
        <v>0.187434554973822</v>
      </c>
      <c r="BE1367" s="16">
        <v>0.25376593279258403</v>
      </c>
      <c r="BF1367" s="16"/>
      <c r="BG1367" s="16">
        <v>0.16554054054054099</v>
      </c>
      <c r="BH1367" s="16">
        <v>0.24628065942903099</v>
      </c>
      <c r="BI1367" s="16"/>
      <c r="BJ1367" s="16">
        <v>0.123397435897436</v>
      </c>
      <c r="BK1367" s="16">
        <v>0.25764098148945302</v>
      </c>
      <c r="BL1367" s="16"/>
      <c r="BM1367" s="16">
        <v>0.17468354430379701</v>
      </c>
      <c r="BN1367" s="16">
        <v>0.24717948717948701</v>
      </c>
      <c r="BO1367" s="16"/>
      <c r="BP1367" s="16">
        <v>0.20860927152317901</v>
      </c>
      <c r="BQ1367" s="16">
        <v>0.246035147878268</v>
      </c>
    </row>
    <row r="1368" spans="2:69" x14ac:dyDescent="0.25">
      <c r="B1368" t="s">
        <v>616</v>
      </c>
      <c r="C1368" s="16">
        <v>7.6470588235294096E-2</v>
      </c>
      <c r="D1368" s="16">
        <v>0.123511904761905</v>
      </c>
      <c r="E1368" s="16">
        <v>6.2240663900414897E-2</v>
      </c>
      <c r="F1368" s="16">
        <v>8.0495356037151702E-2</v>
      </c>
      <c r="G1368" s="16">
        <v>6.5406976744186093E-2</v>
      </c>
      <c r="H1368" s="16">
        <v>7.6631259484066794E-2</v>
      </c>
      <c r="I1368" s="16">
        <v>4.0353089533417402E-2</v>
      </c>
      <c r="J1368" s="16">
        <v>0.12121212121212099</v>
      </c>
      <c r="K1368" s="16">
        <v>0.10084033613445401</v>
      </c>
      <c r="L1368" s="16">
        <v>7.9646017699115002E-2</v>
      </c>
      <c r="M1368" s="16"/>
      <c r="N1368" s="16">
        <v>4.4578313253012099E-2</v>
      </c>
      <c r="O1368" s="16">
        <v>6.8253968253968206E-2</v>
      </c>
      <c r="P1368" s="16">
        <v>7.57009345794393E-2</v>
      </c>
      <c r="Q1368" s="16">
        <v>8.8321167883211704E-2</v>
      </c>
      <c r="R1368" s="16"/>
      <c r="S1368" s="16">
        <v>0.100760456273764</v>
      </c>
      <c r="T1368" s="16">
        <v>8.1339712918660295E-2</v>
      </c>
      <c r="U1368" s="16">
        <v>9.0517241379310304E-2</v>
      </c>
      <c r="V1368" s="16">
        <v>5.1332675222112503E-2</v>
      </c>
      <c r="W1368" s="16">
        <v>7.2354211663067006E-2</v>
      </c>
      <c r="X1368" s="16">
        <v>9.3203883495145606E-2</v>
      </c>
      <c r="Y1368" s="16">
        <v>7.7611940298507501E-2</v>
      </c>
      <c r="Z1368" s="16"/>
      <c r="AA1368" s="16">
        <v>8.8200238379022605E-2</v>
      </c>
      <c r="AB1368" s="16">
        <v>7.0991091314031196E-2</v>
      </c>
      <c r="AC1368" s="16"/>
      <c r="AD1368" s="16">
        <v>8.5106382978723402E-2</v>
      </c>
      <c r="AE1368" s="16">
        <v>7.3316062176165805E-2</v>
      </c>
      <c r="AF1368" s="16"/>
      <c r="AG1368" s="16">
        <v>6.3636363636363602E-2</v>
      </c>
      <c r="AH1368" s="16">
        <v>8.8321167883211704E-2</v>
      </c>
      <c r="AI1368" s="16"/>
      <c r="AJ1368" s="16">
        <v>7.9819893573475201E-2</v>
      </c>
      <c r="AK1368" s="16">
        <v>7.3576229218252603E-2</v>
      </c>
      <c r="AL1368" s="16"/>
      <c r="AM1368" s="16">
        <v>3.4267912772585701E-2</v>
      </c>
      <c r="AN1368" s="16">
        <v>6.1501597444089499E-2</v>
      </c>
      <c r="AO1368" s="16">
        <v>8.0852775543041003E-2</v>
      </c>
      <c r="AP1368" s="16">
        <v>9.3723849372384899E-2</v>
      </c>
      <c r="AQ1368" s="16"/>
      <c r="AR1368" s="16">
        <v>7.7987421383647795E-2</v>
      </c>
      <c r="AS1368" s="16">
        <v>7.5815217391304396E-2</v>
      </c>
      <c r="AT1368" s="16"/>
      <c r="AU1368" s="16">
        <v>8.7546239210850793E-2</v>
      </c>
      <c r="AV1368" s="16">
        <v>7.4456156088809206E-2</v>
      </c>
      <c r="AW1368" s="16"/>
      <c r="AX1368" s="16">
        <v>7.8916372202591303E-2</v>
      </c>
      <c r="AY1368" s="16">
        <v>7.6000904772675903E-2</v>
      </c>
      <c r="AZ1368" s="16"/>
      <c r="BA1368" s="16">
        <v>9.11602209944751E-2</v>
      </c>
      <c r="BB1368" s="16">
        <v>7.5387123064384706E-2</v>
      </c>
      <c r="BC1368" s="16"/>
      <c r="BD1368" s="16">
        <v>9.5287958115183202E-2</v>
      </c>
      <c r="BE1368" s="16">
        <v>7.2305909617613004E-2</v>
      </c>
      <c r="BF1368" s="16"/>
      <c r="BG1368" s="16">
        <v>0.121621621621622</v>
      </c>
      <c r="BH1368" s="16">
        <v>7.3783675110575E-2</v>
      </c>
      <c r="BI1368" s="16"/>
      <c r="BJ1368" s="16">
        <v>0.104166666666667</v>
      </c>
      <c r="BK1368" s="16">
        <v>7.2750753336203206E-2</v>
      </c>
      <c r="BL1368" s="16"/>
      <c r="BM1368" s="16">
        <v>9.11392405063291E-2</v>
      </c>
      <c r="BN1368" s="16">
        <v>7.5282051282051302E-2</v>
      </c>
      <c r="BO1368" s="16"/>
      <c r="BP1368" s="16">
        <v>7.6158940397350994E-2</v>
      </c>
      <c r="BQ1368" s="16">
        <v>7.6510930132876104E-2</v>
      </c>
    </row>
    <row r="1369" spans="2:69" x14ac:dyDescent="0.25">
      <c r="B1369" t="s">
        <v>617</v>
      </c>
      <c r="C1369" s="16">
        <v>0.14705882352941199</v>
      </c>
      <c r="D1369" s="16">
        <v>0.18601190476190499</v>
      </c>
      <c r="E1369" s="16">
        <v>0.219917012448133</v>
      </c>
      <c r="F1369" s="16">
        <v>0.122291021671827</v>
      </c>
      <c r="G1369" s="16">
        <v>0.19912790697674401</v>
      </c>
      <c r="H1369" s="16">
        <v>0.112291350531108</v>
      </c>
      <c r="I1369" s="16">
        <v>8.9533417402269902E-2</v>
      </c>
      <c r="J1369" s="16">
        <v>0.13636363636363599</v>
      </c>
      <c r="K1369" s="16">
        <v>0.20168067226890801</v>
      </c>
      <c r="L1369" s="16">
        <v>4.4247787610619503E-2</v>
      </c>
      <c r="M1369" s="16"/>
      <c r="N1369" s="16">
        <v>3.2530120481927702E-2</v>
      </c>
      <c r="O1369" s="16">
        <v>9.0476190476190502E-2</v>
      </c>
      <c r="P1369" s="16">
        <v>0.15794392523364501</v>
      </c>
      <c r="Q1369" s="16">
        <v>0.19051094890511</v>
      </c>
      <c r="R1369" s="16"/>
      <c r="S1369" s="16">
        <v>8.9353612167300395E-2</v>
      </c>
      <c r="T1369" s="16">
        <v>0.155502392344498</v>
      </c>
      <c r="U1369" s="16">
        <v>0.18965517241379301</v>
      </c>
      <c r="V1369" s="16">
        <v>8.2922013820335594E-2</v>
      </c>
      <c r="W1369" s="16">
        <v>0.18574514038876899</v>
      </c>
      <c r="X1369" s="16">
        <v>0.192233009708738</v>
      </c>
      <c r="Y1369" s="16">
        <v>0.164179104477612</v>
      </c>
      <c r="Z1369" s="16"/>
      <c r="AA1369" s="16">
        <v>0.19845053635280099</v>
      </c>
      <c r="AB1369" s="16">
        <v>0.123051224944321</v>
      </c>
      <c r="AC1369" s="16"/>
      <c r="AD1369" s="16">
        <v>0.12836879432624099</v>
      </c>
      <c r="AE1369" s="16">
        <v>0.153886010362694</v>
      </c>
      <c r="AF1369" s="16"/>
      <c r="AG1369" s="16">
        <v>0.1</v>
      </c>
      <c r="AH1369" s="16">
        <v>0.19051094890511</v>
      </c>
      <c r="AI1369" s="16"/>
      <c r="AJ1369" s="16">
        <v>0.14940646745804301</v>
      </c>
      <c r="AK1369" s="16">
        <v>0.14503006720905601</v>
      </c>
      <c r="AL1369" s="16"/>
      <c r="AM1369" s="16">
        <v>6.8535825545171306E-2</v>
      </c>
      <c r="AN1369" s="16">
        <v>0.12619808306709299</v>
      </c>
      <c r="AO1369" s="16">
        <v>0.14923572003218</v>
      </c>
      <c r="AP1369" s="16">
        <v>0.185774058577406</v>
      </c>
      <c r="AQ1369" s="16"/>
      <c r="AR1369" s="16">
        <v>0.162893081761006</v>
      </c>
      <c r="AS1369" s="16">
        <v>0.14021739130434799</v>
      </c>
      <c r="AT1369" s="16"/>
      <c r="AU1369" s="16">
        <v>0.152897657213317</v>
      </c>
      <c r="AV1369" s="16">
        <v>0.145996860282575</v>
      </c>
      <c r="AW1369" s="16"/>
      <c r="AX1369" s="16">
        <v>0.17667844522968201</v>
      </c>
      <c r="AY1369" s="16">
        <v>0.14137073060393601</v>
      </c>
      <c r="AZ1369" s="16"/>
      <c r="BA1369" s="16">
        <v>0.168508287292818</v>
      </c>
      <c r="BB1369" s="16">
        <v>0.14547677261613701</v>
      </c>
      <c r="BC1369" s="16"/>
      <c r="BD1369" s="16">
        <v>0.18534031413612601</v>
      </c>
      <c r="BE1369" s="16">
        <v>0.13858632676709201</v>
      </c>
      <c r="BF1369" s="16"/>
      <c r="BG1369" s="16">
        <v>0.23648648648648599</v>
      </c>
      <c r="BH1369" s="16">
        <v>0.14173703256936099</v>
      </c>
      <c r="BI1369" s="16"/>
      <c r="BJ1369" s="16">
        <v>0.20192307692307701</v>
      </c>
      <c r="BK1369" s="16">
        <v>0.139690055962118</v>
      </c>
      <c r="BL1369" s="16"/>
      <c r="BM1369" s="16">
        <v>0.19746835443037999</v>
      </c>
      <c r="BN1369" s="16">
        <v>0.14297435897435901</v>
      </c>
      <c r="BO1369" s="16"/>
      <c r="BP1369" s="16">
        <v>0.17218543046357601</v>
      </c>
      <c r="BQ1369" s="16">
        <v>0.14380625803686201</v>
      </c>
    </row>
    <row r="1370" spans="2:69" x14ac:dyDescent="0.25">
      <c r="B1370" t="s">
        <v>618</v>
      </c>
      <c r="C1370" s="16">
        <v>0.24667931688804601</v>
      </c>
      <c r="D1370" s="16">
        <v>0.27083333333333298</v>
      </c>
      <c r="E1370" s="16">
        <v>0.25172890733056702</v>
      </c>
      <c r="F1370" s="16">
        <v>0.36377708978328199</v>
      </c>
      <c r="G1370" s="16">
        <v>0.23837209302325599</v>
      </c>
      <c r="H1370" s="16">
        <v>0.15857359635811799</v>
      </c>
      <c r="I1370" s="16">
        <v>0.28247162673392201</v>
      </c>
      <c r="J1370" s="16">
        <v>0.21717171717171699</v>
      </c>
      <c r="K1370" s="16">
        <v>0.24369747899159699</v>
      </c>
      <c r="L1370" s="16">
        <v>0.28318584070796499</v>
      </c>
      <c r="M1370" s="16"/>
      <c r="N1370" s="16">
        <v>0.101204819277108</v>
      </c>
      <c r="O1370" s="16">
        <v>0.21746031746031699</v>
      </c>
      <c r="P1370" s="16">
        <v>0.24392523364485999</v>
      </c>
      <c r="Q1370" s="16">
        <v>0.29854014598540102</v>
      </c>
      <c r="R1370" s="16"/>
      <c r="S1370" s="16">
        <v>0.159695817490494</v>
      </c>
      <c r="T1370" s="16">
        <v>0.25598086124401898</v>
      </c>
      <c r="U1370" s="16">
        <v>0.29094827586206901</v>
      </c>
      <c r="V1370" s="16">
        <v>0.22112537018756201</v>
      </c>
      <c r="W1370" s="16">
        <v>0.287257019438445</v>
      </c>
      <c r="X1370" s="16">
        <v>0.3</v>
      </c>
      <c r="Y1370" s="16">
        <v>0.22985074626865701</v>
      </c>
      <c r="Z1370" s="16"/>
      <c r="AA1370" s="16">
        <v>0.31644815256257403</v>
      </c>
      <c r="AB1370" s="16">
        <v>0.21408685968819599</v>
      </c>
      <c r="AC1370" s="16"/>
      <c r="AD1370" s="16">
        <v>0.22482269503546101</v>
      </c>
      <c r="AE1370" s="16">
        <v>0.25466321243523299</v>
      </c>
      <c r="AF1370" s="16"/>
      <c r="AG1370" s="16">
        <v>0.19051383399209501</v>
      </c>
      <c r="AH1370" s="16">
        <v>0.29854014598540102</v>
      </c>
      <c r="AI1370" s="16"/>
      <c r="AJ1370" s="16">
        <v>0.27261563651248499</v>
      </c>
      <c r="AK1370" s="16">
        <v>0.224266006367174</v>
      </c>
      <c r="AL1370" s="16"/>
      <c r="AM1370" s="16">
        <v>5.9190031152648002E-2</v>
      </c>
      <c r="AN1370" s="16">
        <v>0.150958466453674</v>
      </c>
      <c r="AO1370" s="16">
        <v>0.26950925181013702</v>
      </c>
      <c r="AP1370" s="16">
        <v>0.34979079497908</v>
      </c>
      <c r="AQ1370" s="16"/>
      <c r="AR1370" s="16">
        <v>0.26918238993710703</v>
      </c>
      <c r="AS1370" s="16">
        <v>0.23695652173913001</v>
      </c>
      <c r="AT1370" s="16"/>
      <c r="AU1370" s="16">
        <v>0.249075215782984</v>
      </c>
      <c r="AV1370" s="16">
        <v>0.24624355236600101</v>
      </c>
      <c r="AW1370" s="16"/>
      <c r="AX1370" s="16">
        <v>0.31330977620730299</v>
      </c>
      <c r="AY1370" s="16">
        <v>0.23388373671115101</v>
      </c>
      <c r="AZ1370" s="16"/>
      <c r="BA1370" s="16">
        <v>0.24033149171270701</v>
      </c>
      <c r="BB1370" s="16">
        <v>0.24714751426242901</v>
      </c>
      <c r="BC1370" s="16"/>
      <c r="BD1370" s="16">
        <v>0.27120418848167499</v>
      </c>
      <c r="BE1370" s="16">
        <v>0.24125144843568899</v>
      </c>
      <c r="BF1370" s="16"/>
      <c r="BG1370" s="16">
        <v>0.239864864864865</v>
      </c>
      <c r="BH1370" s="16">
        <v>0.24708484117410501</v>
      </c>
      <c r="BI1370" s="16"/>
      <c r="BJ1370" s="16">
        <v>0.25320512820512803</v>
      </c>
      <c r="BK1370" s="16">
        <v>0.24580284115368101</v>
      </c>
      <c r="BL1370" s="16"/>
      <c r="BM1370" s="16">
        <v>0.25822784810126598</v>
      </c>
      <c r="BN1370" s="16">
        <v>0.24574358974359001</v>
      </c>
      <c r="BO1370" s="16"/>
      <c r="BP1370" s="16">
        <v>0.240066225165563</v>
      </c>
      <c r="BQ1370" s="16">
        <v>0.24753536219459901</v>
      </c>
    </row>
    <row r="1371" spans="2:69" x14ac:dyDescent="0.25">
      <c r="B1371" t="s">
        <v>619</v>
      </c>
      <c r="C1371" s="16">
        <v>0.118595825426945</v>
      </c>
      <c r="D1371" s="16">
        <v>0.110119047619048</v>
      </c>
      <c r="E1371" s="16">
        <v>0.128630705394191</v>
      </c>
      <c r="F1371" s="16">
        <v>0.134674922600619</v>
      </c>
      <c r="G1371" s="16">
        <v>0.13081395348837199</v>
      </c>
      <c r="H1371" s="16">
        <v>8.8770864946889197E-2</v>
      </c>
      <c r="I1371" s="16">
        <v>0.14754098360655701</v>
      </c>
      <c r="J1371" s="16">
        <v>6.5656565656565705E-2</v>
      </c>
      <c r="K1371" s="16">
        <v>0.13445378151260501</v>
      </c>
      <c r="L1371" s="16">
        <v>0.15929203539823</v>
      </c>
      <c r="M1371" s="16"/>
      <c r="N1371" s="16">
        <v>9.7590361445783105E-2</v>
      </c>
      <c r="O1371" s="16">
        <v>0.10952380952381</v>
      </c>
      <c r="P1371" s="16">
        <v>0.119626168224299</v>
      </c>
      <c r="Q1371" s="16">
        <v>0.126642335766423</v>
      </c>
      <c r="R1371" s="16"/>
      <c r="S1371" s="16">
        <v>0.104562737642586</v>
      </c>
      <c r="T1371" s="16">
        <v>0.105263157894737</v>
      </c>
      <c r="U1371" s="16">
        <v>0.12068965517241401</v>
      </c>
      <c r="V1371" s="16">
        <v>0.116485686080948</v>
      </c>
      <c r="W1371" s="16">
        <v>0.119870410367171</v>
      </c>
      <c r="X1371" s="16">
        <v>0.121359223300971</v>
      </c>
      <c r="Y1371" s="16">
        <v>0.164179104477612</v>
      </c>
      <c r="Z1371" s="16"/>
      <c r="AA1371" s="16">
        <v>0.15673420738975</v>
      </c>
      <c r="AB1371" s="16">
        <v>0.10077951002227201</v>
      </c>
      <c r="AC1371" s="16"/>
      <c r="AD1371" s="16">
        <v>0.12624113475177301</v>
      </c>
      <c r="AE1371" s="16">
        <v>0.11580310880829001</v>
      </c>
      <c r="AF1371" s="16"/>
      <c r="AG1371" s="16">
        <v>0.109881422924901</v>
      </c>
      <c r="AH1371" s="16">
        <v>0.126642335766423</v>
      </c>
      <c r="AI1371" s="16"/>
      <c r="AJ1371" s="16">
        <v>0.15227179697093701</v>
      </c>
      <c r="AK1371" s="16">
        <v>8.9494163424124501E-2</v>
      </c>
      <c r="AL1371" s="16"/>
      <c r="AM1371" s="16">
        <v>5.9190031152648002E-2</v>
      </c>
      <c r="AN1371" s="16">
        <v>8.7060702875399396E-2</v>
      </c>
      <c r="AO1371" s="16">
        <v>0.11102172164119101</v>
      </c>
      <c r="AP1371" s="16">
        <v>0.182426778242678</v>
      </c>
      <c r="AQ1371" s="16"/>
      <c r="AR1371" s="16">
        <v>0.14905660377358501</v>
      </c>
      <c r="AS1371" s="16">
        <v>0.105434782608696</v>
      </c>
      <c r="AT1371" s="16"/>
      <c r="AU1371" s="16">
        <v>0.13933415536374799</v>
      </c>
      <c r="AV1371" s="16">
        <v>0.114823951558645</v>
      </c>
      <c r="AW1371" s="16"/>
      <c r="AX1371" s="16">
        <v>0.12956419316843301</v>
      </c>
      <c r="AY1371" s="16">
        <v>0.116489482017643</v>
      </c>
      <c r="AZ1371" s="16"/>
      <c r="BA1371" s="16">
        <v>0.12707182320442001</v>
      </c>
      <c r="BB1371" s="16">
        <v>0.11797066014669901</v>
      </c>
      <c r="BC1371" s="16"/>
      <c r="BD1371" s="16">
        <v>0.130890052356021</v>
      </c>
      <c r="BE1371" s="16">
        <v>0.11587485515643101</v>
      </c>
      <c r="BF1371" s="16"/>
      <c r="BG1371" s="16">
        <v>0.141891891891892</v>
      </c>
      <c r="BH1371" s="16">
        <v>0.11720948934459199</v>
      </c>
      <c r="BI1371" s="16"/>
      <c r="BJ1371" s="16">
        <v>0.16666666666666699</v>
      </c>
      <c r="BK1371" s="16">
        <v>0.112139474817047</v>
      </c>
      <c r="BL1371" s="16"/>
      <c r="BM1371" s="16">
        <v>0.14430379746835401</v>
      </c>
      <c r="BN1371" s="16">
        <v>0.116512820512821</v>
      </c>
      <c r="BO1371" s="16"/>
      <c r="BP1371" s="16">
        <v>0.17052980132450299</v>
      </c>
      <c r="BQ1371" s="16">
        <v>0.11187312473210501</v>
      </c>
    </row>
    <row r="1372" spans="2:69" x14ac:dyDescent="0.25">
      <c r="B1372" t="s">
        <v>620</v>
      </c>
      <c r="C1372" s="16">
        <v>5.9013282732447797E-2</v>
      </c>
      <c r="D1372" s="16">
        <v>4.4642857142857102E-2</v>
      </c>
      <c r="E1372" s="16">
        <v>3.8727524204702601E-2</v>
      </c>
      <c r="F1372" s="16">
        <v>4.6439628482972103E-2</v>
      </c>
      <c r="G1372" s="16">
        <v>5.9593023255813997E-2</v>
      </c>
      <c r="H1372" s="16">
        <v>5.6145675265553897E-2</v>
      </c>
      <c r="I1372" s="16">
        <v>0.103404791929382</v>
      </c>
      <c r="J1372" s="16">
        <v>7.5757575757575801E-2</v>
      </c>
      <c r="K1372" s="16">
        <v>3.3613445378151301E-2</v>
      </c>
      <c r="L1372" s="16">
        <v>6.1946902654867297E-2</v>
      </c>
      <c r="M1372" s="16"/>
      <c r="N1372" s="16">
        <v>0.11566265060241</v>
      </c>
      <c r="O1372" s="16">
        <v>4.6031746031746E-2</v>
      </c>
      <c r="P1372" s="16">
        <v>5.4205607476635498E-2</v>
      </c>
      <c r="Q1372" s="16">
        <v>4.6715328467153303E-2</v>
      </c>
      <c r="R1372" s="16"/>
      <c r="S1372" s="16">
        <v>6.84410646387833E-2</v>
      </c>
      <c r="T1372" s="16">
        <v>3.5885167464114798E-2</v>
      </c>
      <c r="U1372" s="16">
        <v>3.4482758620689703E-2</v>
      </c>
      <c r="V1372" s="16">
        <v>7.6011846001974304E-2</v>
      </c>
      <c r="W1372" s="16">
        <v>6.8034557235421206E-2</v>
      </c>
      <c r="X1372" s="16">
        <v>4.9514563106796097E-2</v>
      </c>
      <c r="Y1372" s="16">
        <v>6.4179104477611895E-2</v>
      </c>
      <c r="Z1372" s="16"/>
      <c r="AA1372" s="16">
        <v>4.76758045292014E-2</v>
      </c>
      <c r="AB1372" s="16">
        <v>6.4309576837416504E-2</v>
      </c>
      <c r="AC1372" s="16"/>
      <c r="AD1372" s="16">
        <v>6.6666666666666693E-2</v>
      </c>
      <c r="AE1372" s="16">
        <v>5.6217616580310902E-2</v>
      </c>
      <c r="AF1372" s="16"/>
      <c r="AG1372" s="16">
        <v>7.2332015810276706E-2</v>
      </c>
      <c r="AH1372" s="16">
        <v>4.6715328467153303E-2</v>
      </c>
      <c r="AI1372" s="16"/>
      <c r="AJ1372" s="16">
        <v>7.1633237822349594E-2</v>
      </c>
      <c r="AK1372" s="16">
        <v>4.8107534488857399E-2</v>
      </c>
      <c r="AL1372" s="16"/>
      <c r="AM1372" s="16">
        <v>6.5420560747663503E-2</v>
      </c>
      <c r="AN1372" s="16">
        <v>6.3099041533546299E-2</v>
      </c>
      <c r="AO1372" s="16">
        <v>5.3097345132743397E-2</v>
      </c>
      <c r="AP1372" s="16">
        <v>6.5271966527196607E-2</v>
      </c>
      <c r="AQ1372" s="16"/>
      <c r="AR1372" s="16">
        <v>5.7232704402515697E-2</v>
      </c>
      <c r="AS1372" s="16">
        <v>5.9782608695652197E-2</v>
      </c>
      <c r="AT1372" s="16"/>
      <c r="AU1372" s="16">
        <v>5.5487053020961803E-2</v>
      </c>
      <c r="AV1372" s="16">
        <v>5.96546310832025E-2</v>
      </c>
      <c r="AW1372" s="16"/>
      <c r="AX1372" s="16">
        <v>5.8892815076560703E-2</v>
      </c>
      <c r="AY1372" s="16">
        <v>5.9036417100203603E-2</v>
      </c>
      <c r="AZ1372" s="16"/>
      <c r="BA1372" s="16">
        <v>5.8011049723756897E-2</v>
      </c>
      <c r="BB1372" s="16">
        <v>5.9087204563977203E-2</v>
      </c>
      <c r="BC1372" s="16"/>
      <c r="BD1372" s="16">
        <v>4.7120418848167499E-2</v>
      </c>
      <c r="BE1372" s="16">
        <v>6.1645422943221298E-2</v>
      </c>
      <c r="BF1372" s="16"/>
      <c r="BG1372" s="16">
        <v>3.04054054054054E-2</v>
      </c>
      <c r="BH1372" s="16">
        <v>6.0715721753116202E-2</v>
      </c>
      <c r="BI1372" s="16"/>
      <c r="BJ1372" s="16">
        <v>8.4935897435897398E-2</v>
      </c>
      <c r="BK1372" s="16">
        <v>5.5531640120533798E-2</v>
      </c>
      <c r="BL1372" s="16"/>
      <c r="BM1372" s="16">
        <v>8.6075949367088594E-2</v>
      </c>
      <c r="BN1372" s="16">
        <v>5.68205128205128E-2</v>
      </c>
      <c r="BO1372" s="16"/>
      <c r="BP1372" s="16">
        <v>5.9602649006622502E-2</v>
      </c>
      <c r="BQ1372" s="16">
        <v>5.8936990998714099E-2</v>
      </c>
    </row>
    <row r="1373" spans="2:69" x14ac:dyDescent="0.25">
      <c r="B1373" t="s">
        <v>68</v>
      </c>
      <c r="C1373" s="16">
        <v>0.110436432637571</v>
      </c>
      <c r="D1373" s="16">
        <v>8.6309523809523794E-2</v>
      </c>
      <c r="E1373" s="16">
        <v>4.5643153526971E-2</v>
      </c>
      <c r="F1373" s="16">
        <v>8.6687306501548003E-2</v>
      </c>
      <c r="G1373" s="16">
        <v>7.4127906976744207E-2</v>
      </c>
      <c r="H1373" s="16">
        <v>0.19575113808801201</v>
      </c>
      <c r="I1373" s="16">
        <v>9.8360655737704902E-2</v>
      </c>
      <c r="J1373" s="16">
        <v>0.10101010101010099</v>
      </c>
      <c r="K1373" s="16">
        <v>8.40336134453782E-2</v>
      </c>
      <c r="L1373" s="16">
        <v>0.15929203539823</v>
      </c>
      <c r="M1373" s="16"/>
      <c r="N1373" s="16">
        <v>0.155421686746988</v>
      </c>
      <c r="O1373" s="16">
        <v>0.120634920634921</v>
      </c>
      <c r="P1373" s="16">
        <v>0.10280373831775701</v>
      </c>
      <c r="Q1373" s="16">
        <v>9.7445255474452597E-2</v>
      </c>
      <c r="R1373" s="16"/>
      <c r="S1373" s="16">
        <v>0.11596958174904901</v>
      </c>
      <c r="T1373" s="16">
        <v>0.12918660287081299</v>
      </c>
      <c r="U1373" s="16">
        <v>7.5431034482758605E-2</v>
      </c>
      <c r="V1373" s="16">
        <v>0.15498519249753201</v>
      </c>
      <c r="W1373" s="16">
        <v>7.3434125269978404E-2</v>
      </c>
      <c r="X1373" s="16">
        <v>6.4077669902912596E-2</v>
      </c>
      <c r="Y1373" s="16">
        <v>7.7611940298507501E-2</v>
      </c>
      <c r="Z1373" s="16"/>
      <c r="AA1373" s="16">
        <v>5.4231227651966599E-2</v>
      </c>
      <c r="AB1373" s="16">
        <v>0.13669265033407599</v>
      </c>
      <c r="AC1373" s="16"/>
      <c r="AD1373" s="16">
        <v>0.12695035460992901</v>
      </c>
      <c r="AE1373" s="16">
        <v>0.10440414507772</v>
      </c>
      <c r="AF1373" s="16"/>
      <c r="AG1373" s="16">
        <v>0.124505928853755</v>
      </c>
      <c r="AH1373" s="16">
        <v>9.7445255474452597E-2</v>
      </c>
      <c r="AI1373" s="16"/>
      <c r="AJ1373" s="16">
        <v>8.8006549324600905E-2</v>
      </c>
      <c r="AK1373" s="16">
        <v>0.12981959674566701</v>
      </c>
      <c r="AL1373" s="16"/>
      <c r="AM1373" s="16">
        <v>0.233644859813084</v>
      </c>
      <c r="AN1373" s="16">
        <v>0.14776357827476</v>
      </c>
      <c r="AO1373" s="16">
        <v>0.109010458567981</v>
      </c>
      <c r="AP1373" s="16">
        <v>4.0167364016736401E-2</v>
      </c>
      <c r="AQ1373" s="16"/>
      <c r="AR1373" s="16">
        <v>8.7421383647798695E-2</v>
      </c>
      <c r="AS1373" s="16">
        <v>0.120380434782609</v>
      </c>
      <c r="AT1373" s="16"/>
      <c r="AU1373" s="16">
        <v>0.11097410604192399</v>
      </c>
      <c r="AV1373" s="16">
        <v>0.110338640950886</v>
      </c>
      <c r="AW1373" s="16"/>
      <c r="AX1373" s="16">
        <v>7.7738515901060096E-2</v>
      </c>
      <c r="AY1373" s="16">
        <v>0.116715675186609</v>
      </c>
      <c r="AZ1373" s="16"/>
      <c r="BA1373" s="16">
        <v>8.8397790055248601E-2</v>
      </c>
      <c r="BB1373" s="16">
        <v>0.112061939690302</v>
      </c>
      <c r="BC1373" s="16"/>
      <c r="BD1373" s="16">
        <v>8.2722513089005204E-2</v>
      </c>
      <c r="BE1373" s="16">
        <v>0.11657010428737</v>
      </c>
      <c r="BF1373" s="16"/>
      <c r="BG1373" s="16">
        <v>6.41891891891892E-2</v>
      </c>
      <c r="BH1373" s="16">
        <v>0.11318858061922001</v>
      </c>
      <c r="BI1373" s="16"/>
      <c r="BJ1373" s="16">
        <v>6.5705128205128194E-2</v>
      </c>
      <c r="BK1373" s="16">
        <v>0.116444253120964</v>
      </c>
      <c r="BL1373" s="16"/>
      <c r="BM1373" s="16">
        <v>4.8101265822784803E-2</v>
      </c>
      <c r="BN1373" s="16">
        <v>0.115487179487179</v>
      </c>
      <c r="BO1373" s="16"/>
      <c r="BP1373" s="16">
        <v>7.2847682119205295E-2</v>
      </c>
      <c r="BQ1373" s="16">
        <v>0.11530218602657499</v>
      </c>
    </row>
    <row r="1374" spans="2:69" x14ac:dyDescent="0.25">
      <c r="C1374" s="16"/>
      <c r="D1374" s="16"/>
      <c r="E1374" s="16"/>
      <c r="F1374" s="16"/>
      <c r="G1374" s="16"/>
      <c r="H1374" s="16"/>
      <c r="I1374" s="16"/>
      <c r="J1374" s="16"/>
      <c r="K1374" s="16"/>
      <c r="L1374" s="16"/>
      <c r="M1374" s="16"/>
      <c r="N1374" s="16"/>
      <c r="O1374" s="16"/>
      <c r="P1374" s="16"/>
      <c r="Q1374" s="16"/>
      <c r="R1374" s="16"/>
      <c r="S1374" s="16"/>
      <c r="T1374" s="16"/>
      <c r="U1374" s="16"/>
      <c r="V1374" s="16"/>
      <c r="W1374" s="16"/>
      <c r="X1374" s="16"/>
      <c r="Y1374" s="16"/>
      <c r="Z1374" s="16"/>
      <c r="AA1374" s="16"/>
      <c r="AB1374" s="16"/>
      <c r="AC1374" s="16"/>
      <c r="AD1374" s="16"/>
      <c r="AE1374" s="16"/>
      <c r="AF1374" s="16"/>
      <c r="AG1374" s="16"/>
      <c r="AH1374" s="16"/>
      <c r="AI1374" s="16"/>
      <c r="AJ1374" s="16"/>
      <c r="AK1374" s="16"/>
      <c r="AL1374" s="16"/>
      <c r="AM1374" s="16"/>
      <c r="AN1374" s="16"/>
      <c r="AO1374" s="16"/>
      <c r="AP1374" s="16"/>
      <c r="AQ1374" s="16"/>
      <c r="AR1374" s="16"/>
      <c r="AS1374" s="16"/>
      <c r="AT1374" s="16"/>
      <c r="AU1374" s="16"/>
      <c r="AV1374" s="16"/>
      <c r="AW1374" s="16"/>
      <c r="AX1374" s="16"/>
      <c r="AY1374" s="16"/>
      <c r="AZ1374" s="16"/>
      <c r="BA1374" s="16"/>
      <c r="BB1374" s="16"/>
      <c r="BC1374" s="16"/>
      <c r="BD1374" s="16"/>
      <c r="BE1374" s="16"/>
      <c r="BF1374" s="16"/>
      <c r="BG1374" s="16"/>
      <c r="BH1374" s="16"/>
      <c r="BI1374" s="16"/>
      <c r="BJ1374" s="16"/>
      <c r="BK1374" s="16"/>
      <c r="BL1374" s="16"/>
      <c r="BM1374" s="16"/>
      <c r="BN1374" s="16"/>
      <c r="BO1374" s="16"/>
      <c r="BP1374" s="16"/>
      <c r="BQ1374" s="16"/>
    </row>
    <row r="1375" spans="2:69" x14ac:dyDescent="0.25">
      <c r="B1375" s="6" t="s">
        <v>627</v>
      </c>
      <c r="C1375" s="16"/>
      <c r="D1375" s="16"/>
      <c r="E1375" s="16"/>
      <c r="F1375" s="16"/>
      <c r="G1375" s="16"/>
      <c r="H1375" s="16"/>
      <c r="I1375" s="16"/>
      <c r="J1375" s="16"/>
      <c r="K1375" s="16"/>
      <c r="L1375" s="16"/>
      <c r="M1375" s="16"/>
      <c r="N1375" s="16"/>
      <c r="O1375" s="16"/>
      <c r="P1375" s="16"/>
      <c r="Q1375" s="16"/>
      <c r="R1375" s="16"/>
      <c r="S1375" s="16"/>
      <c r="T1375" s="16"/>
      <c r="U1375" s="16"/>
      <c r="V1375" s="16"/>
      <c r="W1375" s="16"/>
      <c r="X1375" s="16"/>
      <c r="Y1375" s="16"/>
      <c r="Z1375" s="16"/>
      <c r="AA1375" s="16"/>
      <c r="AB1375" s="16"/>
      <c r="AC1375" s="16"/>
      <c r="AD1375" s="16"/>
      <c r="AE1375" s="16"/>
      <c r="AF1375" s="16"/>
      <c r="AG1375" s="16"/>
      <c r="AH1375" s="16"/>
      <c r="AI1375" s="16"/>
      <c r="AJ1375" s="16"/>
      <c r="AK1375" s="16"/>
      <c r="AL1375" s="16"/>
      <c r="AM1375" s="16"/>
      <c r="AN1375" s="16"/>
      <c r="AO1375" s="16"/>
      <c r="AP1375" s="16"/>
      <c r="AQ1375" s="16"/>
      <c r="AR1375" s="16"/>
      <c r="AS1375" s="16"/>
      <c r="AT1375" s="16"/>
      <c r="AU1375" s="16"/>
      <c r="AV1375" s="16"/>
      <c r="AW1375" s="16"/>
      <c r="AX1375" s="16"/>
      <c r="AY1375" s="16"/>
      <c r="AZ1375" s="16"/>
      <c r="BA1375" s="16"/>
      <c r="BB1375" s="16"/>
      <c r="BC1375" s="16"/>
      <c r="BD1375" s="16"/>
      <c r="BE1375" s="16"/>
      <c r="BF1375" s="16"/>
      <c r="BG1375" s="16"/>
      <c r="BH1375" s="16"/>
      <c r="BI1375" s="16"/>
      <c r="BJ1375" s="16"/>
      <c r="BK1375" s="16"/>
      <c r="BL1375" s="16"/>
      <c r="BM1375" s="16"/>
      <c r="BN1375" s="16"/>
      <c r="BO1375" s="16"/>
      <c r="BP1375" s="16"/>
      <c r="BQ1375" s="16"/>
    </row>
    <row r="1376" spans="2:69" x14ac:dyDescent="0.25">
      <c r="B1376" s="23" t="s">
        <v>70</v>
      </c>
      <c r="C1376" s="16"/>
      <c r="D1376" s="16"/>
      <c r="E1376" s="16"/>
      <c r="F1376" s="16"/>
      <c r="G1376" s="16"/>
      <c r="H1376" s="16"/>
      <c r="I1376" s="16"/>
      <c r="J1376" s="16"/>
      <c r="K1376" s="16"/>
      <c r="L1376" s="16"/>
      <c r="M1376" s="16"/>
      <c r="N1376" s="16"/>
      <c r="O1376" s="16"/>
      <c r="P1376" s="16"/>
      <c r="Q1376" s="16"/>
      <c r="R1376" s="16"/>
      <c r="S1376" s="16"/>
      <c r="T1376" s="16"/>
      <c r="U1376" s="16"/>
      <c r="V1376" s="16"/>
      <c r="W1376" s="16"/>
      <c r="X1376" s="16"/>
      <c r="Y1376" s="16"/>
      <c r="Z1376" s="16"/>
      <c r="AA1376" s="16"/>
      <c r="AB1376" s="16"/>
      <c r="AC1376" s="16"/>
      <c r="AD1376" s="16"/>
      <c r="AE1376" s="16"/>
      <c r="AF1376" s="16"/>
      <c r="AG1376" s="16"/>
      <c r="AH1376" s="16"/>
      <c r="AI1376" s="16"/>
      <c r="AJ1376" s="16"/>
      <c r="AK1376" s="16"/>
      <c r="AL1376" s="16"/>
      <c r="AM1376" s="16"/>
      <c r="AN1376" s="16"/>
      <c r="AO1376" s="16"/>
      <c r="AP1376" s="16"/>
      <c r="AQ1376" s="16"/>
      <c r="AR1376" s="16"/>
      <c r="AS1376" s="16"/>
      <c r="AT1376" s="16"/>
      <c r="AU1376" s="16"/>
      <c r="AV1376" s="16"/>
      <c r="AW1376" s="16"/>
      <c r="AX1376" s="16"/>
      <c r="AY1376" s="16"/>
      <c r="AZ1376" s="16"/>
      <c r="BA1376" s="16"/>
      <c r="BB1376" s="16"/>
      <c r="BC1376" s="16"/>
      <c r="BD1376" s="16"/>
      <c r="BE1376" s="16"/>
      <c r="BF1376" s="16"/>
      <c r="BG1376" s="16"/>
      <c r="BH1376" s="16"/>
      <c r="BI1376" s="16"/>
      <c r="BJ1376" s="16"/>
      <c r="BK1376" s="16"/>
      <c r="BL1376" s="16"/>
      <c r="BM1376" s="16"/>
      <c r="BN1376" s="16"/>
      <c r="BO1376" s="16"/>
      <c r="BP1376" s="16"/>
      <c r="BQ1376" s="16"/>
    </row>
    <row r="1377" spans="2:69" x14ac:dyDescent="0.25">
      <c r="B1377" t="s">
        <v>622</v>
      </c>
      <c r="C1377" s="16">
        <v>0.135673624288425</v>
      </c>
      <c r="D1377" s="16">
        <v>0.163690476190476</v>
      </c>
      <c r="E1377" s="16">
        <v>0.17289073305670799</v>
      </c>
      <c r="F1377" s="16">
        <v>0.16563467492260101</v>
      </c>
      <c r="G1377" s="16">
        <v>0.22238372093023301</v>
      </c>
      <c r="H1377" s="16">
        <v>5.31107738998483E-2</v>
      </c>
      <c r="I1377" s="16">
        <v>9.5838587641866299E-2</v>
      </c>
      <c r="J1377" s="16">
        <v>0.15656565656565699</v>
      </c>
      <c r="K1377" s="16">
        <v>0.33613445378151302</v>
      </c>
      <c r="L1377" s="16">
        <v>2.6548672566371698E-2</v>
      </c>
      <c r="M1377" s="16"/>
      <c r="N1377" s="16">
        <v>2.7710843373493999E-2</v>
      </c>
      <c r="O1377" s="16">
        <v>5.7142857142857099E-2</v>
      </c>
      <c r="P1377" s="16">
        <v>0.11588785046729</v>
      </c>
      <c r="Q1377" s="16">
        <v>0.19416058394160601</v>
      </c>
      <c r="R1377" s="16"/>
      <c r="S1377" s="16">
        <v>9.5057034220532299E-2</v>
      </c>
      <c r="T1377" s="16">
        <v>0.11004784688995201</v>
      </c>
      <c r="U1377" s="16">
        <v>0.12068965517241401</v>
      </c>
      <c r="V1377" s="16">
        <v>8.2922013820335594E-2</v>
      </c>
      <c r="W1377" s="16">
        <v>0.137149028077754</v>
      </c>
      <c r="X1377" s="16">
        <v>0.17961165048543701</v>
      </c>
      <c r="Y1377" s="16">
        <v>0.24477611940298499</v>
      </c>
      <c r="Z1377" s="16"/>
      <c r="AA1377" s="16">
        <v>0.231823599523242</v>
      </c>
      <c r="AB1377" s="16">
        <v>9.0757238307349705E-2</v>
      </c>
      <c r="AC1377" s="16"/>
      <c r="AD1377" s="16">
        <v>0.12695035460992901</v>
      </c>
      <c r="AE1377" s="16">
        <v>0.13886010362694301</v>
      </c>
      <c r="AF1377" s="16"/>
      <c r="AG1377" s="16">
        <v>7.2332015810276706E-2</v>
      </c>
      <c r="AH1377" s="16">
        <v>0.19416058394160601</v>
      </c>
      <c r="AI1377" s="16"/>
      <c r="AJ1377" s="16">
        <v>0.20425706099058499</v>
      </c>
      <c r="AK1377" s="16">
        <v>7.6406084188185397E-2</v>
      </c>
      <c r="AL1377" s="16"/>
      <c r="AM1377" s="16">
        <v>3.7383177570093497E-2</v>
      </c>
      <c r="AN1377" s="16">
        <v>7.1884984025559095E-2</v>
      </c>
      <c r="AO1377" s="16">
        <v>0.10579243765084501</v>
      </c>
      <c r="AP1377" s="16">
        <v>0.289539748953975</v>
      </c>
      <c r="AQ1377" s="16"/>
      <c r="AR1377" s="16">
        <v>0.16855345911949701</v>
      </c>
      <c r="AS1377" s="16">
        <v>0.121467391304348</v>
      </c>
      <c r="AT1377" s="16"/>
      <c r="AU1377" s="16">
        <v>0.173859432799014</v>
      </c>
      <c r="AV1377" s="16">
        <v>0.1287284144427</v>
      </c>
      <c r="AW1377" s="16"/>
      <c r="AX1377" s="16">
        <v>0.21083627797408699</v>
      </c>
      <c r="AY1377" s="16">
        <v>0.121239538565935</v>
      </c>
      <c r="AZ1377" s="16"/>
      <c r="BA1377" s="16">
        <v>0.198895027624309</v>
      </c>
      <c r="BB1377" s="16">
        <v>0.13101059494702499</v>
      </c>
      <c r="BC1377" s="16"/>
      <c r="BD1377" s="16">
        <v>0.169633507853403</v>
      </c>
      <c r="BE1377" s="16">
        <v>0.12815758980301301</v>
      </c>
      <c r="BF1377" s="16"/>
      <c r="BG1377" s="16">
        <v>0.21959459459459499</v>
      </c>
      <c r="BH1377" s="16">
        <v>0.130679533574588</v>
      </c>
      <c r="BI1377" s="16"/>
      <c r="BJ1377" s="16">
        <v>0.27243589743589702</v>
      </c>
      <c r="BK1377" s="16">
        <v>0.11730520878174799</v>
      </c>
      <c r="BL1377" s="16"/>
      <c r="BM1377" s="16">
        <v>0.22278481012658199</v>
      </c>
      <c r="BN1377" s="16">
        <v>0.12861538461538499</v>
      </c>
      <c r="BO1377" s="16"/>
      <c r="BP1377" s="16">
        <v>0.14403973509933801</v>
      </c>
      <c r="BQ1377" s="16">
        <v>0.134590655807973</v>
      </c>
    </row>
    <row r="1378" spans="2:69" x14ac:dyDescent="0.25">
      <c r="B1378" t="s">
        <v>623</v>
      </c>
      <c r="C1378" s="16">
        <v>0.25028462998102502</v>
      </c>
      <c r="D1378" s="16">
        <v>0.25446428571428598</v>
      </c>
      <c r="E1378" s="16">
        <v>0.318118948824343</v>
      </c>
      <c r="F1378" s="16">
        <v>0.34520123839009298</v>
      </c>
      <c r="G1378" s="16">
        <v>0.30087209302325602</v>
      </c>
      <c r="H1378" s="16">
        <v>0.176024279210926</v>
      </c>
      <c r="I1378" s="16">
        <v>0.17276166456494299</v>
      </c>
      <c r="J1378" s="16">
        <v>0.26262626262626299</v>
      </c>
      <c r="K1378" s="16">
        <v>0.28571428571428598</v>
      </c>
      <c r="L1378" s="16">
        <v>0.29203539823008901</v>
      </c>
      <c r="M1378" s="16"/>
      <c r="N1378" s="16">
        <v>0.118072289156627</v>
      </c>
      <c r="O1378" s="16">
        <v>0.206349206349206</v>
      </c>
      <c r="P1378" s="16">
        <v>0.27289719626168202</v>
      </c>
      <c r="Q1378" s="16">
        <v>0.291605839416058</v>
      </c>
      <c r="R1378" s="16"/>
      <c r="S1378" s="16">
        <v>0.195817490494297</v>
      </c>
      <c r="T1378" s="16">
        <v>0.25358851674641097</v>
      </c>
      <c r="U1378" s="16">
        <v>0.27370689655172398</v>
      </c>
      <c r="V1378" s="16">
        <v>0.20533070088845001</v>
      </c>
      <c r="W1378" s="16">
        <v>0.29697624190064797</v>
      </c>
      <c r="X1378" s="16">
        <v>0.32524271844660202</v>
      </c>
      <c r="Y1378" s="16">
        <v>0.23134328358209</v>
      </c>
      <c r="Z1378" s="16"/>
      <c r="AA1378" s="16">
        <v>0.32002383790226502</v>
      </c>
      <c r="AB1378" s="16">
        <v>0.217706013363029</v>
      </c>
      <c r="AC1378" s="16"/>
      <c r="AD1378" s="16">
        <v>0.23404255319148901</v>
      </c>
      <c r="AE1378" s="16">
        <v>0.256217616580311</v>
      </c>
      <c r="AF1378" s="16"/>
      <c r="AG1378" s="16">
        <v>0.205533596837945</v>
      </c>
      <c r="AH1378" s="16">
        <v>0.291605839416058</v>
      </c>
      <c r="AI1378" s="16"/>
      <c r="AJ1378" s="16">
        <v>0.26401964797380301</v>
      </c>
      <c r="AK1378" s="16">
        <v>0.238415281216838</v>
      </c>
      <c r="AL1378" s="16"/>
      <c r="AM1378" s="16">
        <v>9.34579439252336E-2</v>
      </c>
      <c r="AN1378" s="16">
        <v>0.17012779552715701</v>
      </c>
      <c r="AO1378" s="16">
        <v>0.26910699919549502</v>
      </c>
      <c r="AP1378" s="16">
        <v>0.33723849372384901</v>
      </c>
      <c r="AQ1378" s="16"/>
      <c r="AR1378" s="16">
        <v>0.29433962264150898</v>
      </c>
      <c r="AS1378" s="16">
        <v>0.23125000000000001</v>
      </c>
      <c r="AT1378" s="16"/>
      <c r="AU1378" s="16">
        <v>0.25893958076448798</v>
      </c>
      <c r="AV1378" s="16">
        <v>0.24871047320026901</v>
      </c>
      <c r="AW1378" s="16"/>
      <c r="AX1378" s="16">
        <v>0.303886925795053</v>
      </c>
      <c r="AY1378" s="16">
        <v>0.23999095227324099</v>
      </c>
      <c r="AZ1378" s="16"/>
      <c r="BA1378" s="16">
        <v>0.22651933701657501</v>
      </c>
      <c r="BB1378" s="16">
        <v>0.25203748981255097</v>
      </c>
      <c r="BC1378" s="16"/>
      <c r="BD1378" s="16">
        <v>0.26073298429319403</v>
      </c>
      <c r="BE1378" s="16">
        <v>0.24797219003476201</v>
      </c>
      <c r="BF1378" s="16"/>
      <c r="BG1378" s="16">
        <v>0.29729729729729698</v>
      </c>
      <c r="BH1378" s="16">
        <v>0.24748693204664299</v>
      </c>
      <c r="BI1378" s="16"/>
      <c r="BJ1378" s="16">
        <v>0.33814102564102599</v>
      </c>
      <c r="BK1378" s="16">
        <v>0.23848471803702101</v>
      </c>
      <c r="BL1378" s="16"/>
      <c r="BM1378" s="16">
        <v>0.28607594936708902</v>
      </c>
      <c r="BN1378" s="16">
        <v>0.24738461538461501</v>
      </c>
      <c r="BO1378" s="16"/>
      <c r="BP1378" s="16">
        <v>0.28476821192052998</v>
      </c>
      <c r="BQ1378" s="16">
        <v>0.245820831547364</v>
      </c>
    </row>
    <row r="1379" spans="2:69" x14ac:dyDescent="0.25">
      <c r="B1379" t="s">
        <v>624</v>
      </c>
      <c r="C1379" s="16">
        <v>0.185199240986717</v>
      </c>
      <c r="D1379" s="16">
        <v>0.230654761904762</v>
      </c>
      <c r="E1379" s="16">
        <v>0.195020746887967</v>
      </c>
      <c r="F1379" s="16">
        <v>0.123839009287926</v>
      </c>
      <c r="G1379" s="16">
        <v>0.113372093023256</v>
      </c>
      <c r="H1379" s="16">
        <v>0.19575113808801201</v>
      </c>
      <c r="I1379" s="16">
        <v>0.25472887767969699</v>
      </c>
      <c r="J1379" s="16">
        <v>0.18181818181818199</v>
      </c>
      <c r="K1379" s="16">
        <v>7.5630252100840303E-2</v>
      </c>
      <c r="L1379" s="16">
        <v>0.15044247787610601</v>
      </c>
      <c r="M1379" s="16"/>
      <c r="N1379" s="16">
        <v>0.13855421686746999</v>
      </c>
      <c r="O1379" s="16">
        <v>0.19682539682539699</v>
      </c>
      <c r="P1379" s="16">
        <v>0.21682242990654199</v>
      </c>
      <c r="Q1379" s="16">
        <v>0.184306569343066</v>
      </c>
      <c r="R1379" s="16"/>
      <c r="S1379" s="16">
        <v>0.16539923954372601</v>
      </c>
      <c r="T1379" s="16">
        <v>0.18181818181818199</v>
      </c>
      <c r="U1379" s="16">
        <v>0.22844827586206901</v>
      </c>
      <c r="V1379" s="16">
        <v>0.186574531095755</v>
      </c>
      <c r="W1379" s="16">
        <v>0.22786177105831501</v>
      </c>
      <c r="X1379" s="16">
        <v>0.172815533980583</v>
      </c>
      <c r="Y1379" s="16">
        <v>0.14626865671641801</v>
      </c>
      <c r="Z1379" s="16"/>
      <c r="AA1379" s="16">
        <v>0.18951132300357601</v>
      </c>
      <c r="AB1379" s="16">
        <v>0.183184855233853</v>
      </c>
      <c r="AC1379" s="16"/>
      <c r="AD1379" s="16">
        <v>0.180851063829787</v>
      </c>
      <c r="AE1379" s="16">
        <v>0.186787564766839</v>
      </c>
      <c r="AF1379" s="16"/>
      <c r="AG1379" s="16">
        <v>0.18616600790513799</v>
      </c>
      <c r="AH1379" s="16">
        <v>0.184306569343066</v>
      </c>
      <c r="AI1379" s="16"/>
      <c r="AJ1379" s="16">
        <v>0.189930413426115</v>
      </c>
      <c r="AK1379" s="16">
        <v>0.18111071807569901</v>
      </c>
      <c r="AL1379" s="16"/>
      <c r="AM1379" s="16">
        <v>8.7227414330218106E-2</v>
      </c>
      <c r="AN1379" s="16">
        <v>0.152555910543131</v>
      </c>
      <c r="AO1379" s="16">
        <v>0.212791633145615</v>
      </c>
      <c r="AP1379" s="16">
        <v>0.18828451882845201</v>
      </c>
      <c r="AQ1379" s="16"/>
      <c r="AR1379" s="16">
        <v>0.19811320754716999</v>
      </c>
      <c r="AS1379" s="16">
        <v>0.179619565217391</v>
      </c>
      <c r="AT1379" s="16"/>
      <c r="AU1379" s="16">
        <v>0.18618988902589401</v>
      </c>
      <c r="AV1379" s="16">
        <v>0.18501906257008299</v>
      </c>
      <c r="AW1379" s="16"/>
      <c r="AX1379" s="16">
        <v>0.16961130742049499</v>
      </c>
      <c r="AY1379" s="16">
        <v>0.18819271657995901</v>
      </c>
      <c r="AZ1379" s="16"/>
      <c r="BA1379" s="16">
        <v>0.19613259668508301</v>
      </c>
      <c r="BB1379" s="16">
        <v>0.18439282803585999</v>
      </c>
      <c r="BC1379" s="16"/>
      <c r="BD1379" s="16">
        <v>0.20104712041884801</v>
      </c>
      <c r="BE1379" s="16">
        <v>0.18169177288528399</v>
      </c>
      <c r="BF1379" s="16"/>
      <c r="BG1379" s="16">
        <v>0.20270270270270299</v>
      </c>
      <c r="BH1379" s="16">
        <v>0.184157619622035</v>
      </c>
      <c r="BI1379" s="16"/>
      <c r="BJ1379" s="16">
        <v>0.16185897435897401</v>
      </c>
      <c r="BK1379" s="16">
        <v>0.18833405079638399</v>
      </c>
      <c r="BL1379" s="16"/>
      <c r="BM1379" s="16">
        <v>0.15949367088607599</v>
      </c>
      <c r="BN1379" s="16">
        <v>0.187282051282051</v>
      </c>
      <c r="BO1379" s="16"/>
      <c r="BP1379" s="16">
        <v>0.23675496688741701</v>
      </c>
      <c r="BQ1379" s="16">
        <v>0.17852550364337799</v>
      </c>
    </row>
    <row r="1380" spans="2:69" x14ac:dyDescent="0.25">
      <c r="B1380" t="s">
        <v>625</v>
      </c>
      <c r="C1380" s="16">
        <v>0.159962049335863</v>
      </c>
      <c r="D1380" s="16">
        <v>0.12648809523809501</v>
      </c>
      <c r="E1380" s="16">
        <v>0.18118948824343001</v>
      </c>
      <c r="F1380" s="16">
        <v>0.16718266253870001</v>
      </c>
      <c r="G1380" s="16">
        <v>6.3953488372092998E-2</v>
      </c>
      <c r="H1380" s="16">
        <v>0.24962063732928699</v>
      </c>
      <c r="I1380" s="16">
        <v>0.117276166456494</v>
      </c>
      <c r="J1380" s="16">
        <v>0.11616161616161599</v>
      </c>
      <c r="K1380" s="16">
        <v>0.10084033613445401</v>
      </c>
      <c r="L1380" s="16">
        <v>0.15929203539823</v>
      </c>
      <c r="M1380" s="16"/>
      <c r="N1380" s="16">
        <v>0.19759036144578301</v>
      </c>
      <c r="O1380" s="16">
        <v>0.22222222222222199</v>
      </c>
      <c r="P1380" s="16">
        <v>0.17476635514018701</v>
      </c>
      <c r="Q1380" s="16">
        <v>0.12846715328467201</v>
      </c>
      <c r="R1380" s="16"/>
      <c r="S1380" s="16">
        <v>0.184410646387833</v>
      </c>
      <c r="T1380" s="16">
        <v>0.18899521531100499</v>
      </c>
      <c r="U1380" s="16">
        <v>0.163793103448276</v>
      </c>
      <c r="V1380" s="16">
        <v>0.17077986179664401</v>
      </c>
      <c r="W1380" s="16">
        <v>0.16414686825054001</v>
      </c>
      <c r="X1380" s="16">
        <v>0.14368932038835</v>
      </c>
      <c r="Y1380" s="16">
        <v>0.125373134328358</v>
      </c>
      <c r="Z1380" s="16"/>
      <c r="AA1380" s="16">
        <v>0.112634088200238</v>
      </c>
      <c r="AB1380" s="16">
        <v>0.18207126948775099</v>
      </c>
      <c r="AC1380" s="16"/>
      <c r="AD1380" s="16">
        <v>0.17801418439716299</v>
      </c>
      <c r="AE1380" s="16">
        <v>0.15336787564766799</v>
      </c>
      <c r="AF1380" s="16"/>
      <c r="AG1380" s="16">
        <v>0.194071146245059</v>
      </c>
      <c r="AH1380" s="16">
        <v>0.12846715328467201</v>
      </c>
      <c r="AI1380" s="16"/>
      <c r="AJ1380" s="16">
        <v>0.13835448219402399</v>
      </c>
      <c r="AK1380" s="16">
        <v>0.17863459497700701</v>
      </c>
      <c r="AL1380" s="16"/>
      <c r="AM1380" s="16">
        <v>0.14330218068535799</v>
      </c>
      <c r="AN1380" s="16">
        <v>0.196485623003195</v>
      </c>
      <c r="AO1380" s="16">
        <v>0.17900241351568799</v>
      </c>
      <c r="AP1380" s="16">
        <v>8.6192468619246898E-2</v>
      </c>
      <c r="AQ1380" s="16"/>
      <c r="AR1380" s="16">
        <v>0.12955974842767301</v>
      </c>
      <c r="AS1380" s="16">
        <v>0.17309782608695701</v>
      </c>
      <c r="AT1380" s="16"/>
      <c r="AU1380" s="16">
        <v>0.156596794081381</v>
      </c>
      <c r="AV1380" s="16">
        <v>0.16057411975779301</v>
      </c>
      <c r="AW1380" s="16"/>
      <c r="AX1380" s="16">
        <v>0.13074204946996501</v>
      </c>
      <c r="AY1380" s="16">
        <v>0.16557339968333001</v>
      </c>
      <c r="AZ1380" s="16"/>
      <c r="BA1380" s="16">
        <v>0.13259668508287301</v>
      </c>
      <c r="BB1380" s="16">
        <v>0.16198044009779999</v>
      </c>
      <c r="BC1380" s="16"/>
      <c r="BD1380" s="16">
        <v>0.15183246073298401</v>
      </c>
      <c r="BE1380" s="16">
        <v>0.161761297798378</v>
      </c>
      <c r="BF1380" s="16"/>
      <c r="BG1380" s="16">
        <v>0.11824324324324299</v>
      </c>
      <c r="BH1380" s="16">
        <v>0.16244471250502601</v>
      </c>
      <c r="BI1380" s="16"/>
      <c r="BJ1380" s="16">
        <v>8.3333333333333301E-2</v>
      </c>
      <c r="BK1380" s="16">
        <v>0.17025398191993099</v>
      </c>
      <c r="BL1380" s="16"/>
      <c r="BM1380" s="16">
        <v>0.126582278481013</v>
      </c>
      <c r="BN1380" s="16">
        <v>0.16266666666666699</v>
      </c>
      <c r="BO1380" s="16"/>
      <c r="BP1380" s="16">
        <v>0.147350993377483</v>
      </c>
      <c r="BQ1380" s="16">
        <v>0.16159451350192899</v>
      </c>
    </row>
    <row r="1381" spans="2:69" x14ac:dyDescent="0.25">
      <c r="B1381" t="s">
        <v>626</v>
      </c>
      <c r="C1381" s="16">
        <v>0.26888045540797001</v>
      </c>
      <c r="D1381" s="16">
        <v>0.22470238095238099</v>
      </c>
      <c r="E1381" s="16">
        <v>0.13278008298755201</v>
      </c>
      <c r="F1381" s="16">
        <v>0.19814241486068099</v>
      </c>
      <c r="G1381" s="16">
        <v>0.29941860465116299</v>
      </c>
      <c r="H1381" s="16">
        <v>0.32549317147192702</v>
      </c>
      <c r="I1381" s="16">
        <v>0.35939470365699899</v>
      </c>
      <c r="J1381" s="16">
        <v>0.28282828282828298</v>
      </c>
      <c r="K1381" s="16">
        <v>0.20168067226890801</v>
      </c>
      <c r="L1381" s="16">
        <v>0.37168141592920401</v>
      </c>
      <c r="M1381" s="16"/>
      <c r="N1381" s="16">
        <v>0.51807228915662695</v>
      </c>
      <c r="O1381" s="16">
        <v>0.317460317460317</v>
      </c>
      <c r="P1381" s="16">
        <v>0.21962616822429901</v>
      </c>
      <c r="Q1381" s="16">
        <v>0.20145985401459901</v>
      </c>
      <c r="R1381" s="16"/>
      <c r="S1381" s="16">
        <v>0.35931558935361202</v>
      </c>
      <c r="T1381" s="16">
        <v>0.26555023923444998</v>
      </c>
      <c r="U1381" s="16">
        <v>0.21336206896551699</v>
      </c>
      <c r="V1381" s="16">
        <v>0.354392892398815</v>
      </c>
      <c r="W1381" s="16">
        <v>0.173866090712743</v>
      </c>
      <c r="X1381" s="16">
        <v>0.178640776699029</v>
      </c>
      <c r="Y1381" s="16">
        <v>0.25223880597014903</v>
      </c>
      <c r="Z1381" s="16"/>
      <c r="AA1381" s="16">
        <v>0.14600715137067899</v>
      </c>
      <c r="AB1381" s="16">
        <v>0.32628062360801802</v>
      </c>
      <c r="AC1381" s="16"/>
      <c r="AD1381" s="16">
        <v>0.280141843971631</v>
      </c>
      <c r="AE1381" s="16">
        <v>0.26476683937823797</v>
      </c>
      <c r="AF1381" s="16"/>
      <c r="AG1381" s="16">
        <v>0.341897233201581</v>
      </c>
      <c r="AH1381" s="16">
        <v>0.20145985401459901</v>
      </c>
      <c r="AI1381" s="16"/>
      <c r="AJ1381" s="16">
        <v>0.20343839541547301</v>
      </c>
      <c r="AK1381" s="16">
        <v>0.325433321542271</v>
      </c>
      <c r="AL1381" s="16"/>
      <c r="AM1381" s="16">
        <v>0.63862928348909698</v>
      </c>
      <c r="AN1381" s="16">
        <v>0.40894568690095801</v>
      </c>
      <c r="AO1381" s="16">
        <v>0.23330651649235701</v>
      </c>
      <c r="AP1381" s="16">
        <v>9.8744769874477001E-2</v>
      </c>
      <c r="AQ1381" s="16"/>
      <c r="AR1381" s="16">
        <v>0.20943396226415101</v>
      </c>
      <c r="AS1381" s="16">
        <v>0.29456521739130398</v>
      </c>
      <c r="AT1381" s="16"/>
      <c r="AU1381" s="16">
        <v>0.22441430332922299</v>
      </c>
      <c r="AV1381" s="16">
        <v>0.27696793002915499</v>
      </c>
      <c r="AW1381" s="16"/>
      <c r="AX1381" s="16">
        <v>0.18492343934040001</v>
      </c>
      <c r="AY1381" s="16">
        <v>0.28500339289753501</v>
      </c>
      <c r="AZ1381" s="16"/>
      <c r="BA1381" s="16">
        <v>0.24585635359116001</v>
      </c>
      <c r="BB1381" s="16">
        <v>0.27057864710676399</v>
      </c>
      <c r="BC1381" s="16"/>
      <c r="BD1381" s="16">
        <v>0.21675392670157101</v>
      </c>
      <c r="BE1381" s="16">
        <v>0.280417149478563</v>
      </c>
      <c r="BF1381" s="16"/>
      <c r="BG1381" s="16">
        <v>0.162162162162162</v>
      </c>
      <c r="BH1381" s="16">
        <v>0.275231202251709</v>
      </c>
      <c r="BI1381" s="16"/>
      <c r="BJ1381" s="16">
        <v>0.144230769230769</v>
      </c>
      <c r="BK1381" s="16">
        <v>0.28562204046491602</v>
      </c>
      <c r="BL1381" s="16"/>
      <c r="BM1381" s="16">
        <v>0.20506329113924099</v>
      </c>
      <c r="BN1381" s="16">
        <v>0.27405128205128199</v>
      </c>
      <c r="BO1381" s="16"/>
      <c r="BP1381" s="16">
        <v>0.18708609271523199</v>
      </c>
      <c r="BQ1381" s="16">
        <v>0.27946849549935698</v>
      </c>
    </row>
    <row r="1382" spans="2:69" x14ac:dyDescent="0.25">
      <c r="C1382" s="16"/>
      <c r="D1382" s="16"/>
      <c r="E1382" s="16"/>
      <c r="F1382" s="16"/>
      <c r="G1382" s="16"/>
      <c r="H1382" s="16"/>
      <c r="I1382" s="16"/>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row>
    <row r="1383" spans="2:69" x14ac:dyDescent="0.25">
      <c r="B1383" s="6" t="s">
        <v>628</v>
      </c>
      <c r="C1383" s="16"/>
      <c r="D1383" s="16"/>
      <c r="E1383" s="16"/>
      <c r="F1383" s="16"/>
      <c r="G1383" s="16"/>
      <c r="H1383" s="16"/>
      <c r="I1383" s="16"/>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c r="BC1383" s="16"/>
      <c r="BD1383" s="16"/>
      <c r="BE1383" s="16"/>
      <c r="BF1383" s="16"/>
      <c r="BG1383" s="16"/>
      <c r="BH1383" s="16"/>
      <c r="BI1383" s="16"/>
      <c r="BJ1383" s="16"/>
      <c r="BK1383" s="16"/>
      <c r="BL1383" s="16"/>
      <c r="BM1383" s="16"/>
      <c r="BN1383" s="16"/>
      <c r="BO1383" s="16"/>
      <c r="BP1383" s="16"/>
      <c r="BQ1383" s="16"/>
    </row>
    <row r="1384" spans="2:69" x14ac:dyDescent="0.25">
      <c r="B1384" s="23" t="s">
        <v>70</v>
      </c>
      <c r="C1384" s="16"/>
      <c r="D1384" s="16"/>
      <c r="E1384" s="16"/>
      <c r="F1384" s="16"/>
      <c r="G1384" s="16"/>
      <c r="H1384" s="16"/>
      <c r="I1384" s="16"/>
      <c r="J1384" s="16"/>
      <c r="K1384" s="16"/>
      <c r="L1384" s="16"/>
      <c r="M1384" s="16"/>
      <c r="N1384" s="16"/>
      <c r="O1384" s="16"/>
      <c r="P1384" s="16"/>
      <c r="Q1384" s="16"/>
      <c r="R1384" s="16"/>
      <c r="S1384" s="16"/>
      <c r="T1384" s="16"/>
      <c r="U1384" s="16"/>
      <c r="V1384" s="16"/>
      <c r="W1384" s="16"/>
      <c r="X1384" s="16"/>
      <c r="Y1384" s="16"/>
      <c r="Z1384" s="16"/>
      <c r="AA1384" s="16"/>
      <c r="AB1384" s="16"/>
      <c r="AC1384" s="16"/>
      <c r="AD1384" s="16"/>
      <c r="AE1384" s="16"/>
      <c r="AF1384" s="16"/>
      <c r="AG1384" s="16"/>
      <c r="AH1384" s="16"/>
      <c r="AI1384" s="16"/>
      <c r="AJ1384" s="16"/>
      <c r="AK1384" s="16"/>
      <c r="AL1384" s="16"/>
      <c r="AM1384" s="16"/>
      <c r="AN1384" s="16"/>
      <c r="AO1384" s="16"/>
      <c r="AP1384" s="16"/>
      <c r="AQ1384" s="16"/>
      <c r="AR1384" s="16"/>
      <c r="AS1384" s="16"/>
      <c r="AT1384" s="16"/>
      <c r="AU1384" s="16"/>
      <c r="AV1384" s="16"/>
      <c r="AW1384" s="16"/>
      <c r="AX1384" s="16"/>
      <c r="AY1384" s="16"/>
      <c r="AZ1384" s="16"/>
      <c r="BA1384" s="16"/>
      <c r="BB1384" s="16"/>
      <c r="BC1384" s="16"/>
      <c r="BD1384" s="16"/>
      <c r="BE1384" s="16"/>
      <c r="BF1384" s="16"/>
      <c r="BG1384" s="16"/>
      <c r="BH1384" s="16"/>
      <c r="BI1384" s="16"/>
      <c r="BJ1384" s="16"/>
      <c r="BK1384" s="16"/>
      <c r="BL1384" s="16"/>
      <c r="BM1384" s="16"/>
      <c r="BN1384" s="16"/>
      <c r="BO1384" s="16"/>
      <c r="BP1384" s="16"/>
      <c r="BQ1384" s="16"/>
    </row>
    <row r="1385" spans="2:69" x14ac:dyDescent="0.25">
      <c r="B1385" t="s">
        <v>38</v>
      </c>
      <c r="C1385" s="16">
        <v>0.233776091081594</v>
      </c>
      <c r="D1385" s="16">
        <v>0.25</v>
      </c>
      <c r="E1385" s="16">
        <v>0.21161825726141101</v>
      </c>
      <c r="F1385" s="16">
        <v>0.24148606811145501</v>
      </c>
      <c r="G1385" s="16">
        <v>0.377906976744186</v>
      </c>
      <c r="H1385" s="16">
        <v>0.13581183611532599</v>
      </c>
      <c r="I1385" s="16">
        <v>0.230769230769231</v>
      </c>
      <c r="J1385" s="16">
        <v>0.26767676767676801</v>
      </c>
      <c r="K1385" s="16">
        <v>0.52941176470588203</v>
      </c>
      <c r="L1385" s="16">
        <v>0.15044247787610601</v>
      </c>
      <c r="M1385" s="16"/>
      <c r="N1385" s="16">
        <v>4.81927710843374E-2</v>
      </c>
      <c r="O1385" s="16">
        <v>0.114285714285714</v>
      </c>
      <c r="P1385" s="16">
        <v>0.23084112149532701</v>
      </c>
      <c r="Q1385" s="16">
        <v>0.318613138686131</v>
      </c>
      <c r="R1385" s="16"/>
      <c r="S1385" s="16">
        <v>0.15399239543726201</v>
      </c>
      <c r="T1385" s="16">
        <v>0.200956937799043</v>
      </c>
      <c r="U1385" s="16">
        <v>0.25215517241379298</v>
      </c>
      <c r="V1385" s="16">
        <v>0.15992102665350399</v>
      </c>
      <c r="W1385" s="16">
        <v>0.23758099352051801</v>
      </c>
      <c r="X1385" s="16">
        <v>0.321359223300971</v>
      </c>
      <c r="Y1385" s="16">
        <v>0.34029850746268703</v>
      </c>
      <c r="Z1385" s="16"/>
      <c r="AA1385" s="16">
        <v>0.35399284862932101</v>
      </c>
      <c r="AB1385" s="16">
        <v>0.17761692650334099</v>
      </c>
      <c r="AC1385" s="16"/>
      <c r="AD1385" s="16">
        <v>0.208510638297872</v>
      </c>
      <c r="AE1385" s="16">
        <v>0.24300518134714999</v>
      </c>
      <c r="AF1385" s="16"/>
      <c r="AG1385" s="16">
        <v>0.14189723320158101</v>
      </c>
      <c r="AH1385" s="16">
        <v>0.318613138686131</v>
      </c>
      <c r="AI1385" s="16"/>
      <c r="AJ1385" s="16">
        <v>0.32378223495702002</v>
      </c>
      <c r="AK1385" s="16">
        <v>0.155995755217545</v>
      </c>
      <c r="AL1385" s="16"/>
      <c r="AM1385" s="16">
        <v>8.7227414330218106E-2</v>
      </c>
      <c r="AN1385" s="16">
        <v>0.146166134185304</v>
      </c>
      <c r="AO1385" s="16">
        <v>0.20152855993564001</v>
      </c>
      <c r="AP1385" s="16">
        <v>0.43012552301255202</v>
      </c>
      <c r="AQ1385" s="16"/>
      <c r="AR1385" s="16">
        <v>0.31949685534591199</v>
      </c>
      <c r="AS1385" s="16">
        <v>0.196739130434783</v>
      </c>
      <c r="AT1385" s="16"/>
      <c r="AU1385" s="16">
        <v>0.29963008631319399</v>
      </c>
      <c r="AV1385" s="16">
        <v>0.221798609553712</v>
      </c>
      <c r="AW1385" s="16"/>
      <c r="AX1385" s="16">
        <v>0.35100117785630203</v>
      </c>
      <c r="AY1385" s="16">
        <v>0.21126441981452199</v>
      </c>
      <c r="AZ1385" s="16"/>
      <c r="BA1385" s="16">
        <v>0.301104972375691</v>
      </c>
      <c r="BB1385" s="16">
        <v>0.22881010594946999</v>
      </c>
      <c r="BC1385" s="16"/>
      <c r="BD1385" s="16">
        <v>0.28272251308900498</v>
      </c>
      <c r="BE1385" s="16">
        <v>0.222943221320973</v>
      </c>
      <c r="BF1385" s="16"/>
      <c r="BG1385" s="16">
        <v>0.42229729729729698</v>
      </c>
      <c r="BH1385" s="16">
        <v>0.22255729794933701</v>
      </c>
      <c r="BI1385" s="16"/>
      <c r="BJ1385" s="16">
        <v>0.47435897435897401</v>
      </c>
      <c r="BK1385" s="16">
        <v>0.201463624623332</v>
      </c>
      <c r="BL1385" s="16"/>
      <c r="BM1385" s="16">
        <v>0.42025316455696199</v>
      </c>
      <c r="BN1385" s="16">
        <v>0.21866666666666701</v>
      </c>
      <c r="BO1385" s="16"/>
      <c r="BP1385" s="16">
        <v>0.27649006622516598</v>
      </c>
      <c r="BQ1385" s="16">
        <v>0.22824689241320201</v>
      </c>
    </row>
    <row r="1386" spans="2:69" x14ac:dyDescent="0.25">
      <c r="B1386" t="s">
        <v>39</v>
      </c>
      <c r="C1386" s="16">
        <v>0.42998102466793198</v>
      </c>
      <c r="D1386" s="16">
        <v>0.51339285714285698</v>
      </c>
      <c r="E1386" s="16">
        <v>0.57261410788381695</v>
      </c>
      <c r="F1386" s="16">
        <v>0.448916408668731</v>
      </c>
      <c r="G1386" s="16">
        <v>0.206395348837209</v>
      </c>
      <c r="H1386" s="16">
        <v>0.52503793626707096</v>
      </c>
      <c r="I1386" s="16">
        <v>0.31147540983606598</v>
      </c>
      <c r="J1386" s="16">
        <v>0.35858585858585901</v>
      </c>
      <c r="K1386" s="16">
        <v>0.218487394957983</v>
      </c>
      <c r="L1386" s="16">
        <v>0.34513274336283201</v>
      </c>
      <c r="M1386" s="16"/>
      <c r="N1386" s="16">
        <v>0.57228915662650603</v>
      </c>
      <c r="O1386" s="16">
        <v>0.48253968253968299</v>
      </c>
      <c r="P1386" s="16">
        <v>0.43644859813084103</v>
      </c>
      <c r="Q1386" s="16">
        <v>0.372262773722628</v>
      </c>
      <c r="R1386" s="16"/>
      <c r="S1386" s="16">
        <v>0.50950570342205304</v>
      </c>
      <c r="T1386" s="16">
        <v>0.46650717703349298</v>
      </c>
      <c r="U1386" s="16">
        <v>0.45689655172413801</v>
      </c>
      <c r="V1386" s="16">
        <v>0.45409674234945702</v>
      </c>
      <c r="W1386" s="16">
        <v>0.44816414686825101</v>
      </c>
      <c r="X1386" s="16">
        <v>0.40485436893203902</v>
      </c>
      <c r="Y1386" s="16">
        <v>0.36716417910447802</v>
      </c>
      <c r="Z1386" s="16"/>
      <c r="AA1386" s="16">
        <v>0.40226460071513698</v>
      </c>
      <c r="AB1386" s="16">
        <v>0.44292873051224901</v>
      </c>
      <c r="AC1386" s="16"/>
      <c r="AD1386" s="16">
        <v>0.44539007092198601</v>
      </c>
      <c r="AE1386" s="16">
        <v>0.42435233160621799</v>
      </c>
      <c r="AF1386" s="16"/>
      <c r="AG1386" s="16">
        <v>0.49249011857707498</v>
      </c>
      <c r="AH1386" s="16">
        <v>0.372262773722628</v>
      </c>
      <c r="AI1386" s="16"/>
      <c r="AJ1386" s="16">
        <v>0.39828080229226398</v>
      </c>
      <c r="AK1386" s="16">
        <v>0.45737530951538702</v>
      </c>
      <c r="AL1386" s="16"/>
      <c r="AM1386" s="16">
        <v>0.55763239875389403</v>
      </c>
      <c r="AN1386" s="16">
        <v>0.43929712460063902</v>
      </c>
      <c r="AO1386" s="16">
        <v>0.441673370876911</v>
      </c>
      <c r="AP1386" s="16">
        <v>0.36234309623430999</v>
      </c>
      <c r="AQ1386" s="16"/>
      <c r="AR1386" s="16">
        <v>0.38050314465408802</v>
      </c>
      <c r="AS1386" s="16">
        <v>0.45135869565217401</v>
      </c>
      <c r="AT1386" s="16"/>
      <c r="AU1386" s="16">
        <v>0.40813810110974102</v>
      </c>
      <c r="AV1386" s="16">
        <v>0.43395380130074002</v>
      </c>
      <c r="AW1386" s="16"/>
      <c r="AX1386" s="16">
        <v>0.34157832744405198</v>
      </c>
      <c r="AY1386" s="16">
        <v>0.44695770187740302</v>
      </c>
      <c r="AZ1386" s="16"/>
      <c r="BA1386" s="16">
        <v>0.34530386740331498</v>
      </c>
      <c r="BB1386" s="16">
        <v>0.43622656886715599</v>
      </c>
      <c r="BC1386" s="16"/>
      <c r="BD1386" s="16">
        <v>0.41989528795811498</v>
      </c>
      <c r="BE1386" s="16">
        <v>0.43221320973348798</v>
      </c>
      <c r="BF1386" s="16"/>
      <c r="BG1386" s="16">
        <v>0.31418918918918898</v>
      </c>
      <c r="BH1386" s="16">
        <v>0.43687173301166099</v>
      </c>
      <c r="BI1386" s="16"/>
      <c r="BJ1386" s="16">
        <v>0.29807692307692302</v>
      </c>
      <c r="BK1386" s="16">
        <v>0.44769694360740397</v>
      </c>
      <c r="BL1386" s="16"/>
      <c r="BM1386" s="16">
        <v>0.28860759493670901</v>
      </c>
      <c r="BN1386" s="16">
        <v>0.44143589743589701</v>
      </c>
      <c r="BO1386" s="16"/>
      <c r="BP1386" s="16">
        <v>0.42052980132450302</v>
      </c>
      <c r="BQ1386" s="16">
        <v>0.43120445777968303</v>
      </c>
    </row>
    <row r="1387" spans="2:69" x14ac:dyDescent="0.25">
      <c r="B1387" t="s">
        <v>68</v>
      </c>
      <c r="C1387" s="16">
        <v>0.33624288425047399</v>
      </c>
      <c r="D1387" s="16">
        <v>0.23660714285714299</v>
      </c>
      <c r="E1387" s="16">
        <v>0.21576763485477199</v>
      </c>
      <c r="F1387" s="16">
        <v>0.30959752321981399</v>
      </c>
      <c r="G1387" s="16">
        <v>0.415697674418605</v>
      </c>
      <c r="H1387" s="16">
        <v>0.339150227617602</v>
      </c>
      <c r="I1387" s="16">
        <v>0.45775535939470402</v>
      </c>
      <c r="J1387" s="16">
        <v>0.37373737373737398</v>
      </c>
      <c r="K1387" s="16">
        <v>0.252100840336134</v>
      </c>
      <c r="L1387" s="16">
        <v>0.50442477876106195</v>
      </c>
      <c r="M1387" s="16"/>
      <c r="N1387" s="16">
        <v>0.37951807228915702</v>
      </c>
      <c r="O1387" s="16">
        <v>0.40317460317460302</v>
      </c>
      <c r="P1387" s="16">
        <v>0.33271028037383199</v>
      </c>
      <c r="Q1387" s="16">
        <v>0.30912408759124099</v>
      </c>
      <c r="R1387" s="16"/>
      <c r="S1387" s="16">
        <v>0.33650190114068401</v>
      </c>
      <c r="T1387" s="16">
        <v>0.33253588516746402</v>
      </c>
      <c r="U1387" s="16">
        <v>0.29094827586206901</v>
      </c>
      <c r="V1387" s="16">
        <v>0.38598223099703799</v>
      </c>
      <c r="W1387" s="16">
        <v>0.31425485961123101</v>
      </c>
      <c r="X1387" s="16">
        <v>0.27378640776698998</v>
      </c>
      <c r="Y1387" s="16">
        <v>0.29253731343283601</v>
      </c>
      <c r="Z1387" s="16"/>
      <c r="AA1387" s="16">
        <v>0.24374255065554201</v>
      </c>
      <c r="AB1387" s="16">
        <v>0.37945434298441</v>
      </c>
      <c r="AC1387" s="16"/>
      <c r="AD1387" s="16">
        <v>0.34609929078014201</v>
      </c>
      <c r="AE1387" s="16">
        <v>0.33264248704663202</v>
      </c>
      <c r="AF1387" s="16"/>
      <c r="AG1387" s="16">
        <v>0.36561264822134398</v>
      </c>
      <c r="AH1387" s="16">
        <v>0.30912408759124099</v>
      </c>
      <c r="AI1387" s="16"/>
      <c r="AJ1387" s="16">
        <v>0.277936962750716</v>
      </c>
      <c r="AK1387" s="16">
        <v>0.38662893526706799</v>
      </c>
      <c r="AL1387" s="16"/>
      <c r="AM1387" s="16">
        <v>0.355140186915888</v>
      </c>
      <c r="AN1387" s="16">
        <v>0.41453674121405698</v>
      </c>
      <c r="AO1387" s="16">
        <v>0.35679806918745</v>
      </c>
      <c r="AP1387" s="16">
        <v>0.20753138075313801</v>
      </c>
      <c r="AQ1387" s="16"/>
      <c r="AR1387" s="16">
        <v>0.3</v>
      </c>
      <c r="AS1387" s="16">
        <v>0.35190217391304301</v>
      </c>
      <c r="AT1387" s="16"/>
      <c r="AU1387" s="16">
        <v>0.29223181257706499</v>
      </c>
      <c r="AV1387" s="16">
        <v>0.34424758914554798</v>
      </c>
      <c r="AW1387" s="16"/>
      <c r="AX1387" s="16">
        <v>0.307420494699647</v>
      </c>
      <c r="AY1387" s="16">
        <v>0.34177787830807499</v>
      </c>
      <c r="AZ1387" s="16"/>
      <c r="BA1387" s="16">
        <v>0.35359116022099402</v>
      </c>
      <c r="BB1387" s="16">
        <v>0.33496332518337402</v>
      </c>
      <c r="BC1387" s="16"/>
      <c r="BD1387" s="16">
        <v>0.29738219895287998</v>
      </c>
      <c r="BE1387" s="16">
        <v>0.34484356894553903</v>
      </c>
      <c r="BF1387" s="16"/>
      <c r="BG1387" s="16">
        <v>0.26351351351351299</v>
      </c>
      <c r="BH1387" s="16">
        <v>0.34057096903900302</v>
      </c>
      <c r="BI1387" s="16"/>
      <c r="BJ1387" s="16">
        <v>0.227564102564103</v>
      </c>
      <c r="BK1387" s="16">
        <v>0.35083943176926402</v>
      </c>
      <c r="BL1387" s="16"/>
      <c r="BM1387" s="16">
        <v>0.291139240506329</v>
      </c>
      <c r="BN1387" s="16">
        <v>0.33989743589743598</v>
      </c>
      <c r="BO1387" s="16"/>
      <c r="BP1387" s="16">
        <v>0.30298013245033101</v>
      </c>
      <c r="BQ1387" s="16">
        <v>0.34054864980711502</v>
      </c>
    </row>
    <row r="1388" spans="2:69" x14ac:dyDescent="0.25">
      <c r="C1388" s="16"/>
      <c r="D1388" s="16"/>
      <c r="E1388" s="16"/>
      <c r="F1388" s="16"/>
      <c r="G1388" s="16"/>
      <c r="H1388" s="16"/>
      <c r="I1388" s="16"/>
      <c r="J1388" s="16"/>
      <c r="K1388" s="16"/>
      <c r="L1388" s="16"/>
      <c r="M1388" s="16"/>
      <c r="N1388" s="16"/>
      <c r="O1388" s="16"/>
      <c r="P1388" s="16"/>
      <c r="Q1388" s="16"/>
      <c r="R1388" s="16"/>
      <c r="S1388" s="16"/>
      <c r="T1388" s="16"/>
      <c r="U1388" s="16"/>
      <c r="V1388" s="16"/>
      <c r="W1388" s="16"/>
      <c r="X1388" s="16"/>
      <c r="Y1388" s="16"/>
      <c r="Z1388" s="16"/>
      <c r="AA1388" s="16"/>
      <c r="AB1388" s="16"/>
      <c r="AC1388" s="16"/>
      <c r="AD1388" s="16"/>
      <c r="AE1388" s="16"/>
      <c r="AF1388" s="16"/>
      <c r="AG1388" s="16"/>
      <c r="AH1388" s="16"/>
      <c r="AI1388" s="16"/>
      <c r="AJ1388" s="16"/>
      <c r="AK1388" s="16"/>
      <c r="AL1388" s="16"/>
      <c r="AM1388" s="16"/>
      <c r="AN1388" s="16"/>
      <c r="AO1388" s="16"/>
      <c r="AP1388" s="16"/>
      <c r="AQ1388" s="16"/>
      <c r="AR1388" s="16"/>
      <c r="AS1388" s="16"/>
      <c r="AT1388" s="16"/>
      <c r="AU1388" s="16"/>
      <c r="AV1388" s="16"/>
      <c r="AW1388" s="16"/>
      <c r="AX1388" s="16"/>
      <c r="AY1388" s="16"/>
      <c r="AZ1388" s="16"/>
      <c r="BA1388" s="16"/>
      <c r="BB1388" s="16"/>
      <c r="BC1388" s="16"/>
      <c r="BD1388" s="16"/>
      <c r="BE1388" s="16"/>
      <c r="BF1388" s="16"/>
      <c r="BG1388" s="16"/>
      <c r="BH1388" s="16"/>
      <c r="BI1388" s="16"/>
      <c r="BJ1388" s="16"/>
      <c r="BK1388" s="16"/>
      <c r="BL1388" s="16"/>
      <c r="BM1388" s="16"/>
      <c r="BN1388" s="16"/>
      <c r="BO1388" s="16"/>
      <c r="BP1388" s="16"/>
      <c r="BQ1388" s="16"/>
    </row>
    <row r="1389" spans="2:69" x14ac:dyDescent="0.25">
      <c r="B1389" s="6" t="s">
        <v>634</v>
      </c>
      <c r="C1389" s="16"/>
      <c r="D1389" s="16"/>
      <c r="E1389" s="16"/>
      <c r="F1389" s="16"/>
      <c r="G1389" s="16"/>
      <c r="H1389" s="16"/>
      <c r="I1389" s="16"/>
      <c r="J1389" s="16"/>
      <c r="K1389" s="16"/>
      <c r="L1389" s="16"/>
      <c r="M1389" s="16"/>
      <c r="N1389" s="16"/>
      <c r="O1389" s="16"/>
      <c r="P1389" s="16"/>
      <c r="Q1389" s="16"/>
      <c r="R1389" s="16"/>
      <c r="S1389" s="16"/>
      <c r="T1389" s="16"/>
      <c r="U1389" s="16"/>
      <c r="V1389" s="16"/>
      <c r="W1389" s="16"/>
      <c r="X1389" s="16"/>
      <c r="Y1389" s="16"/>
      <c r="Z1389" s="16"/>
      <c r="AA1389" s="16"/>
      <c r="AB1389" s="16"/>
      <c r="AC1389" s="16"/>
      <c r="AD1389" s="16"/>
      <c r="AE1389" s="16"/>
      <c r="AF1389" s="16"/>
      <c r="AG1389" s="16"/>
      <c r="AH1389" s="16"/>
      <c r="AI1389" s="16"/>
      <c r="AJ1389" s="16"/>
      <c r="AK1389" s="16"/>
      <c r="AL1389" s="16"/>
      <c r="AM1389" s="16"/>
      <c r="AN1389" s="16"/>
      <c r="AO1389" s="16"/>
      <c r="AP1389" s="16"/>
      <c r="AQ1389" s="16"/>
      <c r="AR1389" s="16"/>
      <c r="AS1389" s="16"/>
      <c r="AT1389" s="16"/>
      <c r="AU1389" s="16"/>
      <c r="AV1389" s="16"/>
      <c r="AW1389" s="16"/>
      <c r="AX1389" s="16"/>
      <c r="AY1389" s="16"/>
      <c r="AZ1389" s="16"/>
      <c r="BA1389" s="16"/>
      <c r="BB1389" s="16"/>
      <c r="BC1389" s="16"/>
      <c r="BD1389" s="16"/>
      <c r="BE1389" s="16"/>
      <c r="BF1389" s="16"/>
      <c r="BG1389" s="16"/>
      <c r="BH1389" s="16"/>
      <c r="BI1389" s="16"/>
      <c r="BJ1389" s="16"/>
      <c r="BK1389" s="16"/>
      <c r="BL1389" s="16"/>
      <c r="BM1389" s="16"/>
      <c r="BN1389" s="16"/>
      <c r="BO1389" s="16"/>
      <c r="BP1389" s="16"/>
      <c r="BQ1389" s="16"/>
    </row>
    <row r="1390" spans="2:69" x14ac:dyDescent="0.25">
      <c r="B1390" s="23" t="s">
        <v>70</v>
      </c>
      <c r="C1390" s="16"/>
      <c r="D1390" s="16"/>
      <c r="E1390" s="16"/>
      <c r="F1390" s="16"/>
      <c r="G1390" s="16"/>
      <c r="H1390" s="16"/>
      <c r="I1390" s="16"/>
      <c r="J1390" s="16"/>
      <c r="K1390" s="16"/>
      <c r="L1390" s="16"/>
      <c r="M1390" s="16"/>
      <c r="N1390" s="16"/>
      <c r="O1390" s="16"/>
      <c r="P1390" s="16"/>
      <c r="Q1390" s="16"/>
      <c r="R1390" s="16"/>
      <c r="S1390" s="16"/>
      <c r="T1390" s="16"/>
      <c r="U1390" s="16"/>
      <c r="V1390" s="16"/>
      <c r="W1390" s="16"/>
      <c r="X1390" s="16"/>
      <c r="Y1390" s="16"/>
      <c r="Z1390" s="16"/>
      <c r="AA1390" s="16"/>
      <c r="AB1390" s="16"/>
      <c r="AC1390" s="16"/>
      <c r="AD1390" s="16"/>
      <c r="AE1390" s="16"/>
      <c r="AF1390" s="16"/>
      <c r="AG1390" s="16"/>
      <c r="AH1390" s="16"/>
      <c r="AI1390" s="16"/>
      <c r="AJ1390" s="16"/>
      <c r="AK1390" s="16"/>
      <c r="AL1390" s="16"/>
      <c r="AM1390" s="16"/>
      <c r="AN1390" s="16"/>
      <c r="AO1390" s="16"/>
      <c r="AP1390" s="16"/>
      <c r="AQ1390" s="16"/>
      <c r="AR1390" s="16"/>
      <c r="AS1390" s="16"/>
      <c r="AT1390" s="16"/>
      <c r="AU1390" s="16"/>
      <c r="AV1390" s="16"/>
      <c r="AW1390" s="16"/>
      <c r="AX1390" s="16"/>
      <c r="AY1390" s="16"/>
      <c r="AZ1390" s="16"/>
      <c r="BA1390" s="16"/>
      <c r="BB1390" s="16"/>
      <c r="BC1390" s="16"/>
      <c r="BD1390" s="16"/>
      <c r="BE1390" s="16"/>
      <c r="BF1390" s="16"/>
      <c r="BG1390" s="16"/>
      <c r="BH1390" s="16"/>
      <c r="BI1390" s="16"/>
      <c r="BJ1390" s="16"/>
      <c r="BK1390" s="16"/>
      <c r="BL1390" s="16"/>
      <c r="BM1390" s="16"/>
      <c r="BN1390" s="16"/>
      <c r="BO1390" s="16"/>
      <c r="BP1390" s="16"/>
      <c r="BQ1390" s="16"/>
    </row>
    <row r="1391" spans="2:69" x14ac:dyDescent="0.25">
      <c r="B1391" t="s">
        <v>629</v>
      </c>
      <c r="C1391" s="16">
        <v>0.43795066413662198</v>
      </c>
      <c r="D1391" s="16">
        <v>0.483630952380952</v>
      </c>
      <c r="E1391" s="16">
        <v>0.42323651452282202</v>
      </c>
      <c r="F1391" s="16">
        <v>0.44427244582043302</v>
      </c>
      <c r="G1391" s="16">
        <v>0.48255813953488402</v>
      </c>
      <c r="H1391" s="16">
        <v>0.33232169954476498</v>
      </c>
      <c r="I1391" s="16">
        <v>0.52963430012610302</v>
      </c>
      <c r="J1391" s="16">
        <v>0.36363636363636398</v>
      </c>
      <c r="K1391" s="16">
        <v>0.495798319327731</v>
      </c>
      <c r="L1391" s="16">
        <v>0.61061946902654896</v>
      </c>
      <c r="M1391" s="16"/>
      <c r="N1391" s="16">
        <v>0.35421686746988001</v>
      </c>
      <c r="O1391" s="16">
        <v>0.36031746031745998</v>
      </c>
      <c r="P1391" s="16">
        <v>0.42149532710280402</v>
      </c>
      <c r="Q1391" s="16">
        <v>0.48759124087591199</v>
      </c>
      <c r="R1391" s="16"/>
      <c r="S1391" s="16">
        <v>0.41444866920152101</v>
      </c>
      <c r="T1391" s="16">
        <v>0.43062200956937802</v>
      </c>
      <c r="U1391" s="16">
        <v>0.40086206896551702</v>
      </c>
      <c r="V1391" s="16">
        <v>0.36327739387956598</v>
      </c>
      <c r="W1391" s="16">
        <v>0.46976241900647903</v>
      </c>
      <c r="X1391" s="16">
        <v>0.495145631067961</v>
      </c>
      <c r="Y1391" s="16">
        <v>0.46417910447761201</v>
      </c>
      <c r="Z1391" s="16"/>
      <c r="AA1391" s="16">
        <v>0.48033373063170398</v>
      </c>
      <c r="AB1391" s="16">
        <v>0.41815144766147</v>
      </c>
      <c r="AC1391" s="16"/>
      <c r="AD1391" s="16">
        <v>0.38439716312056699</v>
      </c>
      <c r="AE1391" s="16">
        <v>0.45751295336787601</v>
      </c>
      <c r="AF1391" s="16"/>
      <c r="AG1391" s="16">
        <v>0.38418972332015799</v>
      </c>
      <c r="AH1391" s="16">
        <v>0.48759124087591199</v>
      </c>
      <c r="AI1391" s="16"/>
      <c r="AJ1391" s="16">
        <v>0.44330740892345499</v>
      </c>
      <c r="AK1391" s="16">
        <v>0.43332154227095898</v>
      </c>
      <c r="AL1391" s="16"/>
      <c r="AM1391" s="16">
        <v>0.218068535825545</v>
      </c>
      <c r="AN1391" s="16">
        <v>0.402555910543131</v>
      </c>
      <c r="AO1391" s="16">
        <v>0.47546259050683798</v>
      </c>
      <c r="AP1391" s="16">
        <v>0.45439330543933099</v>
      </c>
      <c r="AQ1391" s="16"/>
      <c r="AR1391" s="16">
        <v>0.48176100628930801</v>
      </c>
      <c r="AS1391" s="16">
        <v>0.419021739130435</v>
      </c>
      <c r="AT1391" s="16"/>
      <c r="AU1391" s="16">
        <v>0.45499383477188698</v>
      </c>
      <c r="AV1391" s="16">
        <v>0.43485086342229201</v>
      </c>
      <c r="AW1391" s="16"/>
      <c r="AX1391" s="16">
        <v>0.47232037691401701</v>
      </c>
      <c r="AY1391" s="16">
        <v>0.43135037321872899</v>
      </c>
      <c r="AZ1391" s="16"/>
      <c r="BA1391" s="16">
        <v>0.56906077348066297</v>
      </c>
      <c r="BB1391" s="16">
        <v>0.42828035859820701</v>
      </c>
      <c r="BC1391" s="16"/>
      <c r="BD1391" s="16">
        <v>0.43560209424083801</v>
      </c>
      <c r="BE1391" s="16">
        <v>0.43847045191193501</v>
      </c>
      <c r="BF1391" s="16"/>
      <c r="BG1391" s="16">
        <v>0.49324324324324298</v>
      </c>
      <c r="BH1391" s="16">
        <v>0.43466023321270603</v>
      </c>
      <c r="BI1391" s="16"/>
      <c r="BJ1391" s="16">
        <v>0.480769230769231</v>
      </c>
      <c r="BK1391" s="16">
        <v>0.432199741713302</v>
      </c>
      <c r="BL1391" s="16"/>
      <c r="BM1391" s="16">
        <v>0.44810126582278498</v>
      </c>
      <c r="BN1391" s="16">
        <v>0.43712820512820499</v>
      </c>
      <c r="BO1391" s="16"/>
      <c r="BP1391" s="16">
        <v>0.44701986754966899</v>
      </c>
      <c r="BQ1391" s="16">
        <v>0.436776682383198</v>
      </c>
    </row>
    <row r="1392" spans="2:69" x14ac:dyDescent="0.25">
      <c r="B1392" t="s">
        <v>630</v>
      </c>
      <c r="C1392" s="16">
        <v>0.23624288425047399</v>
      </c>
      <c r="D1392" s="16">
        <v>0.23958333333333301</v>
      </c>
      <c r="E1392" s="16">
        <v>0.24066390041493799</v>
      </c>
      <c r="F1392" s="16">
        <v>0.19040247678018599</v>
      </c>
      <c r="G1392" s="16">
        <v>0.31395348837209303</v>
      </c>
      <c r="H1392" s="16">
        <v>0.18816388467374801</v>
      </c>
      <c r="I1392" s="16">
        <v>0.239596469104666</v>
      </c>
      <c r="J1392" s="16">
        <v>0.29292929292929298</v>
      </c>
      <c r="K1392" s="16">
        <v>0.31932773109243701</v>
      </c>
      <c r="L1392" s="16">
        <v>0.32743362831858402</v>
      </c>
      <c r="M1392" s="16"/>
      <c r="N1392" s="16">
        <v>0.136144578313253</v>
      </c>
      <c r="O1392" s="16">
        <v>0.17619047619047601</v>
      </c>
      <c r="P1392" s="16">
        <v>0.22429906542056099</v>
      </c>
      <c r="Q1392" s="16">
        <v>0.28503649635036499</v>
      </c>
      <c r="R1392" s="16"/>
      <c r="S1392" s="16">
        <v>0.25855513307984801</v>
      </c>
      <c r="T1392" s="16">
        <v>0.25837320574162698</v>
      </c>
      <c r="U1392" s="16">
        <v>0.27370689655172398</v>
      </c>
      <c r="V1392" s="16">
        <v>0.15992102665350399</v>
      </c>
      <c r="W1392" s="16">
        <v>0.24190064794816399</v>
      </c>
      <c r="X1392" s="16">
        <v>0.247572815533981</v>
      </c>
      <c r="Y1392" s="16">
        <v>0.27014925373134302</v>
      </c>
      <c r="Z1392" s="16"/>
      <c r="AA1392" s="16">
        <v>0.28843861740166898</v>
      </c>
      <c r="AB1392" s="16">
        <v>0.21185968819599099</v>
      </c>
      <c r="AC1392" s="16"/>
      <c r="AD1392" s="16">
        <v>0.220567375886525</v>
      </c>
      <c r="AE1392" s="16">
        <v>0.24196891191709799</v>
      </c>
      <c r="AF1392" s="16"/>
      <c r="AG1392" s="16">
        <v>0.183399209486166</v>
      </c>
      <c r="AH1392" s="16">
        <v>0.28503649635036499</v>
      </c>
      <c r="AI1392" s="16"/>
      <c r="AJ1392" s="16">
        <v>0.253786328284896</v>
      </c>
      <c r="AK1392" s="16">
        <v>0.221082419525999</v>
      </c>
      <c r="AL1392" s="16"/>
      <c r="AM1392" s="16">
        <v>0.109034267912773</v>
      </c>
      <c r="AN1392" s="16">
        <v>0.21725239616613401</v>
      </c>
      <c r="AO1392" s="16">
        <v>0.25181013676588898</v>
      </c>
      <c r="AP1392" s="16">
        <v>0.25857740585774103</v>
      </c>
      <c r="AQ1392" s="16"/>
      <c r="AR1392" s="16">
        <v>0.27358490566037702</v>
      </c>
      <c r="AS1392" s="16">
        <v>0.220108695652174</v>
      </c>
      <c r="AT1392" s="16"/>
      <c r="AU1392" s="16">
        <v>0.25277435265104797</v>
      </c>
      <c r="AV1392" s="16">
        <v>0.233236151603499</v>
      </c>
      <c r="AW1392" s="16"/>
      <c r="AX1392" s="16">
        <v>0.31330977620730299</v>
      </c>
      <c r="AY1392" s="16">
        <v>0.22144311241800499</v>
      </c>
      <c r="AZ1392" s="16"/>
      <c r="BA1392" s="16">
        <v>0.30386740331491702</v>
      </c>
      <c r="BB1392" s="16">
        <v>0.23125509372453101</v>
      </c>
      <c r="BC1392" s="16"/>
      <c r="BD1392" s="16">
        <v>0.23874345549738199</v>
      </c>
      <c r="BE1392" s="16">
        <v>0.23568945538818101</v>
      </c>
      <c r="BF1392" s="16"/>
      <c r="BG1392" s="16">
        <v>0.30743243243243201</v>
      </c>
      <c r="BH1392" s="16">
        <v>0.23200643345396099</v>
      </c>
      <c r="BI1392" s="16"/>
      <c r="BJ1392" s="16">
        <v>0.33493589743589702</v>
      </c>
      <c r="BK1392" s="16">
        <v>0.22298751614291901</v>
      </c>
      <c r="BL1392" s="16"/>
      <c r="BM1392" s="16">
        <v>0.367088607594937</v>
      </c>
      <c r="BN1392" s="16">
        <v>0.22564102564102601</v>
      </c>
      <c r="BO1392" s="16"/>
      <c r="BP1392" s="16">
        <v>0.25165562913907302</v>
      </c>
      <c r="BQ1392" s="16">
        <v>0.23424774967852499</v>
      </c>
    </row>
    <row r="1393" spans="2:69" x14ac:dyDescent="0.25">
      <c r="B1393" t="s">
        <v>631</v>
      </c>
      <c r="C1393" s="16">
        <v>0.22258064516129</v>
      </c>
      <c r="D1393" s="16">
        <v>0.22172619047618999</v>
      </c>
      <c r="E1393" s="16">
        <v>0.26279391424619603</v>
      </c>
      <c r="F1393" s="16">
        <v>0.261609907120743</v>
      </c>
      <c r="G1393" s="16">
        <v>0.28052325581395299</v>
      </c>
      <c r="H1393" s="16">
        <v>0.121396054628225</v>
      </c>
      <c r="I1393" s="16">
        <v>0.25725094577553598</v>
      </c>
      <c r="J1393" s="16">
        <v>0.20202020202020199</v>
      </c>
      <c r="K1393" s="16">
        <v>0.30252100840336099</v>
      </c>
      <c r="L1393" s="16">
        <v>0.28318584070796499</v>
      </c>
      <c r="M1393" s="16"/>
      <c r="N1393" s="16">
        <v>0.107228915662651</v>
      </c>
      <c r="O1393" s="16">
        <v>0.16984126984126999</v>
      </c>
      <c r="P1393" s="16">
        <v>0.231775700934579</v>
      </c>
      <c r="Q1393" s="16">
        <v>0.26605839416058402</v>
      </c>
      <c r="R1393" s="16"/>
      <c r="S1393" s="16">
        <v>0.184410646387833</v>
      </c>
      <c r="T1393" s="16">
        <v>0.25358851674641097</v>
      </c>
      <c r="U1393" s="16">
        <v>0.239224137931034</v>
      </c>
      <c r="V1393" s="16">
        <v>0.15301085883514301</v>
      </c>
      <c r="W1393" s="16">
        <v>0.22138228941684701</v>
      </c>
      <c r="X1393" s="16">
        <v>0.267961165048544</v>
      </c>
      <c r="Y1393" s="16">
        <v>0.26865671641791</v>
      </c>
      <c r="Z1393" s="16"/>
      <c r="AA1393" s="16">
        <v>0.300357568533969</v>
      </c>
      <c r="AB1393" s="16">
        <v>0.18624721603563499</v>
      </c>
      <c r="AC1393" s="16"/>
      <c r="AD1393" s="16">
        <v>0.16382978723404301</v>
      </c>
      <c r="AE1393" s="16">
        <v>0.24404145077720199</v>
      </c>
      <c r="AF1393" s="16"/>
      <c r="AG1393" s="16">
        <v>0.17549407114624499</v>
      </c>
      <c r="AH1393" s="16">
        <v>0.26605839416058402</v>
      </c>
      <c r="AI1393" s="16"/>
      <c r="AJ1393" s="16">
        <v>0.239459680720426</v>
      </c>
      <c r="AK1393" s="16">
        <v>0.20799434029006</v>
      </c>
      <c r="AL1393" s="16"/>
      <c r="AM1393" s="16">
        <v>6.2305295950155798E-2</v>
      </c>
      <c r="AN1393" s="16">
        <v>0.18610223642172499</v>
      </c>
      <c r="AO1393" s="16">
        <v>0.236926790024135</v>
      </c>
      <c r="AP1393" s="16">
        <v>0.27447698744769899</v>
      </c>
      <c r="AQ1393" s="16"/>
      <c r="AR1393" s="16">
        <v>0.27987421383647798</v>
      </c>
      <c r="AS1393" s="16">
        <v>0.19782608695652201</v>
      </c>
      <c r="AT1393" s="16"/>
      <c r="AU1393" s="16">
        <v>0.23057953144266299</v>
      </c>
      <c r="AV1393" s="16">
        <v>0.22112581296254799</v>
      </c>
      <c r="AW1393" s="16"/>
      <c r="AX1393" s="16">
        <v>0.27444051825677301</v>
      </c>
      <c r="AY1393" s="16">
        <v>0.212621578828319</v>
      </c>
      <c r="AZ1393" s="16"/>
      <c r="BA1393" s="16">
        <v>0.33425414364640899</v>
      </c>
      <c r="BB1393" s="16">
        <v>0.214343928280359</v>
      </c>
      <c r="BC1393" s="16"/>
      <c r="BD1393" s="16">
        <v>0.23769633507853399</v>
      </c>
      <c r="BE1393" s="16">
        <v>0.219235225955968</v>
      </c>
      <c r="BF1393" s="16"/>
      <c r="BG1393" s="16">
        <v>0.29391891891891903</v>
      </c>
      <c r="BH1393" s="16">
        <v>0.21833534378769601</v>
      </c>
      <c r="BI1393" s="16"/>
      <c r="BJ1393" s="16">
        <v>0.31089743589743601</v>
      </c>
      <c r="BK1393" s="16">
        <v>0.210718897976754</v>
      </c>
      <c r="BL1393" s="16"/>
      <c r="BM1393" s="16">
        <v>0.31898734177215199</v>
      </c>
      <c r="BN1393" s="16">
        <v>0.21476923076923099</v>
      </c>
      <c r="BO1393" s="16"/>
      <c r="BP1393" s="16">
        <v>0.25165562913907302</v>
      </c>
      <c r="BQ1393" s="16">
        <v>0.21881697385340801</v>
      </c>
    </row>
    <row r="1394" spans="2:69" x14ac:dyDescent="0.25">
      <c r="B1394" t="s">
        <v>632</v>
      </c>
      <c r="C1394" s="16">
        <v>0.21537001897533201</v>
      </c>
      <c r="D1394" s="16">
        <v>0.233630952380952</v>
      </c>
      <c r="E1394" s="16">
        <v>0.25449515905947401</v>
      </c>
      <c r="F1394" s="16">
        <v>0.164086687306502</v>
      </c>
      <c r="G1394" s="16">
        <v>0.24127906976744201</v>
      </c>
      <c r="H1394" s="16">
        <v>0.19347496206373299</v>
      </c>
      <c r="I1394" s="16">
        <v>0.206809583858764</v>
      </c>
      <c r="J1394" s="16">
        <v>0.21212121212121199</v>
      </c>
      <c r="K1394" s="16">
        <v>0.252100840336134</v>
      </c>
      <c r="L1394" s="16">
        <v>0.27433628318584102</v>
      </c>
      <c r="M1394" s="16"/>
      <c r="N1394" s="16">
        <v>0.11325301204819301</v>
      </c>
      <c r="O1394" s="16">
        <v>0.206349206349206</v>
      </c>
      <c r="P1394" s="16">
        <v>0.23271028037383201</v>
      </c>
      <c r="Q1394" s="16">
        <v>0.24160583941605801</v>
      </c>
      <c r="R1394" s="16"/>
      <c r="S1394" s="16">
        <v>0.23193916349809901</v>
      </c>
      <c r="T1394" s="16">
        <v>0.23923444976076599</v>
      </c>
      <c r="U1394" s="16">
        <v>0.26724137931034497</v>
      </c>
      <c r="V1394" s="16">
        <v>0.148075024679171</v>
      </c>
      <c r="W1394" s="16">
        <v>0.212742980561555</v>
      </c>
      <c r="X1394" s="16">
        <v>0.24368932038835001</v>
      </c>
      <c r="Y1394" s="16">
        <v>0.235820895522388</v>
      </c>
      <c r="Z1394" s="16"/>
      <c r="AA1394" s="16">
        <v>0.28009535160905802</v>
      </c>
      <c r="AB1394" s="16">
        <v>0.185133630289532</v>
      </c>
      <c r="AC1394" s="16"/>
      <c r="AD1394" s="16">
        <v>0.19219858156028399</v>
      </c>
      <c r="AE1394" s="16">
        <v>0.22383419689119199</v>
      </c>
      <c r="AF1394" s="16"/>
      <c r="AG1394" s="16">
        <v>0.18695652173912999</v>
      </c>
      <c r="AH1394" s="16">
        <v>0.24160583941605801</v>
      </c>
      <c r="AI1394" s="16"/>
      <c r="AJ1394" s="16">
        <v>0.22799836266885001</v>
      </c>
      <c r="AK1394" s="16">
        <v>0.204457021577644</v>
      </c>
      <c r="AL1394" s="16"/>
      <c r="AM1394" s="16">
        <v>9.9688473520249204E-2</v>
      </c>
      <c r="AN1394" s="16">
        <v>0.17891373801916899</v>
      </c>
      <c r="AO1394" s="16">
        <v>0.22928399034593699</v>
      </c>
      <c r="AP1394" s="16">
        <v>0.25439330543933097</v>
      </c>
      <c r="AQ1394" s="16"/>
      <c r="AR1394" s="16">
        <v>0.25408805031446502</v>
      </c>
      <c r="AS1394" s="16">
        <v>0.19864130434782601</v>
      </c>
      <c r="AT1394" s="16"/>
      <c r="AU1394" s="16">
        <v>0.26633785450061698</v>
      </c>
      <c r="AV1394" s="16">
        <v>0.20610002242655301</v>
      </c>
      <c r="AW1394" s="16"/>
      <c r="AX1394" s="16">
        <v>0.26737338044758502</v>
      </c>
      <c r="AY1394" s="16">
        <v>0.205383397421398</v>
      </c>
      <c r="AZ1394" s="16"/>
      <c r="BA1394" s="16">
        <v>0.33149171270718197</v>
      </c>
      <c r="BB1394" s="16">
        <v>0.20680521597391999</v>
      </c>
      <c r="BC1394" s="16"/>
      <c r="BD1394" s="16">
        <v>0.25549738219895302</v>
      </c>
      <c r="BE1394" s="16">
        <v>0.20648899188875999</v>
      </c>
      <c r="BF1394" s="16"/>
      <c r="BG1394" s="16">
        <v>0.391891891891892</v>
      </c>
      <c r="BH1394" s="16">
        <v>0.2048652995577</v>
      </c>
      <c r="BI1394" s="16"/>
      <c r="BJ1394" s="16">
        <v>0.30128205128205099</v>
      </c>
      <c r="BK1394" s="16">
        <v>0.20383125269048599</v>
      </c>
      <c r="BL1394" s="16"/>
      <c r="BM1394" s="16">
        <v>0.33670886075949402</v>
      </c>
      <c r="BN1394" s="16">
        <v>0.205538461538462</v>
      </c>
      <c r="BO1394" s="16"/>
      <c r="BP1394" s="16">
        <v>0.241721854304636</v>
      </c>
      <c r="BQ1394" s="16">
        <v>0.21195885126446601</v>
      </c>
    </row>
    <row r="1395" spans="2:69" x14ac:dyDescent="0.25">
      <c r="B1395" t="s">
        <v>633</v>
      </c>
      <c r="C1395" s="16">
        <v>0.184250474383302</v>
      </c>
      <c r="D1395" s="16">
        <v>0.18154761904761901</v>
      </c>
      <c r="E1395" s="16">
        <v>0.20331950207468899</v>
      </c>
      <c r="F1395" s="16">
        <v>0.119195046439628</v>
      </c>
      <c r="G1395" s="16">
        <v>0.22238372093023301</v>
      </c>
      <c r="H1395" s="16">
        <v>0.17905918057663101</v>
      </c>
      <c r="I1395" s="16">
        <v>0.16771752837326601</v>
      </c>
      <c r="J1395" s="16">
        <v>0.28787878787878801</v>
      </c>
      <c r="K1395" s="16">
        <v>0.252100840336134</v>
      </c>
      <c r="L1395" s="16">
        <v>0.14159292035398199</v>
      </c>
      <c r="M1395" s="16"/>
      <c r="N1395" s="16">
        <v>0.119277108433735</v>
      </c>
      <c r="O1395" s="16">
        <v>0.16984126984126999</v>
      </c>
      <c r="P1395" s="16">
        <v>0.19158878504672899</v>
      </c>
      <c r="Q1395" s="16">
        <v>0.20437956204379601</v>
      </c>
      <c r="R1395" s="16"/>
      <c r="S1395" s="16">
        <v>0.209125475285171</v>
      </c>
      <c r="T1395" s="16">
        <v>0.16985645933014401</v>
      </c>
      <c r="U1395" s="16">
        <v>0.23060344827586199</v>
      </c>
      <c r="V1395" s="16">
        <v>0.113524185587364</v>
      </c>
      <c r="W1395" s="16">
        <v>0.19114470842332601</v>
      </c>
      <c r="X1395" s="16">
        <v>0.21067961165048499</v>
      </c>
      <c r="Y1395" s="16">
        <v>0.23731343283582099</v>
      </c>
      <c r="Z1395" s="16"/>
      <c r="AA1395" s="16">
        <v>0.237783075089392</v>
      </c>
      <c r="AB1395" s="16">
        <v>0.15924276169265</v>
      </c>
      <c r="AC1395" s="16"/>
      <c r="AD1395" s="16">
        <v>0.168794326241135</v>
      </c>
      <c r="AE1395" s="16">
        <v>0.189896373056995</v>
      </c>
      <c r="AF1395" s="16"/>
      <c r="AG1395" s="16">
        <v>0.162450592885375</v>
      </c>
      <c r="AH1395" s="16">
        <v>0.20437956204379601</v>
      </c>
      <c r="AI1395" s="16"/>
      <c r="AJ1395" s="16">
        <v>0.202210397052804</v>
      </c>
      <c r="AK1395" s="16">
        <v>0.168730102582243</v>
      </c>
      <c r="AL1395" s="16"/>
      <c r="AM1395" s="16">
        <v>0.11214953271028</v>
      </c>
      <c r="AN1395" s="16">
        <v>0.13897763578274799</v>
      </c>
      <c r="AO1395" s="16">
        <v>0.19589702333065201</v>
      </c>
      <c r="AP1395" s="16">
        <v>0.22510460251045999</v>
      </c>
      <c r="AQ1395" s="16"/>
      <c r="AR1395" s="16">
        <v>0.218238993710692</v>
      </c>
      <c r="AS1395" s="16">
        <v>0.16956521739130401</v>
      </c>
      <c r="AT1395" s="16"/>
      <c r="AU1395" s="16">
        <v>0.26510480887792798</v>
      </c>
      <c r="AV1395" s="16">
        <v>0.16954474097331201</v>
      </c>
      <c r="AW1395" s="16"/>
      <c r="AX1395" s="16">
        <v>0.248527679623086</v>
      </c>
      <c r="AY1395" s="16">
        <v>0.17190680841438599</v>
      </c>
      <c r="AZ1395" s="16"/>
      <c r="BA1395" s="16">
        <v>0.27071823204419898</v>
      </c>
      <c r="BB1395" s="16">
        <v>0.17787286063569699</v>
      </c>
      <c r="BC1395" s="16"/>
      <c r="BD1395" s="16">
        <v>0.23874345549738199</v>
      </c>
      <c r="BE1395" s="16">
        <v>0.17219003476245701</v>
      </c>
      <c r="BF1395" s="16"/>
      <c r="BG1395" s="16">
        <v>0.33445945945945899</v>
      </c>
      <c r="BH1395" s="16">
        <v>0.17531162042621601</v>
      </c>
      <c r="BI1395" s="16"/>
      <c r="BJ1395" s="16">
        <v>0.269230769230769</v>
      </c>
      <c r="BK1395" s="16">
        <v>0.17283684890228199</v>
      </c>
      <c r="BL1395" s="16"/>
      <c r="BM1395" s="16">
        <v>0.27341772151898702</v>
      </c>
      <c r="BN1395" s="16">
        <v>0.177025641025641</v>
      </c>
      <c r="BO1395" s="16"/>
      <c r="BP1395" s="16">
        <v>0.223509933774834</v>
      </c>
      <c r="BQ1395" s="16">
        <v>0.17916845263609099</v>
      </c>
    </row>
    <row r="1396" spans="2:69" x14ac:dyDescent="0.25">
      <c r="B1396" t="s">
        <v>105</v>
      </c>
      <c r="C1396" s="16">
        <v>0.31555977229601501</v>
      </c>
      <c r="D1396" s="16">
        <v>0.288690476190476</v>
      </c>
      <c r="E1396" s="16">
        <v>0.31120331950207503</v>
      </c>
      <c r="F1396" s="16">
        <v>0.32972136222910198</v>
      </c>
      <c r="G1396" s="16">
        <v>0.232558139534884</v>
      </c>
      <c r="H1396" s="16">
        <v>0.43095599393019701</v>
      </c>
      <c r="I1396" s="16">
        <v>0.26986128625472899</v>
      </c>
      <c r="J1396" s="16">
        <v>0.26262626262626299</v>
      </c>
      <c r="K1396" s="16">
        <v>0.109243697478992</v>
      </c>
      <c r="L1396" s="16">
        <v>0.212389380530973</v>
      </c>
      <c r="M1396" s="16"/>
      <c r="N1396" s="16">
        <v>0.48795180722891601</v>
      </c>
      <c r="O1396" s="16">
        <v>0.36349206349206298</v>
      </c>
      <c r="P1396" s="16">
        <v>0.31028037383177598</v>
      </c>
      <c r="Q1396" s="16">
        <v>0.25437956204379603</v>
      </c>
      <c r="R1396" s="16"/>
      <c r="S1396" s="16">
        <v>0.315589353612167</v>
      </c>
      <c r="T1396" s="16">
        <v>0.27272727272727298</v>
      </c>
      <c r="U1396" s="16">
        <v>0.25431034482758602</v>
      </c>
      <c r="V1396" s="16">
        <v>0.455083909180652</v>
      </c>
      <c r="W1396" s="16">
        <v>0.29589632829373702</v>
      </c>
      <c r="X1396" s="16">
        <v>0.25339805825242701</v>
      </c>
      <c r="Y1396" s="16">
        <v>0.26119402985074602</v>
      </c>
      <c r="Z1396" s="16"/>
      <c r="AA1396" s="16">
        <v>0.23420738974970201</v>
      </c>
      <c r="AB1396" s="16">
        <v>0.353563474387528</v>
      </c>
      <c r="AC1396" s="16"/>
      <c r="AD1396" s="16">
        <v>0.37517730496453899</v>
      </c>
      <c r="AE1396" s="16">
        <v>0.29378238341968899</v>
      </c>
      <c r="AF1396" s="16"/>
      <c r="AG1396" s="16">
        <v>0.381818181818182</v>
      </c>
      <c r="AH1396" s="16">
        <v>0.25437956204379603</v>
      </c>
      <c r="AI1396" s="16"/>
      <c r="AJ1396" s="16">
        <v>0.30085959885386798</v>
      </c>
      <c r="AK1396" s="16">
        <v>0.32826317651220399</v>
      </c>
      <c r="AL1396" s="16"/>
      <c r="AM1396" s="16">
        <v>0.62616822429906505</v>
      </c>
      <c r="AN1396" s="16">
        <v>0.36022364217252401</v>
      </c>
      <c r="AO1396" s="16">
        <v>0.26186645213193899</v>
      </c>
      <c r="AP1396" s="16">
        <v>0.29874476987447701</v>
      </c>
      <c r="AQ1396" s="16"/>
      <c r="AR1396" s="16">
        <v>0.240251572327044</v>
      </c>
      <c r="AS1396" s="16">
        <v>0.348097826086956</v>
      </c>
      <c r="AT1396" s="16"/>
      <c r="AU1396" s="16">
        <v>0.29469790382244099</v>
      </c>
      <c r="AV1396" s="16">
        <v>0.31935411527248297</v>
      </c>
      <c r="AW1396" s="16"/>
      <c r="AX1396" s="16">
        <v>0.22850412249705501</v>
      </c>
      <c r="AY1396" s="16">
        <v>0.33227776521149099</v>
      </c>
      <c r="AZ1396" s="16"/>
      <c r="BA1396" s="16">
        <v>0.16574585635359099</v>
      </c>
      <c r="BB1396" s="16">
        <v>0.32660961695191498</v>
      </c>
      <c r="BC1396" s="16"/>
      <c r="BD1396" s="16">
        <v>0.29528795811518299</v>
      </c>
      <c r="BE1396" s="16">
        <v>0.32004634994206299</v>
      </c>
      <c r="BF1396" s="16"/>
      <c r="BG1396" s="16">
        <v>0.19932432432432401</v>
      </c>
      <c r="BH1396" s="16">
        <v>0.32247687977482897</v>
      </c>
      <c r="BI1396" s="16"/>
      <c r="BJ1396" s="16">
        <v>0.19551282051282101</v>
      </c>
      <c r="BK1396" s="16">
        <v>0.33168316831683198</v>
      </c>
      <c r="BL1396" s="16"/>
      <c r="BM1396" s="16">
        <v>0.19240506329113899</v>
      </c>
      <c r="BN1396" s="16">
        <v>0.325538461538462</v>
      </c>
      <c r="BO1396" s="16"/>
      <c r="BP1396" s="16">
        <v>0.24668874172185401</v>
      </c>
      <c r="BQ1396" s="16">
        <v>0.32447492498928399</v>
      </c>
    </row>
    <row r="1397" spans="2:69" x14ac:dyDescent="0.25">
      <c r="C1397" s="16"/>
      <c r="D1397" s="16"/>
      <c r="E1397" s="16"/>
      <c r="F1397" s="16"/>
      <c r="G1397" s="16"/>
      <c r="H1397" s="16"/>
      <c r="I1397" s="16"/>
      <c r="J1397" s="16"/>
      <c r="K1397" s="16"/>
      <c r="L1397" s="16"/>
      <c r="M1397" s="16"/>
      <c r="N1397" s="16"/>
      <c r="O1397" s="16"/>
      <c r="P1397" s="16"/>
      <c r="Q1397" s="16"/>
      <c r="R1397" s="16"/>
      <c r="S1397" s="16"/>
      <c r="T1397" s="16"/>
      <c r="U1397" s="16"/>
      <c r="V1397" s="16"/>
      <c r="W1397" s="16"/>
      <c r="X1397" s="16"/>
      <c r="Y1397" s="16"/>
      <c r="Z1397" s="16"/>
      <c r="AA1397" s="16"/>
      <c r="AB1397" s="16"/>
      <c r="AC1397" s="16"/>
      <c r="AD1397" s="16"/>
      <c r="AE1397" s="16"/>
      <c r="AF1397" s="16"/>
      <c r="AG1397" s="16"/>
      <c r="AH1397" s="16"/>
      <c r="AI1397" s="16"/>
      <c r="AJ1397" s="16"/>
      <c r="AK1397" s="16"/>
      <c r="AL1397" s="16"/>
      <c r="AM1397" s="16"/>
      <c r="AN1397" s="16"/>
      <c r="AO1397" s="16"/>
      <c r="AP1397" s="16"/>
      <c r="AQ1397" s="16"/>
      <c r="AR1397" s="16"/>
      <c r="AS1397" s="16"/>
      <c r="AT1397" s="16"/>
      <c r="AU1397" s="16"/>
      <c r="AV1397" s="16"/>
      <c r="AW1397" s="16"/>
      <c r="AX1397" s="16"/>
      <c r="AY1397" s="16"/>
      <c r="AZ1397" s="16"/>
      <c r="BA1397" s="16"/>
      <c r="BB1397" s="16"/>
      <c r="BC1397" s="16"/>
      <c r="BD1397" s="16"/>
      <c r="BE1397" s="16"/>
      <c r="BF1397" s="16"/>
      <c r="BG1397" s="16"/>
      <c r="BH1397" s="16"/>
      <c r="BI1397" s="16"/>
      <c r="BJ1397" s="16"/>
      <c r="BK1397" s="16"/>
      <c r="BL1397" s="16"/>
      <c r="BM1397" s="16"/>
      <c r="BN1397" s="16"/>
      <c r="BO1397" s="16"/>
      <c r="BP1397" s="16"/>
      <c r="BQ1397" s="16"/>
    </row>
    <row r="1398" spans="2:69" x14ac:dyDescent="0.25">
      <c r="B1398" s="6" t="s">
        <v>636</v>
      </c>
      <c r="C1398" s="16"/>
      <c r="D1398" s="16"/>
      <c r="E1398" s="16"/>
      <c r="F1398" s="16"/>
      <c r="G1398" s="16"/>
      <c r="H1398" s="16"/>
      <c r="I1398" s="16"/>
      <c r="J1398" s="16"/>
      <c r="K1398" s="16"/>
      <c r="L1398" s="16"/>
      <c r="M1398" s="16"/>
      <c r="N1398" s="16"/>
      <c r="O1398" s="16"/>
      <c r="P1398" s="16"/>
      <c r="Q1398" s="16"/>
      <c r="R1398" s="16"/>
      <c r="S1398" s="16"/>
      <c r="T1398" s="16"/>
      <c r="U1398" s="16"/>
      <c r="V1398" s="16"/>
      <c r="W1398" s="16"/>
      <c r="X1398" s="16"/>
      <c r="Y1398" s="16"/>
      <c r="Z1398" s="16"/>
      <c r="AA1398" s="16"/>
      <c r="AB1398" s="16"/>
      <c r="AC1398" s="16"/>
      <c r="AD1398" s="16"/>
      <c r="AE1398" s="16"/>
      <c r="AF1398" s="16"/>
      <c r="AG1398" s="16"/>
      <c r="AH1398" s="16"/>
      <c r="AI1398" s="16"/>
      <c r="AJ1398" s="16"/>
      <c r="AK1398" s="16"/>
      <c r="AL1398" s="16"/>
      <c r="AM1398" s="16"/>
      <c r="AN1398" s="16"/>
      <c r="AO1398" s="16"/>
      <c r="AP1398" s="16"/>
      <c r="AQ1398" s="16"/>
      <c r="AR1398" s="16"/>
      <c r="AS1398" s="16"/>
      <c r="AT1398" s="16"/>
      <c r="AU1398" s="16"/>
      <c r="AV1398" s="16"/>
      <c r="AW1398" s="16"/>
      <c r="AX1398" s="16"/>
      <c r="AY1398" s="16"/>
      <c r="AZ1398" s="16"/>
      <c r="BA1398" s="16"/>
      <c r="BB1398" s="16"/>
      <c r="BC1398" s="16"/>
      <c r="BD1398" s="16"/>
      <c r="BE1398" s="16"/>
      <c r="BF1398" s="16"/>
      <c r="BG1398" s="16"/>
      <c r="BH1398" s="16"/>
      <c r="BI1398" s="16"/>
      <c r="BJ1398" s="16"/>
      <c r="BK1398" s="16"/>
      <c r="BL1398" s="16"/>
      <c r="BM1398" s="16"/>
      <c r="BN1398" s="16"/>
      <c r="BO1398" s="16"/>
      <c r="BP1398" s="16"/>
      <c r="BQ1398" s="16"/>
    </row>
    <row r="1399" spans="2:69" x14ac:dyDescent="0.25">
      <c r="B1399" s="23" t="s">
        <v>70</v>
      </c>
      <c r="C1399" s="16"/>
      <c r="D1399" s="16"/>
      <c r="E1399" s="16"/>
      <c r="F1399" s="16"/>
      <c r="G1399" s="16"/>
      <c r="H1399" s="16"/>
      <c r="I1399" s="16"/>
      <c r="J1399" s="16"/>
      <c r="K1399" s="16"/>
      <c r="L1399" s="16"/>
      <c r="M1399" s="16"/>
      <c r="N1399" s="16"/>
      <c r="O1399" s="16"/>
      <c r="P1399" s="16"/>
      <c r="Q1399" s="16"/>
      <c r="R1399" s="16"/>
      <c r="S1399" s="16"/>
      <c r="T1399" s="16"/>
      <c r="U1399" s="16"/>
      <c r="V1399" s="16"/>
      <c r="W1399" s="16"/>
      <c r="X1399" s="16"/>
      <c r="Y1399" s="16"/>
      <c r="Z1399" s="16"/>
      <c r="AA1399" s="16"/>
      <c r="AB1399" s="16"/>
      <c r="AC1399" s="16"/>
      <c r="AD1399" s="16"/>
      <c r="AE1399" s="16"/>
      <c r="AF1399" s="16"/>
      <c r="AG1399" s="16"/>
      <c r="AH1399" s="16"/>
      <c r="AI1399" s="16"/>
      <c r="AJ1399" s="16"/>
      <c r="AK1399" s="16"/>
      <c r="AL1399" s="16"/>
      <c r="AM1399" s="16"/>
      <c r="AN1399" s="16"/>
      <c r="AO1399" s="16"/>
      <c r="AP1399" s="16"/>
      <c r="AQ1399" s="16"/>
      <c r="AR1399" s="16"/>
      <c r="AS1399" s="16"/>
      <c r="AT1399" s="16"/>
      <c r="AU1399" s="16"/>
      <c r="AV1399" s="16"/>
      <c r="AW1399" s="16"/>
      <c r="AX1399" s="16"/>
      <c r="AY1399" s="16"/>
      <c r="AZ1399" s="16"/>
      <c r="BA1399" s="16"/>
      <c r="BB1399" s="16"/>
      <c r="BC1399" s="16"/>
      <c r="BD1399" s="16"/>
      <c r="BE1399" s="16"/>
      <c r="BF1399" s="16"/>
      <c r="BG1399" s="16"/>
      <c r="BH1399" s="16"/>
      <c r="BI1399" s="16"/>
      <c r="BJ1399" s="16"/>
      <c r="BK1399" s="16"/>
      <c r="BL1399" s="16"/>
      <c r="BM1399" s="16"/>
      <c r="BN1399" s="16"/>
      <c r="BO1399" s="16"/>
      <c r="BP1399" s="16"/>
      <c r="BQ1399" s="16"/>
    </row>
    <row r="1400" spans="2:69" x14ac:dyDescent="0.25">
      <c r="B1400" t="s">
        <v>207</v>
      </c>
      <c r="C1400" s="16">
        <v>0.22846299810246701</v>
      </c>
      <c r="D1400" s="16">
        <v>0.27827380952380998</v>
      </c>
      <c r="E1400" s="16">
        <v>0.26279391424619603</v>
      </c>
      <c r="F1400" s="16">
        <v>0.19659442724458201</v>
      </c>
      <c r="G1400" s="16">
        <v>0.30523255813953498</v>
      </c>
      <c r="H1400" s="16">
        <v>0.144157814871017</v>
      </c>
      <c r="I1400" s="16">
        <v>0.205548549810845</v>
      </c>
      <c r="J1400" s="16">
        <v>0.26767676767676801</v>
      </c>
      <c r="K1400" s="16">
        <v>0.28571428571428598</v>
      </c>
      <c r="L1400" s="16">
        <v>0.44247787610619499</v>
      </c>
      <c r="M1400" s="16"/>
      <c r="N1400" s="16">
        <v>0.14939759036144601</v>
      </c>
      <c r="O1400" s="16">
        <v>0.17777777777777801</v>
      </c>
      <c r="P1400" s="16">
        <v>0.20747663551401899</v>
      </c>
      <c r="Q1400" s="16">
        <v>0.27226277372262803</v>
      </c>
      <c r="R1400" s="16"/>
      <c r="S1400" s="16">
        <v>0.16349809885931599</v>
      </c>
      <c r="T1400" s="16">
        <v>0.148325358851675</v>
      </c>
      <c r="U1400" s="16">
        <v>0.18534482758620699</v>
      </c>
      <c r="V1400" s="16">
        <v>0.19743336623889399</v>
      </c>
      <c r="W1400" s="16">
        <v>0.22354211663067</v>
      </c>
      <c r="X1400" s="16">
        <v>0.28252427184466</v>
      </c>
      <c r="Y1400" s="16">
        <v>0.34925373134328402</v>
      </c>
      <c r="Z1400" s="16"/>
      <c r="AA1400" s="16">
        <v>0.29439809296781899</v>
      </c>
      <c r="AB1400" s="16">
        <v>0.19766146993318501</v>
      </c>
      <c r="AC1400" s="16"/>
      <c r="AD1400" s="16">
        <v>0.218439716312057</v>
      </c>
      <c r="AE1400" s="16">
        <v>0.232124352331606</v>
      </c>
      <c r="AF1400" s="16"/>
      <c r="AG1400" s="16">
        <v>0.18102766798419001</v>
      </c>
      <c r="AH1400" s="16">
        <v>0.27226277372262803</v>
      </c>
      <c r="AI1400" s="16"/>
      <c r="AJ1400" s="16">
        <v>0.31764224314367601</v>
      </c>
      <c r="AK1400" s="16">
        <v>0.15139724089140399</v>
      </c>
      <c r="AL1400" s="16"/>
      <c r="AM1400" s="16">
        <v>0.118380062305296</v>
      </c>
      <c r="AN1400" s="16">
        <v>0.150958466453674</v>
      </c>
      <c r="AO1400" s="16">
        <v>0.22204344328238099</v>
      </c>
      <c r="AP1400" s="16">
        <v>0.34979079497908</v>
      </c>
      <c r="AQ1400" s="16"/>
      <c r="AR1400" s="16">
        <v>0.27295597484276701</v>
      </c>
      <c r="AS1400" s="16">
        <v>0.20923913043478301</v>
      </c>
      <c r="AT1400" s="16"/>
      <c r="AU1400" s="16">
        <v>0.237977805178792</v>
      </c>
      <c r="AV1400" s="16">
        <v>0.226732451222247</v>
      </c>
      <c r="AW1400" s="16"/>
      <c r="AX1400" s="16">
        <v>0.31095406360423999</v>
      </c>
      <c r="AY1400" s="16">
        <v>0.212621578828319</v>
      </c>
      <c r="AZ1400" s="16"/>
      <c r="BA1400" s="16">
        <v>0.27624309392265201</v>
      </c>
      <c r="BB1400" s="16">
        <v>0.22493887530562301</v>
      </c>
      <c r="BC1400" s="16"/>
      <c r="BD1400" s="16">
        <v>0.228272251308901</v>
      </c>
      <c r="BE1400" s="16">
        <v>0.22850521436848201</v>
      </c>
      <c r="BF1400" s="16"/>
      <c r="BG1400" s="16">
        <v>0.27027027027027001</v>
      </c>
      <c r="BH1400" s="16">
        <v>0.225975070365903</v>
      </c>
      <c r="BI1400" s="16"/>
      <c r="BJ1400" s="16">
        <v>0.355769230769231</v>
      </c>
      <c r="BK1400" s="16">
        <v>0.211364614722342</v>
      </c>
      <c r="BL1400" s="16"/>
      <c r="BM1400" s="16">
        <v>0.34936708860759502</v>
      </c>
      <c r="BN1400" s="16">
        <v>0.21866666666666701</v>
      </c>
      <c r="BO1400" s="16"/>
      <c r="BP1400" s="16">
        <v>0.269867549668874</v>
      </c>
      <c r="BQ1400" s="16">
        <v>0.22310330047149601</v>
      </c>
    </row>
    <row r="1401" spans="2:69" x14ac:dyDescent="0.25">
      <c r="B1401" t="s">
        <v>208</v>
      </c>
      <c r="C1401" s="16">
        <v>0.56375711574952603</v>
      </c>
      <c r="D1401" s="16">
        <v>0.59821428571428603</v>
      </c>
      <c r="E1401" s="16">
        <v>0.57123098201936395</v>
      </c>
      <c r="F1401" s="16">
        <v>0.59907120743034104</v>
      </c>
      <c r="G1401" s="16">
        <v>0.55087209302325602</v>
      </c>
      <c r="H1401" s="16">
        <v>0.49317147192716199</v>
      </c>
      <c r="I1401" s="16">
        <v>0.63682219419924302</v>
      </c>
      <c r="J1401" s="16">
        <v>0.54545454545454497</v>
      </c>
      <c r="K1401" s="16">
        <v>0.59663865546218497</v>
      </c>
      <c r="L1401" s="16">
        <v>0.49557522123893799</v>
      </c>
      <c r="M1401" s="16"/>
      <c r="N1401" s="16">
        <v>0.50361445783132497</v>
      </c>
      <c r="O1401" s="16">
        <v>0.56349206349206304</v>
      </c>
      <c r="P1401" s="16">
        <v>0.59252336448598097</v>
      </c>
      <c r="Q1401" s="16">
        <v>0.57080291970802899</v>
      </c>
      <c r="R1401" s="16"/>
      <c r="S1401" s="16">
        <v>0.48479087452471498</v>
      </c>
      <c r="T1401" s="16">
        <v>0.58612440191387605</v>
      </c>
      <c r="U1401" s="16">
        <v>0.62931034482758597</v>
      </c>
      <c r="V1401" s="16">
        <v>0.54985192497532098</v>
      </c>
      <c r="W1401" s="16">
        <v>0.61231101511879005</v>
      </c>
      <c r="X1401" s="16">
        <v>0.58543689320388304</v>
      </c>
      <c r="Y1401" s="16">
        <v>0.50597014925373096</v>
      </c>
      <c r="Z1401" s="16"/>
      <c r="AA1401" s="16">
        <v>0.57091775923718702</v>
      </c>
      <c r="AB1401" s="16">
        <v>0.56041202672605805</v>
      </c>
      <c r="AC1401" s="16"/>
      <c r="AD1401" s="16">
        <v>0.52907801418439704</v>
      </c>
      <c r="AE1401" s="16">
        <v>0.57642487046632096</v>
      </c>
      <c r="AF1401" s="16"/>
      <c r="AG1401" s="16">
        <v>0.55612648221343897</v>
      </c>
      <c r="AH1401" s="16">
        <v>0.57080291970802899</v>
      </c>
      <c r="AI1401" s="16"/>
      <c r="AJ1401" s="16">
        <v>0.53663528448628695</v>
      </c>
      <c r="AK1401" s="16">
        <v>0.58719490626105397</v>
      </c>
      <c r="AL1401" s="16"/>
      <c r="AM1401" s="16">
        <v>0.38006230529594998</v>
      </c>
      <c r="AN1401" s="16">
        <v>0.55670926517571895</v>
      </c>
      <c r="AO1401" s="16">
        <v>0.60539018503620301</v>
      </c>
      <c r="AP1401" s="16">
        <v>0.53556485355648498</v>
      </c>
      <c r="AQ1401" s="16"/>
      <c r="AR1401" s="16">
        <v>0.57295597484276695</v>
      </c>
      <c r="AS1401" s="16">
        <v>0.559782608695652</v>
      </c>
      <c r="AT1401" s="16"/>
      <c r="AU1401" s="16">
        <v>0.53514180024660896</v>
      </c>
      <c r="AV1401" s="16">
        <v>0.56896165059430404</v>
      </c>
      <c r="AW1401" s="16"/>
      <c r="AX1401" s="16">
        <v>0.54534746760895203</v>
      </c>
      <c r="AY1401" s="16">
        <v>0.567292467767473</v>
      </c>
      <c r="AZ1401" s="16"/>
      <c r="BA1401" s="16">
        <v>0.53314917127071804</v>
      </c>
      <c r="BB1401" s="16">
        <v>0.56601466992664995</v>
      </c>
      <c r="BC1401" s="16"/>
      <c r="BD1401" s="16">
        <v>0.57696335078534</v>
      </c>
      <c r="BE1401" s="16">
        <v>0.560834298957126</v>
      </c>
      <c r="BF1401" s="16"/>
      <c r="BG1401" s="16">
        <v>0.56081081081081097</v>
      </c>
      <c r="BH1401" s="16">
        <v>0.56393244873341397</v>
      </c>
      <c r="BI1401" s="16"/>
      <c r="BJ1401" s="16">
        <v>0.50320512820512797</v>
      </c>
      <c r="BK1401" s="16">
        <v>0.57188979767542003</v>
      </c>
      <c r="BL1401" s="16"/>
      <c r="BM1401" s="16">
        <v>0.50886075949367104</v>
      </c>
      <c r="BN1401" s="16">
        <v>0.56820512820512803</v>
      </c>
      <c r="BO1401" s="16"/>
      <c r="BP1401" s="16">
        <v>0.58609271523178796</v>
      </c>
      <c r="BQ1401" s="16">
        <v>0.56086583797685396</v>
      </c>
    </row>
    <row r="1402" spans="2:69" x14ac:dyDescent="0.25">
      <c r="B1402" t="s">
        <v>635</v>
      </c>
      <c r="C1402" s="16">
        <v>0.16166982922201101</v>
      </c>
      <c r="D1402" s="16">
        <v>8.7797619047618999E-2</v>
      </c>
      <c r="E1402" s="16">
        <v>0.12309820193637599</v>
      </c>
      <c r="F1402" s="16">
        <v>0.157894736842105</v>
      </c>
      <c r="G1402" s="16">
        <v>0.101744186046512</v>
      </c>
      <c r="H1402" s="16">
        <v>0.30500758725341398</v>
      </c>
      <c r="I1402" s="16">
        <v>0.117276166456494</v>
      </c>
      <c r="J1402" s="16">
        <v>0.12121212121212099</v>
      </c>
      <c r="K1402" s="16">
        <v>7.5630252100840303E-2</v>
      </c>
      <c r="L1402" s="16">
        <v>3.5398230088495602E-2</v>
      </c>
      <c r="M1402" s="16"/>
      <c r="N1402" s="16">
        <v>0.262650602409639</v>
      </c>
      <c r="O1402" s="16">
        <v>0.20317460317460301</v>
      </c>
      <c r="P1402" s="16">
        <v>0.150467289719626</v>
      </c>
      <c r="Q1402" s="16">
        <v>0.12591240875912399</v>
      </c>
      <c r="R1402" s="16"/>
      <c r="S1402" s="16">
        <v>0.26806083650190099</v>
      </c>
      <c r="T1402" s="16">
        <v>0.200956937799043</v>
      </c>
      <c r="U1402" s="16">
        <v>0.148706896551724</v>
      </c>
      <c r="V1402" s="16">
        <v>0.198420533070089</v>
      </c>
      <c r="W1402" s="16">
        <v>0.12526997840172799</v>
      </c>
      <c r="X1402" s="16">
        <v>0.110679611650485</v>
      </c>
      <c r="Y1402" s="16">
        <v>0.11641791044776099</v>
      </c>
      <c r="Z1402" s="16"/>
      <c r="AA1402" s="16">
        <v>0.103694874851013</v>
      </c>
      <c r="AB1402" s="16">
        <v>0.18875278396436501</v>
      </c>
      <c r="AC1402" s="16"/>
      <c r="AD1402" s="16">
        <v>0.19929078014184401</v>
      </c>
      <c r="AE1402" s="16">
        <v>0.14792746113989599</v>
      </c>
      <c r="AF1402" s="16"/>
      <c r="AG1402" s="16">
        <v>0.200395256916996</v>
      </c>
      <c r="AH1402" s="16">
        <v>0.12591240875912399</v>
      </c>
      <c r="AI1402" s="16"/>
      <c r="AJ1402" s="16">
        <v>0.116659844453541</v>
      </c>
      <c r="AK1402" s="16">
        <v>0.20056597099398699</v>
      </c>
      <c r="AL1402" s="16"/>
      <c r="AM1402" s="16">
        <v>0.31775700934579398</v>
      </c>
      <c r="AN1402" s="16">
        <v>0.22603833865814699</v>
      </c>
      <c r="AO1402" s="16">
        <v>0.14038616251005601</v>
      </c>
      <c r="AP1402" s="16">
        <v>9.7907949790795007E-2</v>
      </c>
      <c r="AQ1402" s="16"/>
      <c r="AR1402" s="16">
        <v>0.120125786163522</v>
      </c>
      <c r="AS1402" s="16">
        <v>0.179619565217391</v>
      </c>
      <c r="AT1402" s="16"/>
      <c r="AU1402" s="16">
        <v>0.177558569667078</v>
      </c>
      <c r="AV1402" s="16">
        <v>0.15877999551468899</v>
      </c>
      <c r="AW1402" s="16"/>
      <c r="AX1402" s="16">
        <v>0.11425206124852801</v>
      </c>
      <c r="AY1402" s="16">
        <v>0.170775842569554</v>
      </c>
      <c r="AZ1402" s="16"/>
      <c r="BA1402" s="16">
        <v>0.14640883977900601</v>
      </c>
      <c r="BB1402" s="16">
        <v>0.16279543602282001</v>
      </c>
      <c r="BC1402" s="16"/>
      <c r="BD1402" s="16">
        <v>0.15602094240837699</v>
      </c>
      <c r="BE1402" s="16">
        <v>0.162920046349942</v>
      </c>
      <c r="BF1402" s="16"/>
      <c r="BG1402" s="16">
        <v>0.12837837837837801</v>
      </c>
      <c r="BH1402" s="16">
        <v>0.16365098512263801</v>
      </c>
      <c r="BI1402" s="16"/>
      <c r="BJ1402" s="16">
        <v>0.113782051282051</v>
      </c>
      <c r="BK1402" s="16">
        <v>0.16810159276797201</v>
      </c>
      <c r="BL1402" s="16"/>
      <c r="BM1402" s="16">
        <v>0.10886075949367099</v>
      </c>
      <c r="BN1402" s="16">
        <v>0.16594871794871799</v>
      </c>
      <c r="BO1402" s="16"/>
      <c r="BP1402" s="16">
        <v>0.10927152317880801</v>
      </c>
      <c r="BQ1402" s="16">
        <v>0.16845263609086999</v>
      </c>
    </row>
    <row r="1403" spans="2:69" x14ac:dyDescent="0.25">
      <c r="B1403" t="s">
        <v>210</v>
      </c>
      <c r="C1403" s="16">
        <v>2.9222011385199202E-2</v>
      </c>
      <c r="D1403" s="16">
        <v>2.3809523809523801E-2</v>
      </c>
      <c r="E1403" s="16">
        <v>3.7344398340249003E-2</v>
      </c>
      <c r="F1403" s="16">
        <v>2.9411764705882401E-2</v>
      </c>
      <c r="G1403" s="16">
        <v>2.6162790697674399E-2</v>
      </c>
      <c r="H1403" s="16">
        <v>2.7314112291350501E-2</v>
      </c>
      <c r="I1403" s="16">
        <v>2.77427490542245E-2</v>
      </c>
      <c r="J1403" s="16">
        <v>5.0505050505050497E-2</v>
      </c>
      <c r="K1403" s="16">
        <v>3.3613445378151301E-2</v>
      </c>
      <c r="L1403" s="16">
        <v>1.7699115044247801E-2</v>
      </c>
      <c r="M1403" s="16"/>
      <c r="N1403" s="16">
        <v>4.6987951807228902E-2</v>
      </c>
      <c r="O1403" s="16">
        <v>3.8095238095238099E-2</v>
      </c>
      <c r="P1403" s="16">
        <v>3.27102803738318E-2</v>
      </c>
      <c r="Q1403" s="16">
        <v>2.04379562043796E-2</v>
      </c>
      <c r="R1403" s="16"/>
      <c r="S1403" s="16">
        <v>4.9429657794676798E-2</v>
      </c>
      <c r="T1403" s="16">
        <v>4.7846889952153103E-2</v>
      </c>
      <c r="U1403" s="16">
        <v>2.80172413793103E-2</v>
      </c>
      <c r="V1403" s="16">
        <v>3.45508390918065E-2</v>
      </c>
      <c r="W1403" s="16">
        <v>2.9157667386609101E-2</v>
      </c>
      <c r="X1403" s="16">
        <v>1.35922330097087E-2</v>
      </c>
      <c r="Y1403" s="16">
        <v>1.7910447761194E-2</v>
      </c>
      <c r="Z1403" s="16"/>
      <c r="AA1403" s="16">
        <v>2.26460071513707E-2</v>
      </c>
      <c r="AB1403" s="16">
        <v>3.2293986636971E-2</v>
      </c>
      <c r="AC1403" s="16"/>
      <c r="AD1403" s="16">
        <v>2.97872340425532E-2</v>
      </c>
      <c r="AE1403" s="16">
        <v>2.9015544041450798E-2</v>
      </c>
      <c r="AF1403" s="16"/>
      <c r="AG1403" s="16">
        <v>3.8735177865612598E-2</v>
      </c>
      <c r="AH1403" s="16">
        <v>2.04379562043796E-2</v>
      </c>
      <c r="AI1403" s="16"/>
      <c r="AJ1403" s="16">
        <v>2.0466639377814198E-2</v>
      </c>
      <c r="AK1403" s="16">
        <v>3.6788114609126302E-2</v>
      </c>
      <c r="AL1403" s="16"/>
      <c r="AM1403" s="16">
        <v>6.5420560747663503E-2</v>
      </c>
      <c r="AN1403" s="16">
        <v>4.7124600638977603E-2</v>
      </c>
      <c r="AO1403" s="16">
        <v>2.4537409493161699E-2</v>
      </c>
      <c r="AP1403" s="16">
        <v>1.00418410041841E-2</v>
      </c>
      <c r="AQ1403" s="16"/>
      <c r="AR1403" s="16">
        <v>2.4528301886792499E-2</v>
      </c>
      <c r="AS1403" s="16">
        <v>3.125E-2</v>
      </c>
      <c r="AT1403" s="16"/>
      <c r="AU1403" s="16">
        <v>3.3292231812577101E-2</v>
      </c>
      <c r="AV1403" s="16">
        <v>2.84817223592734E-2</v>
      </c>
      <c r="AW1403" s="16"/>
      <c r="AX1403" s="16">
        <v>2.00235571260306E-2</v>
      </c>
      <c r="AY1403" s="16">
        <v>3.0988464148382699E-2</v>
      </c>
      <c r="AZ1403" s="16"/>
      <c r="BA1403" s="16">
        <v>1.93370165745856E-2</v>
      </c>
      <c r="BB1403" s="16">
        <v>2.9951100244498801E-2</v>
      </c>
      <c r="BC1403" s="16"/>
      <c r="BD1403" s="16">
        <v>2.5130890052356001E-2</v>
      </c>
      <c r="BE1403" s="16">
        <v>3.0127462340672099E-2</v>
      </c>
      <c r="BF1403" s="16"/>
      <c r="BG1403" s="16">
        <v>2.0270270270270299E-2</v>
      </c>
      <c r="BH1403" s="16">
        <v>2.97547245677523E-2</v>
      </c>
      <c r="BI1403" s="16"/>
      <c r="BJ1403" s="16">
        <v>2.4038461538461502E-2</v>
      </c>
      <c r="BK1403" s="16">
        <v>2.9918209212225599E-2</v>
      </c>
      <c r="BL1403" s="16"/>
      <c r="BM1403" s="16">
        <v>2.7848101265822801E-2</v>
      </c>
      <c r="BN1403" s="16">
        <v>2.9333333333333302E-2</v>
      </c>
      <c r="BO1403" s="16"/>
      <c r="BP1403" s="16">
        <v>2.9801324503311299E-2</v>
      </c>
      <c r="BQ1403" s="16">
        <v>2.9147021003000401E-2</v>
      </c>
    </row>
    <row r="1404" spans="2:69" x14ac:dyDescent="0.25">
      <c r="B1404" t="s">
        <v>211</v>
      </c>
      <c r="C1404" s="16">
        <v>4.9335863377609097E-3</v>
      </c>
      <c r="D1404" s="16">
        <v>2.9761904761904799E-3</v>
      </c>
      <c r="E1404" s="16">
        <v>1.3831258644536699E-3</v>
      </c>
      <c r="F1404" s="16">
        <v>3.09597523219814E-3</v>
      </c>
      <c r="G1404" s="16">
        <v>4.3604651162790697E-3</v>
      </c>
      <c r="H1404" s="16">
        <v>9.1047040971168405E-3</v>
      </c>
      <c r="I1404" s="16">
        <v>5.0441361916771796E-3</v>
      </c>
      <c r="J1404" s="16">
        <v>5.0505050505050501E-3</v>
      </c>
      <c r="K1404" s="16">
        <v>8.4033613445378096E-3</v>
      </c>
      <c r="L1404" s="16">
        <v>0</v>
      </c>
      <c r="M1404" s="16"/>
      <c r="N1404" s="16">
        <v>7.2289156626506E-3</v>
      </c>
      <c r="O1404" s="16">
        <v>9.5238095238095195E-3</v>
      </c>
      <c r="P1404" s="16">
        <v>4.6728971962616802E-3</v>
      </c>
      <c r="Q1404" s="16">
        <v>3.2846715328467202E-3</v>
      </c>
      <c r="R1404" s="16"/>
      <c r="S1404" s="16">
        <v>1.9011406844106502E-2</v>
      </c>
      <c r="T1404" s="16">
        <v>7.1770334928229701E-3</v>
      </c>
      <c r="U1404" s="16">
        <v>4.3103448275862103E-3</v>
      </c>
      <c r="V1404" s="16">
        <v>4.9358341559723601E-3</v>
      </c>
      <c r="W1404" s="16">
        <v>2.15982721382289E-3</v>
      </c>
      <c r="X1404" s="16">
        <v>1.94174757281553E-3</v>
      </c>
      <c r="Y1404" s="16">
        <v>2.9850746268656699E-3</v>
      </c>
      <c r="Z1404" s="16"/>
      <c r="AA1404" s="16">
        <v>4.1716328963051297E-3</v>
      </c>
      <c r="AB1404" s="16">
        <v>5.2895322939866402E-3</v>
      </c>
      <c r="AC1404" s="16"/>
      <c r="AD1404" s="16">
        <v>6.3829787234042498E-3</v>
      </c>
      <c r="AE1404" s="16">
        <v>4.4041450777202104E-3</v>
      </c>
      <c r="AF1404" s="16"/>
      <c r="AG1404" s="16">
        <v>6.71936758893281E-3</v>
      </c>
      <c r="AH1404" s="16">
        <v>3.2846715328467202E-3</v>
      </c>
      <c r="AI1404" s="16"/>
      <c r="AJ1404" s="16">
        <v>2.04666393778142E-3</v>
      </c>
      <c r="AK1404" s="16">
        <v>7.4283692960735804E-3</v>
      </c>
      <c r="AL1404" s="16"/>
      <c r="AM1404" s="16">
        <v>2.1806853582554499E-2</v>
      </c>
      <c r="AN1404" s="16">
        <v>7.1884984025559102E-3</v>
      </c>
      <c r="AO1404" s="16">
        <v>2.8157683024939702E-3</v>
      </c>
      <c r="AP1404" s="16">
        <v>2.5104602510460298E-3</v>
      </c>
      <c r="AQ1404" s="16"/>
      <c r="AR1404" s="16">
        <v>1.88679245283019E-3</v>
      </c>
      <c r="AS1404" s="16">
        <v>6.2500000000000003E-3</v>
      </c>
      <c r="AT1404" s="16"/>
      <c r="AU1404" s="16">
        <v>1.2330456226880399E-3</v>
      </c>
      <c r="AV1404" s="16">
        <v>5.6066382596994804E-3</v>
      </c>
      <c r="AW1404" s="16"/>
      <c r="AX1404" s="16">
        <v>3.53356890459364E-3</v>
      </c>
      <c r="AY1404" s="16">
        <v>5.2024428862248399E-3</v>
      </c>
      <c r="AZ1404" s="16"/>
      <c r="BA1404" s="16">
        <v>1.38121546961326E-2</v>
      </c>
      <c r="BB1404" s="16">
        <v>4.2787286063569697E-3</v>
      </c>
      <c r="BC1404" s="16"/>
      <c r="BD1404" s="16">
        <v>3.1413612565445001E-3</v>
      </c>
      <c r="BE1404" s="16">
        <v>5.3302433371958304E-3</v>
      </c>
      <c r="BF1404" s="16"/>
      <c r="BG1404" s="16">
        <v>1.0135135135135099E-2</v>
      </c>
      <c r="BH1404" s="16">
        <v>4.6240450341777199E-3</v>
      </c>
      <c r="BI1404" s="16"/>
      <c r="BJ1404" s="16">
        <v>3.2051282051282098E-3</v>
      </c>
      <c r="BK1404" s="16">
        <v>5.1657339647008197E-3</v>
      </c>
      <c r="BL1404" s="16"/>
      <c r="BM1404" s="16">
        <v>2.5316455696202502E-3</v>
      </c>
      <c r="BN1404" s="16">
        <v>5.1282051282051299E-3</v>
      </c>
      <c r="BO1404" s="16"/>
      <c r="BP1404" s="16">
        <v>3.3112582781457001E-3</v>
      </c>
      <c r="BQ1404" s="16">
        <v>5.14359194170596E-3</v>
      </c>
    </row>
    <row r="1405" spans="2:69" x14ac:dyDescent="0.25">
      <c r="B1405" t="s">
        <v>68</v>
      </c>
      <c r="C1405" s="16">
        <v>1.1954459203036101E-2</v>
      </c>
      <c r="D1405" s="16">
        <v>8.9285714285714298E-3</v>
      </c>
      <c r="E1405" s="16">
        <v>4.1493775933610002E-3</v>
      </c>
      <c r="F1405" s="16">
        <v>1.3931888544891601E-2</v>
      </c>
      <c r="G1405" s="16">
        <v>1.16279069767442E-2</v>
      </c>
      <c r="H1405" s="16">
        <v>2.1244309559939299E-2</v>
      </c>
      <c r="I1405" s="16">
        <v>7.5662042875157603E-3</v>
      </c>
      <c r="J1405" s="16">
        <v>1.01010101010101E-2</v>
      </c>
      <c r="K1405" s="16">
        <v>0</v>
      </c>
      <c r="L1405" s="16">
        <v>8.8495575221238902E-3</v>
      </c>
      <c r="M1405" s="16"/>
      <c r="N1405" s="16">
        <v>3.0120481927710802E-2</v>
      </c>
      <c r="O1405" s="16">
        <v>7.9365079365079395E-3</v>
      </c>
      <c r="P1405" s="16">
        <v>1.21495327102804E-2</v>
      </c>
      <c r="Q1405" s="16">
        <v>7.2992700729926996E-3</v>
      </c>
      <c r="R1405" s="16"/>
      <c r="S1405" s="16">
        <v>1.5209125475285201E-2</v>
      </c>
      <c r="T1405" s="16">
        <v>9.5693779904306199E-3</v>
      </c>
      <c r="U1405" s="16">
        <v>4.3103448275862103E-3</v>
      </c>
      <c r="V1405" s="16">
        <v>1.4807502467917099E-2</v>
      </c>
      <c r="W1405" s="16">
        <v>7.5593952483801298E-3</v>
      </c>
      <c r="X1405" s="16">
        <v>5.8252427184466004E-3</v>
      </c>
      <c r="Y1405" s="16">
        <v>7.4626865671641798E-3</v>
      </c>
      <c r="Z1405" s="16"/>
      <c r="AA1405" s="16">
        <v>4.1716328963051297E-3</v>
      </c>
      <c r="AB1405" s="16">
        <v>1.5590200445434301E-2</v>
      </c>
      <c r="AC1405" s="16"/>
      <c r="AD1405" s="16">
        <v>1.7021276595744698E-2</v>
      </c>
      <c r="AE1405" s="16">
        <v>1.0103626943005199E-2</v>
      </c>
      <c r="AF1405" s="16"/>
      <c r="AG1405" s="16">
        <v>1.699604743083E-2</v>
      </c>
      <c r="AH1405" s="16">
        <v>7.2992700729926996E-3</v>
      </c>
      <c r="AI1405" s="16"/>
      <c r="AJ1405" s="16">
        <v>6.5493246009005303E-3</v>
      </c>
      <c r="AK1405" s="16">
        <v>1.6625397948355099E-2</v>
      </c>
      <c r="AL1405" s="16"/>
      <c r="AM1405" s="16">
        <v>9.6573208722741402E-2</v>
      </c>
      <c r="AN1405" s="16">
        <v>1.19808306709265E-2</v>
      </c>
      <c r="AO1405" s="16">
        <v>4.82703137570394E-3</v>
      </c>
      <c r="AP1405" s="16">
        <v>4.1841004184100397E-3</v>
      </c>
      <c r="AQ1405" s="16"/>
      <c r="AR1405" s="16">
        <v>7.5471698113207496E-3</v>
      </c>
      <c r="AS1405" s="16">
        <v>1.3858695652173901E-2</v>
      </c>
      <c r="AT1405" s="16"/>
      <c r="AU1405" s="16">
        <v>1.47965474722565E-2</v>
      </c>
      <c r="AV1405" s="16">
        <v>1.14375420497869E-2</v>
      </c>
      <c r="AW1405" s="16"/>
      <c r="AX1405" s="16">
        <v>5.8892815076560696E-3</v>
      </c>
      <c r="AY1405" s="16">
        <v>1.31192038000452E-2</v>
      </c>
      <c r="AZ1405" s="16"/>
      <c r="BA1405" s="16">
        <v>1.1049723756906099E-2</v>
      </c>
      <c r="BB1405" s="16">
        <v>1.20211898940505E-2</v>
      </c>
      <c r="BC1405" s="16"/>
      <c r="BD1405" s="16">
        <v>1.04712041884817E-2</v>
      </c>
      <c r="BE1405" s="16">
        <v>1.22827346465817E-2</v>
      </c>
      <c r="BF1405" s="16"/>
      <c r="BG1405" s="16">
        <v>1.0135135135135099E-2</v>
      </c>
      <c r="BH1405" s="16">
        <v>1.20627261761158E-2</v>
      </c>
      <c r="BI1405" s="16"/>
      <c r="BJ1405" s="16">
        <v>0</v>
      </c>
      <c r="BK1405" s="16">
        <v>1.3560051657339599E-2</v>
      </c>
      <c r="BL1405" s="16"/>
      <c r="BM1405" s="16">
        <v>2.5316455696202502E-3</v>
      </c>
      <c r="BN1405" s="16">
        <v>1.27179487179487E-2</v>
      </c>
      <c r="BO1405" s="16"/>
      <c r="BP1405" s="16">
        <v>1.6556291390728501E-3</v>
      </c>
      <c r="BQ1405" s="16">
        <v>1.32876125160737E-2</v>
      </c>
    </row>
    <row r="1406" spans="2:69" x14ac:dyDescent="0.25">
      <c r="B1406" t="s">
        <v>212</v>
      </c>
      <c r="C1406" s="16">
        <v>0.79222011385199198</v>
      </c>
      <c r="D1406" s="16">
        <v>0.87648809523809501</v>
      </c>
      <c r="E1406" s="16">
        <v>0.83402489626555998</v>
      </c>
      <c r="F1406" s="16">
        <v>0.79566563467492302</v>
      </c>
      <c r="G1406" s="16">
        <v>0.856104651162791</v>
      </c>
      <c r="H1406" s="16">
        <v>0.63732928679817902</v>
      </c>
      <c r="I1406" s="16">
        <v>0.84237074401008805</v>
      </c>
      <c r="J1406" s="16">
        <v>0.81313131313131304</v>
      </c>
      <c r="K1406" s="16">
        <v>0.88235294117647101</v>
      </c>
      <c r="L1406" s="16">
        <v>0.93805309734513298</v>
      </c>
      <c r="M1406" s="16"/>
      <c r="N1406" s="16">
        <v>0.65301204819277103</v>
      </c>
      <c r="O1406" s="16">
        <v>0.74126984126984097</v>
      </c>
      <c r="P1406" s="16">
        <v>0.8</v>
      </c>
      <c r="Q1406" s="16">
        <v>0.84306569343065696</v>
      </c>
      <c r="R1406" s="16"/>
      <c r="S1406" s="16">
        <v>0.64828897338403002</v>
      </c>
      <c r="T1406" s="16">
        <v>0.73444976076555002</v>
      </c>
      <c r="U1406" s="16">
        <v>0.81465517241379304</v>
      </c>
      <c r="V1406" s="16">
        <v>0.74728529121421505</v>
      </c>
      <c r="W1406" s="16">
        <v>0.83585313174945997</v>
      </c>
      <c r="X1406" s="16">
        <v>0.86796116504854404</v>
      </c>
      <c r="Y1406" s="16">
        <v>0.85522388059701504</v>
      </c>
      <c r="Z1406" s="16"/>
      <c r="AA1406" s="16">
        <v>0.86531585220500595</v>
      </c>
      <c r="AB1406" s="16">
        <v>0.75807349665924295</v>
      </c>
      <c r="AC1406" s="16"/>
      <c r="AD1406" s="16">
        <v>0.74751773049645398</v>
      </c>
      <c r="AE1406" s="16">
        <v>0.80854922279792796</v>
      </c>
      <c r="AF1406" s="16"/>
      <c r="AG1406" s="16">
        <v>0.73715415019762798</v>
      </c>
      <c r="AH1406" s="16">
        <v>0.84306569343065696</v>
      </c>
      <c r="AI1406" s="16"/>
      <c r="AJ1406" s="16">
        <v>0.85427752762996301</v>
      </c>
      <c r="AK1406" s="16">
        <v>0.73859214715245802</v>
      </c>
      <c r="AL1406" s="16"/>
      <c r="AM1406" s="16">
        <v>0.49844236760124599</v>
      </c>
      <c r="AN1406" s="16">
        <v>0.707667731629393</v>
      </c>
      <c r="AO1406" s="16">
        <v>0.82743362831858402</v>
      </c>
      <c r="AP1406" s="16">
        <v>0.88535564853556503</v>
      </c>
      <c r="AQ1406" s="16"/>
      <c r="AR1406" s="16">
        <v>0.84591194968553496</v>
      </c>
      <c r="AS1406" s="16">
        <v>0.76902173913043503</v>
      </c>
      <c r="AT1406" s="16"/>
      <c r="AU1406" s="16">
        <v>0.77311960542540104</v>
      </c>
      <c r="AV1406" s="16">
        <v>0.79569410181655098</v>
      </c>
      <c r="AW1406" s="16"/>
      <c r="AX1406" s="16">
        <v>0.85630153121319197</v>
      </c>
      <c r="AY1406" s="16">
        <v>0.779914046595793</v>
      </c>
      <c r="AZ1406" s="16"/>
      <c r="BA1406" s="16">
        <v>0.80939226519337004</v>
      </c>
      <c r="BB1406" s="16">
        <v>0.79095354523227401</v>
      </c>
      <c r="BC1406" s="16"/>
      <c r="BD1406" s="16">
        <v>0.80523560209424105</v>
      </c>
      <c r="BE1406" s="16">
        <v>0.78933951332560803</v>
      </c>
      <c r="BF1406" s="16"/>
      <c r="BG1406" s="16">
        <v>0.83108108108108103</v>
      </c>
      <c r="BH1406" s="16">
        <v>0.789907519099316</v>
      </c>
      <c r="BI1406" s="16"/>
      <c r="BJ1406" s="16">
        <v>0.85897435897435903</v>
      </c>
      <c r="BK1406" s="16">
        <v>0.78325441239776195</v>
      </c>
      <c r="BL1406" s="16"/>
      <c r="BM1406" s="16">
        <v>0.85822784810126596</v>
      </c>
      <c r="BN1406" s="16">
        <v>0.78687179487179504</v>
      </c>
      <c r="BO1406" s="16"/>
      <c r="BP1406" s="16">
        <v>0.85596026490066202</v>
      </c>
      <c r="BQ1406" s="16">
        <v>0.78396913844835003</v>
      </c>
    </row>
    <row r="1407" spans="2:69" x14ac:dyDescent="0.25">
      <c r="B1407" t="s">
        <v>213</v>
      </c>
      <c r="C1407" s="16">
        <v>3.4155597722960201E-2</v>
      </c>
      <c r="D1407" s="16">
        <v>2.6785714285714302E-2</v>
      </c>
      <c r="E1407" s="16">
        <v>3.8727524204702601E-2</v>
      </c>
      <c r="F1407" s="16">
        <v>3.2507739938080503E-2</v>
      </c>
      <c r="G1407" s="16">
        <v>3.0523255813953501E-2</v>
      </c>
      <c r="H1407" s="16">
        <v>3.6418816388467397E-2</v>
      </c>
      <c r="I1407" s="16">
        <v>3.2786885245901599E-2</v>
      </c>
      <c r="J1407" s="16">
        <v>5.5555555555555601E-2</v>
      </c>
      <c r="K1407" s="16">
        <v>4.20168067226891E-2</v>
      </c>
      <c r="L1407" s="16">
        <v>1.7699115044247801E-2</v>
      </c>
      <c r="M1407" s="16"/>
      <c r="N1407" s="16">
        <v>5.4216867469879498E-2</v>
      </c>
      <c r="O1407" s="16">
        <v>4.7619047619047603E-2</v>
      </c>
      <c r="P1407" s="16">
        <v>3.7383177570093497E-2</v>
      </c>
      <c r="Q1407" s="16">
        <v>2.37226277372263E-2</v>
      </c>
      <c r="R1407" s="16"/>
      <c r="S1407" s="16">
        <v>6.84410646387833E-2</v>
      </c>
      <c r="T1407" s="16">
        <v>5.50239234449761E-2</v>
      </c>
      <c r="U1407" s="16">
        <v>3.2327586206896602E-2</v>
      </c>
      <c r="V1407" s="16">
        <v>3.9486673247778901E-2</v>
      </c>
      <c r="W1407" s="16">
        <v>3.1317494600431997E-2</v>
      </c>
      <c r="X1407" s="16">
        <v>1.5533980582524301E-2</v>
      </c>
      <c r="Y1407" s="16">
        <v>2.0895522388059699E-2</v>
      </c>
      <c r="Z1407" s="16"/>
      <c r="AA1407" s="16">
        <v>2.6817640047675801E-2</v>
      </c>
      <c r="AB1407" s="16">
        <v>3.7583518930957703E-2</v>
      </c>
      <c r="AC1407" s="16"/>
      <c r="AD1407" s="16">
        <v>3.6170212765957499E-2</v>
      </c>
      <c r="AE1407" s="16">
        <v>3.3419689119171002E-2</v>
      </c>
      <c r="AF1407" s="16"/>
      <c r="AG1407" s="16">
        <v>4.5454545454545497E-2</v>
      </c>
      <c r="AH1407" s="16">
        <v>2.37226277372263E-2</v>
      </c>
      <c r="AI1407" s="16"/>
      <c r="AJ1407" s="16">
        <v>2.25133033155956E-2</v>
      </c>
      <c r="AK1407" s="16">
        <v>4.4216483905199902E-2</v>
      </c>
      <c r="AL1407" s="16"/>
      <c r="AM1407" s="16">
        <v>8.7227414330218106E-2</v>
      </c>
      <c r="AN1407" s="16">
        <v>5.4313099041533502E-2</v>
      </c>
      <c r="AO1407" s="16">
        <v>2.73531777956557E-2</v>
      </c>
      <c r="AP1407" s="16">
        <v>1.2552301255230099E-2</v>
      </c>
      <c r="AQ1407" s="16"/>
      <c r="AR1407" s="16">
        <v>2.6415094339622601E-2</v>
      </c>
      <c r="AS1407" s="16">
        <v>3.7499999999999999E-2</v>
      </c>
      <c r="AT1407" s="16"/>
      <c r="AU1407" s="16">
        <v>3.4525277435265102E-2</v>
      </c>
      <c r="AV1407" s="16">
        <v>3.4088360618972899E-2</v>
      </c>
      <c r="AW1407" s="16"/>
      <c r="AX1407" s="16">
        <v>2.3557126030624299E-2</v>
      </c>
      <c r="AY1407" s="16">
        <v>3.6190907034607603E-2</v>
      </c>
      <c r="AZ1407" s="16"/>
      <c r="BA1407" s="16">
        <v>3.3149171270718203E-2</v>
      </c>
      <c r="BB1407" s="16">
        <v>3.4229828850855702E-2</v>
      </c>
      <c r="BC1407" s="16"/>
      <c r="BD1407" s="16">
        <v>2.8272251308900501E-2</v>
      </c>
      <c r="BE1407" s="16">
        <v>3.54577056778679E-2</v>
      </c>
      <c r="BF1407" s="16"/>
      <c r="BG1407" s="16">
        <v>3.04054054054054E-2</v>
      </c>
      <c r="BH1407" s="16">
        <v>3.4378769601930002E-2</v>
      </c>
      <c r="BI1407" s="16"/>
      <c r="BJ1407" s="16">
        <v>2.7243589743589699E-2</v>
      </c>
      <c r="BK1407" s="16">
        <v>3.5083943176926403E-2</v>
      </c>
      <c r="BL1407" s="16"/>
      <c r="BM1407" s="16">
        <v>3.0379746835442999E-2</v>
      </c>
      <c r="BN1407" s="16">
        <v>3.4461538461538502E-2</v>
      </c>
      <c r="BO1407" s="16"/>
      <c r="BP1407" s="16">
        <v>3.3112582781456998E-2</v>
      </c>
      <c r="BQ1407" s="16">
        <v>3.4290612944706401E-2</v>
      </c>
    </row>
    <row r="1408" spans="2:69" x14ac:dyDescent="0.25">
      <c r="B1408" t="s">
        <v>156</v>
      </c>
      <c r="C1408" s="16">
        <v>0.75806451612903203</v>
      </c>
      <c r="D1408" s="16">
        <v>0.84970238095238104</v>
      </c>
      <c r="E1408" s="16">
        <v>0.79529737206085704</v>
      </c>
      <c r="F1408" s="16">
        <v>0.76315789473684204</v>
      </c>
      <c r="G1408" s="16">
        <v>0.82558139534883701</v>
      </c>
      <c r="H1408" s="16">
        <v>0.60091047040971202</v>
      </c>
      <c r="I1408" s="16">
        <v>0.80958385876418704</v>
      </c>
      <c r="J1408" s="16">
        <v>0.75757575757575801</v>
      </c>
      <c r="K1408" s="16">
        <v>0.84033613445378197</v>
      </c>
      <c r="L1408" s="16">
        <v>0.92035398230088505</v>
      </c>
      <c r="M1408" s="16"/>
      <c r="N1408" s="16">
        <v>0.59879518072289195</v>
      </c>
      <c r="O1408" s="16">
        <v>0.69365079365079396</v>
      </c>
      <c r="P1408" s="16">
        <v>0.76261682242990703</v>
      </c>
      <c r="Q1408" s="16">
        <v>0.81934306569343096</v>
      </c>
      <c r="R1408" s="16"/>
      <c r="S1408" s="16">
        <v>0.57984790874524705</v>
      </c>
      <c r="T1408" s="16">
        <v>0.67942583732057404</v>
      </c>
      <c r="U1408" s="16">
        <v>0.78232758620689702</v>
      </c>
      <c r="V1408" s="16">
        <v>0.70779861796643595</v>
      </c>
      <c r="W1408" s="16">
        <v>0.80453563714902798</v>
      </c>
      <c r="X1408" s="16">
        <v>0.85242718446601895</v>
      </c>
      <c r="Y1408" s="16">
        <v>0.83432835820895501</v>
      </c>
      <c r="Z1408" s="16"/>
      <c r="AA1408" s="16">
        <v>0.83849821215733</v>
      </c>
      <c r="AB1408" s="16">
        <v>0.72048997772828505</v>
      </c>
      <c r="AC1408" s="16"/>
      <c r="AD1408" s="16">
        <v>0.71134751773049598</v>
      </c>
      <c r="AE1408" s="16">
        <v>0.77512953367875603</v>
      </c>
      <c r="AF1408" s="16"/>
      <c r="AG1408" s="16">
        <v>0.69169960474308301</v>
      </c>
      <c r="AH1408" s="16">
        <v>0.81934306569343096</v>
      </c>
      <c r="AI1408" s="16"/>
      <c r="AJ1408" s="16">
        <v>0.83176422431436803</v>
      </c>
      <c r="AK1408" s="16">
        <v>0.69437566324725897</v>
      </c>
      <c r="AL1408" s="16"/>
      <c r="AM1408" s="16">
        <v>0.41121495327102803</v>
      </c>
      <c r="AN1408" s="16">
        <v>0.65335463258785897</v>
      </c>
      <c r="AO1408" s="16">
        <v>0.80008045052292798</v>
      </c>
      <c r="AP1408" s="16">
        <v>0.87280334728033504</v>
      </c>
      <c r="AQ1408" s="16"/>
      <c r="AR1408" s="16">
        <v>0.81949685534591199</v>
      </c>
      <c r="AS1408" s="16">
        <v>0.73152173913043494</v>
      </c>
      <c r="AT1408" s="16"/>
      <c r="AU1408" s="16">
        <v>0.73859432799013602</v>
      </c>
      <c r="AV1408" s="16">
        <v>0.76160574119757796</v>
      </c>
      <c r="AW1408" s="16"/>
      <c r="AX1408" s="16">
        <v>0.83274440518256798</v>
      </c>
      <c r="AY1408" s="16">
        <v>0.74372313956118496</v>
      </c>
      <c r="AZ1408" s="16"/>
      <c r="BA1408" s="16">
        <v>0.77624309392265201</v>
      </c>
      <c r="BB1408" s="16">
        <v>0.756723716381418</v>
      </c>
      <c r="BC1408" s="16"/>
      <c r="BD1408" s="16">
        <v>0.77696335078533996</v>
      </c>
      <c r="BE1408" s="16">
        <v>0.75388180764774004</v>
      </c>
      <c r="BF1408" s="16"/>
      <c r="BG1408" s="16">
        <v>0.80067567567567599</v>
      </c>
      <c r="BH1408" s="16">
        <v>0.75552874949738602</v>
      </c>
      <c r="BI1408" s="16"/>
      <c r="BJ1408" s="16">
        <v>0.83173076923076905</v>
      </c>
      <c r="BK1408" s="16">
        <v>0.74817046922083497</v>
      </c>
      <c r="BL1408" s="16"/>
      <c r="BM1408" s="16">
        <v>0.82784810126582298</v>
      </c>
      <c r="BN1408" s="16">
        <v>0.75241025641025605</v>
      </c>
      <c r="BO1408" s="16"/>
      <c r="BP1408" s="16">
        <v>0.822847682119205</v>
      </c>
      <c r="BQ1408" s="16">
        <v>0.749678525503643</v>
      </c>
    </row>
    <row r="1409" spans="2:69" x14ac:dyDescent="0.25">
      <c r="C1409" s="16"/>
      <c r="D1409" s="16"/>
      <c r="E1409" s="16"/>
      <c r="F1409" s="16"/>
      <c r="G1409" s="16"/>
      <c r="H1409" s="16"/>
      <c r="I1409" s="16"/>
      <c r="J1409" s="16"/>
      <c r="K1409" s="16"/>
      <c r="L1409" s="16"/>
      <c r="M1409" s="16"/>
      <c r="N1409" s="16"/>
      <c r="O1409" s="16"/>
      <c r="P1409" s="16"/>
      <c r="Q1409" s="16"/>
      <c r="R1409" s="16"/>
      <c r="S1409" s="16"/>
      <c r="T1409" s="16"/>
      <c r="U1409" s="16"/>
      <c r="V1409" s="16"/>
      <c r="W1409" s="16"/>
      <c r="X1409" s="16"/>
      <c r="Y1409" s="16"/>
      <c r="Z1409" s="16"/>
      <c r="AA1409" s="16"/>
      <c r="AB1409" s="16"/>
      <c r="AC1409" s="16"/>
      <c r="AD1409" s="16"/>
      <c r="AE1409" s="16"/>
      <c r="AF1409" s="16"/>
      <c r="AG1409" s="16"/>
      <c r="AH1409" s="16"/>
      <c r="AI1409" s="16"/>
      <c r="AJ1409" s="16"/>
      <c r="AK1409" s="16"/>
      <c r="AL1409" s="16"/>
      <c r="AM1409" s="16"/>
      <c r="AN1409" s="16"/>
      <c r="AO1409" s="16"/>
      <c r="AP1409" s="16"/>
      <c r="AQ1409" s="16"/>
      <c r="AR1409" s="16"/>
      <c r="AS1409" s="16"/>
      <c r="AT1409" s="16"/>
      <c r="AU1409" s="16"/>
      <c r="AV1409" s="16"/>
      <c r="AW1409" s="16"/>
      <c r="AX1409" s="16"/>
      <c r="AY1409" s="16"/>
      <c r="AZ1409" s="16"/>
      <c r="BA1409" s="16"/>
      <c r="BB1409" s="16"/>
      <c r="BC1409" s="16"/>
      <c r="BD1409" s="16"/>
      <c r="BE1409" s="16"/>
      <c r="BF1409" s="16"/>
      <c r="BG1409" s="16"/>
      <c r="BH1409" s="16"/>
      <c r="BI1409" s="16"/>
      <c r="BJ1409" s="16"/>
      <c r="BK1409" s="16"/>
      <c r="BL1409" s="16"/>
      <c r="BM1409" s="16"/>
      <c r="BN1409" s="16"/>
      <c r="BO1409" s="16"/>
      <c r="BP1409" s="16"/>
      <c r="BQ1409" s="16"/>
    </row>
    <row r="1410" spans="2:69" x14ac:dyDescent="0.25">
      <c r="B1410" s="6" t="s">
        <v>637</v>
      </c>
      <c r="C1410" s="16"/>
      <c r="D1410" s="16"/>
      <c r="E1410" s="16"/>
      <c r="F1410" s="16"/>
      <c r="G1410" s="16"/>
      <c r="H1410" s="16"/>
      <c r="I1410" s="16"/>
      <c r="J1410" s="16"/>
      <c r="K1410" s="16"/>
      <c r="L1410" s="16"/>
      <c r="M1410" s="16"/>
      <c r="N1410" s="16"/>
      <c r="O1410" s="16"/>
      <c r="P1410" s="16"/>
      <c r="Q1410" s="16"/>
      <c r="R1410" s="16"/>
      <c r="S1410" s="16"/>
      <c r="T1410" s="16"/>
      <c r="U1410" s="16"/>
      <c r="V1410" s="16"/>
      <c r="W1410" s="16"/>
      <c r="X1410" s="16"/>
      <c r="Y1410" s="16"/>
      <c r="Z1410" s="16"/>
      <c r="AA1410" s="16"/>
      <c r="AB1410" s="16"/>
      <c r="AC1410" s="16"/>
      <c r="AD1410" s="16"/>
      <c r="AE1410" s="16"/>
      <c r="AF1410" s="16"/>
      <c r="AG1410" s="16"/>
      <c r="AH1410" s="16"/>
      <c r="AI1410" s="16"/>
      <c r="AJ1410" s="16"/>
      <c r="AK1410" s="16"/>
      <c r="AL1410" s="16"/>
      <c r="AM1410" s="16"/>
      <c r="AN1410" s="16"/>
      <c r="AO1410" s="16"/>
      <c r="AP1410" s="16"/>
      <c r="AQ1410" s="16"/>
      <c r="AR1410" s="16"/>
      <c r="AS1410" s="16"/>
      <c r="AT1410" s="16"/>
      <c r="AU1410" s="16"/>
      <c r="AV1410" s="16"/>
      <c r="AW1410" s="16"/>
      <c r="AX1410" s="16"/>
      <c r="AY1410" s="16"/>
      <c r="AZ1410" s="16"/>
      <c r="BA1410" s="16"/>
      <c r="BB1410" s="16"/>
      <c r="BC1410" s="16"/>
      <c r="BD1410" s="16"/>
      <c r="BE1410" s="16"/>
      <c r="BF1410" s="16"/>
      <c r="BG1410" s="16"/>
      <c r="BH1410" s="16"/>
      <c r="BI1410" s="16"/>
      <c r="BJ1410" s="16"/>
      <c r="BK1410" s="16"/>
      <c r="BL1410" s="16"/>
      <c r="BM1410" s="16"/>
      <c r="BN1410" s="16"/>
      <c r="BO1410" s="16"/>
      <c r="BP1410" s="16"/>
      <c r="BQ1410" s="16"/>
    </row>
    <row r="1411" spans="2:69" x14ac:dyDescent="0.25">
      <c r="B1411" s="23" t="s">
        <v>697</v>
      </c>
      <c r="C1411" s="16"/>
      <c r="D1411" s="16"/>
      <c r="E1411" s="16"/>
      <c r="F1411" s="16"/>
      <c r="G1411" s="16"/>
      <c r="H1411" s="16"/>
      <c r="I1411" s="16"/>
      <c r="J1411" s="16"/>
      <c r="K1411" s="16"/>
      <c r="L1411" s="16"/>
      <c r="M1411" s="16"/>
      <c r="N1411" s="16"/>
      <c r="O1411" s="16"/>
      <c r="P1411" s="16"/>
      <c r="Q1411" s="16"/>
      <c r="R1411" s="16"/>
      <c r="S1411" s="16"/>
      <c r="T1411" s="16"/>
      <c r="U1411" s="16"/>
      <c r="V1411" s="16"/>
      <c r="W1411" s="16"/>
      <c r="X1411" s="16"/>
      <c r="Y1411" s="16"/>
      <c r="Z1411" s="16"/>
      <c r="AA1411" s="16"/>
      <c r="AB1411" s="16"/>
      <c r="AC1411" s="16"/>
      <c r="AD1411" s="16"/>
      <c r="AE1411" s="16"/>
      <c r="AF1411" s="16"/>
      <c r="AG1411" s="16"/>
      <c r="AH1411" s="16"/>
      <c r="AI1411" s="16"/>
      <c r="AJ1411" s="16"/>
      <c r="AK1411" s="16"/>
      <c r="AL1411" s="16"/>
      <c r="AM1411" s="16"/>
      <c r="AN1411" s="16"/>
      <c r="AO1411" s="16"/>
      <c r="AP1411" s="16"/>
      <c r="AQ1411" s="16"/>
      <c r="AR1411" s="16"/>
      <c r="AS1411" s="16"/>
      <c r="AT1411" s="16"/>
      <c r="AU1411" s="16"/>
      <c r="AV1411" s="16"/>
      <c r="AW1411" s="16"/>
      <c r="AX1411" s="16"/>
      <c r="AY1411" s="16"/>
      <c r="AZ1411" s="16"/>
      <c r="BA1411" s="16"/>
      <c r="BB1411" s="16"/>
      <c r="BC1411" s="16"/>
      <c r="BD1411" s="16"/>
      <c r="BE1411" s="16"/>
      <c r="BF1411" s="16"/>
      <c r="BG1411" s="16"/>
      <c r="BH1411" s="16"/>
      <c r="BI1411" s="16"/>
      <c r="BJ1411" s="16"/>
      <c r="BK1411" s="16"/>
      <c r="BL1411" s="16"/>
      <c r="BM1411" s="16"/>
      <c r="BN1411" s="16"/>
      <c r="BO1411" s="16"/>
      <c r="BP1411" s="16"/>
      <c r="BQ1411" s="16"/>
    </row>
    <row r="1412" spans="2:69" x14ac:dyDescent="0.25">
      <c r="B1412" t="s">
        <v>207</v>
      </c>
      <c r="C1412" s="16">
        <v>0.30645521554612498</v>
      </c>
      <c r="D1412" s="16">
        <v>0.305059523809524</v>
      </c>
      <c r="E1412" s="16">
        <v>0.32226832641770398</v>
      </c>
      <c r="F1412" s="16">
        <v>0.24303405572755399</v>
      </c>
      <c r="G1412" s="16">
        <v>0.35465116279069803</v>
      </c>
      <c r="H1412" s="16">
        <v>0.282258064516129</v>
      </c>
      <c r="I1412" s="16">
        <v>0.277936962750716</v>
      </c>
      <c r="J1412" s="16">
        <v>0.30303030303030298</v>
      </c>
      <c r="K1412" s="16">
        <v>0.40336134453781503</v>
      </c>
      <c r="L1412" s="16">
        <v>0.49557522123893799</v>
      </c>
      <c r="M1412" s="16"/>
      <c r="N1412" s="16">
        <v>0.22594142259414199</v>
      </c>
      <c r="O1412" s="16">
        <v>0.24852071005917201</v>
      </c>
      <c r="P1412" s="16">
        <v>0.28723404255319201</v>
      </c>
      <c r="Q1412" s="16">
        <v>0.34012539184953</v>
      </c>
      <c r="R1412" s="16"/>
      <c r="S1412" s="16">
        <v>0.25745257452574499</v>
      </c>
      <c r="T1412" s="16">
        <v>0.25648414985590801</v>
      </c>
      <c r="U1412" s="16">
        <v>0.234866828087167</v>
      </c>
      <c r="V1412" s="16">
        <v>0.244114002478315</v>
      </c>
      <c r="W1412" s="16">
        <v>0.30500582072177002</v>
      </c>
      <c r="X1412" s="16">
        <v>0.380645161290323</v>
      </c>
      <c r="Y1412" s="16">
        <v>0.41946308724832199</v>
      </c>
      <c r="Z1412" s="16"/>
      <c r="AA1412" s="16">
        <v>0.35637663885578102</v>
      </c>
      <c r="AB1412" s="16">
        <v>0.27652733118971101</v>
      </c>
      <c r="AC1412" s="16"/>
      <c r="AD1412" s="16">
        <v>0.29727272727272702</v>
      </c>
      <c r="AE1412" s="16">
        <v>0.30944625407166099</v>
      </c>
      <c r="AF1412" s="16"/>
      <c r="AG1412" s="16">
        <v>0.26181818181818201</v>
      </c>
      <c r="AH1412" s="16">
        <v>0.34012539184953</v>
      </c>
      <c r="AI1412" s="16"/>
      <c r="AJ1412" s="16">
        <v>0.39511966213045502</v>
      </c>
      <c r="AK1412" s="16">
        <v>0.22591645353793699</v>
      </c>
      <c r="AL1412" s="16"/>
      <c r="AM1412" s="16">
        <v>0.194244604316547</v>
      </c>
      <c r="AN1412" s="16">
        <v>0.23535564853556501</v>
      </c>
      <c r="AO1412" s="16">
        <v>0.29435483870967699</v>
      </c>
      <c r="AP1412" s="16">
        <v>0.40211640211640198</v>
      </c>
      <c r="AQ1412" s="16"/>
      <c r="AR1412" s="16">
        <v>0.34161073825503402</v>
      </c>
      <c r="AS1412" s="16">
        <v>0.28891864747238</v>
      </c>
      <c r="AT1412" s="16"/>
      <c r="AU1412" s="16">
        <v>0.33996937212863698</v>
      </c>
      <c r="AV1412" s="16">
        <v>0.30073221757322199</v>
      </c>
      <c r="AW1412" s="16"/>
      <c r="AX1412" s="16">
        <v>0.361323155216285</v>
      </c>
      <c r="AY1412" s="16">
        <v>0.29477106475210002</v>
      </c>
      <c r="AZ1412" s="16"/>
      <c r="BA1412" s="16">
        <v>0.32228915662650598</v>
      </c>
      <c r="BB1412" s="16">
        <v>0.30518697225572999</v>
      </c>
      <c r="BC1412" s="16"/>
      <c r="BD1412" s="16">
        <v>0.29161747343565497</v>
      </c>
      <c r="BE1412" s="16">
        <v>0.30991735537190102</v>
      </c>
      <c r="BF1412" s="16"/>
      <c r="BG1412" s="16">
        <v>0.33846153846153798</v>
      </c>
      <c r="BH1412" s="16">
        <v>0.30448185914157</v>
      </c>
      <c r="BI1412" s="16"/>
      <c r="BJ1412" s="16">
        <v>0.39101497504159699</v>
      </c>
      <c r="BK1412" s="16">
        <v>0.29334365325077399</v>
      </c>
      <c r="BL1412" s="16"/>
      <c r="BM1412" s="16">
        <v>0.42329545454545497</v>
      </c>
      <c r="BN1412" s="16">
        <v>0.29648484848484802</v>
      </c>
      <c r="BO1412" s="16"/>
      <c r="BP1412" s="16">
        <v>0.33278145695364197</v>
      </c>
      <c r="BQ1412" s="16">
        <v>0.302349599793442</v>
      </c>
    </row>
    <row r="1413" spans="2:69" x14ac:dyDescent="0.25">
      <c r="B1413" t="s">
        <v>208</v>
      </c>
      <c r="C1413" s="16">
        <v>0.52959571141389306</v>
      </c>
      <c r="D1413" s="16">
        <v>0.55952380952380998</v>
      </c>
      <c r="E1413" s="16">
        <v>0.50207468879668005</v>
      </c>
      <c r="F1413" s="16">
        <v>0.57275541795665597</v>
      </c>
      <c r="G1413" s="16">
        <v>0.49127906976744201</v>
      </c>
      <c r="H1413" s="16">
        <v>0.49032258064516099</v>
      </c>
      <c r="I1413" s="16">
        <v>0.60458452722063005</v>
      </c>
      <c r="J1413" s="16">
        <v>0.49494949494949497</v>
      </c>
      <c r="K1413" s="16">
        <v>0.47058823529411797</v>
      </c>
      <c r="L1413" s="16">
        <v>0.38938053097345099</v>
      </c>
      <c r="M1413" s="16"/>
      <c r="N1413" s="16">
        <v>0.55439330543933096</v>
      </c>
      <c r="O1413" s="16">
        <v>0.56410256410256399</v>
      </c>
      <c r="P1413" s="16">
        <v>0.52659574468085102</v>
      </c>
      <c r="Q1413" s="16">
        <v>0.51920062695924796</v>
      </c>
      <c r="R1413" s="16"/>
      <c r="S1413" s="16">
        <v>0.50677506775067704</v>
      </c>
      <c r="T1413" s="16">
        <v>0.52449567723342905</v>
      </c>
      <c r="U1413" s="16">
        <v>0.58353510895883798</v>
      </c>
      <c r="V1413" s="16">
        <v>0.55266418835192099</v>
      </c>
      <c r="W1413" s="16">
        <v>0.55413271245634499</v>
      </c>
      <c r="X1413" s="16">
        <v>0.50537634408602194</v>
      </c>
      <c r="Y1413" s="16">
        <v>0.47818791946308697</v>
      </c>
      <c r="Z1413" s="16"/>
      <c r="AA1413" s="16">
        <v>0.49702026221692502</v>
      </c>
      <c r="AB1413" s="16">
        <v>0.54912468738835296</v>
      </c>
      <c r="AC1413" s="16"/>
      <c r="AD1413" s="16">
        <v>0.52272727272727304</v>
      </c>
      <c r="AE1413" s="16">
        <v>0.53183298785904698</v>
      </c>
      <c r="AF1413" s="16"/>
      <c r="AG1413" s="16">
        <v>0.54337662337662296</v>
      </c>
      <c r="AH1413" s="16">
        <v>0.51920062695924796</v>
      </c>
      <c r="AI1413" s="16"/>
      <c r="AJ1413" s="16">
        <v>0.48146410136086298</v>
      </c>
      <c r="AK1413" s="16">
        <v>0.57331628303495297</v>
      </c>
      <c r="AL1413" s="16"/>
      <c r="AM1413" s="16">
        <v>0.55395683453237399</v>
      </c>
      <c r="AN1413" s="16">
        <v>0.51359832635983305</v>
      </c>
      <c r="AO1413" s="16">
        <v>0.55376344086021501</v>
      </c>
      <c r="AP1413" s="16">
        <v>0.49294532627866</v>
      </c>
      <c r="AQ1413" s="16"/>
      <c r="AR1413" s="16">
        <v>0.51208053691275202</v>
      </c>
      <c r="AS1413" s="16">
        <v>0.53833277535989299</v>
      </c>
      <c r="AT1413" s="16"/>
      <c r="AU1413" s="16">
        <v>0.49923430321592599</v>
      </c>
      <c r="AV1413" s="16">
        <v>0.53478033472803299</v>
      </c>
      <c r="AW1413" s="16"/>
      <c r="AX1413" s="16">
        <v>0.50127226463104302</v>
      </c>
      <c r="AY1413" s="16">
        <v>0.53562720130046104</v>
      </c>
      <c r="AZ1413" s="16"/>
      <c r="BA1413" s="16">
        <v>0.52710843373493999</v>
      </c>
      <c r="BB1413" s="16">
        <v>0.52979493365500596</v>
      </c>
      <c r="BC1413" s="16"/>
      <c r="BD1413" s="16">
        <v>0.53010625737898498</v>
      </c>
      <c r="BE1413" s="16">
        <v>0.52947658402203901</v>
      </c>
      <c r="BF1413" s="16"/>
      <c r="BG1413" s="16">
        <v>0.52307692307692299</v>
      </c>
      <c r="BH1413" s="16">
        <v>0.52999762864595701</v>
      </c>
      <c r="BI1413" s="16"/>
      <c r="BJ1413" s="16">
        <v>0.48086522462562398</v>
      </c>
      <c r="BK1413" s="16">
        <v>0.53715170278637803</v>
      </c>
      <c r="BL1413" s="16"/>
      <c r="BM1413" s="16">
        <v>0.43181818181818199</v>
      </c>
      <c r="BN1413" s="16">
        <v>0.53793939393939405</v>
      </c>
      <c r="BO1413" s="16"/>
      <c r="BP1413" s="16">
        <v>0.50331125827814605</v>
      </c>
      <c r="BQ1413" s="16">
        <v>0.53369481022463205</v>
      </c>
    </row>
    <row r="1414" spans="2:69" x14ac:dyDescent="0.25">
      <c r="B1414" t="s">
        <v>635</v>
      </c>
      <c r="C1414" s="16">
        <v>0.12888094706276501</v>
      </c>
      <c r="D1414" s="16">
        <v>0.101190476190476</v>
      </c>
      <c r="E1414" s="16">
        <v>0.145228215767635</v>
      </c>
      <c r="F1414" s="16">
        <v>0.148606811145511</v>
      </c>
      <c r="G1414" s="16">
        <v>0.11046511627907001</v>
      </c>
      <c r="H1414" s="16">
        <v>0.19354838709677399</v>
      </c>
      <c r="I1414" s="16">
        <v>9.4555873925501396E-2</v>
      </c>
      <c r="J1414" s="16">
        <v>0.12121212121212099</v>
      </c>
      <c r="K1414" s="16">
        <v>0.10084033613445401</v>
      </c>
      <c r="L1414" s="16">
        <v>8.8495575221238895E-2</v>
      </c>
      <c r="M1414" s="16"/>
      <c r="N1414" s="16">
        <v>0.161087866108787</v>
      </c>
      <c r="O1414" s="16">
        <v>0.145956607495069</v>
      </c>
      <c r="P1414" s="16">
        <v>0.13936170212766</v>
      </c>
      <c r="Q1414" s="16">
        <v>0.11559561128526601</v>
      </c>
      <c r="R1414" s="16"/>
      <c r="S1414" s="16">
        <v>0.159891598915989</v>
      </c>
      <c r="T1414" s="16">
        <v>0.14985590778098001</v>
      </c>
      <c r="U1414" s="16">
        <v>0.14043583535109</v>
      </c>
      <c r="V1414" s="16">
        <v>0.173482032218092</v>
      </c>
      <c r="W1414" s="16">
        <v>0.11874272409778799</v>
      </c>
      <c r="X1414" s="16">
        <v>9.6774193548387094E-2</v>
      </c>
      <c r="Y1414" s="16">
        <v>8.2214765100671106E-2</v>
      </c>
      <c r="Z1414" s="16"/>
      <c r="AA1414" s="16">
        <v>0.114421930870083</v>
      </c>
      <c r="AB1414" s="16">
        <v>0.137549124687388</v>
      </c>
      <c r="AC1414" s="16"/>
      <c r="AD1414" s="16">
        <v>0.14181818181818201</v>
      </c>
      <c r="AE1414" s="16">
        <v>0.124666864080545</v>
      </c>
      <c r="AF1414" s="16"/>
      <c r="AG1414" s="16">
        <v>0.14649350649350601</v>
      </c>
      <c r="AH1414" s="16">
        <v>0.11559561128526601</v>
      </c>
      <c r="AI1414" s="16"/>
      <c r="AJ1414" s="16">
        <v>9.7137494134209301E-2</v>
      </c>
      <c r="AK1414" s="16">
        <v>0.15771526001705</v>
      </c>
      <c r="AL1414" s="16"/>
      <c r="AM1414" s="16">
        <v>0.12230215827338101</v>
      </c>
      <c r="AN1414" s="16">
        <v>0.19456066945606701</v>
      </c>
      <c r="AO1414" s="16">
        <v>0.120967741935484</v>
      </c>
      <c r="AP1414" s="16">
        <v>9.0828924162257504E-2</v>
      </c>
      <c r="AQ1414" s="16"/>
      <c r="AR1414" s="16">
        <v>0.11677852348993301</v>
      </c>
      <c r="AS1414" s="16">
        <v>0.134917977904252</v>
      </c>
      <c r="AT1414" s="16"/>
      <c r="AU1414" s="16">
        <v>0.12251148545176101</v>
      </c>
      <c r="AV1414" s="16">
        <v>0.12996861924686201</v>
      </c>
      <c r="AW1414" s="16"/>
      <c r="AX1414" s="16">
        <v>0.11577608142493601</v>
      </c>
      <c r="AY1414" s="16">
        <v>0.13167163370360299</v>
      </c>
      <c r="AZ1414" s="16"/>
      <c r="BA1414" s="16">
        <v>0.117469879518072</v>
      </c>
      <c r="BB1414" s="16">
        <v>0.129794933655006</v>
      </c>
      <c r="BC1414" s="16"/>
      <c r="BD1414" s="16">
        <v>0.13813459268004699</v>
      </c>
      <c r="BE1414" s="16">
        <v>0.12672176308539901</v>
      </c>
      <c r="BF1414" s="16"/>
      <c r="BG1414" s="16">
        <v>0.103846153846154</v>
      </c>
      <c r="BH1414" s="16">
        <v>0.13042447237372501</v>
      </c>
      <c r="BI1414" s="16"/>
      <c r="BJ1414" s="16">
        <v>0.108153078202995</v>
      </c>
      <c r="BK1414" s="16">
        <v>0.13209494324045401</v>
      </c>
      <c r="BL1414" s="16"/>
      <c r="BM1414" s="16">
        <v>0.13068181818181801</v>
      </c>
      <c r="BN1414" s="16">
        <v>0.128727272727273</v>
      </c>
      <c r="BO1414" s="16"/>
      <c r="BP1414" s="16">
        <v>0.12251655629139099</v>
      </c>
      <c r="BQ1414" s="16">
        <v>0.129873483088045</v>
      </c>
    </row>
    <row r="1415" spans="2:69" x14ac:dyDescent="0.25">
      <c r="B1415" t="s">
        <v>210</v>
      </c>
      <c r="C1415" s="16">
        <v>2.3453205271387102E-2</v>
      </c>
      <c r="D1415" s="16">
        <v>1.9345238095238099E-2</v>
      </c>
      <c r="E1415" s="16">
        <v>2.7662517289073301E-2</v>
      </c>
      <c r="F1415" s="16">
        <v>2.1671826625387001E-2</v>
      </c>
      <c r="G1415" s="16">
        <v>3.0523255813953501E-2</v>
      </c>
      <c r="H1415" s="16">
        <v>1.7741935483870999E-2</v>
      </c>
      <c r="I1415" s="16">
        <v>1.14613180515759E-2</v>
      </c>
      <c r="J1415" s="16">
        <v>7.0707070707070704E-2</v>
      </c>
      <c r="K1415" s="16">
        <v>1.6806722689075598E-2</v>
      </c>
      <c r="L1415" s="16">
        <v>1.7699115044247801E-2</v>
      </c>
      <c r="M1415" s="16"/>
      <c r="N1415" s="16">
        <v>3.9748953974895397E-2</v>
      </c>
      <c r="O1415" s="16">
        <v>3.1558185404339301E-2</v>
      </c>
      <c r="P1415" s="16">
        <v>3.1914893617021302E-2</v>
      </c>
      <c r="Q1415" s="16">
        <v>1.56739811912226E-2</v>
      </c>
      <c r="R1415" s="16"/>
      <c r="S1415" s="16">
        <v>4.8780487804878099E-2</v>
      </c>
      <c r="T1415" s="16">
        <v>3.7463976945245003E-2</v>
      </c>
      <c r="U1415" s="16">
        <v>3.3898305084745797E-2</v>
      </c>
      <c r="V1415" s="16">
        <v>2.1065675340768301E-2</v>
      </c>
      <c r="W1415" s="16">
        <v>1.62980209545984E-2</v>
      </c>
      <c r="X1415" s="16">
        <v>1.2903225806451601E-2</v>
      </c>
      <c r="Y1415" s="16">
        <v>1.67785234899329E-2</v>
      </c>
      <c r="Z1415" s="16"/>
      <c r="AA1415" s="16">
        <v>2.6817640047675801E-2</v>
      </c>
      <c r="AB1415" s="16">
        <v>2.1436227224008599E-2</v>
      </c>
      <c r="AC1415" s="16"/>
      <c r="AD1415" s="16">
        <v>2.9090909090909101E-2</v>
      </c>
      <c r="AE1415" s="16">
        <v>2.16168196624223E-2</v>
      </c>
      <c r="AF1415" s="16"/>
      <c r="AG1415" s="16">
        <v>3.3766233766233798E-2</v>
      </c>
      <c r="AH1415" s="16">
        <v>1.56739811912226E-2</v>
      </c>
      <c r="AI1415" s="16"/>
      <c r="AJ1415" s="16">
        <v>2.1586109807602099E-2</v>
      </c>
      <c r="AK1415" s="16">
        <v>2.5149190110826902E-2</v>
      </c>
      <c r="AL1415" s="16"/>
      <c r="AM1415" s="16">
        <v>2.8776978417266199E-2</v>
      </c>
      <c r="AN1415" s="16">
        <v>3.55648535564854E-2</v>
      </c>
      <c r="AO1415" s="16">
        <v>2.4193548387096801E-2</v>
      </c>
      <c r="AP1415" s="16">
        <v>1.14638447971781E-2</v>
      </c>
      <c r="AQ1415" s="16"/>
      <c r="AR1415" s="16">
        <v>2.08053691275168E-2</v>
      </c>
      <c r="AS1415" s="16">
        <v>2.4774020756612E-2</v>
      </c>
      <c r="AT1415" s="16"/>
      <c r="AU1415" s="16">
        <v>2.29709035222052E-2</v>
      </c>
      <c r="AV1415" s="16">
        <v>2.3535564853556502E-2</v>
      </c>
      <c r="AW1415" s="16"/>
      <c r="AX1415" s="16">
        <v>1.01781170483461E-2</v>
      </c>
      <c r="AY1415" s="16">
        <v>2.62801408832295E-2</v>
      </c>
      <c r="AZ1415" s="16"/>
      <c r="BA1415" s="16">
        <v>1.20481927710843E-2</v>
      </c>
      <c r="BB1415" s="16">
        <v>2.4366706875753898E-2</v>
      </c>
      <c r="BC1415" s="16"/>
      <c r="BD1415" s="16">
        <v>2.8335301062573801E-2</v>
      </c>
      <c r="BE1415" s="16">
        <v>2.23140495867769E-2</v>
      </c>
      <c r="BF1415" s="16"/>
      <c r="BG1415" s="16">
        <v>1.5384615384615399E-2</v>
      </c>
      <c r="BH1415" s="16">
        <v>2.39506758359023E-2</v>
      </c>
      <c r="BI1415" s="16"/>
      <c r="BJ1415" s="16">
        <v>1.6638935108153102E-2</v>
      </c>
      <c r="BK1415" s="16">
        <v>2.4509803921568599E-2</v>
      </c>
      <c r="BL1415" s="16"/>
      <c r="BM1415" s="16">
        <v>1.13636363636364E-2</v>
      </c>
      <c r="BN1415" s="16">
        <v>2.4484848484848502E-2</v>
      </c>
      <c r="BO1415" s="16"/>
      <c r="BP1415" s="16">
        <v>3.4768211920529798E-2</v>
      </c>
      <c r="BQ1415" s="16">
        <v>2.1688613477924099E-2</v>
      </c>
    </row>
    <row r="1416" spans="2:69" x14ac:dyDescent="0.25">
      <c r="B1416" t="s">
        <v>211</v>
      </c>
      <c r="C1416" s="16">
        <v>5.5840964931874E-3</v>
      </c>
      <c r="D1416" s="16">
        <v>8.9285714285714298E-3</v>
      </c>
      <c r="E1416" s="16">
        <v>2.7662517289073298E-3</v>
      </c>
      <c r="F1416" s="16">
        <v>4.64396284829721E-3</v>
      </c>
      <c r="G1416" s="16">
        <v>4.3604651162790697E-3</v>
      </c>
      <c r="H1416" s="16">
        <v>8.0645161290322596E-3</v>
      </c>
      <c r="I1416" s="16">
        <v>5.7306590257879698E-3</v>
      </c>
      <c r="J1416" s="16">
        <v>5.0505050505050501E-3</v>
      </c>
      <c r="K1416" s="16">
        <v>8.4033613445378096E-3</v>
      </c>
      <c r="L1416" s="16">
        <v>0</v>
      </c>
      <c r="M1416" s="16"/>
      <c r="N1416" s="16">
        <v>4.1841004184100397E-3</v>
      </c>
      <c r="O1416" s="16">
        <v>7.8895463510848095E-3</v>
      </c>
      <c r="P1416" s="16">
        <v>5.31914893617021E-3</v>
      </c>
      <c r="Q1416" s="16">
        <v>5.4858934169278997E-3</v>
      </c>
      <c r="R1416" s="16"/>
      <c r="S1416" s="16">
        <v>2.1680216802168001E-2</v>
      </c>
      <c r="T1416" s="16">
        <v>2.3054755043227699E-2</v>
      </c>
      <c r="U1416" s="16">
        <v>2.4213075060532702E-3</v>
      </c>
      <c r="V1416" s="16">
        <v>2.4783147459727399E-3</v>
      </c>
      <c r="W1416" s="16">
        <v>2.3282887077997702E-3</v>
      </c>
      <c r="X1416" s="16">
        <v>2.1505376344086E-3</v>
      </c>
      <c r="Y1416" s="16">
        <v>0</v>
      </c>
      <c r="Z1416" s="16"/>
      <c r="AA1416" s="16">
        <v>2.9797377830750901E-3</v>
      </c>
      <c r="AB1416" s="16">
        <v>7.1454090746695302E-3</v>
      </c>
      <c r="AC1416" s="16"/>
      <c r="AD1416" s="16">
        <v>5.4545454545454498E-3</v>
      </c>
      <c r="AE1416" s="16">
        <v>5.6262955285756597E-3</v>
      </c>
      <c r="AF1416" s="16"/>
      <c r="AG1416" s="16">
        <v>5.7142857142857099E-3</v>
      </c>
      <c r="AH1416" s="16">
        <v>5.4858934169278997E-3</v>
      </c>
      <c r="AI1416" s="16"/>
      <c r="AJ1416" s="16">
        <v>2.34631628343501E-3</v>
      </c>
      <c r="AK1416" s="16">
        <v>8.5251491901108308E-3</v>
      </c>
      <c r="AL1416" s="16"/>
      <c r="AM1416" s="16">
        <v>1.4388489208633099E-2</v>
      </c>
      <c r="AN1416" s="16">
        <v>1.5690376569037701E-2</v>
      </c>
      <c r="AO1416" s="16">
        <v>3.13620071684588E-3</v>
      </c>
      <c r="AP1416" s="16">
        <v>8.8183421516754802E-4</v>
      </c>
      <c r="AQ1416" s="16"/>
      <c r="AR1416" s="16">
        <v>4.6979865771812103E-3</v>
      </c>
      <c r="AS1416" s="16">
        <v>6.0261131570137298E-3</v>
      </c>
      <c r="AT1416" s="16"/>
      <c r="AU1416" s="16">
        <v>6.1255742725880597E-3</v>
      </c>
      <c r="AV1416" s="16">
        <v>5.4916317991631804E-3</v>
      </c>
      <c r="AW1416" s="16"/>
      <c r="AX1416" s="16">
        <v>6.3613231552162803E-3</v>
      </c>
      <c r="AY1416" s="16">
        <v>5.4185857491194801E-3</v>
      </c>
      <c r="AZ1416" s="16"/>
      <c r="BA1416" s="16">
        <v>1.20481927710843E-2</v>
      </c>
      <c r="BB1416" s="16">
        <v>5.0663449939686396E-3</v>
      </c>
      <c r="BC1416" s="16"/>
      <c r="BD1416" s="16">
        <v>5.9031877213695403E-3</v>
      </c>
      <c r="BE1416" s="16">
        <v>5.5096418732782397E-3</v>
      </c>
      <c r="BF1416" s="16"/>
      <c r="BG1416" s="16">
        <v>1.5384615384615399E-2</v>
      </c>
      <c r="BH1416" s="16">
        <v>4.9798434906331498E-3</v>
      </c>
      <c r="BI1416" s="16"/>
      <c r="BJ1416" s="16">
        <v>1.66389351081531E-3</v>
      </c>
      <c r="BK1416" s="16">
        <v>6.1919504643962904E-3</v>
      </c>
      <c r="BL1416" s="16"/>
      <c r="BM1416" s="16">
        <v>0</v>
      </c>
      <c r="BN1416" s="16">
        <v>6.0606060606060597E-3</v>
      </c>
      <c r="BO1416" s="16"/>
      <c r="BP1416" s="16">
        <v>3.3112582781457001E-3</v>
      </c>
      <c r="BQ1416" s="16">
        <v>5.9385489284792198E-3</v>
      </c>
    </row>
    <row r="1417" spans="2:69" x14ac:dyDescent="0.25">
      <c r="B1417" t="s">
        <v>68</v>
      </c>
      <c r="C1417" s="16">
        <v>6.0308242126423904E-3</v>
      </c>
      <c r="D1417" s="16">
        <v>5.9523809523809503E-3</v>
      </c>
      <c r="E1417" s="16">
        <v>0</v>
      </c>
      <c r="F1417" s="16">
        <v>9.2879256965944304E-3</v>
      </c>
      <c r="G1417" s="16">
        <v>8.7209302325581394E-3</v>
      </c>
      <c r="H1417" s="16">
        <v>8.0645161290322596E-3</v>
      </c>
      <c r="I1417" s="16">
        <v>5.7306590257879698E-3</v>
      </c>
      <c r="J1417" s="16">
        <v>5.0505050505050501E-3</v>
      </c>
      <c r="K1417" s="16">
        <v>0</v>
      </c>
      <c r="L1417" s="16">
        <v>8.8495575221238902E-3</v>
      </c>
      <c r="M1417" s="16"/>
      <c r="N1417" s="16">
        <v>1.46443514644351E-2</v>
      </c>
      <c r="O1417" s="16">
        <v>1.9723865877711998E-3</v>
      </c>
      <c r="P1417" s="16">
        <v>9.5744680851063795E-3</v>
      </c>
      <c r="Q1417" s="16">
        <v>3.9184952978056397E-3</v>
      </c>
      <c r="R1417" s="16"/>
      <c r="S1417" s="16">
        <v>5.4200542005420098E-3</v>
      </c>
      <c r="T1417" s="16">
        <v>8.6455331412103806E-3</v>
      </c>
      <c r="U1417" s="16">
        <v>4.8426150121065404E-3</v>
      </c>
      <c r="V1417" s="16">
        <v>6.1957868649318501E-3</v>
      </c>
      <c r="W1417" s="16">
        <v>3.4924330616996498E-3</v>
      </c>
      <c r="X1417" s="16">
        <v>2.1505376344086E-3</v>
      </c>
      <c r="Y1417" s="16">
        <v>3.3557046979865801E-3</v>
      </c>
      <c r="Z1417" s="16"/>
      <c r="AA1417" s="16">
        <v>2.3837902264600701E-3</v>
      </c>
      <c r="AB1417" s="16">
        <v>8.2172204358699503E-3</v>
      </c>
      <c r="AC1417" s="16"/>
      <c r="AD1417" s="16">
        <v>3.6363636363636398E-3</v>
      </c>
      <c r="AE1417" s="16">
        <v>6.8107787977494802E-3</v>
      </c>
      <c r="AF1417" s="16"/>
      <c r="AG1417" s="16">
        <v>8.8311688311688303E-3</v>
      </c>
      <c r="AH1417" s="16">
        <v>3.9184952978056397E-3</v>
      </c>
      <c r="AI1417" s="16"/>
      <c r="AJ1417" s="16">
        <v>2.34631628343501E-3</v>
      </c>
      <c r="AK1417" s="16">
        <v>9.3776641091219103E-3</v>
      </c>
      <c r="AL1417" s="16"/>
      <c r="AM1417" s="16">
        <v>8.6330935251798593E-2</v>
      </c>
      <c r="AN1417" s="16">
        <v>5.2301255230125503E-3</v>
      </c>
      <c r="AO1417" s="16">
        <v>3.5842293906810001E-3</v>
      </c>
      <c r="AP1417" s="16">
        <v>1.7636684303350999E-3</v>
      </c>
      <c r="AQ1417" s="16"/>
      <c r="AR1417" s="16">
        <v>4.0268456375838896E-3</v>
      </c>
      <c r="AS1417" s="16">
        <v>7.0304653498493496E-3</v>
      </c>
      <c r="AT1417" s="16"/>
      <c r="AU1417" s="16">
        <v>9.18836140888208E-3</v>
      </c>
      <c r="AV1417" s="16">
        <v>5.4916317991631804E-3</v>
      </c>
      <c r="AW1417" s="16"/>
      <c r="AX1417" s="16">
        <v>5.0890585241730301E-3</v>
      </c>
      <c r="AY1417" s="16">
        <v>6.2313736114873999E-3</v>
      </c>
      <c r="AZ1417" s="16"/>
      <c r="BA1417" s="16">
        <v>9.0361445783132491E-3</v>
      </c>
      <c r="BB1417" s="16">
        <v>5.7901085645355897E-3</v>
      </c>
      <c r="BC1417" s="16"/>
      <c r="BD1417" s="16">
        <v>5.9031877213695403E-3</v>
      </c>
      <c r="BE1417" s="16">
        <v>6.0606060606060597E-3</v>
      </c>
      <c r="BF1417" s="16"/>
      <c r="BG1417" s="16">
        <v>3.8461538461538498E-3</v>
      </c>
      <c r="BH1417" s="16">
        <v>6.1655205122124702E-3</v>
      </c>
      <c r="BI1417" s="16"/>
      <c r="BJ1417" s="16">
        <v>1.66389351081531E-3</v>
      </c>
      <c r="BK1417" s="16">
        <v>6.70794633642931E-3</v>
      </c>
      <c r="BL1417" s="16"/>
      <c r="BM1417" s="16">
        <v>2.8409090909090901E-3</v>
      </c>
      <c r="BN1417" s="16">
        <v>6.3030303030302999E-3</v>
      </c>
      <c r="BO1417" s="16"/>
      <c r="BP1417" s="16">
        <v>3.3112582781457001E-3</v>
      </c>
      <c r="BQ1417" s="16">
        <v>6.4549444874774098E-3</v>
      </c>
    </row>
    <row r="1418" spans="2:69" x14ac:dyDescent="0.25">
      <c r="B1418" t="s">
        <v>212</v>
      </c>
      <c r="C1418" s="16">
        <v>0.83605092696001804</v>
      </c>
      <c r="D1418" s="16">
        <v>0.86458333333333304</v>
      </c>
      <c r="E1418" s="16">
        <v>0.82434301521438402</v>
      </c>
      <c r="F1418" s="16">
        <v>0.81578947368421095</v>
      </c>
      <c r="G1418" s="16">
        <v>0.84593023255813904</v>
      </c>
      <c r="H1418" s="16">
        <v>0.77258064516128999</v>
      </c>
      <c r="I1418" s="16">
        <v>0.88252148997134705</v>
      </c>
      <c r="J1418" s="16">
        <v>0.79797979797979801</v>
      </c>
      <c r="K1418" s="16">
        <v>0.873949579831933</v>
      </c>
      <c r="L1418" s="16">
        <v>0.88495575221238898</v>
      </c>
      <c r="M1418" s="16"/>
      <c r="N1418" s="16">
        <v>0.78033472803347304</v>
      </c>
      <c r="O1418" s="16">
        <v>0.81262327416173596</v>
      </c>
      <c r="P1418" s="16">
        <v>0.81382978723404298</v>
      </c>
      <c r="Q1418" s="16">
        <v>0.85932601880877701</v>
      </c>
      <c r="R1418" s="16"/>
      <c r="S1418" s="16">
        <v>0.76422764227642304</v>
      </c>
      <c r="T1418" s="16">
        <v>0.780979827089337</v>
      </c>
      <c r="U1418" s="16">
        <v>0.81840193704600495</v>
      </c>
      <c r="V1418" s="16">
        <v>0.79677819083023504</v>
      </c>
      <c r="W1418" s="16">
        <v>0.85913853317811395</v>
      </c>
      <c r="X1418" s="16">
        <v>0.88602150537634405</v>
      </c>
      <c r="Y1418" s="16">
        <v>0.89765100671140896</v>
      </c>
      <c r="Z1418" s="16"/>
      <c r="AA1418" s="16">
        <v>0.85339690107270605</v>
      </c>
      <c r="AB1418" s="16">
        <v>0.82565201857806403</v>
      </c>
      <c r="AC1418" s="16"/>
      <c r="AD1418" s="16">
        <v>0.82</v>
      </c>
      <c r="AE1418" s="16">
        <v>0.84127924193070802</v>
      </c>
      <c r="AF1418" s="16"/>
      <c r="AG1418" s="16">
        <v>0.80519480519480502</v>
      </c>
      <c r="AH1418" s="16">
        <v>0.85932601880877701</v>
      </c>
      <c r="AI1418" s="16"/>
      <c r="AJ1418" s="16">
        <v>0.87658376349131895</v>
      </c>
      <c r="AK1418" s="16">
        <v>0.79923273657288996</v>
      </c>
      <c r="AL1418" s="16"/>
      <c r="AM1418" s="16">
        <v>0.74820143884892099</v>
      </c>
      <c r="AN1418" s="16">
        <v>0.74895397489539794</v>
      </c>
      <c r="AO1418" s="16">
        <v>0.84811827956989205</v>
      </c>
      <c r="AP1418" s="16">
        <v>0.89506172839506204</v>
      </c>
      <c r="AQ1418" s="16"/>
      <c r="AR1418" s="16">
        <v>0.85369127516778498</v>
      </c>
      <c r="AS1418" s="16">
        <v>0.82725142283227304</v>
      </c>
      <c r="AT1418" s="16"/>
      <c r="AU1418" s="16">
        <v>0.83920367534456397</v>
      </c>
      <c r="AV1418" s="16">
        <v>0.83551255230125498</v>
      </c>
      <c r="AW1418" s="16"/>
      <c r="AX1418" s="16">
        <v>0.86259541984732802</v>
      </c>
      <c r="AY1418" s="16">
        <v>0.83039826605255995</v>
      </c>
      <c r="AZ1418" s="16"/>
      <c r="BA1418" s="16">
        <v>0.84939759036144602</v>
      </c>
      <c r="BB1418" s="16">
        <v>0.83498190591073596</v>
      </c>
      <c r="BC1418" s="16"/>
      <c r="BD1418" s="16">
        <v>0.82172373081464001</v>
      </c>
      <c r="BE1418" s="16">
        <v>0.83939393939393903</v>
      </c>
      <c r="BF1418" s="16"/>
      <c r="BG1418" s="16">
        <v>0.86153846153846203</v>
      </c>
      <c r="BH1418" s="16">
        <v>0.83447948778752701</v>
      </c>
      <c r="BI1418" s="16"/>
      <c r="BJ1418" s="16">
        <v>0.87188019966722097</v>
      </c>
      <c r="BK1418" s="16">
        <v>0.83049535603715197</v>
      </c>
      <c r="BL1418" s="16"/>
      <c r="BM1418" s="16">
        <v>0.85511363636363602</v>
      </c>
      <c r="BN1418" s="16">
        <v>0.83442424242424196</v>
      </c>
      <c r="BO1418" s="16"/>
      <c r="BP1418" s="16">
        <v>0.83609271523178796</v>
      </c>
      <c r="BQ1418" s="16">
        <v>0.83604441001807395</v>
      </c>
    </row>
    <row r="1419" spans="2:69" x14ac:dyDescent="0.25">
      <c r="B1419" t="s">
        <v>213</v>
      </c>
      <c r="C1419" s="16">
        <v>2.9037301764574499E-2</v>
      </c>
      <c r="D1419" s="16">
        <v>2.82738095238095E-2</v>
      </c>
      <c r="E1419" s="16">
        <v>3.0428769017980601E-2</v>
      </c>
      <c r="F1419" s="16">
        <v>2.6315789473684199E-2</v>
      </c>
      <c r="G1419" s="16">
        <v>3.4883720930232599E-2</v>
      </c>
      <c r="H1419" s="16">
        <v>2.5806451612903201E-2</v>
      </c>
      <c r="I1419" s="16">
        <v>1.7191977077363901E-2</v>
      </c>
      <c r="J1419" s="16">
        <v>7.5757575757575801E-2</v>
      </c>
      <c r="K1419" s="16">
        <v>2.5210084033613401E-2</v>
      </c>
      <c r="L1419" s="16">
        <v>1.7699115044247801E-2</v>
      </c>
      <c r="M1419" s="16"/>
      <c r="N1419" s="16">
        <v>4.3933054393305401E-2</v>
      </c>
      <c r="O1419" s="16">
        <v>3.9447731755424098E-2</v>
      </c>
      <c r="P1419" s="16">
        <v>3.7234042553191501E-2</v>
      </c>
      <c r="Q1419" s="16">
        <v>2.1159874608150501E-2</v>
      </c>
      <c r="R1419" s="16"/>
      <c r="S1419" s="16">
        <v>7.0460704607046107E-2</v>
      </c>
      <c r="T1419" s="16">
        <v>6.0518731988472602E-2</v>
      </c>
      <c r="U1419" s="16">
        <v>3.6319612590799001E-2</v>
      </c>
      <c r="V1419" s="16">
        <v>2.3543990086741001E-2</v>
      </c>
      <c r="W1419" s="16">
        <v>1.8626309662398099E-2</v>
      </c>
      <c r="X1419" s="16">
        <v>1.50537634408602E-2</v>
      </c>
      <c r="Y1419" s="16">
        <v>1.67785234899329E-2</v>
      </c>
      <c r="Z1419" s="16"/>
      <c r="AA1419" s="16">
        <v>2.9797377830750899E-2</v>
      </c>
      <c r="AB1419" s="16">
        <v>2.85816362986781E-2</v>
      </c>
      <c r="AC1419" s="16"/>
      <c r="AD1419" s="16">
        <v>3.4545454545454497E-2</v>
      </c>
      <c r="AE1419" s="16">
        <v>2.72431151909979E-2</v>
      </c>
      <c r="AF1419" s="16"/>
      <c r="AG1419" s="16">
        <v>3.9480519480519498E-2</v>
      </c>
      <c r="AH1419" s="16">
        <v>2.1159874608150501E-2</v>
      </c>
      <c r="AI1419" s="16"/>
      <c r="AJ1419" s="16">
        <v>2.3932426091037101E-2</v>
      </c>
      <c r="AK1419" s="16">
        <v>3.36743393009378E-2</v>
      </c>
      <c r="AL1419" s="16"/>
      <c r="AM1419" s="16">
        <v>4.3165467625899297E-2</v>
      </c>
      <c r="AN1419" s="16">
        <v>5.1255230125523001E-2</v>
      </c>
      <c r="AO1419" s="16">
        <v>2.7329749103942699E-2</v>
      </c>
      <c r="AP1419" s="16">
        <v>1.2345679012345699E-2</v>
      </c>
      <c r="AQ1419" s="16"/>
      <c r="AR1419" s="16">
        <v>2.5503355704698E-2</v>
      </c>
      <c r="AS1419" s="16">
        <v>3.08001339136257E-2</v>
      </c>
      <c r="AT1419" s="16"/>
      <c r="AU1419" s="16">
        <v>2.90964777947933E-2</v>
      </c>
      <c r="AV1419" s="16">
        <v>2.9027196652719699E-2</v>
      </c>
      <c r="AW1419" s="16"/>
      <c r="AX1419" s="16">
        <v>1.6539440203562301E-2</v>
      </c>
      <c r="AY1419" s="16">
        <v>3.1698726632349003E-2</v>
      </c>
      <c r="AZ1419" s="16"/>
      <c r="BA1419" s="16">
        <v>2.40963855421687E-2</v>
      </c>
      <c r="BB1419" s="16">
        <v>2.9433051869722601E-2</v>
      </c>
      <c r="BC1419" s="16"/>
      <c r="BD1419" s="16">
        <v>3.4238488783943297E-2</v>
      </c>
      <c r="BE1419" s="16">
        <v>2.7823691460055099E-2</v>
      </c>
      <c r="BF1419" s="16"/>
      <c r="BG1419" s="16">
        <v>3.0769230769230799E-2</v>
      </c>
      <c r="BH1419" s="16">
        <v>2.8930519326535498E-2</v>
      </c>
      <c r="BI1419" s="16"/>
      <c r="BJ1419" s="16">
        <v>1.8302828618968401E-2</v>
      </c>
      <c r="BK1419" s="16">
        <v>3.07017543859649E-2</v>
      </c>
      <c r="BL1419" s="16"/>
      <c r="BM1419" s="16">
        <v>1.13636363636364E-2</v>
      </c>
      <c r="BN1419" s="16">
        <v>3.0545454545454501E-2</v>
      </c>
      <c r="BO1419" s="16"/>
      <c r="BP1419" s="16">
        <v>3.8079470198675497E-2</v>
      </c>
      <c r="BQ1419" s="16">
        <v>2.76271624064033E-2</v>
      </c>
    </row>
    <row r="1420" spans="2:69" x14ac:dyDescent="0.25">
      <c r="B1420" t="s">
        <v>156</v>
      </c>
      <c r="C1420" s="16">
        <v>0.80701362519544295</v>
      </c>
      <c r="D1420" s="16">
        <v>0.83630952380952395</v>
      </c>
      <c r="E1420" s="16">
        <v>0.79391424619640405</v>
      </c>
      <c r="F1420" s="16">
        <v>0.78947368421052599</v>
      </c>
      <c r="G1420" s="16">
        <v>0.81104651162790697</v>
      </c>
      <c r="H1420" s="16">
        <v>0.74677419354838703</v>
      </c>
      <c r="I1420" s="16">
        <v>0.86532951289398297</v>
      </c>
      <c r="J1420" s="16">
        <v>0.72222222222222199</v>
      </c>
      <c r="K1420" s="16">
        <v>0.84873949579831898</v>
      </c>
      <c r="L1420" s="16">
        <v>0.86725663716814205</v>
      </c>
      <c r="M1420" s="16"/>
      <c r="N1420" s="16">
        <v>0.73640167364016695</v>
      </c>
      <c r="O1420" s="16">
        <v>0.77317554240631203</v>
      </c>
      <c r="P1420" s="16">
        <v>0.77659574468085102</v>
      </c>
      <c r="Q1420" s="16">
        <v>0.83816614420062696</v>
      </c>
      <c r="R1420" s="16"/>
      <c r="S1420" s="16">
        <v>0.69376693766937703</v>
      </c>
      <c r="T1420" s="16">
        <v>0.72046109510086498</v>
      </c>
      <c r="U1420" s="16">
        <v>0.78208232445520598</v>
      </c>
      <c r="V1420" s="16">
        <v>0.77323420074349403</v>
      </c>
      <c r="W1420" s="16">
        <v>0.84051222351571597</v>
      </c>
      <c r="X1420" s="16">
        <v>0.87096774193548399</v>
      </c>
      <c r="Y1420" s="16">
        <v>0.88087248322147604</v>
      </c>
      <c r="Z1420" s="16"/>
      <c r="AA1420" s="16">
        <v>0.82359952324195496</v>
      </c>
      <c r="AB1420" s="16">
        <v>0.79707038227938598</v>
      </c>
      <c r="AC1420" s="16"/>
      <c r="AD1420" s="16">
        <v>0.78545454545454596</v>
      </c>
      <c r="AE1420" s="16">
        <v>0.81403612673971004</v>
      </c>
      <c r="AF1420" s="16"/>
      <c r="AG1420" s="16">
        <v>0.76571428571428601</v>
      </c>
      <c r="AH1420" s="16">
        <v>0.83816614420062696</v>
      </c>
      <c r="AI1420" s="16"/>
      <c r="AJ1420" s="16">
        <v>0.85265133740028198</v>
      </c>
      <c r="AK1420" s="16">
        <v>0.76555839727195196</v>
      </c>
      <c r="AL1420" s="16"/>
      <c r="AM1420" s="16">
        <v>0.70503597122302197</v>
      </c>
      <c r="AN1420" s="16">
        <v>0.69769874476987404</v>
      </c>
      <c r="AO1420" s="16">
        <v>0.82078853046595002</v>
      </c>
      <c r="AP1420" s="16">
        <v>0.88271604938271597</v>
      </c>
      <c r="AQ1420" s="16"/>
      <c r="AR1420" s="16">
        <v>0.82818791946308701</v>
      </c>
      <c r="AS1420" s="16">
        <v>0.79645128891864703</v>
      </c>
      <c r="AT1420" s="16"/>
      <c r="AU1420" s="16">
        <v>0.81010719754977001</v>
      </c>
      <c r="AV1420" s="16">
        <v>0.80648535564853596</v>
      </c>
      <c r="AW1420" s="16"/>
      <c r="AX1420" s="16">
        <v>0.846055979643766</v>
      </c>
      <c r="AY1420" s="16">
        <v>0.79869953942021099</v>
      </c>
      <c r="AZ1420" s="16"/>
      <c r="BA1420" s="16">
        <v>0.82530120481927705</v>
      </c>
      <c r="BB1420" s="16">
        <v>0.80554885404101295</v>
      </c>
      <c r="BC1420" s="16"/>
      <c r="BD1420" s="16">
        <v>0.78748524203069703</v>
      </c>
      <c r="BE1420" s="16">
        <v>0.81157024793388399</v>
      </c>
      <c r="BF1420" s="16"/>
      <c r="BG1420" s="16">
        <v>0.83076923076923104</v>
      </c>
      <c r="BH1420" s="16">
        <v>0.805548968460991</v>
      </c>
      <c r="BI1420" s="16"/>
      <c r="BJ1420" s="16">
        <v>0.85357737104825304</v>
      </c>
      <c r="BK1420" s="16">
        <v>0.79979360165118696</v>
      </c>
      <c r="BL1420" s="16"/>
      <c r="BM1420" s="16">
        <v>0.84375</v>
      </c>
      <c r="BN1420" s="16">
        <v>0.80387878787878797</v>
      </c>
      <c r="BO1420" s="16"/>
      <c r="BP1420" s="16">
        <v>0.79801324503311299</v>
      </c>
      <c r="BQ1420" s="16">
        <v>0.808417247611671</v>
      </c>
    </row>
    <row r="1421" spans="2:69" x14ac:dyDescent="0.25">
      <c r="C1421" s="16"/>
      <c r="D1421" s="16"/>
      <c r="E1421" s="16"/>
      <c r="F1421" s="16"/>
      <c r="G1421" s="16"/>
      <c r="H1421" s="16"/>
      <c r="I1421" s="16"/>
      <c r="J1421" s="16"/>
      <c r="K1421" s="16"/>
      <c r="L1421" s="16"/>
      <c r="M1421" s="16"/>
      <c r="N1421" s="16"/>
      <c r="O1421" s="16"/>
      <c r="P1421" s="16"/>
      <c r="Q1421" s="16"/>
      <c r="R1421" s="16"/>
      <c r="S1421" s="16"/>
      <c r="T1421" s="16"/>
      <c r="U1421" s="16"/>
      <c r="V1421" s="16"/>
      <c r="W1421" s="16"/>
      <c r="X1421" s="16"/>
      <c r="Y1421" s="16"/>
      <c r="Z1421" s="16"/>
      <c r="AA1421" s="16"/>
      <c r="AB1421" s="16"/>
      <c r="AC1421" s="16"/>
      <c r="AD1421" s="16"/>
      <c r="AE1421" s="16"/>
      <c r="AF1421" s="16"/>
      <c r="AG1421" s="16"/>
      <c r="AH1421" s="16"/>
      <c r="AI1421" s="16"/>
      <c r="AJ1421" s="16"/>
      <c r="AK1421" s="16"/>
      <c r="AL1421" s="16"/>
      <c r="AM1421" s="16"/>
      <c r="AN1421" s="16"/>
      <c r="AO1421" s="16"/>
      <c r="AP1421" s="16"/>
      <c r="AQ1421" s="16"/>
      <c r="AR1421" s="16"/>
      <c r="AS1421" s="16"/>
      <c r="AT1421" s="16"/>
      <c r="AU1421" s="16"/>
      <c r="AV1421" s="16"/>
      <c r="AW1421" s="16"/>
      <c r="AX1421" s="16"/>
      <c r="AY1421" s="16"/>
      <c r="AZ1421" s="16"/>
      <c r="BA1421" s="16"/>
      <c r="BB1421" s="16"/>
      <c r="BC1421" s="16"/>
      <c r="BD1421" s="16"/>
      <c r="BE1421" s="16"/>
      <c r="BF1421" s="16"/>
      <c r="BG1421" s="16"/>
      <c r="BH1421" s="16"/>
      <c r="BI1421" s="16"/>
      <c r="BJ1421" s="16"/>
      <c r="BK1421" s="16"/>
      <c r="BL1421" s="16"/>
      <c r="BM1421" s="16"/>
      <c r="BN1421" s="16"/>
      <c r="BO1421" s="16"/>
      <c r="BP1421" s="16"/>
      <c r="BQ1421" s="16"/>
    </row>
    <row r="1422" spans="2:69" x14ac:dyDescent="0.25">
      <c r="B1422" s="6" t="s">
        <v>646</v>
      </c>
      <c r="C1422" s="16"/>
      <c r="D1422" s="16"/>
      <c r="E1422" s="16"/>
      <c r="F1422" s="16"/>
      <c r="G1422" s="16"/>
      <c r="H1422" s="16"/>
      <c r="I1422" s="16"/>
      <c r="J1422" s="16"/>
      <c r="K1422" s="16"/>
      <c r="L1422" s="16"/>
      <c r="M1422" s="16"/>
      <c r="N1422" s="16"/>
      <c r="O1422" s="16"/>
      <c r="P1422" s="16"/>
      <c r="Q1422" s="16"/>
      <c r="R1422" s="16"/>
      <c r="S1422" s="16"/>
      <c r="T1422" s="16"/>
      <c r="U1422" s="16"/>
      <c r="V1422" s="16"/>
      <c r="W1422" s="16"/>
      <c r="X1422" s="16"/>
      <c r="Y1422" s="16"/>
      <c r="Z1422" s="16"/>
      <c r="AA1422" s="16"/>
      <c r="AB1422" s="16"/>
      <c r="AC1422" s="16"/>
      <c r="AD1422" s="16"/>
      <c r="AE1422" s="16"/>
      <c r="AF1422" s="16"/>
      <c r="AG1422" s="16"/>
      <c r="AH1422" s="16"/>
      <c r="AI1422" s="16"/>
      <c r="AJ1422" s="16"/>
      <c r="AK1422" s="16"/>
      <c r="AL1422" s="16"/>
      <c r="AM1422" s="16"/>
      <c r="AN1422" s="16"/>
      <c r="AO1422" s="16"/>
      <c r="AP1422" s="16"/>
      <c r="AQ1422" s="16"/>
      <c r="AR1422" s="16"/>
      <c r="AS1422" s="16"/>
      <c r="AT1422" s="16"/>
      <c r="AU1422" s="16"/>
      <c r="AV1422" s="16"/>
      <c r="AW1422" s="16"/>
      <c r="AX1422" s="16"/>
      <c r="AY1422" s="16"/>
      <c r="AZ1422" s="16"/>
      <c r="BA1422" s="16"/>
      <c r="BB1422" s="16"/>
      <c r="BC1422" s="16"/>
      <c r="BD1422" s="16"/>
      <c r="BE1422" s="16"/>
      <c r="BF1422" s="16"/>
      <c r="BG1422" s="16"/>
      <c r="BH1422" s="16"/>
      <c r="BI1422" s="16"/>
      <c r="BJ1422" s="16"/>
      <c r="BK1422" s="16"/>
      <c r="BL1422" s="16"/>
      <c r="BM1422" s="16"/>
      <c r="BN1422" s="16"/>
      <c r="BO1422" s="16"/>
      <c r="BP1422" s="16"/>
      <c r="BQ1422" s="16"/>
    </row>
    <row r="1423" spans="2:69" x14ac:dyDescent="0.25">
      <c r="B1423" s="23" t="s">
        <v>70</v>
      </c>
      <c r="C1423" s="16"/>
      <c r="D1423" s="16"/>
      <c r="E1423" s="16"/>
      <c r="F1423" s="16"/>
      <c r="G1423" s="16"/>
      <c r="H1423" s="16"/>
      <c r="I1423" s="16"/>
      <c r="J1423" s="16"/>
      <c r="K1423" s="16"/>
      <c r="L1423" s="16"/>
      <c r="M1423" s="16"/>
      <c r="N1423" s="16"/>
      <c r="O1423" s="16"/>
      <c r="P1423" s="16"/>
      <c r="Q1423" s="16"/>
      <c r="R1423" s="16"/>
      <c r="S1423" s="16"/>
      <c r="T1423" s="16"/>
      <c r="U1423" s="16"/>
      <c r="V1423" s="16"/>
      <c r="W1423" s="16"/>
      <c r="X1423" s="16"/>
      <c r="Y1423" s="16"/>
      <c r="Z1423" s="16"/>
      <c r="AA1423" s="16"/>
      <c r="AB1423" s="16"/>
      <c r="AC1423" s="16"/>
      <c r="AD1423" s="16"/>
      <c r="AE1423" s="16"/>
      <c r="AF1423" s="16"/>
      <c r="AG1423" s="16"/>
      <c r="AH1423" s="16"/>
      <c r="AI1423" s="16"/>
      <c r="AJ1423" s="16"/>
      <c r="AK1423" s="16"/>
      <c r="AL1423" s="16"/>
      <c r="AM1423" s="16"/>
      <c r="AN1423" s="16"/>
      <c r="AO1423" s="16"/>
      <c r="AP1423" s="16"/>
      <c r="AQ1423" s="16"/>
      <c r="AR1423" s="16"/>
      <c r="AS1423" s="16"/>
      <c r="AT1423" s="16"/>
      <c r="AU1423" s="16"/>
      <c r="AV1423" s="16"/>
      <c r="AW1423" s="16"/>
      <c r="AX1423" s="16"/>
      <c r="AY1423" s="16"/>
      <c r="AZ1423" s="16"/>
      <c r="BA1423" s="16"/>
      <c r="BB1423" s="16"/>
      <c r="BC1423" s="16"/>
      <c r="BD1423" s="16"/>
      <c r="BE1423" s="16"/>
      <c r="BF1423" s="16"/>
      <c r="BG1423" s="16"/>
      <c r="BH1423" s="16"/>
      <c r="BI1423" s="16"/>
      <c r="BJ1423" s="16"/>
      <c r="BK1423" s="16"/>
      <c r="BL1423" s="16"/>
      <c r="BM1423" s="16"/>
      <c r="BN1423" s="16"/>
      <c r="BO1423" s="16"/>
      <c r="BP1423" s="16"/>
      <c r="BQ1423" s="16"/>
    </row>
    <row r="1424" spans="2:69" x14ac:dyDescent="0.25">
      <c r="B1424" t="s">
        <v>638</v>
      </c>
      <c r="C1424" s="16">
        <v>0.54629981024667895</v>
      </c>
      <c r="D1424" s="16">
        <v>0.46726190476190499</v>
      </c>
      <c r="E1424" s="16">
        <v>0.52697095435684604</v>
      </c>
      <c r="F1424" s="16">
        <v>0.56811145510835903</v>
      </c>
      <c r="G1424" s="16">
        <v>0.46802325581395299</v>
      </c>
      <c r="H1424" s="16">
        <v>0.61608497723823996</v>
      </c>
      <c r="I1424" s="16">
        <v>0.59773013871374503</v>
      </c>
      <c r="J1424" s="16">
        <v>0.46464646464646497</v>
      </c>
      <c r="K1424" s="16">
        <v>0.495798319327731</v>
      </c>
      <c r="L1424" s="16">
        <v>0.51327433628318597</v>
      </c>
      <c r="M1424" s="16"/>
      <c r="N1424" s="16">
        <v>0.56385542168674696</v>
      </c>
      <c r="O1424" s="16">
        <v>0.57936507936507897</v>
      </c>
      <c r="P1424" s="16">
        <v>0.54392523364486001</v>
      </c>
      <c r="Q1424" s="16">
        <v>0.53430656934306597</v>
      </c>
      <c r="R1424" s="16"/>
      <c r="S1424" s="16">
        <v>0.52661596958174905</v>
      </c>
      <c r="T1424" s="16">
        <v>0.60526315789473695</v>
      </c>
      <c r="U1424" s="16">
        <v>0.54094827586206895</v>
      </c>
      <c r="V1424" s="16">
        <v>0.54689042448173697</v>
      </c>
      <c r="W1424" s="16">
        <v>0.56911447084233302</v>
      </c>
      <c r="X1424" s="16">
        <v>0.51456310679611605</v>
      </c>
      <c r="Y1424" s="16">
        <v>0.56119402985074596</v>
      </c>
      <c r="Z1424" s="16"/>
      <c r="AA1424" s="16">
        <v>0.50119189511323003</v>
      </c>
      <c r="AB1424" s="16">
        <v>0.56737193763919802</v>
      </c>
      <c r="AC1424" s="16"/>
      <c r="AD1424" s="16">
        <v>0.53049645390070899</v>
      </c>
      <c r="AE1424" s="16">
        <v>0.55207253886010399</v>
      </c>
      <c r="AF1424" s="16"/>
      <c r="AG1424" s="16">
        <v>0.55928853754940699</v>
      </c>
      <c r="AH1424" s="16">
        <v>0.53430656934306597</v>
      </c>
      <c r="AI1424" s="16"/>
      <c r="AJ1424" s="16">
        <v>0.56733524355300902</v>
      </c>
      <c r="AK1424" s="16">
        <v>0.52812168376370705</v>
      </c>
      <c r="AL1424" s="16"/>
      <c r="AM1424" s="16">
        <v>0.46105919003115298</v>
      </c>
      <c r="AN1424" s="16">
        <v>0.50958466453674101</v>
      </c>
      <c r="AO1424" s="16">
        <v>0.57843925985518896</v>
      </c>
      <c r="AP1424" s="16">
        <v>0.540585774058577</v>
      </c>
      <c r="AQ1424" s="16"/>
      <c r="AR1424" s="16">
        <v>0.54025157232704402</v>
      </c>
      <c r="AS1424" s="16">
        <v>0.54891304347826098</v>
      </c>
      <c r="AT1424" s="16"/>
      <c r="AU1424" s="16">
        <v>0.55363748458692996</v>
      </c>
      <c r="AV1424" s="16">
        <v>0.54496523884279002</v>
      </c>
      <c r="AW1424" s="16"/>
      <c r="AX1424" s="16">
        <v>0.53239104829210804</v>
      </c>
      <c r="AY1424" s="16">
        <v>0.54897082108120299</v>
      </c>
      <c r="AZ1424" s="16"/>
      <c r="BA1424" s="16">
        <v>0.47790055248618801</v>
      </c>
      <c r="BB1424" s="16">
        <v>0.55134474327628402</v>
      </c>
      <c r="BC1424" s="16"/>
      <c r="BD1424" s="16">
        <v>0.54240837696335098</v>
      </c>
      <c r="BE1424" s="16">
        <v>0.54716106604866699</v>
      </c>
      <c r="BF1424" s="16"/>
      <c r="BG1424" s="16">
        <v>0.54054054054054101</v>
      </c>
      <c r="BH1424" s="16">
        <v>0.54664254121431399</v>
      </c>
      <c r="BI1424" s="16"/>
      <c r="BJ1424" s="16">
        <v>0.49198717948717902</v>
      </c>
      <c r="BK1424" s="16">
        <v>0.55359448988377102</v>
      </c>
      <c r="BL1424" s="16"/>
      <c r="BM1424" s="16">
        <v>0.48860759493670902</v>
      </c>
      <c r="BN1424" s="16">
        <v>0.55097435897435898</v>
      </c>
      <c r="BO1424" s="16"/>
      <c r="BP1424" s="16">
        <v>0.53311258278145701</v>
      </c>
      <c r="BQ1424" s="16">
        <v>0.54800685812258898</v>
      </c>
    </row>
    <row r="1425" spans="2:69" x14ac:dyDescent="0.25">
      <c r="B1425" t="s">
        <v>639</v>
      </c>
      <c r="C1425" s="16">
        <v>0.44459203036053102</v>
      </c>
      <c r="D1425" s="16">
        <v>0.296130952380952</v>
      </c>
      <c r="E1425" s="16">
        <v>0.45643153526970998</v>
      </c>
      <c r="F1425" s="16">
        <v>0.37616099071207398</v>
      </c>
      <c r="G1425" s="16">
        <v>0.44186046511627902</v>
      </c>
      <c r="H1425" s="16">
        <v>0.48558421851289801</v>
      </c>
      <c r="I1425" s="16">
        <v>0.54224464060529598</v>
      </c>
      <c r="J1425" s="16">
        <v>0.47474747474747497</v>
      </c>
      <c r="K1425" s="16">
        <v>0.33613445378151302</v>
      </c>
      <c r="L1425" s="16">
        <v>0.55752212389380496</v>
      </c>
      <c r="M1425" s="16"/>
      <c r="N1425" s="16">
        <v>0.373493975903614</v>
      </c>
      <c r="O1425" s="16">
        <v>0.47142857142857097</v>
      </c>
      <c r="P1425" s="16">
        <v>0.47009345794392499</v>
      </c>
      <c r="Q1425" s="16">
        <v>0.45</v>
      </c>
      <c r="R1425" s="16"/>
      <c r="S1425" s="16">
        <v>0.38403041825095102</v>
      </c>
      <c r="T1425" s="16">
        <v>0.43301435406698602</v>
      </c>
      <c r="U1425" s="16">
        <v>0.43534482758620702</v>
      </c>
      <c r="V1425" s="16">
        <v>0.43534057255676201</v>
      </c>
      <c r="W1425" s="16">
        <v>0.48488120950323998</v>
      </c>
      <c r="X1425" s="16">
        <v>0.43786407766990298</v>
      </c>
      <c r="Y1425" s="16">
        <v>0.44328358208955199</v>
      </c>
      <c r="Z1425" s="16"/>
      <c r="AA1425" s="16">
        <v>0.40822407628128698</v>
      </c>
      <c r="AB1425" s="16">
        <v>0.461581291759465</v>
      </c>
      <c r="AC1425" s="16"/>
      <c r="AD1425" s="16">
        <v>0.42269503546099302</v>
      </c>
      <c r="AE1425" s="16">
        <v>0.45259067357513</v>
      </c>
      <c r="AF1425" s="16"/>
      <c r="AG1425" s="16">
        <v>0.438735177865613</v>
      </c>
      <c r="AH1425" s="16">
        <v>0.45</v>
      </c>
      <c r="AI1425" s="16"/>
      <c r="AJ1425" s="16">
        <v>0.45517805976258702</v>
      </c>
      <c r="AK1425" s="16">
        <v>0.43544393349840799</v>
      </c>
      <c r="AL1425" s="16"/>
      <c r="AM1425" s="16">
        <v>0.35202492211837999</v>
      </c>
      <c r="AN1425" s="16">
        <v>0.42012779552715701</v>
      </c>
      <c r="AO1425" s="16">
        <v>0.46902654867256599</v>
      </c>
      <c r="AP1425" s="16">
        <v>0.44351464435146398</v>
      </c>
      <c r="AQ1425" s="16"/>
      <c r="AR1425" s="16">
        <v>0.44276729559748401</v>
      </c>
      <c r="AS1425" s="16">
        <v>0.44538043478260902</v>
      </c>
      <c r="AT1425" s="16"/>
      <c r="AU1425" s="16">
        <v>0.42663378545006198</v>
      </c>
      <c r="AV1425" s="16">
        <v>0.44785826418479502</v>
      </c>
      <c r="AW1425" s="16"/>
      <c r="AX1425" s="16">
        <v>0.43227326266195498</v>
      </c>
      <c r="AY1425" s="16">
        <v>0.44695770187740302</v>
      </c>
      <c r="AZ1425" s="16"/>
      <c r="BA1425" s="16">
        <v>0.43922651933701701</v>
      </c>
      <c r="BB1425" s="16">
        <v>0.44498777506112502</v>
      </c>
      <c r="BC1425" s="16"/>
      <c r="BD1425" s="16">
        <v>0.44921465968586399</v>
      </c>
      <c r="BE1425" s="16">
        <v>0.44356894553881798</v>
      </c>
      <c r="BF1425" s="16"/>
      <c r="BG1425" s="16">
        <v>0.429054054054054</v>
      </c>
      <c r="BH1425" s="16">
        <v>0.44551668677120998</v>
      </c>
      <c r="BI1425" s="16"/>
      <c r="BJ1425" s="16">
        <v>0.41987179487179499</v>
      </c>
      <c r="BK1425" s="16">
        <v>0.44791218252260001</v>
      </c>
      <c r="BL1425" s="16"/>
      <c r="BM1425" s="16">
        <v>0.430379746835443</v>
      </c>
      <c r="BN1425" s="16">
        <v>0.44574358974359002</v>
      </c>
      <c r="BO1425" s="16"/>
      <c r="BP1425" s="16">
        <v>0.42052980132450302</v>
      </c>
      <c r="BQ1425" s="16">
        <v>0.44770681525932299</v>
      </c>
    </row>
    <row r="1426" spans="2:69" x14ac:dyDescent="0.25">
      <c r="B1426" t="s">
        <v>640</v>
      </c>
      <c r="C1426" s="16">
        <v>0.34554079696394702</v>
      </c>
      <c r="D1426" s="16">
        <v>0.40476190476190499</v>
      </c>
      <c r="E1426" s="16">
        <v>0.39280774550484099</v>
      </c>
      <c r="F1426" s="16">
        <v>0.39783281733746101</v>
      </c>
      <c r="G1426" s="16">
        <v>0.337209302325581</v>
      </c>
      <c r="H1426" s="16">
        <v>0.27162367223065198</v>
      </c>
      <c r="I1426" s="16">
        <v>0.32660781841109698</v>
      </c>
      <c r="J1426" s="16">
        <v>0.38888888888888901</v>
      </c>
      <c r="K1426" s="16">
        <v>0.35294117647058798</v>
      </c>
      <c r="L1426" s="16">
        <v>0.35398230088495602</v>
      </c>
      <c r="M1426" s="16"/>
      <c r="N1426" s="16">
        <v>0.30722891566265098</v>
      </c>
      <c r="O1426" s="16">
        <v>0.28412698412698401</v>
      </c>
      <c r="P1426" s="16">
        <v>0.35046728971962599</v>
      </c>
      <c r="Q1426" s="16">
        <v>0.36934306569343101</v>
      </c>
      <c r="R1426" s="16"/>
      <c r="S1426" s="16">
        <v>0.29467680608364999</v>
      </c>
      <c r="T1426" s="16">
        <v>0.33492822966507202</v>
      </c>
      <c r="U1426" s="16">
        <v>0.31034482758620702</v>
      </c>
      <c r="V1426" s="16">
        <v>0.35735439289239901</v>
      </c>
      <c r="W1426" s="16">
        <v>0.38336933045356397</v>
      </c>
      <c r="X1426" s="16">
        <v>0.35242718446601901</v>
      </c>
      <c r="Y1426" s="16">
        <v>0.35522388059701498</v>
      </c>
      <c r="Z1426" s="16"/>
      <c r="AA1426" s="16">
        <v>0.372467222884386</v>
      </c>
      <c r="AB1426" s="16">
        <v>0.33296213808463299</v>
      </c>
      <c r="AC1426" s="16"/>
      <c r="AD1426" s="16">
        <v>0.33829787234042602</v>
      </c>
      <c r="AE1426" s="16">
        <v>0.348186528497409</v>
      </c>
      <c r="AF1426" s="16"/>
      <c r="AG1426" s="16">
        <v>0.31976284584980202</v>
      </c>
      <c r="AH1426" s="16">
        <v>0.36934306569343101</v>
      </c>
      <c r="AI1426" s="16"/>
      <c r="AJ1426" s="16">
        <v>0.34302087597216502</v>
      </c>
      <c r="AK1426" s="16">
        <v>0.34771842943049203</v>
      </c>
      <c r="AL1426" s="16"/>
      <c r="AM1426" s="16">
        <v>0.27725856697819301</v>
      </c>
      <c r="AN1426" s="16">
        <v>0.31070287539936098</v>
      </c>
      <c r="AO1426" s="16">
        <v>0.35720032180209199</v>
      </c>
      <c r="AP1426" s="16">
        <v>0.373221757322176</v>
      </c>
      <c r="AQ1426" s="16"/>
      <c r="AR1426" s="16">
        <v>0.34276729559748398</v>
      </c>
      <c r="AS1426" s="16">
        <v>0.34673913043478299</v>
      </c>
      <c r="AT1426" s="16"/>
      <c r="AU1426" s="16">
        <v>0.347718865598027</v>
      </c>
      <c r="AV1426" s="16">
        <v>0.34514465126709998</v>
      </c>
      <c r="AW1426" s="16"/>
      <c r="AX1426" s="16">
        <v>0.36277974087161402</v>
      </c>
      <c r="AY1426" s="16">
        <v>0.34223026464600798</v>
      </c>
      <c r="AZ1426" s="16"/>
      <c r="BA1426" s="16">
        <v>0.312154696132597</v>
      </c>
      <c r="BB1426" s="16">
        <v>0.34800325998370002</v>
      </c>
      <c r="BC1426" s="16"/>
      <c r="BD1426" s="16">
        <v>0.326701570680628</v>
      </c>
      <c r="BE1426" s="16">
        <v>0.34971031286210902</v>
      </c>
      <c r="BF1426" s="16"/>
      <c r="BG1426" s="16">
        <v>0.32432432432432401</v>
      </c>
      <c r="BH1426" s="16">
        <v>0.34680337756332902</v>
      </c>
      <c r="BI1426" s="16"/>
      <c r="BJ1426" s="16">
        <v>0.331730769230769</v>
      </c>
      <c r="BK1426" s="16">
        <v>0.34739560912612999</v>
      </c>
      <c r="BL1426" s="16"/>
      <c r="BM1426" s="16">
        <v>0.35696202531645599</v>
      </c>
      <c r="BN1426" s="16">
        <v>0.34461538461538499</v>
      </c>
      <c r="BO1426" s="16"/>
      <c r="BP1426" s="16">
        <v>0.37417218543046399</v>
      </c>
      <c r="BQ1426" s="16">
        <v>0.34183454779254202</v>
      </c>
    </row>
    <row r="1427" spans="2:69" x14ac:dyDescent="0.25">
      <c r="B1427" t="s">
        <v>641</v>
      </c>
      <c r="C1427" s="16">
        <v>0.337950664136622</v>
      </c>
      <c r="D1427" s="16">
        <v>0.36458333333333298</v>
      </c>
      <c r="E1427" s="16">
        <v>0.28492392807745498</v>
      </c>
      <c r="F1427" s="16">
        <v>0.23684210526315799</v>
      </c>
      <c r="G1427" s="16">
        <v>0.28924418604651198</v>
      </c>
      <c r="H1427" s="16">
        <v>0.366464339908953</v>
      </c>
      <c r="I1427" s="16">
        <v>0.43253467843631799</v>
      </c>
      <c r="J1427" s="16">
        <v>0.32828282828282801</v>
      </c>
      <c r="K1427" s="16">
        <v>0.32773109243697501</v>
      </c>
      <c r="L1427" s="16">
        <v>0.42477876106194701</v>
      </c>
      <c r="M1427" s="16"/>
      <c r="N1427" s="16">
        <v>0.34457831325301203</v>
      </c>
      <c r="O1427" s="16">
        <v>0.314285714285714</v>
      </c>
      <c r="P1427" s="16">
        <v>0.33738317757009301</v>
      </c>
      <c r="Q1427" s="16">
        <v>0.34160583941605799</v>
      </c>
      <c r="R1427" s="16"/>
      <c r="S1427" s="16">
        <v>0.33650190114068401</v>
      </c>
      <c r="T1427" s="16">
        <v>0.303827751196172</v>
      </c>
      <c r="U1427" s="16">
        <v>0.32758620689655199</v>
      </c>
      <c r="V1427" s="16">
        <v>0.32181638696939802</v>
      </c>
      <c r="W1427" s="16">
        <v>0.32397408207343398</v>
      </c>
      <c r="X1427" s="16">
        <v>0.35436893203883502</v>
      </c>
      <c r="Y1427" s="16">
        <v>0.35522388059701498</v>
      </c>
      <c r="Z1427" s="16"/>
      <c r="AA1427" s="16">
        <v>0.33611442193086999</v>
      </c>
      <c r="AB1427" s="16">
        <v>0.33880846325167002</v>
      </c>
      <c r="AC1427" s="16"/>
      <c r="AD1427" s="16">
        <v>0.32340425531914901</v>
      </c>
      <c r="AE1427" s="16">
        <v>0.34326424870466299</v>
      </c>
      <c r="AF1427" s="16"/>
      <c r="AG1427" s="16">
        <v>0.33399209486165998</v>
      </c>
      <c r="AH1427" s="16">
        <v>0.34160583941605799</v>
      </c>
      <c r="AI1427" s="16"/>
      <c r="AJ1427" s="16">
        <v>0.34793286942284102</v>
      </c>
      <c r="AK1427" s="16">
        <v>0.32932437212592902</v>
      </c>
      <c r="AL1427" s="16"/>
      <c r="AM1427" s="16">
        <v>0.289719626168224</v>
      </c>
      <c r="AN1427" s="16">
        <v>0.32667731629392999</v>
      </c>
      <c r="AO1427" s="16">
        <v>0.35398230088495602</v>
      </c>
      <c r="AP1427" s="16">
        <v>0.32970711297071098</v>
      </c>
      <c r="AQ1427" s="16"/>
      <c r="AR1427" s="16">
        <v>0.34339622641509399</v>
      </c>
      <c r="AS1427" s="16">
        <v>0.33559782608695699</v>
      </c>
      <c r="AT1427" s="16"/>
      <c r="AU1427" s="16">
        <v>0.323057953144266</v>
      </c>
      <c r="AV1427" s="16">
        <v>0.340659340659341</v>
      </c>
      <c r="AW1427" s="16"/>
      <c r="AX1427" s="16">
        <v>0.32979976442873998</v>
      </c>
      <c r="AY1427" s="16">
        <v>0.339515946618412</v>
      </c>
      <c r="AZ1427" s="16"/>
      <c r="BA1427" s="16">
        <v>0.35359116022099402</v>
      </c>
      <c r="BB1427" s="16">
        <v>0.33679706601467002</v>
      </c>
      <c r="BC1427" s="16"/>
      <c r="BD1427" s="16">
        <v>0.34031413612565398</v>
      </c>
      <c r="BE1427" s="16">
        <v>0.33742757821552699</v>
      </c>
      <c r="BF1427" s="16"/>
      <c r="BG1427" s="16">
        <v>0.337837837837838</v>
      </c>
      <c r="BH1427" s="16">
        <v>0.337957378367511</v>
      </c>
      <c r="BI1427" s="16"/>
      <c r="BJ1427" s="16">
        <v>0.32371794871794901</v>
      </c>
      <c r="BK1427" s="16">
        <v>0.33986224709427498</v>
      </c>
      <c r="BL1427" s="16"/>
      <c r="BM1427" s="16">
        <v>0.367088607594937</v>
      </c>
      <c r="BN1427" s="16">
        <v>0.33558974358974403</v>
      </c>
      <c r="BO1427" s="16"/>
      <c r="BP1427" s="16">
        <v>0.31125827814569501</v>
      </c>
      <c r="BQ1427" s="16">
        <v>0.34140591513073298</v>
      </c>
    </row>
    <row r="1428" spans="2:69" x14ac:dyDescent="0.25">
      <c r="B1428" t="s">
        <v>642</v>
      </c>
      <c r="C1428" s="16">
        <v>0.26280834914611001</v>
      </c>
      <c r="D1428" s="16">
        <v>0.24107142857142899</v>
      </c>
      <c r="E1428" s="16">
        <v>0.213001383125864</v>
      </c>
      <c r="F1428" s="16">
        <v>0.28947368421052599</v>
      </c>
      <c r="G1428" s="16">
        <v>0.26744186046511598</v>
      </c>
      <c r="H1428" s="16">
        <v>0.24734446130500801</v>
      </c>
      <c r="I1428" s="16">
        <v>0.33165195460277402</v>
      </c>
      <c r="J1428" s="16">
        <v>0.23737373737373699</v>
      </c>
      <c r="K1428" s="16">
        <v>0.28571428571428598</v>
      </c>
      <c r="L1428" s="16">
        <v>0.247787610619469</v>
      </c>
      <c r="M1428" s="16"/>
      <c r="N1428" s="16">
        <v>0.285542168674699</v>
      </c>
      <c r="O1428" s="16">
        <v>0.26031746031746</v>
      </c>
      <c r="P1428" s="16">
        <v>0.264485981308411</v>
      </c>
      <c r="Q1428" s="16">
        <v>0.255839416058394</v>
      </c>
      <c r="R1428" s="16"/>
      <c r="S1428" s="16">
        <v>0.27186311787072198</v>
      </c>
      <c r="T1428" s="16">
        <v>0.27033492822966498</v>
      </c>
      <c r="U1428" s="16">
        <v>0.3125</v>
      </c>
      <c r="V1428" s="16">
        <v>0.268509378084896</v>
      </c>
      <c r="W1428" s="16">
        <v>0.242980561555076</v>
      </c>
      <c r="X1428" s="16">
        <v>0.27669902912621402</v>
      </c>
      <c r="Y1428" s="16">
        <v>0.23432835820895501</v>
      </c>
      <c r="Z1428" s="16"/>
      <c r="AA1428" s="16">
        <v>0.26400476758045299</v>
      </c>
      <c r="AB1428" s="16">
        <v>0.26224944320712701</v>
      </c>
      <c r="AC1428" s="16"/>
      <c r="AD1428" s="16">
        <v>0.266666666666667</v>
      </c>
      <c r="AE1428" s="16">
        <v>0.26139896373056998</v>
      </c>
      <c r="AF1428" s="16"/>
      <c r="AG1428" s="16">
        <v>0.27035573122529599</v>
      </c>
      <c r="AH1428" s="16">
        <v>0.255839416058394</v>
      </c>
      <c r="AI1428" s="16"/>
      <c r="AJ1428" s="16">
        <v>0.26975030699959102</v>
      </c>
      <c r="AK1428" s="16">
        <v>0.25680933852140098</v>
      </c>
      <c r="AL1428" s="16"/>
      <c r="AM1428" s="16">
        <v>0.249221183800623</v>
      </c>
      <c r="AN1428" s="16">
        <v>0.23402555910543099</v>
      </c>
      <c r="AO1428" s="16">
        <v>0.25905068382944502</v>
      </c>
      <c r="AP1428" s="16">
        <v>0.30376569037656898</v>
      </c>
      <c r="AQ1428" s="16"/>
      <c r="AR1428" s="16">
        <v>0.276729559748428</v>
      </c>
      <c r="AS1428" s="16">
        <v>0.25679347826087001</v>
      </c>
      <c r="AT1428" s="16"/>
      <c r="AU1428" s="16">
        <v>0.30086313193588199</v>
      </c>
      <c r="AV1428" s="16">
        <v>0.25588697017268403</v>
      </c>
      <c r="AW1428" s="16"/>
      <c r="AX1428" s="16">
        <v>0.247349823321555</v>
      </c>
      <c r="AY1428" s="16">
        <v>0.26577697353539897</v>
      </c>
      <c r="AZ1428" s="16"/>
      <c r="BA1428" s="16">
        <v>0.287292817679558</v>
      </c>
      <c r="BB1428" s="16">
        <v>0.26100244498777497</v>
      </c>
      <c r="BC1428" s="16"/>
      <c r="BD1428" s="16">
        <v>0.27958115183246102</v>
      </c>
      <c r="BE1428" s="16">
        <v>0.25909617612977998</v>
      </c>
      <c r="BF1428" s="16"/>
      <c r="BG1428" s="16">
        <v>0.27702702702702697</v>
      </c>
      <c r="BH1428" s="16">
        <v>0.26196220345798099</v>
      </c>
      <c r="BI1428" s="16"/>
      <c r="BJ1428" s="16">
        <v>0.29006410256410298</v>
      </c>
      <c r="BK1428" s="16">
        <v>0.259147653895824</v>
      </c>
      <c r="BL1428" s="16"/>
      <c r="BM1428" s="16">
        <v>0.30632911392405099</v>
      </c>
      <c r="BN1428" s="16">
        <v>0.25928205128205101</v>
      </c>
      <c r="BO1428" s="16"/>
      <c r="BP1428" s="16">
        <v>0.25496688741721901</v>
      </c>
      <c r="BQ1428" s="16">
        <v>0.26382340334333498</v>
      </c>
    </row>
    <row r="1429" spans="2:69" x14ac:dyDescent="0.25">
      <c r="B1429" t="s">
        <v>643</v>
      </c>
      <c r="C1429" s="16">
        <v>0.22296015180265699</v>
      </c>
      <c r="D1429" s="16">
        <v>0.319940476190476</v>
      </c>
      <c r="E1429" s="16">
        <v>0.26970954356846499</v>
      </c>
      <c r="F1429" s="16">
        <v>0.246130030959752</v>
      </c>
      <c r="G1429" s="16">
        <v>0.25145348837209303</v>
      </c>
      <c r="H1429" s="16">
        <v>0.16919575113808799</v>
      </c>
      <c r="I1429" s="16">
        <v>0.13619167717528399</v>
      </c>
      <c r="J1429" s="16">
        <v>0.22727272727272699</v>
      </c>
      <c r="K1429" s="16">
        <v>0.27731092436974802</v>
      </c>
      <c r="L1429" s="16">
        <v>0.212389380530973</v>
      </c>
      <c r="M1429" s="16"/>
      <c r="N1429" s="16">
        <v>0.156626506024096</v>
      </c>
      <c r="O1429" s="16">
        <v>0.18888888888888899</v>
      </c>
      <c r="P1429" s="16">
        <v>0.22149532710280401</v>
      </c>
      <c r="Q1429" s="16">
        <v>0.25145985401459903</v>
      </c>
      <c r="R1429" s="16"/>
      <c r="S1429" s="16">
        <v>0.20532319391635001</v>
      </c>
      <c r="T1429" s="16">
        <v>0.208133971291866</v>
      </c>
      <c r="U1429" s="16">
        <v>0.22844827586206901</v>
      </c>
      <c r="V1429" s="16">
        <v>0.19743336623889399</v>
      </c>
      <c r="W1429" s="16">
        <v>0.24514038876889799</v>
      </c>
      <c r="X1429" s="16">
        <v>0.23883495145631101</v>
      </c>
      <c r="Y1429" s="16">
        <v>0.26119402985074602</v>
      </c>
      <c r="Z1429" s="16"/>
      <c r="AA1429" s="16">
        <v>0.26877234803337302</v>
      </c>
      <c r="AB1429" s="16">
        <v>0.20155902004454301</v>
      </c>
      <c r="AC1429" s="16"/>
      <c r="AD1429" s="16">
        <v>0.220567375886525</v>
      </c>
      <c r="AE1429" s="16">
        <v>0.22383419689119199</v>
      </c>
      <c r="AF1429" s="16"/>
      <c r="AG1429" s="16">
        <v>0.192094861660079</v>
      </c>
      <c r="AH1429" s="16">
        <v>0.25145985401459903</v>
      </c>
      <c r="AI1429" s="16"/>
      <c r="AJ1429" s="16">
        <v>0.226770364306181</v>
      </c>
      <c r="AK1429" s="16">
        <v>0.219667492041033</v>
      </c>
      <c r="AL1429" s="16"/>
      <c r="AM1429" s="16">
        <v>0.109034267912773</v>
      </c>
      <c r="AN1429" s="16">
        <v>0.20926517571885001</v>
      </c>
      <c r="AO1429" s="16">
        <v>0.22727272727272699</v>
      </c>
      <c r="AP1429" s="16">
        <v>0.26025104602510502</v>
      </c>
      <c r="AQ1429" s="16"/>
      <c r="AR1429" s="16">
        <v>0.24213836477987399</v>
      </c>
      <c r="AS1429" s="16">
        <v>0.21467391304347799</v>
      </c>
      <c r="AT1429" s="16"/>
      <c r="AU1429" s="16">
        <v>0.21824907521578299</v>
      </c>
      <c r="AV1429" s="16">
        <v>0.223816999327203</v>
      </c>
      <c r="AW1429" s="16"/>
      <c r="AX1429" s="16">
        <v>0.25088339222614803</v>
      </c>
      <c r="AY1429" s="16">
        <v>0.21759782854557799</v>
      </c>
      <c r="AZ1429" s="16"/>
      <c r="BA1429" s="16">
        <v>0.287292817679558</v>
      </c>
      <c r="BB1429" s="16">
        <v>0.21821515892420501</v>
      </c>
      <c r="BC1429" s="16"/>
      <c r="BD1429" s="16">
        <v>0.22513089005235601</v>
      </c>
      <c r="BE1429" s="16">
        <v>0.22247972190034801</v>
      </c>
      <c r="BF1429" s="16"/>
      <c r="BG1429" s="16">
        <v>0.30067567567567599</v>
      </c>
      <c r="BH1429" s="16">
        <v>0.21833534378769601</v>
      </c>
      <c r="BI1429" s="16"/>
      <c r="BJ1429" s="16">
        <v>0.28365384615384598</v>
      </c>
      <c r="BK1429" s="16">
        <v>0.214808437365476</v>
      </c>
      <c r="BL1429" s="16"/>
      <c r="BM1429" s="16">
        <v>0.28860759493670901</v>
      </c>
      <c r="BN1429" s="16">
        <v>0.217641025641026</v>
      </c>
      <c r="BO1429" s="16"/>
      <c r="BP1429" s="16">
        <v>0.26490066225165598</v>
      </c>
      <c r="BQ1429" s="16">
        <v>0.21753107586798101</v>
      </c>
    </row>
    <row r="1430" spans="2:69" x14ac:dyDescent="0.25">
      <c r="B1430" t="s">
        <v>644</v>
      </c>
      <c r="C1430" s="16">
        <v>0.204554079696395</v>
      </c>
      <c r="D1430" s="16">
        <v>0.233630952380952</v>
      </c>
      <c r="E1430" s="16">
        <v>0.25311203319502101</v>
      </c>
      <c r="F1430" s="16">
        <v>0.22910216718266299</v>
      </c>
      <c r="G1430" s="16">
        <v>0.25872093023255799</v>
      </c>
      <c r="H1430" s="16">
        <v>0.153262518968134</v>
      </c>
      <c r="I1430" s="16">
        <v>0.15510718789407299</v>
      </c>
      <c r="J1430" s="16">
        <v>0.20202020202020199</v>
      </c>
      <c r="K1430" s="16">
        <v>0.21008403361344499</v>
      </c>
      <c r="L1430" s="16">
        <v>0.19469026548672599</v>
      </c>
      <c r="M1430" s="16"/>
      <c r="N1430" s="16">
        <v>0.15301204819277101</v>
      </c>
      <c r="O1430" s="16">
        <v>0.19206349206349199</v>
      </c>
      <c r="P1430" s="16">
        <v>0.20373831775700901</v>
      </c>
      <c r="Q1430" s="16">
        <v>0.223357664233577</v>
      </c>
      <c r="R1430" s="16"/>
      <c r="S1430" s="16">
        <v>0.21863117870722401</v>
      </c>
      <c r="T1430" s="16">
        <v>0.208133971291866</v>
      </c>
      <c r="U1430" s="16">
        <v>0.22844827586206901</v>
      </c>
      <c r="V1430" s="16">
        <v>0.15301085883514301</v>
      </c>
      <c r="W1430" s="16">
        <v>0.20734341252699801</v>
      </c>
      <c r="X1430" s="16">
        <v>0.25631067961164999</v>
      </c>
      <c r="Y1430" s="16">
        <v>0.2</v>
      </c>
      <c r="Z1430" s="16"/>
      <c r="AA1430" s="16">
        <v>0.25029797377830798</v>
      </c>
      <c r="AB1430" s="16">
        <v>0.183184855233853</v>
      </c>
      <c r="AC1430" s="16"/>
      <c r="AD1430" s="16">
        <v>0.20496453900709199</v>
      </c>
      <c r="AE1430" s="16">
        <v>0.20440414507772001</v>
      </c>
      <c r="AF1430" s="16"/>
      <c r="AG1430" s="16">
        <v>0.18418972332015801</v>
      </c>
      <c r="AH1430" s="16">
        <v>0.223357664233577</v>
      </c>
      <c r="AI1430" s="16"/>
      <c r="AJ1430" s="16">
        <v>0.20835038886614801</v>
      </c>
      <c r="AK1430" s="16">
        <v>0.20127343473647</v>
      </c>
      <c r="AL1430" s="16"/>
      <c r="AM1430" s="16">
        <v>0.109034267912773</v>
      </c>
      <c r="AN1430" s="16">
        <v>0.201277955271566</v>
      </c>
      <c r="AO1430" s="16">
        <v>0.19147224456959</v>
      </c>
      <c r="AP1430" s="16">
        <v>0.25941422594142299</v>
      </c>
      <c r="AQ1430" s="16"/>
      <c r="AR1430" s="16">
        <v>0.21194968553459101</v>
      </c>
      <c r="AS1430" s="16">
        <v>0.20135869565217401</v>
      </c>
      <c r="AT1430" s="16"/>
      <c r="AU1430" s="16">
        <v>0.237977805178792</v>
      </c>
      <c r="AV1430" s="16">
        <v>0.198474994393362</v>
      </c>
      <c r="AW1430" s="16"/>
      <c r="AX1430" s="16">
        <v>0.23321554770318001</v>
      </c>
      <c r="AY1430" s="16">
        <v>0.19904998869034199</v>
      </c>
      <c r="AZ1430" s="16"/>
      <c r="BA1430" s="16">
        <v>0.237569060773481</v>
      </c>
      <c r="BB1430" s="16">
        <v>0.20211898940505299</v>
      </c>
      <c r="BC1430" s="16"/>
      <c r="BD1430" s="16">
        <v>0.23455497382199</v>
      </c>
      <c r="BE1430" s="16">
        <v>0.19791425260718401</v>
      </c>
      <c r="BF1430" s="16"/>
      <c r="BG1430" s="16">
        <v>0.233108108108108</v>
      </c>
      <c r="BH1430" s="16">
        <v>0.20285484519501401</v>
      </c>
      <c r="BI1430" s="16"/>
      <c r="BJ1430" s="16">
        <v>0.30128205128205099</v>
      </c>
      <c r="BK1430" s="16">
        <v>0.19156263452432201</v>
      </c>
      <c r="BL1430" s="16"/>
      <c r="BM1430" s="16">
        <v>0.24810126582278499</v>
      </c>
      <c r="BN1430" s="16">
        <v>0.20102564102564099</v>
      </c>
      <c r="BO1430" s="16"/>
      <c r="BP1430" s="16">
        <v>0.21688741721854299</v>
      </c>
      <c r="BQ1430" s="16">
        <v>0.20295756536648099</v>
      </c>
    </row>
    <row r="1431" spans="2:69" x14ac:dyDescent="0.25">
      <c r="B1431" t="s">
        <v>645</v>
      </c>
      <c r="C1431" s="16">
        <v>0.18785578747628101</v>
      </c>
      <c r="D1431" s="16">
        <v>0.22172619047618999</v>
      </c>
      <c r="E1431" s="16">
        <v>0.24619640387275199</v>
      </c>
      <c r="F1431" s="16">
        <v>0.21052631578947401</v>
      </c>
      <c r="G1431" s="16">
        <v>0.226744186046512</v>
      </c>
      <c r="H1431" s="16">
        <v>0.133535660091047</v>
      </c>
      <c r="I1431" s="16">
        <v>0.152585119798235</v>
      </c>
      <c r="J1431" s="16">
        <v>0.13131313131313099</v>
      </c>
      <c r="K1431" s="16">
        <v>0.24369747899159699</v>
      </c>
      <c r="L1431" s="16">
        <v>0.16814159292035399</v>
      </c>
      <c r="M1431" s="16"/>
      <c r="N1431" s="16">
        <v>0.133734939759036</v>
      </c>
      <c r="O1431" s="16">
        <v>0.158730158730159</v>
      </c>
      <c r="P1431" s="16">
        <v>0.18878504672897201</v>
      </c>
      <c r="Q1431" s="16">
        <v>0.21058394160583899</v>
      </c>
      <c r="R1431" s="16"/>
      <c r="S1431" s="16">
        <v>0.169201520912548</v>
      </c>
      <c r="T1431" s="16">
        <v>0.148325358851675</v>
      </c>
      <c r="U1431" s="16">
        <v>0.211206896551724</v>
      </c>
      <c r="V1431" s="16">
        <v>0.14511352418558701</v>
      </c>
      <c r="W1431" s="16">
        <v>0.22354211663067</v>
      </c>
      <c r="X1431" s="16">
        <v>0.20873786407767</v>
      </c>
      <c r="Y1431" s="16">
        <v>0.201492537313433</v>
      </c>
      <c r="Z1431" s="16"/>
      <c r="AA1431" s="16">
        <v>0.25983313468414798</v>
      </c>
      <c r="AB1431" s="16">
        <v>0.15423162583518901</v>
      </c>
      <c r="AC1431" s="16"/>
      <c r="AD1431" s="16">
        <v>0.181560283687943</v>
      </c>
      <c r="AE1431" s="16">
        <v>0.19015544041450799</v>
      </c>
      <c r="AF1431" s="16"/>
      <c r="AG1431" s="16">
        <v>0.16324110671936801</v>
      </c>
      <c r="AH1431" s="16">
        <v>0.21058394160583899</v>
      </c>
      <c r="AI1431" s="16"/>
      <c r="AJ1431" s="16">
        <v>0.20302906262791701</v>
      </c>
      <c r="AK1431" s="16">
        <v>0.17474354439334999</v>
      </c>
      <c r="AL1431" s="16"/>
      <c r="AM1431" s="16">
        <v>9.9688473520249204E-2</v>
      </c>
      <c r="AN1431" s="16">
        <v>0.17012779552715701</v>
      </c>
      <c r="AO1431" s="16">
        <v>0.19348350764280001</v>
      </c>
      <c r="AP1431" s="16">
        <v>0.21841004184100399</v>
      </c>
      <c r="AQ1431" s="16"/>
      <c r="AR1431" s="16">
        <v>0.208805031446541</v>
      </c>
      <c r="AS1431" s="16">
        <v>0.17880434782608701</v>
      </c>
      <c r="AT1431" s="16"/>
      <c r="AU1431" s="16">
        <v>0.21948212083847099</v>
      </c>
      <c r="AV1431" s="16">
        <v>0.182103610675039</v>
      </c>
      <c r="AW1431" s="16"/>
      <c r="AX1431" s="16">
        <v>0.25912838633686702</v>
      </c>
      <c r="AY1431" s="16">
        <v>0.17416874010404901</v>
      </c>
      <c r="AZ1431" s="16"/>
      <c r="BA1431" s="16">
        <v>0.24861878453038699</v>
      </c>
      <c r="BB1431" s="16">
        <v>0.183374083129584</v>
      </c>
      <c r="BC1431" s="16"/>
      <c r="BD1431" s="16">
        <v>0.19895287958115199</v>
      </c>
      <c r="BE1431" s="16">
        <v>0.18539976825029</v>
      </c>
      <c r="BF1431" s="16"/>
      <c r="BG1431" s="16">
        <v>0.22972972972972999</v>
      </c>
      <c r="BH1431" s="16">
        <v>0.185363892239646</v>
      </c>
      <c r="BI1431" s="16"/>
      <c r="BJ1431" s="16">
        <v>0.23557692307692299</v>
      </c>
      <c r="BK1431" s="16">
        <v>0.18144640551011601</v>
      </c>
      <c r="BL1431" s="16"/>
      <c r="BM1431" s="16">
        <v>0.215189873417722</v>
      </c>
      <c r="BN1431" s="16">
        <v>0.185641025641026</v>
      </c>
      <c r="BO1431" s="16"/>
      <c r="BP1431" s="16">
        <v>0.24337748344370899</v>
      </c>
      <c r="BQ1431" s="16">
        <v>0.18066866695242201</v>
      </c>
    </row>
    <row r="1432" spans="2:69" x14ac:dyDescent="0.25">
      <c r="B1432" t="s">
        <v>90</v>
      </c>
      <c r="C1432" s="16">
        <v>3.79506641366224E-3</v>
      </c>
      <c r="D1432" s="16">
        <v>2.9761904761904799E-3</v>
      </c>
      <c r="E1432" s="16">
        <v>1.3831258644536699E-3</v>
      </c>
      <c r="F1432" s="16">
        <v>1.54798761609907E-3</v>
      </c>
      <c r="G1432" s="16">
        <v>5.8139534883720903E-3</v>
      </c>
      <c r="H1432" s="16">
        <v>5.31107738998483E-3</v>
      </c>
      <c r="I1432" s="16">
        <v>2.5220680958385898E-3</v>
      </c>
      <c r="J1432" s="16">
        <v>1.01010101010101E-2</v>
      </c>
      <c r="K1432" s="16">
        <v>8.4033613445378096E-3</v>
      </c>
      <c r="L1432" s="16">
        <v>0</v>
      </c>
      <c r="M1432" s="16"/>
      <c r="N1432" s="16">
        <v>4.8192771084337397E-3</v>
      </c>
      <c r="O1432" s="16">
        <v>6.3492063492063501E-3</v>
      </c>
      <c r="P1432" s="16">
        <v>6.5420560747663599E-3</v>
      </c>
      <c r="Q1432" s="16">
        <v>1.8248175182481799E-3</v>
      </c>
      <c r="R1432" s="16"/>
      <c r="S1432" s="16">
        <v>5.7034220532319402E-3</v>
      </c>
      <c r="T1432" s="16">
        <v>9.5693779904306199E-3</v>
      </c>
      <c r="U1432" s="16">
        <v>2.1551724137930999E-3</v>
      </c>
      <c r="V1432" s="16">
        <v>2.96150049358342E-3</v>
      </c>
      <c r="W1432" s="16">
        <v>1.07991360691145E-3</v>
      </c>
      <c r="X1432" s="16">
        <v>2.9126213592233002E-3</v>
      </c>
      <c r="Y1432" s="16">
        <v>2.9850746268656699E-3</v>
      </c>
      <c r="Z1432" s="16"/>
      <c r="AA1432" s="16">
        <v>2.3837902264600701E-3</v>
      </c>
      <c r="AB1432" s="16">
        <v>4.4543429844098002E-3</v>
      </c>
      <c r="AC1432" s="16"/>
      <c r="AD1432" s="16">
        <v>7.0921985815602798E-4</v>
      </c>
      <c r="AE1432" s="16">
        <v>4.92227979274611E-3</v>
      </c>
      <c r="AF1432" s="16"/>
      <c r="AG1432" s="16">
        <v>5.9288537549407102E-3</v>
      </c>
      <c r="AH1432" s="16">
        <v>1.8248175182481799E-3</v>
      </c>
      <c r="AI1432" s="16"/>
      <c r="AJ1432" s="16">
        <v>3.2746623004502699E-3</v>
      </c>
      <c r="AK1432" s="16">
        <v>4.2447824548991903E-3</v>
      </c>
      <c r="AL1432" s="16"/>
      <c r="AM1432" s="16">
        <v>3.1152647975077898E-3</v>
      </c>
      <c r="AN1432" s="16">
        <v>7.1884984025559102E-3</v>
      </c>
      <c r="AO1432" s="16">
        <v>4.0225261464199502E-3</v>
      </c>
      <c r="AP1432" s="16">
        <v>0</v>
      </c>
      <c r="AQ1432" s="16"/>
      <c r="AR1432" s="16">
        <v>5.0314465408805003E-3</v>
      </c>
      <c r="AS1432" s="16">
        <v>3.2608695652173898E-3</v>
      </c>
      <c r="AT1432" s="16"/>
      <c r="AU1432" s="16">
        <v>1.2330456226880399E-3</v>
      </c>
      <c r="AV1432" s="16">
        <v>4.2610450773716098E-3</v>
      </c>
      <c r="AW1432" s="16"/>
      <c r="AX1432" s="16">
        <v>2.3557126030624301E-3</v>
      </c>
      <c r="AY1432" s="16">
        <v>4.0714770413933501E-3</v>
      </c>
      <c r="AZ1432" s="16"/>
      <c r="BA1432" s="16">
        <v>2.7624309392265201E-3</v>
      </c>
      <c r="BB1432" s="16">
        <v>3.87123064384678E-3</v>
      </c>
      <c r="BC1432" s="16"/>
      <c r="BD1432" s="16">
        <v>1.04712041884817E-3</v>
      </c>
      <c r="BE1432" s="16">
        <v>4.4032444959443799E-3</v>
      </c>
      <c r="BF1432" s="16"/>
      <c r="BG1432" s="16">
        <v>0</v>
      </c>
      <c r="BH1432" s="16">
        <v>4.0209087253719302E-3</v>
      </c>
      <c r="BI1432" s="16"/>
      <c r="BJ1432" s="16">
        <v>0</v>
      </c>
      <c r="BK1432" s="16">
        <v>4.30477830391735E-3</v>
      </c>
      <c r="BL1432" s="16"/>
      <c r="BM1432" s="16">
        <v>0</v>
      </c>
      <c r="BN1432" s="16">
        <v>4.1025641025641E-3</v>
      </c>
      <c r="BO1432" s="16"/>
      <c r="BP1432" s="16">
        <v>6.6225165562913899E-3</v>
      </c>
      <c r="BQ1432" s="16">
        <v>3.4290612944706399E-3</v>
      </c>
    </row>
    <row r="1433" spans="2:69" x14ac:dyDescent="0.25">
      <c r="B1433" t="s">
        <v>330</v>
      </c>
      <c r="C1433" s="16">
        <v>2.06831119544592E-2</v>
      </c>
      <c r="D1433" s="16">
        <v>1.1904761904761901E-2</v>
      </c>
      <c r="E1433" s="16">
        <v>4.1493775933610002E-3</v>
      </c>
      <c r="F1433" s="16">
        <v>1.54798761609907E-2</v>
      </c>
      <c r="G1433" s="16">
        <v>2.1802325581395301E-2</v>
      </c>
      <c r="H1433" s="16">
        <v>3.8694992412746598E-2</v>
      </c>
      <c r="I1433" s="16">
        <v>1.51324085750315E-2</v>
      </c>
      <c r="J1433" s="16">
        <v>3.5353535353535401E-2</v>
      </c>
      <c r="K1433" s="16">
        <v>1.6806722689075598E-2</v>
      </c>
      <c r="L1433" s="16">
        <v>8.8495575221238902E-3</v>
      </c>
      <c r="M1433" s="16"/>
      <c r="N1433" s="16">
        <v>5.6626506024096399E-2</v>
      </c>
      <c r="O1433" s="16">
        <v>2.53968253968254E-2</v>
      </c>
      <c r="P1433" s="16">
        <v>1.6822429906542102E-2</v>
      </c>
      <c r="Q1433" s="16">
        <v>1.02189781021898E-2</v>
      </c>
      <c r="R1433" s="16"/>
      <c r="S1433" s="16">
        <v>4.1825095057034203E-2</v>
      </c>
      <c r="T1433" s="16">
        <v>9.5693779904306199E-3</v>
      </c>
      <c r="U1433" s="16">
        <v>1.29310344827586E-2</v>
      </c>
      <c r="V1433" s="16">
        <v>3.45508390918065E-2</v>
      </c>
      <c r="W1433" s="16">
        <v>5.3995680345572403E-3</v>
      </c>
      <c r="X1433" s="16">
        <v>5.8252427184466004E-3</v>
      </c>
      <c r="Y1433" s="16">
        <v>8.9552238805970207E-3</v>
      </c>
      <c r="Z1433" s="16"/>
      <c r="AA1433" s="16">
        <v>8.9392133492252699E-3</v>
      </c>
      <c r="AB1433" s="16">
        <v>2.61692650334076E-2</v>
      </c>
      <c r="AC1433" s="16"/>
      <c r="AD1433" s="16">
        <v>2.4822695035461001E-2</v>
      </c>
      <c r="AE1433" s="16">
        <v>1.9170984455958599E-2</v>
      </c>
      <c r="AF1433" s="16"/>
      <c r="AG1433" s="16">
        <v>3.2015810276679803E-2</v>
      </c>
      <c r="AH1433" s="16">
        <v>1.02189781021898E-2</v>
      </c>
      <c r="AI1433" s="16"/>
      <c r="AJ1433" s="16">
        <v>1.35079819893573E-2</v>
      </c>
      <c r="AK1433" s="16">
        <v>2.68836222143615E-2</v>
      </c>
      <c r="AL1433" s="16"/>
      <c r="AM1433" s="16">
        <v>0.124610591900312</v>
      </c>
      <c r="AN1433" s="16">
        <v>3.1150159744408899E-2</v>
      </c>
      <c r="AO1433" s="16">
        <v>1.00563153660499E-2</v>
      </c>
      <c r="AP1433" s="16">
        <v>4.1841004184100397E-3</v>
      </c>
      <c r="AQ1433" s="16"/>
      <c r="AR1433" s="16">
        <v>1.06918238993711E-2</v>
      </c>
      <c r="AS1433" s="16">
        <v>2.5000000000000001E-2</v>
      </c>
      <c r="AT1433" s="16"/>
      <c r="AU1433" s="16">
        <v>1.97287299630086E-2</v>
      </c>
      <c r="AV1433" s="16">
        <v>2.0856694326082101E-2</v>
      </c>
      <c r="AW1433" s="16"/>
      <c r="AX1433" s="16">
        <v>1.7667844522968199E-2</v>
      </c>
      <c r="AY1433" s="16">
        <v>2.1262157882831902E-2</v>
      </c>
      <c r="AZ1433" s="16"/>
      <c r="BA1433" s="16">
        <v>1.1049723756906099E-2</v>
      </c>
      <c r="BB1433" s="16">
        <v>2.1393643031784801E-2</v>
      </c>
      <c r="BC1433" s="16"/>
      <c r="BD1433" s="16">
        <v>1.36125654450262E-2</v>
      </c>
      <c r="BE1433" s="16">
        <v>2.2247972190034802E-2</v>
      </c>
      <c r="BF1433" s="16"/>
      <c r="BG1433" s="16">
        <v>3.3783783783783799E-3</v>
      </c>
      <c r="BH1433" s="16">
        <v>2.17129071170084E-2</v>
      </c>
      <c r="BI1433" s="16"/>
      <c r="BJ1433" s="16">
        <v>0</v>
      </c>
      <c r="BK1433" s="16">
        <v>2.3461041756349499E-2</v>
      </c>
      <c r="BL1433" s="16"/>
      <c r="BM1433" s="16">
        <v>1.5189873417721499E-2</v>
      </c>
      <c r="BN1433" s="16">
        <v>2.11282051282051E-2</v>
      </c>
      <c r="BO1433" s="16"/>
      <c r="BP1433" s="16">
        <v>9.93377483443709E-3</v>
      </c>
      <c r="BQ1433" s="16">
        <v>2.2074582083154701E-2</v>
      </c>
    </row>
    <row r="1434" spans="2:69" x14ac:dyDescent="0.25">
      <c r="C1434" s="16"/>
      <c r="D1434" s="16"/>
      <c r="E1434" s="16"/>
      <c r="F1434" s="16"/>
      <c r="G1434" s="16"/>
      <c r="H1434" s="16"/>
      <c r="I1434" s="16"/>
      <c r="J1434" s="16"/>
      <c r="K1434" s="16"/>
      <c r="L1434" s="16"/>
      <c r="M1434" s="16"/>
      <c r="N1434" s="16"/>
      <c r="O1434" s="16"/>
      <c r="P1434" s="16"/>
      <c r="Q1434" s="16"/>
      <c r="R1434" s="16"/>
      <c r="S1434" s="16"/>
      <c r="T1434" s="16"/>
      <c r="U1434" s="16"/>
      <c r="V1434" s="16"/>
      <c r="W1434" s="16"/>
      <c r="X1434" s="16"/>
      <c r="Y1434" s="16"/>
      <c r="Z1434" s="16"/>
      <c r="AA1434" s="16"/>
      <c r="AB1434" s="16"/>
      <c r="AC1434" s="16"/>
      <c r="AD1434" s="16"/>
      <c r="AE1434" s="16"/>
      <c r="AF1434" s="16"/>
      <c r="AG1434" s="16"/>
      <c r="AH1434" s="16"/>
      <c r="AI1434" s="16"/>
      <c r="AJ1434" s="16"/>
      <c r="AK1434" s="16"/>
      <c r="AL1434" s="16"/>
      <c r="AM1434" s="16"/>
      <c r="AN1434" s="16"/>
      <c r="AO1434" s="16"/>
      <c r="AP1434" s="16"/>
      <c r="AQ1434" s="16"/>
      <c r="AR1434" s="16"/>
      <c r="AS1434" s="16"/>
      <c r="AT1434" s="16"/>
      <c r="AU1434" s="16"/>
      <c r="AV1434" s="16"/>
      <c r="AW1434" s="16"/>
      <c r="AX1434" s="16"/>
      <c r="AY1434" s="16"/>
      <c r="AZ1434" s="16"/>
      <c r="BA1434" s="16"/>
      <c r="BB1434" s="16"/>
      <c r="BC1434" s="16"/>
      <c r="BD1434" s="16"/>
      <c r="BE1434" s="16"/>
      <c r="BF1434" s="16"/>
      <c r="BG1434" s="16"/>
      <c r="BH1434" s="16"/>
      <c r="BI1434" s="16"/>
      <c r="BJ1434" s="16"/>
      <c r="BK1434" s="16"/>
      <c r="BL1434" s="16"/>
      <c r="BM1434" s="16"/>
      <c r="BN1434" s="16"/>
      <c r="BO1434" s="16"/>
      <c r="BP1434" s="16"/>
      <c r="BQ1434" s="16"/>
    </row>
    <row r="1435" spans="2:69" x14ac:dyDescent="0.25">
      <c r="B1435" s="6" t="s">
        <v>654</v>
      </c>
      <c r="C1435" s="16"/>
      <c r="D1435" s="16"/>
      <c r="E1435" s="16"/>
      <c r="F1435" s="16"/>
      <c r="G1435" s="16"/>
      <c r="H1435" s="16"/>
      <c r="I1435" s="16"/>
      <c r="J1435" s="16"/>
      <c r="K1435" s="16"/>
      <c r="L1435" s="16"/>
      <c r="M1435" s="16"/>
      <c r="N1435" s="16"/>
      <c r="O1435" s="16"/>
      <c r="P1435" s="16"/>
      <c r="Q1435" s="16"/>
      <c r="R1435" s="16"/>
      <c r="S1435" s="16"/>
      <c r="T1435" s="16"/>
      <c r="U1435" s="16"/>
      <c r="V1435" s="16"/>
      <c r="W1435" s="16"/>
      <c r="X1435" s="16"/>
      <c r="Y1435" s="16"/>
      <c r="Z1435" s="16"/>
      <c r="AA1435" s="16"/>
      <c r="AB1435" s="16"/>
      <c r="AC1435" s="16"/>
      <c r="AD1435" s="16"/>
      <c r="AE1435" s="16"/>
      <c r="AF1435" s="16"/>
      <c r="AG1435" s="16"/>
      <c r="AH1435" s="16"/>
      <c r="AI1435" s="16"/>
      <c r="AJ1435" s="16"/>
      <c r="AK1435" s="16"/>
      <c r="AL1435" s="16"/>
      <c r="AM1435" s="16"/>
      <c r="AN1435" s="16"/>
      <c r="AO1435" s="16"/>
      <c r="AP1435" s="16"/>
      <c r="AQ1435" s="16"/>
      <c r="AR1435" s="16"/>
      <c r="AS1435" s="16"/>
      <c r="AT1435" s="16"/>
      <c r="AU1435" s="16"/>
      <c r="AV1435" s="16"/>
      <c r="AW1435" s="16"/>
      <c r="AX1435" s="16"/>
      <c r="AY1435" s="16"/>
      <c r="AZ1435" s="16"/>
      <c r="BA1435" s="16"/>
      <c r="BB1435" s="16"/>
      <c r="BC1435" s="16"/>
      <c r="BD1435" s="16"/>
      <c r="BE1435" s="16"/>
      <c r="BF1435" s="16"/>
      <c r="BG1435" s="16"/>
      <c r="BH1435" s="16"/>
      <c r="BI1435" s="16"/>
      <c r="BJ1435" s="16"/>
      <c r="BK1435" s="16"/>
      <c r="BL1435" s="16"/>
      <c r="BM1435" s="16"/>
      <c r="BN1435" s="16"/>
      <c r="BO1435" s="16"/>
      <c r="BP1435" s="16"/>
      <c r="BQ1435" s="16"/>
    </row>
    <row r="1436" spans="2:69" x14ac:dyDescent="0.25">
      <c r="B1436" s="23" t="s">
        <v>70</v>
      </c>
      <c r="C1436" s="16"/>
      <c r="D1436" s="16"/>
      <c r="E1436" s="16"/>
      <c r="F1436" s="16"/>
      <c r="G1436" s="16"/>
      <c r="H1436" s="16"/>
      <c r="I1436" s="16"/>
      <c r="J1436" s="16"/>
      <c r="K1436" s="16"/>
      <c r="L1436" s="16"/>
      <c r="M1436" s="16"/>
      <c r="N1436" s="16"/>
      <c r="O1436" s="16"/>
      <c r="P1436" s="16"/>
      <c r="Q1436" s="16"/>
      <c r="R1436" s="16"/>
      <c r="S1436" s="16"/>
      <c r="T1436" s="16"/>
      <c r="U1436" s="16"/>
      <c r="V1436" s="16"/>
      <c r="W1436" s="16"/>
      <c r="X1436" s="16"/>
      <c r="Y1436" s="16"/>
      <c r="Z1436" s="16"/>
      <c r="AA1436" s="16"/>
      <c r="AB1436" s="16"/>
      <c r="AC1436" s="16"/>
      <c r="AD1436" s="16"/>
      <c r="AE1436" s="16"/>
      <c r="AF1436" s="16"/>
      <c r="AG1436" s="16"/>
      <c r="AH1436" s="16"/>
      <c r="AI1436" s="16"/>
      <c r="AJ1436" s="16"/>
      <c r="AK1436" s="16"/>
      <c r="AL1436" s="16"/>
      <c r="AM1436" s="16"/>
      <c r="AN1436" s="16"/>
      <c r="AO1436" s="16"/>
      <c r="AP1436" s="16"/>
      <c r="AQ1436" s="16"/>
      <c r="AR1436" s="16"/>
      <c r="AS1436" s="16"/>
      <c r="AT1436" s="16"/>
      <c r="AU1436" s="16"/>
      <c r="AV1436" s="16"/>
      <c r="AW1436" s="16"/>
      <c r="AX1436" s="16"/>
      <c r="AY1436" s="16"/>
      <c r="AZ1436" s="16"/>
      <c r="BA1436" s="16"/>
      <c r="BB1436" s="16"/>
      <c r="BC1436" s="16"/>
      <c r="BD1436" s="16"/>
      <c r="BE1436" s="16"/>
      <c r="BF1436" s="16"/>
      <c r="BG1436" s="16"/>
      <c r="BH1436" s="16"/>
      <c r="BI1436" s="16"/>
      <c r="BJ1436" s="16"/>
      <c r="BK1436" s="16"/>
      <c r="BL1436" s="16"/>
      <c r="BM1436" s="16"/>
      <c r="BN1436" s="16"/>
      <c r="BO1436" s="16"/>
      <c r="BP1436" s="16"/>
      <c r="BQ1436" s="16"/>
    </row>
    <row r="1437" spans="2:69" x14ac:dyDescent="0.25">
      <c r="B1437" t="s">
        <v>647</v>
      </c>
      <c r="C1437" s="16">
        <v>0.30265654648956403</v>
      </c>
      <c r="D1437" s="16">
        <v>0.30357142857142899</v>
      </c>
      <c r="E1437" s="16">
        <v>0.29045643153527001</v>
      </c>
      <c r="F1437" s="16">
        <v>0.24922600619195001</v>
      </c>
      <c r="G1437" s="16">
        <v>0.232558139534884</v>
      </c>
      <c r="H1437" s="16">
        <v>0.27086494688922602</v>
      </c>
      <c r="I1437" s="16">
        <v>0.42875157629256</v>
      </c>
      <c r="J1437" s="16">
        <v>0.31313131313131298</v>
      </c>
      <c r="K1437" s="16">
        <v>0.378151260504202</v>
      </c>
      <c r="L1437" s="16">
        <v>0.49557522123893799</v>
      </c>
      <c r="M1437" s="16"/>
      <c r="N1437" s="16">
        <v>0.24698795180722899</v>
      </c>
      <c r="O1437" s="16">
        <v>0.27777777777777801</v>
      </c>
      <c r="P1437" s="16">
        <v>0.26728971962616799</v>
      </c>
      <c r="Q1437" s="16">
        <v>0.339051094890511</v>
      </c>
      <c r="R1437" s="16"/>
      <c r="S1437" s="16">
        <v>0.27756653992395403</v>
      </c>
      <c r="T1437" s="16">
        <v>0.25598086124401898</v>
      </c>
      <c r="U1437" s="16">
        <v>0.28017241379310298</v>
      </c>
      <c r="V1437" s="16">
        <v>0.24975320829220099</v>
      </c>
      <c r="W1437" s="16">
        <v>0.31101511879049698</v>
      </c>
      <c r="X1437" s="16">
        <v>0.335922330097087</v>
      </c>
      <c r="Y1437" s="16">
        <v>0.42089552238805999</v>
      </c>
      <c r="Z1437" s="16"/>
      <c r="AA1437" s="16">
        <v>0.37008343265792598</v>
      </c>
      <c r="AB1437" s="16">
        <v>0.271158129175947</v>
      </c>
      <c r="AC1437" s="16"/>
      <c r="AD1437" s="16">
        <v>0.266666666666667</v>
      </c>
      <c r="AE1437" s="16">
        <v>0.31580310880828999</v>
      </c>
      <c r="AF1437" s="16"/>
      <c r="AG1437" s="16">
        <v>0.26324110671936801</v>
      </c>
      <c r="AH1437" s="16">
        <v>0.339051094890511</v>
      </c>
      <c r="AI1437" s="16"/>
      <c r="AJ1437" s="16">
        <v>0.39255014326647603</v>
      </c>
      <c r="AK1437" s="16">
        <v>0.22497347010965699</v>
      </c>
      <c r="AL1437" s="16"/>
      <c r="AM1437" s="16">
        <v>0.18068535825545201</v>
      </c>
      <c r="AN1437" s="16">
        <v>0.204472843450479</v>
      </c>
      <c r="AO1437" s="16">
        <v>0.292839903459372</v>
      </c>
      <c r="AP1437" s="16">
        <v>0.45523012552301301</v>
      </c>
      <c r="AQ1437" s="16"/>
      <c r="AR1437" s="16">
        <v>0.35220125786163498</v>
      </c>
      <c r="AS1437" s="16">
        <v>0.28125</v>
      </c>
      <c r="AT1437" s="16"/>
      <c r="AU1437" s="16">
        <v>0.330456226880395</v>
      </c>
      <c r="AV1437" s="16">
        <v>0.29760035882484898</v>
      </c>
      <c r="AW1437" s="16"/>
      <c r="AX1437" s="16">
        <v>0.34864546525323897</v>
      </c>
      <c r="AY1437" s="16">
        <v>0.29382492648721997</v>
      </c>
      <c r="AZ1437" s="16"/>
      <c r="BA1437" s="16">
        <v>0.33149171270718197</v>
      </c>
      <c r="BB1437" s="16">
        <v>0.30052974735126298</v>
      </c>
      <c r="BC1437" s="16"/>
      <c r="BD1437" s="16">
        <v>0.29738219895287998</v>
      </c>
      <c r="BE1437" s="16">
        <v>0.303823870220162</v>
      </c>
      <c r="BF1437" s="16"/>
      <c r="BG1437" s="16">
        <v>0.37837837837837801</v>
      </c>
      <c r="BH1437" s="16">
        <v>0.29815038198632898</v>
      </c>
      <c r="BI1437" s="16"/>
      <c r="BJ1437" s="16">
        <v>0.42307692307692302</v>
      </c>
      <c r="BK1437" s="16">
        <v>0.2864829961257</v>
      </c>
      <c r="BL1437" s="16"/>
      <c r="BM1437" s="16">
        <v>0.36202531645569602</v>
      </c>
      <c r="BN1437" s="16">
        <v>0.29784615384615398</v>
      </c>
      <c r="BO1437" s="16"/>
      <c r="BP1437" s="16">
        <v>0.32615894039735099</v>
      </c>
      <c r="BQ1437" s="16">
        <v>0.29961423060437198</v>
      </c>
    </row>
    <row r="1438" spans="2:69" x14ac:dyDescent="0.25">
      <c r="B1438" t="s">
        <v>648</v>
      </c>
      <c r="C1438" s="16">
        <v>0.39639468690702101</v>
      </c>
      <c r="D1438" s="16">
        <v>0.44196428571428598</v>
      </c>
      <c r="E1438" s="16">
        <v>0.45504840940525598</v>
      </c>
      <c r="F1438" s="16">
        <v>0.45510835913312703</v>
      </c>
      <c r="G1438" s="16">
        <v>0.372093023255814</v>
      </c>
      <c r="H1438" s="16">
        <v>0.37784522003034898</v>
      </c>
      <c r="I1438" s="16">
        <v>0.29634300126103402</v>
      </c>
      <c r="J1438" s="16">
        <v>0.429292929292929</v>
      </c>
      <c r="K1438" s="16">
        <v>0.436974789915966</v>
      </c>
      <c r="L1438" s="16">
        <v>0.38053097345132703</v>
      </c>
      <c r="M1438" s="16"/>
      <c r="N1438" s="16">
        <v>0.31084337349397601</v>
      </c>
      <c r="O1438" s="16">
        <v>0.365079365079365</v>
      </c>
      <c r="P1438" s="16">
        <v>0.42429906542056101</v>
      </c>
      <c r="Q1438" s="16">
        <v>0.41861313868613098</v>
      </c>
      <c r="R1438" s="16"/>
      <c r="S1438" s="16">
        <v>0.30798479087452502</v>
      </c>
      <c r="T1438" s="16">
        <v>0.43062200956937802</v>
      </c>
      <c r="U1438" s="16">
        <v>0.45258620689655199</v>
      </c>
      <c r="V1438" s="16">
        <v>0.354392892398815</v>
      </c>
      <c r="W1438" s="16">
        <v>0.43196544276457899</v>
      </c>
      <c r="X1438" s="16">
        <v>0.456310679611651</v>
      </c>
      <c r="Y1438" s="16">
        <v>0.35970149253731298</v>
      </c>
      <c r="Z1438" s="16"/>
      <c r="AA1438" s="16">
        <v>0.43384982121573301</v>
      </c>
      <c r="AB1438" s="16">
        <v>0.378897550111359</v>
      </c>
      <c r="AC1438" s="16"/>
      <c r="AD1438" s="16">
        <v>0.39361702127659598</v>
      </c>
      <c r="AE1438" s="16">
        <v>0.39740932642486998</v>
      </c>
      <c r="AF1438" s="16"/>
      <c r="AG1438" s="16">
        <v>0.37233201581027697</v>
      </c>
      <c r="AH1438" s="16">
        <v>0.41861313868613098</v>
      </c>
      <c r="AI1438" s="16"/>
      <c r="AJ1438" s="16">
        <v>0.37413016782644298</v>
      </c>
      <c r="AK1438" s="16">
        <v>0.41563494870887902</v>
      </c>
      <c r="AL1438" s="16"/>
      <c r="AM1438" s="16">
        <v>0.233644859813084</v>
      </c>
      <c r="AN1438" s="16">
        <v>0.37859424920127799</v>
      </c>
      <c r="AO1438" s="16">
        <v>0.42397425583266302</v>
      </c>
      <c r="AP1438" s="16">
        <v>0.40251046025104598</v>
      </c>
      <c r="AQ1438" s="16"/>
      <c r="AR1438" s="16">
        <v>0.42138364779874199</v>
      </c>
      <c r="AS1438" s="16">
        <v>0.38559782608695697</v>
      </c>
      <c r="AT1438" s="16"/>
      <c r="AU1438" s="16">
        <v>0.37731196054254001</v>
      </c>
      <c r="AV1438" s="16">
        <v>0.39986544068176699</v>
      </c>
      <c r="AW1438" s="16"/>
      <c r="AX1438" s="16">
        <v>0.38751472320376901</v>
      </c>
      <c r="AY1438" s="16">
        <v>0.39809997738068298</v>
      </c>
      <c r="AZ1438" s="16"/>
      <c r="BA1438" s="16">
        <v>0.37016574585635398</v>
      </c>
      <c r="BB1438" s="16">
        <v>0.39832925835370803</v>
      </c>
      <c r="BC1438" s="16"/>
      <c r="BD1438" s="16">
        <v>0.45968586387434601</v>
      </c>
      <c r="BE1438" s="16">
        <v>0.38238702201622199</v>
      </c>
      <c r="BF1438" s="16"/>
      <c r="BG1438" s="16">
        <v>0.38175675675675702</v>
      </c>
      <c r="BH1438" s="16">
        <v>0.39726578206674701</v>
      </c>
      <c r="BI1438" s="16"/>
      <c r="BJ1438" s="16">
        <v>0.394230769230769</v>
      </c>
      <c r="BK1438" s="16">
        <v>0.396685320705984</v>
      </c>
      <c r="BL1438" s="16"/>
      <c r="BM1438" s="16">
        <v>0.392405063291139</v>
      </c>
      <c r="BN1438" s="16">
        <v>0.39671794871794902</v>
      </c>
      <c r="BO1438" s="16"/>
      <c r="BP1438" s="16">
        <v>0.42549668874172197</v>
      </c>
      <c r="BQ1438" s="16">
        <v>0.39262751821688802</v>
      </c>
    </row>
    <row r="1439" spans="2:69" x14ac:dyDescent="0.25">
      <c r="B1439" t="s">
        <v>649</v>
      </c>
      <c r="C1439" s="16">
        <v>0.216698292220114</v>
      </c>
      <c r="D1439" s="16">
        <v>0.21726190476190499</v>
      </c>
      <c r="E1439" s="16">
        <v>0.20885200553250299</v>
      </c>
      <c r="F1439" s="16">
        <v>0.21362229102167199</v>
      </c>
      <c r="G1439" s="16">
        <v>0.231104651162791</v>
      </c>
      <c r="H1439" s="16">
        <v>0.24051593323216999</v>
      </c>
      <c r="I1439" s="16">
        <v>0.221941992433796</v>
      </c>
      <c r="J1439" s="16">
        <v>0.16161616161616199</v>
      </c>
      <c r="K1439" s="16">
        <v>0.10084033613445401</v>
      </c>
      <c r="L1439" s="16">
        <v>9.7345132743362803E-2</v>
      </c>
      <c r="M1439" s="16"/>
      <c r="N1439" s="16">
        <v>0.290361445783133</v>
      </c>
      <c r="O1439" s="16">
        <v>0.24920634920634899</v>
      </c>
      <c r="P1439" s="16">
        <v>0.21775700934579401</v>
      </c>
      <c r="Q1439" s="16">
        <v>0.18649635036496401</v>
      </c>
      <c r="R1439" s="16"/>
      <c r="S1439" s="16">
        <v>0.287072243346008</v>
      </c>
      <c r="T1439" s="16">
        <v>0.22966507177033499</v>
      </c>
      <c r="U1439" s="16">
        <v>0.20905172413793099</v>
      </c>
      <c r="V1439" s="16">
        <v>0.28134254689042398</v>
      </c>
      <c r="W1439" s="16">
        <v>0.19114470842332601</v>
      </c>
      <c r="X1439" s="16">
        <v>0.163106796116505</v>
      </c>
      <c r="Y1439" s="16">
        <v>0.16567164179104499</v>
      </c>
      <c r="Z1439" s="16"/>
      <c r="AA1439" s="16">
        <v>0.16030989272943999</v>
      </c>
      <c r="AB1439" s="16">
        <v>0.24304008908686001</v>
      </c>
      <c r="AC1439" s="16"/>
      <c r="AD1439" s="16">
        <v>0.233333333333333</v>
      </c>
      <c r="AE1439" s="16">
        <v>0.21062176165803101</v>
      </c>
      <c r="AF1439" s="16"/>
      <c r="AG1439" s="16">
        <v>0.24940711462450599</v>
      </c>
      <c r="AH1439" s="16">
        <v>0.18649635036496401</v>
      </c>
      <c r="AI1439" s="16"/>
      <c r="AJ1439" s="16">
        <v>0.17478510028653299</v>
      </c>
      <c r="AK1439" s="16">
        <v>0.25291828793774301</v>
      </c>
      <c r="AL1439" s="16"/>
      <c r="AM1439" s="16">
        <v>0.35202492211837999</v>
      </c>
      <c r="AN1439" s="16">
        <v>0.29472843450479203</v>
      </c>
      <c r="AO1439" s="16">
        <v>0.207562349155269</v>
      </c>
      <c r="AP1439" s="16">
        <v>0.11882845188284499</v>
      </c>
      <c r="AQ1439" s="16"/>
      <c r="AR1439" s="16">
        <v>0.165408805031447</v>
      </c>
      <c r="AS1439" s="16">
        <v>0.23885869565217399</v>
      </c>
      <c r="AT1439" s="16"/>
      <c r="AU1439" s="16">
        <v>0.21085080147965499</v>
      </c>
      <c r="AV1439" s="16">
        <v>0.217761830006728</v>
      </c>
      <c r="AW1439" s="16"/>
      <c r="AX1439" s="16">
        <v>0.18492343934040001</v>
      </c>
      <c r="AY1439" s="16">
        <v>0.222800271431803</v>
      </c>
      <c r="AZ1439" s="16"/>
      <c r="BA1439" s="16">
        <v>0.198895027624309</v>
      </c>
      <c r="BB1439" s="16">
        <v>0.21801140994295001</v>
      </c>
      <c r="BC1439" s="16"/>
      <c r="BD1439" s="16">
        <v>0.178010471204188</v>
      </c>
      <c r="BE1439" s="16">
        <v>0.225260718424102</v>
      </c>
      <c r="BF1439" s="16"/>
      <c r="BG1439" s="16">
        <v>0.18243243243243201</v>
      </c>
      <c r="BH1439" s="16">
        <v>0.21873743466023299</v>
      </c>
      <c r="BI1439" s="16"/>
      <c r="BJ1439" s="16">
        <v>0.134615384615385</v>
      </c>
      <c r="BK1439" s="16">
        <v>0.22772277227722801</v>
      </c>
      <c r="BL1439" s="16"/>
      <c r="BM1439" s="16">
        <v>0.17468354430379701</v>
      </c>
      <c r="BN1439" s="16">
        <v>0.22010256410256401</v>
      </c>
      <c r="BO1439" s="16"/>
      <c r="BP1439" s="16">
        <v>0.20364238410596</v>
      </c>
      <c r="BQ1439" s="16">
        <v>0.218388341191599</v>
      </c>
    </row>
    <row r="1440" spans="2:69" x14ac:dyDescent="0.25">
      <c r="B1440" t="s">
        <v>650</v>
      </c>
      <c r="C1440" s="16">
        <v>3.09297912713472E-2</v>
      </c>
      <c r="D1440" s="16">
        <v>1.7857142857142901E-2</v>
      </c>
      <c r="E1440" s="16">
        <v>2.4896265560166001E-2</v>
      </c>
      <c r="F1440" s="16">
        <v>5.1083591331269301E-2</v>
      </c>
      <c r="G1440" s="16">
        <v>6.1046511627907002E-2</v>
      </c>
      <c r="H1440" s="16">
        <v>1.9726858877086501E-2</v>
      </c>
      <c r="I1440" s="16">
        <v>1.63934426229508E-2</v>
      </c>
      <c r="J1440" s="16">
        <v>7.0707070707070704E-2</v>
      </c>
      <c r="K1440" s="16">
        <v>3.3613445378151301E-2</v>
      </c>
      <c r="L1440" s="16">
        <v>8.8495575221238902E-3</v>
      </c>
      <c r="M1440" s="16"/>
      <c r="N1440" s="16">
        <v>2.16867469879518E-2</v>
      </c>
      <c r="O1440" s="16">
        <v>5.2380952380952403E-2</v>
      </c>
      <c r="P1440" s="16">
        <v>3.7383177570093497E-2</v>
      </c>
      <c r="Q1440" s="16">
        <v>2.6277372262773699E-2</v>
      </c>
      <c r="R1440" s="16"/>
      <c r="S1440" s="16">
        <v>3.8022813688212899E-2</v>
      </c>
      <c r="T1440" s="16">
        <v>2.8708133971291901E-2</v>
      </c>
      <c r="U1440" s="16">
        <v>2.3706896551724099E-2</v>
      </c>
      <c r="V1440" s="16">
        <v>3.1589338598223098E-2</v>
      </c>
      <c r="W1440" s="16">
        <v>3.5637149028077797E-2</v>
      </c>
      <c r="X1440" s="16">
        <v>2.2330097087378601E-2</v>
      </c>
      <c r="Y1440" s="16">
        <v>2.0895522388059699E-2</v>
      </c>
      <c r="Z1440" s="16"/>
      <c r="AA1440" s="16">
        <v>2.0858164481525599E-2</v>
      </c>
      <c r="AB1440" s="16">
        <v>3.5634743875278402E-2</v>
      </c>
      <c r="AC1440" s="16"/>
      <c r="AD1440" s="16">
        <v>3.3333333333333298E-2</v>
      </c>
      <c r="AE1440" s="16">
        <v>3.0051813471502601E-2</v>
      </c>
      <c r="AF1440" s="16"/>
      <c r="AG1440" s="16">
        <v>3.5968379446640303E-2</v>
      </c>
      <c r="AH1440" s="16">
        <v>2.6277372262773699E-2</v>
      </c>
      <c r="AI1440" s="16"/>
      <c r="AJ1440" s="16">
        <v>2.0875972165370401E-2</v>
      </c>
      <c r="AK1440" s="16">
        <v>3.9617969579059102E-2</v>
      </c>
      <c r="AL1440" s="16"/>
      <c r="AM1440" s="16">
        <v>3.1152647975077899E-2</v>
      </c>
      <c r="AN1440" s="16">
        <v>3.91373801916933E-2</v>
      </c>
      <c r="AO1440" s="16">
        <v>3.4191472244569601E-2</v>
      </c>
      <c r="AP1440" s="16">
        <v>1.58995815899582E-2</v>
      </c>
      <c r="AQ1440" s="16"/>
      <c r="AR1440" s="16">
        <v>3.20754716981132E-2</v>
      </c>
      <c r="AS1440" s="16">
        <v>3.0434782608695699E-2</v>
      </c>
      <c r="AT1440" s="16"/>
      <c r="AU1440" s="16">
        <v>2.3427866831072799E-2</v>
      </c>
      <c r="AV1440" s="16">
        <v>3.2294236375869E-2</v>
      </c>
      <c r="AW1440" s="16"/>
      <c r="AX1440" s="16">
        <v>3.2979976442874002E-2</v>
      </c>
      <c r="AY1440" s="16">
        <v>3.0536077810450101E-2</v>
      </c>
      <c r="AZ1440" s="16"/>
      <c r="BA1440" s="16">
        <v>3.8674033149171297E-2</v>
      </c>
      <c r="BB1440" s="16">
        <v>3.0358598207009001E-2</v>
      </c>
      <c r="BC1440" s="16"/>
      <c r="BD1440" s="16">
        <v>2.9319371727748698E-2</v>
      </c>
      <c r="BE1440" s="16">
        <v>3.1286210892236398E-2</v>
      </c>
      <c r="BF1440" s="16"/>
      <c r="BG1440" s="16">
        <v>3.04054054054054E-2</v>
      </c>
      <c r="BH1440" s="16">
        <v>3.0960997185363898E-2</v>
      </c>
      <c r="BI1440" s="16"/>
      <c r="BJ1440" s="16">
        <v>2.7243589743589699E-2</v>
      </c>
      <c r="BK1440" s="16">
        <v>3.1424881618596599E-2</v>
      </c>
      <c r="BL1440" s="16"/>
      <c r="BM1440" s="16">
        <v>3.0379746835442999E-2</v>
      </c>
      <c r="BN1440" s="16">
        <v>3.0974358974359E-2</v>
      </c>
      <c r="BO1440" s="16"/>
      <c r="BP1440" s="16">
        <v>2.8145695364238402E-2</v>
      </c>
      <c r="BQ1440" s="16">
        <v>3.1290184312044597E-2</v>
      </c>
    </row>
    <row r="1441" spans="2:69" x14ac:dyDescent="0.25">
      <c r="B1441" t="s">
        <v>651</v>
      </c>
      <c r="C1441" s="16">
        <v>1.57495256166983E-2</v>
      </c>
      <c r="D1441" s="16">
        <v>4.4642857142857097E-3</v>
      </c>
      <c r="E1441" s="16">
        <v>5.5325034578146597E-3</v>
      </c>
      <c r="F1441" s="16">
        <v>1.08359133126935E-2</v>
      </c>
      <c r="G1441" s="16">
        <v>5.8139534883720902E-2</v>
      </c>
      <c r="H1441" s="16">
        <v>1.59332321699545E-2</v>
      </c>
      <c r="I1441" s="16">
        <v>7.5662042875157603E-3</v>
      </c>
      <c r="J1441" s="16">
        <v>0</v>
      </c>
      <c r="K1441" s="16">
        <v>8.4033613445378096E-3</v>
      </c>
      <c r="L1441" s="16">
        <v>8.8495575221238902E-3</v>
      </c>
      <c r="M1441" s="16"/>
      <c r="N1441" s="16">
        <v>3.4939759036144602E-2</v>
      </c>
      <c r="O1441" s="16">
        <v>9.5238095238095195E-3</v>
      </c>
      <c r="P1441" s="16">
        <v>2.2429906542056101E-2</v>
      </c>
      <c r="Q1441" s="16">
        <v>8.7591240875912399E-3</v>
      </c>
      <c r="R1441" s="16"/>
      <c r="S1441" s="16">
        <v>3.04182509505703E-2</v>
      </c>
      <c r="T1441" s="16">
        <v>2.1531100478468901E-2</v>
      </c>
      <c r="U1441" s="16">
        <v>1.0775862068965501E-2</v>
      </c>
      <c r="V1441" s="16">
        <v>2.1717670286278402E-2</v>
      </c>
      <c r="W1441" s="16">
        <v>8.6393088552915807E-3</v>
      </c>
      <c r="X1441" s="16">
        <v>8.7378640776698997E-3</v>
      </c>
      <c r="Y1441" s="16">
        <v>1.1940298507462701E-2</v>
      </c>
      <c r="Z1441" s="16"/>
      <c r="AA1441" s="16">
        <v>5.9594755661501802E-3</v>
      </c>
      <c r="AB1441" s="16">
        <v>2.03229398663697E-2</v>
      </c>
      <c r="AC1441" s="16"/>
      <c r="AD1441" s="16">
        <v>1.56028368794326E-2</v>
      </c>
      <c r="AE1441" s="16">
        <v>1.5803108808290198E-2</v>
      </c>
      <c r="AF1441" s="16"/>
      <c r="AG1441" s="16">
        <v>2.3320158102766799E-2</v>
      </c>
      <c r="AH1441" s="16">
        <v>8.7591240875912399E-3</v>
      </c>
      <c r="AI1441" s="16"/>
      <c r="AJ1441" s="16">
        <v>1.2279983626688499E-2</v>
      </c>
      <c r="AK1441" s="16">
        <v>1.8747789175804701E-2</v>
      </c>
      <c r="AL1441" s="16"/>
      <c r="AM1441" s="16">
        <v>4.0498442367601202E-2</v>
      </c>
      <c r="AN1441" s="16">
        <v>2.79552715654952E-2</v>
      </c>
      <c r="AO1441" s="16">
        <v>1.20675784392599E-2</v>
      </c>
      <c r="AP1441" s="16">
        <v>4.1841004184100397E-3</v>
      </c>
      <c r="AQ1441" s="16"/>
      <c r="AR1441" s="16">
        <v>1.0062893081761001E-2</v>
      </c>
      <c r="AS1441" s="16">
        <v>1.8206521739130399E-2</v>
      </c>
      <c r="AT1441" s="16"/>
      <c r="AU1441" s="16">
        <v>1.47965474722565E-2</v>
      </c>
      <c r="AV1441" s="16">
        <v>1.5922852657546501E-2</v>
      </c>
      <c r="AW1441" s="16"/>
      <c r="AX1441" s="16">
        <v>1.53121319199058E-2</v>
      </c>
      <c r="AY1441" s="16">
        <v>1.5833521827640799E-2</v>
      </c>
      <c r="AZ1441" s="16"/>
      <c r="BA1441" s="16">
        <v>2.4861878453038701E-2</v>
      </c>
      <c r="BB1441" s="16">
        <v>1.5077424612876899E-2</v>
      </c>
      <c r="BC1441" s="16"/>
      <c r="BD1441" s="16">
        <v>1.1518324607329799E-2</v>
      </c>
      <c r="BE1441" s="16">
        <v>1.6685979142526099E-2</v>
      </c>
      <c r="BF1441" s="16"/>
      <c r="BG1441" s="16">
        <v>6.7567567567567597E-3</v>
      </c>
      <c r="BH1441" s="16">
        <v>1.6284680337756301E-2</v>
      </c>
      <c r="BI1441" s="16"/>
      <c r="BJ1441" s="16">
        <v>6.41025641025641E-3</v>
      </c>
      <c r="BK1441" s="16">
        <v>1.7003874300473499E-2</v>
      </c>
      <c r="BL1441" s="16"/>
      <c r="BM1441" s="16">
        <v>1.0126582278481001E-2</v>
      </c>
      <c r="BN1441" s="16">
        <v>1.6205128205128198E-2</v>
      </c>
      <c r="BO1441" s="16"/>
      <c r="BP1441" s="16">
        <v>4.9668874172185398E-3</v>
      </c>
      <c r="BQ1441" s="16">
        <v>1.7145306472353201E-2</v>
      </c>
    </row>
    <row r="1442" spans="2:69" x14ac:dyDescent="0.25">
      <c r="B1442" t="s">
        <v>68</v>
      </c>
      <c r="C1442" s="16">
        <v>3.7571157495256198E-2</v>
      </c>
      <c r="D1442" s="16">
        <v>1.4880952380952399E-2</v>
      </c>
      <c r="E1442" s="16">
        <v>1.52143845089903E-2</v>
      </c>
      <c r="F1442" s="16">
        <v>2.0123839009287901E-2</v>
      </c>
      <c r="G1442" s="16">
        <v>4.5058139534883697E-2</v>
      </c>
      <c r="H1442" s="16">
        <v>7.5113808801214002E-2</v>
      </c>
      <c r="I1442" s="16">
        <v>2.9003783102143799E-2</v>
      </c>
      <c r="J1442" s="16">
        <v>2.5252525252525301E-2</v>
      </c>
      <c r="K1442" s="16">
        <v>4.20168067226891E-2</v>
      </c>
      <c r="L1442" s="16">
        <v>8.8495575221238902E-3</v>
      </c>
      <c r="M1442" s="16"/>
      <c r="N1442" s="16">
        <v>9.5180722891566302E-2</v>
      </c>
      <c r="O1442" s="16">
        <v>4.6031746031746E-2</v>
      </c>
      <c r="P1442" s="16">
        <v>3.0841121495327101E-2</v>
      </c>
      <c r="Q1442" s="16">
        <v>2.0802919708029201E-2</v>
      </c>
      <c r="R1442" s="16"/>
      <c r="S1442" s="16">
        <v>5.8935361216730001E-2</v>
      </c>
      <c r="T1442" s="16">
        <v>3.3492822966507199E-2</v>
      </c>
      <c r="U1442" s="16">
        <v>2.3706896551724099E-2</v>
      </c>
      <c r="V1442" s="16">
        <v>6.12043435340573E-2</v>
      </c>
      <c r="W1442" s="16">
        <v>2.1598272138228899E-2</v>
      </c>
      <c r="X1442" s="16">
        <v>1.35922330097087E-2</v>
      </c>
      <c r="Y1442" s="16">
        <v>2.0895522388059699E-2</v>
      </c>
      <c r="Z1442" s="16"/>
      <c r="AA1442" s="16">
        <v>8.9392133492252699E-3</v>
      </c>
      <c r="AB1442" s="16">
        <v>5.09465478841871E-2</v>
      </c>
      <c r="AC1442" s="16"/>
      <c r="AD1442" s="16">
        <v>5.7446808510638298E-2</v>
      </c>
      <c r="AE1442" s="16">
        <v>3.03108808290155E-2</v>
      </c>
      <c r="AF1442" s="16"/>
      <c r="AG1442" s="16">
        <v>5.5731225296442699E-2</v>
      </c>
      <c r="AH1442" s="16">
        <v>2.0802919708029201E-2</v>
      </c>
      <c r="AI1442" s="16"/>
      <c r="AJ1442" s="16">
        <v>2.5378632828489602E-2</v>
      </c>
      <c r="AK1442" s="16">
        <v>4.8107534488857399E-2</v>
      </c>
      <c r="AL1442" s="16"/>
      <c r="AM1442" s="16">
        <v>0.161993769470405</v>
      </c>
      <c r="AN1442" s="16">
        <v>5.5111821086262003E-2</v>
      </c>
      <c r="AO1442" s="16">
        <v>2.93644408688656E-2</v>
      </c>
      <c r="AP1442" s="16">
        <v>3.3472803347280298E-3</v>
      </c>
      <c r="AQ1442" s="16"/>
      <c r="AR1442" s="16">
        <v>1.88679245283019E-2</v>
      </c>
      <c r="AS1442" s="16">
        <v>4.5652173913043499E-2</v>
      </c>
      <c r="AT1442" s="16"/>
      <c r="AU1442" s="16">
        <v>4.3156596794081403E-2</v>
      </c>
      <c r="AV1442" s="16">
        <v>3.65552814532406E-2</v>
      </c>
      <c r="AW1442" s="16"/>
      <c r="AX1442" s="16">
        <v>3.06242638398115E-2</v>
      </c>
      <c r="AY1442" s="16">
        <v>3.8905225062203098E-2</v>
      </c>
      <c r="AZ1442" s="16"/>
      <c r="BA1442" s="16">
        <v>3.5911602209944701E-2</v>
      </c>
      <c r="BB1442" s="16">
        <v>3.7693561532192298E-2</v>
      </c>
      <c r="BC1442" s="16"/>
      <c r="BD1442" s="16">
        <v>2.40837696335079E-2</v>
      </c>
      <c r="BE1442" s="16">
        <v>4.0556199304750899E-2</v>
      </c>
      <c r="BF1442" s="16"/>
      <c r="BG1442" s="16">
        <v>2.0270270270270299E-2</v>
      </c>
      <c r="BH1442" s="16">
        <v>3.8600723763570599E-2</v>
      </c>
      <c r="BI1442" s="16"/>
      <c r="BJ1442" s="16">
        <v>1.44230769230769E-2</v>
      </c>
      <c r="BK1442" s="16">
        <v>4.0680154972018899E-2</v>
      </c>
      <c r="BL1442" s="16"/>
      <c r="BM1442" s="16">
        <v>3.0379746835442999E-2</v>
      </c>
      <c r="BN1442" s="16">
        <v>3.8153846153846198E-2</v>
      </c>
      <c r="BO1442" s="16"/>
      <c r="BP1442" s="16">
        <v>1.1589403973509899E-2</v>
      </c>
      <c r="BQ1442" s="16">
        <v>4.0934419202743301E-2</v>
      </c>
    </row>
    <row r="1443" spans="2:69" x14ac:dyDescent="0.25">
      <c r="B1443" t="s">
        <v>652</v>
      </c>
      <c r="C1443" s="16">
        <v>0.69905123339658404</v>
      </c>
      <c r="D1443" s="16">
        <v>0.74553571428571397</v>
      </c>
      <c r="E1443" s="16">
        <v>0.74550484094052605</v>
      </c>
      <c r="F1443" s="16">
        <v>0.70433436532507698</v>
      </c>
      <c r="G1443" s="16">
        <v>0.60465116279069797</v>
      </c>
      <c r="H1443" s="16">
        <v>0.64871016691957495</v>
      </c>
      <c r="I1443" s="16">
        <v>0.72509457755359397</v>
      </c>
      <c r="J1443" s="16">
        <v>0.74242424242424199</v>
      </c>
      <c r="K1443" s="16">
        <v>0.81512605042016795</v>
      </c>
      <c r="L1443" s="16">
        <v>0.87610619469026596</v>
      </c>
      <c r="M1443" s="16"/>
      <c r="N1443" s="16">
        <v>0.55783132530120505</v>
      </c>
      <c r="O1443" s="16">
        <v>0.64285714285714302</v>
      </c>
      <c r="P1443" s="16">
        <v>0.69158878504672905</v>
      </c>
      <c r="Q1443" s="16">
        <v>0.75766423357664203</v>
      </c>
      <c r="R1443" s="16"/>
      <c r="S1443" s="16">
        <v>0.58555133079847899</v>
      </c>
      <c r="T1443" s="16">
        <v>0.68660287081339699</v>
      </c>
      <c r="U1443" s="16">
        <v>0.73275862068965503</v>
      </c>
      <c r="V1443" s="16">
        <v>0.60414610069101704</v>
      </c>
      <c r="W1443" s="16">
        <v>0.74298056155507597</v>
      </c>
      <c r="X1443" s="16">
        <v>0.792233009708738</v>
      </c>
      <c r="Y1443" s="16">
        <v>0.78059701492537303</v>
      </c>
      <c r="Z1443" s="16"/>
      <c r="AA1443" s="16">
        <v>0.80393325387365899</v>
      </c>
      <c r="AB1443" s="16">
        <v>0.65005567928730501</v>
      </c>
      <c r="AC1443" s="16"/>
      <c r="AD1443" s="16">
        <v>0.66028368794326198</v>
      </c>
      <c r="AE1443" s="16">
        <v>0.71321243523316102</v>
      </c>
      <c r="AF1443" s="16"/>
      <c r="AG1443" s="16">
        <v>0.63557312252964404</v>
      </c>
      <c r="AH1443" s="16">
        <v>0.75766423357664203</v>
      </c>
      <c r="AI1443" s="16"/>
      <c r="AJ1443" s="16">
        <v>0.76668031109291901</v>
      </c>
      <c r="AK1443" s="16">
        <v>0.64060841881853603</v>
      </c>
      <c r="AL1443" s="16"/>
      <c r="AM1443" s="16">
        <v>0.41433021806853598</v>
      </c>
      <c r="AN1443" s="16">
        <v>0.58306709265175705</v>
      </c>
      <c r="AO1443" s="16">
        <v>0.71681415929203496</v>
      </c>
      <c r="AP1443" s="16">
        <v>0.85774058577405898</v>
      </c>
      <c r="AQ1443" s="16"/>
      <c r="AR1443" s="16">
        <v>0.77358490566037696</v>
      </c>
      <c r="AS1443" s="16">
        <v>0.66684782608695703</v>
      </c>
      <c r="AT1443" s="16"/>
      <c r="AU1443" s="16">
        <v>0.70776818742293501</v>
      </c>
      <c r="AV1443" s="16">
        <v>0.69746579950661602</v>
      </c>
      <c r="AW1443" s="16"/>
      <c r="AX1443" s="16">
        <v>0.73616018845700804</v>
      </c>
      <c r="AY1443" s="16">
        <v>0.69192490386790295</v>
      </c>
      <c r="AZ1443" s="16"/>
      <c r="BA1443" s="16">
        <v>0.70165745856353601</v>
      </c>
      <c r="BB1443" s="16">
        <v>0.69885900570497195</v>
      </c>
      <c r="BC1443" s="16"/>
      <c r="BD1443" s="16">
        <v>0.75706806282722505</v>
      </c>
      <c r="BE1443" s="16">
        <v>0.68621089223638498</v>
      </c>
      <c r="BF1443" s="16"/>
      <c r="BG1443" s="16">
        <v>0.76013513513513498</v>
      </c>
      <c r="BH1443" s="16">
        <v>0.69541616405307605</v>
      </c>
      <c r="BI1443" s="16"/>
      <c r="BJ1443" s="16">
        <v>0.81730769230769196</v>
      </c>
      <c r="BK1443" s="16">
        <v>0.683168316831683</v>
      </c>
      <c r="BL1443" s="16"/>
      <c r="BM1443" s="16">
        <v>0.75443037974683502</v>
      </c>
      <c r="BN1443" s="16">
        <v>0.69456410256410295</v>
      </c>
      <c r="BO1443" s="16"/>
      <c r="BP1443" s="16">
        <v>0.75165562913907302</v>
      </c>
      <c r="BQ1443" s="16">
        <v>0.69224174882125999</v>
      </c>
    </row>
    <row r="1444" spans="2:69" x14ac:dyDescent="0.25">
      <c r="B1444" t="s">
        <v>653</v>
      </c>
      <c r="C1444" s="16">
        <v>4.6679316888045497E-2</v>
      </c>
      <c r="D1444" s="16">
        <v>2.23214285714286E-2</v>
      </c>
      <c r="E1444" s="16">
        <v>3.0428769017980601E-2</v>
      </c>
      <c r="F1444" s="16">
        <v>6.19195046439628E-2</v>
      </c>
      <c r="G1444" s="16">
        <v>0.11918604651162799</v>
      </c>
      <c r="H1444" s="16">
        <v>3.5660091047041001E-2</v>
      </c>
      <c r="I1444" s="16">
        <v>2.3959646910466599E-2</v>
      </c>
      <c r="J1444" s="16">
        <v>7.0707070707070704E-2</v>
      </c>
      <c r="K1444" s="16">
        <v>4.20168067226891E-2</v>
      </c>
      <c r="L1444" s="16">
        <v>1.7699115044247801E-2</v>
      </c>
      <c r="M1444" s="16"/>
      <c r="N1444" s="16">
        <v>5.6626506024096399E-2</v>
      </c>
      <c r="O1444" s="16">
        <v>6.19047619047619E-2</v>
      </c>
      <c r="P1444" s="16">
        <v>5.98130841121495E-2</v>
      </c>
      <c r="Q1444" s="16">
        <v>3.5036496350365001E-2</v>
      </c>
      <c r="R1444" s="16"/>
      <c r="S1444" s="16">
        <v>6.84410646387833E-2</v>
      </c>
      <c r="T1444" s="16">
        <v>5.0239234449760799E-2</v>
      </c>
      <c r="U1444" s="16">
        <v>3.4482758620689703E-2</v>
      </c>
      <c r="V1444" s="16">
        <v>5.3307008884501503E-2</v>
      </c>
      <c r="W1444" s="16">
        <v>4.42764578833693E-2</v>
      </c>
      <c r="X1444" s="16">
        <v>3.1067961165048501E-2</v>
      </c>
      <c r="Y1444" s="16">
        <v>3.2835820895522401E-2</v>
      </c>
      <c r="Z1444" s="16"/>
      <c r="AA1444" s="16">
        <v>2.6817640047675801E-2</v>
      </c>
      <c r="AB1444" s="16">
        <v>5.5957683741648098E-2</v>
      </c>
      <c r="AC1444" s="16"/>
      <c r="AD1444" s="16">
        <v>4.8936170212766E-2</v>
      </c>
      <c r="AE1444" s="16">
        <v>4.5854922279792799E-2</v>
      </c>
      <c r="AF1444" s="16"/>
      <c r="AG1444" s="16">
        <v>5.9288537549407098E-2</v>
      </c>
      <c r="AH1444" s="16">
        <v>3.5036496350365001E-2</v>
      </c>
      <c r="AI1444" s="16"/>
      <c r="AJ1444" s="16">
        <v>3.3155955792058898E-2</v>
      </c>
      <c r="AK1444" s="16">
        <v>5.83657587548638E-2</v>
      </c>
      <c r="AL1444" s="16"/>
      <c r="AM1444" s="16">
        <v>7.1651090342679094E-2</v>
      </c>
      <c r="AN1444" s="16">
        <v>6.7092651757188496E-2</v>
      </c>
      <c r="AO1444" s="16">
        <v>4.6259050683829399E-2</v>
      </c>
      <c r="AP1444" s="16">
        <v>2.0083682008368201E-2</v>
      </c>
      <c r="AQ1444" s="16"/>
      <c r="AR1444" s="16">
        <v>4.2138364779874198E-2</v>
      </c>
      <c r="AS1444" s="16">
        <v>4.8641304347826098E-2</v>
      </c>
      <c r="AT1444" s="16"/>
      <c r="AU1444" s="16">
        <v>3.82244143033292E-2</v>
      </c>
      <c r="AV1444" s="16">
        <v>4.8217089033415601E-2</v>
      </c>
      <c r="AW1444" s="16"/>
      <c r="AX1444" s="16">
        <v>4.8292108362779702E-2</v>
      </c>
      <c r="AY1444" s="16">
        <v>4.6369599638090897E-2</v>
      </c>
      <c r="AZ1444" s="16"/>
      <c r="BA1444" s="16">
        <v>6.3535911602209894E-2</v>
      </c>
      <c r="BB1444" s="16">
        <v>4.5436022819885902E-2</v>
      </c>
      <c r="BC1444" s="16"/>
      <c r="BD1444" s="16">
        <v>4.0837696335078499E-2</v>
      </c>
      <c r="BE1444" s="16">
        <v>4.7972190034762503E-2</v>
      </c>
      <c r="BF1444" s="16"/>
      <c r="BG1444" s="16">
        <v>3.7162162162162199E-2</v>
      </c>
      <c r="BH1444" s="16">
        <v>4.72456775231202E-2</v>
      </c>
      <c r="BI1444" s="16"/>
      <c r="BJ1444" s="16">
        <v>3.3653846153846201E-2</v>
      </c>
      <c r="BK1444" s="16">
        <v>4.8428755919070199E-2</v>
      </c>
      <c r="BL1444" s="16"/>
      <c r="BM1444" s="16">
        <v>4.05063291139241E-2</v>
      </c>
      <c r="BN1444" s="16">
        <v>4.7179487179487202E-2</v>
      </c>
      <c r="BO1444" s="16"/>
      <c r="BP1444" s="16">
        <v>3.3112582781456998E-2</v>
      </c>
      <c r="BQ1444" s="16">
        <v>4.8435490784397801E-2</v>
      </c>
    </row>
    <row r="1445" spans="2:69" x14ac:dyDescent="0.25">
      <c r="B1445" t="s">
        <v>156</v>
      </c>
      <c r="C1445" s="16">
        <v>0.65237191650853898</v>
      </c>
      <c r="D1445" s="16">
        <v>0.72321428571428603</v>
      </c>
      <c r="E1445" s="16">
        <v>0.71507607192254496</v>
      </c>
      <c r="F1445" s="16">
        <v>0.64241486068111398</v>
      </c>
      <c r="G1445" s="16">
        <v>0.48546511627907002</v>
      </c>
      <c r="H1445" s="16">
        <v>0.61305007587253402</v>
      </c>
      <c r="I1445" s="16">
        <v>0.70113493064312704</v>
      </c>
      <c r="J1445" s="16">
        <v>0.67171717171717205</v>
      </c>
      <c r="K1445" s="16">
        <v>0.77310924369747902</v>
      </c>
      <c r="L1445" s="16">
        <v>0.85840707964601803</v>
      </c>
      <c r="M1445" s="16"/>
      <c r="N1445" s="16">
        <v>0.50120481927710803</v>
      </c>
      <c r="O1445" s="16">
        <v>0.580952380952381</v>
      </c>
      <c r="P1445" s="16">
        <v>0.63177570093457902</v>
      </c>
      <c r="Q1445" s="16">
        <v>0.72262773722627704</v>
      </c>
      <c r="R1445" s="16"/>
      <c r="S1445" s="16">
        <v>0.51711026615969602</v>
      </c>
      <c r="T1445" s="16">
        <v>0.63636363636363602</v>
      </c>
      <c r="U1445" s="16">
        <v>0.69827586206896597</v>
      </c>
      <c r="V1445" s="16">
        <v>0.55083909180651502</v>
      </c>
      <c r="W1445" s="16">
        <v>0.69870410367170599</v>
      </c>
      <c r="X1445" s="16">
        <v>0.76116504854368905</v>
      </c>
      <c r="Y1445" s="16">
        <v>0.74776119402985097</v>
      </c>
      <c r="Z1445" s="16"/>
      <c r="AA1445" s="16">
        <v>0.77711561382598304</v>
      </c>
      <c r="AB1445" s="16">
        <v>0.59409799554565701</v>
      </c>
      <c r="AC1445" s="16"/>
      <c r="AD1445" s="16">
        <v>0.611347517730496</v>
      </c>
      <c r="AE1445" s="16">
        <v>0.66735751295336798</v>
      </c>
      <c r="AF1445" s="16"/>
      <c r="AG1445" s="16">
        <v>0.57628458498023705</v>
      </c>
      <c r="AH1445" s="16">
        <v>0.72262773722627704</v>
      </c>
      <c r="AI1445" s="16"/>
      <c r="AJ1445" s="16">
        <v>0.73352435530086002</v>
      </c>
      <c r="AK1445" s="16">
        <v>0.58224266006367198</v>
      </c>
      <c r="AL1445" s="16"/>
      <c r="AM1445" s="16">
        <v>0.34267912772585701</v>
      </c>
      <c r="AN1445" s="16">
        <v>0.51597444089456901</v>
      </c>
      <c r="AO1445" s="16">
        <v>0.670555108608206</v>
      </c>
      <c r="AP1445" s="16">
        <v>0.83765690376569002</v>
      </c>
      <c r="AQ1445" s="16"/>
      <c r="AR1445" s="16">
        <v>0.73144654088050298</v>
      </c>
      <c r="AS1445" s="16">
        <v>0.61820652173913004</v>
      </c>
      <c r="AT1445" s="16"/>
      <c r="AU1445" s="16">
        <v>0.669543773119605</v>
      </c>
      <c r="AV1445" s="16">
        <v>0.64924871047319999</v>
      </c>
      <c r="AW1445" s="16"/>
      <c r="AX1445" s="16">
        <v>0.68786808009422795</v>
      </c>
      <c r="AY1445" s="16">
        <v>0.645555304229812</v>
      </c>
      <c r="AZ1445" s="16"/>
      <c r="BA1445" s="16">
        <v>0.63812154696132595</v>
      </c>
      <c r="BB1445" s="16">
        <v>0.65342298288508605</v>
      </c>
      <c r="BC1445" s="16"/>
      <c r="BD1445" s="16">
        <v>0.716230366492147</v>
      </c>
      <c r="BE1445" s="16">
        <v>0.63823870220162204</v>
      </c>
      <c r="BF1445" s="16"/>
      <c r="BG1445" s="16">
        <v>0.72297297297297303</v>
      </c>
      <c r="BH1445" s="16">
        <v>0.64817048652995601</v>
      </c>
      <c r="BI1445" s="16"/>
      <c r="BJ1445" s="16">
        <v>0.78365384615384603</v>
      </c>
      <c r="BK1445" s="16">
        <v>0.63473956091261297</v>
      </c>
      <c r="BL1445" s="16"/>
      <c r="BM1445" s="16">
        <v>0.71392405063291098</v>
      </c>
      <c r="BN1445" s="16">
        <v>0.647384615384615</v>
      </c>
      <c r="BO1445" s="16"/>
      <c r="BP1445" s="16">
        <v>0.71854304635761601</v>
      </c>
      <c r="BQ1445" s="16">
        <v>0.64380625803686198</v>
      </c>
    </row>
    <row r="1446" spans="2:69" x14ac:dyDescent="0.25">
      <c r="C1446" s="16"/>
      <c r="D1446" s="16"/>
      <c r="E1446" s="16"/>
      <c r="F1446" s="16"/>
      <c r="G1446" s="16"/>
      <c r="H1446" s="16"/>
      <c r="I1446" s="16"/>
      <c r="J1446" s="16"/>
      <c r="K1446" s="16"/>
      <c r="L1446" s="16"/>
      <c r="M1446" s="16"/>
      <c r="N1446" s="16"/>
      <c r="O1446" s="16"/>
      <c r="P1446" s="16"/>
      <c r="Q1446" s="16"/>
      <c r="R1446" s="16"/>
      <c r="S1446" s="16"/>
      <c r="T1446" s="16"/>
      <c r="U1446" s="16"/>
      <c r="V1446" s="16"/>
      <c r="W1446" s="16"/>
      <c r="X1446" s="16"/>
      <c r="Y1446" s="16"/>
      <c r="Z1446" s="16"/>
      <c r="AA1446" s="16"/>
      <c r="AB1446" s="16"/>
      <c r="AC1446" s="16"/>
      <c r="AD1446" s="16"/>
      <c r="AE1446" s="16"/>
      <c r="AF1446" s="16"/>
      <c r="AG1446" s="16"/>
      <c r="AH1446" s="16"/>
      <c r="AI1446" s="16"/>
      <c r="AJ1446" s="16"/>
      <c r="AK1446" s="16"/>
      <c r="AL1446" s="16"/>
      <c r="AM1446" s="16"/>
      <c r="AN1446" s="16"/>
      <c r="AO1446" s="16"/>
      <c r="AP1446" s="16"/>
      <c r="AQ1446" s="16"/>
      <c r="AR1446" s="16"/>
      <c r="AS1446" s="16"/>
      <c r="AT1446" s="16"/>
      <c r="AU1446" s="16"/>
      <c r="AV1446" s="16"/>
      <c r="AW1446" s="16"/>
      <c r="AX1446" s="16"/>
      <c r="AY1446" s="16"/>
      <c r="AZ1446" s="16"/>
      <c r="BA1446" s="16"/>
      <c r="BB1446" s="16"/>
      <c r="BC1446" s="16"/>
      <c r="BD1446" s="16"/>
      <c r="BE1446" s="16"/>
      <c r="BF1446" s="16"/>
      <c r="BG1446" s="16"/>
      <c r="BH1446" s="16"/>
      <c r="BI1446" s="16"/>
      <c r="BJ1446" s="16"/>
      <c r="BK1446" s="16"/>
      <c r="BL1446" s="16"/>
      <c r="BM1446" s="16"/>
      <c r="BN1446" s="16"/>
      <c r="BO1446" s="16"/>
      <c r="BP1446" s="16"/>
      <c r="BQ1446" s="16"/>
    </row>
    <row r="1447" spans="2:69" x14ac:dyDescent="0.25">
      <c r="B1447" s="6" t="s">
        <v>660</v>
      </c>
      <c r="C1447" s="16"/>
      <c r="D1447" s="16"/>
      <c r="E1447" s="16"/>
      <c r="F1447" s="16"/>
      <c r="G1447" s="16"/>
      <c r="H1447" s="16"/>
      <c r="I1447" s="16"/>
      <c r="J1447" s="16"/>
      <c r="K1447" s="16"/>
      <c r="L1447" s="16"/>
      <c r="M1447" s="16"/>
      <c r="N1447" s="16"/>
      <c r="O1447" s="16"/>
      <c r="P1447" s="16"/>
      <c r="Q1447" s="16"/>
      <c r="R1447" s="16"/>
      <c r="S1447" s="16"/>
      <c r="T1447" s="16"/>
      <c r="U1447" s="16"/>
      <c r="V1447" s="16"/>
      <c r="W1447" s="16"/>
      <c r="X1447" s="16"/>
      <c r="Y1447" s="16"/>
      <c r="Z1447" s="16"/>
      <c r="AA1447" s="16"/>
      <c r="AB1447" s="16"/>
      <c r="AC1447" s="16"/>
      <c r="AD1447" s="16"/>
      <c r="AE1447" s="16"/>
      <c r="AF1447" s="16"/>
      <c r="AG1447" s="16"/>
      <c r="AH1447" s="16"/>
      <c r="AI1447" s="16"/>
      <c r="AJ1447" s="16"/>
      <c r="AK1447" s="16"/>
      <c r="AL1447" s="16"/>
      <c r="AM1447" s="16"/>
      <c r="AN1447" s="16"/>
      <c r="AO1447" s="16"/>
      <c r="AP1447" s="16"/>
      <c r="AQ1447" s="16"/>
      <c r="AR1447" s="16"/>
      <c r="AS1447" s="16"/>
      <c r="AT1447" s="16"/>
      <c r="AU1447" s="16"/>
      <c r="AV1447" s="16"/>
      <c r="AW1447" s="16"/>
      <c r="AX1447" s="16"/>
      <c r="AY1447" s="16"/>
      <c r="AZ1447" s="16"/>
      <c r="BA1447" s="16"/>
      <c r="BB1447" s="16"/>
      <c r="BC1447" s="16"/>
      <c r="BD1447" s="16"/>
      <c r="BE1447" s="16"/>
      <c r="BF1447" s="16"/>
      <c r="BG1447" s="16"/>
      <c r="BH1447" s="16"/>
      <c r="BI1447" s="16"/>
      <c r="BJ1447" s="16"/>
      <c r="BK1447" s="16"/>
      <c r="BL1447" s="16"/>
      <c r="BM1447" s="16"/>
      <c r="BN1447" s="16"/>
      <c r="BO1447" s="16"/>
      <c r="BP1447" s="16"/>
      <c r="BQ1447" s="16"/>
    </row>
    <row r="1448" spans="2:69" x14ac:dyDescent="0.25">
      <c r="B1448" s="23" t="s">
        <v>70</v>
      </c>
      <c r="C1448" s="16"/>
      <c r="D1448" s="16"/>
      <c r="E1448" s="16"/>
      <c r="F1448" s="16"/>
      <c r="G1448" s="16"/>
      <c r="H1448" s="16"/>
      <c r="I1448" s="16"/>
      <c r="J1448" s="16"/>
      <c r="K1448" s="16"/>
      <c r="L1448" s="16"/>
      <c r="M1448" s="16"/>
      <c r="N1448" s="16"/>
      <c r="O1448" s="16"/>
      <c r="P1448" s="16"/>
      <c r="Q1448" s="16"/>
      <c r="R1448" s="16"/>
      <c r="S1448" s="16"/>
      <c r="T1448" s="16"/>
      <c r="U1448" s="16"/>
      <c r="V1448" s="16"/>
      <c r="W1448" s="16"/>
      <c r="X1448" s="16"/>
      <c r="Y1448" s="16"/>
      <c r="Z1448" s="16"/>
      <c r="AA1448" s="16"/>
      <c r="AB1448" s="16"/>
      <c r="AC1448" s="16"/>
      <c r="AD1448" s="16"/>
      <c r="AE1448" s="16"/>
      <c r="AF1448" s="16"/>
      <c r="AG1448" s="16"/>
      <c r="AH1448" s="16"/>
      <c r="AI1448" s="16"/>
      <c r="AJ1448" s="16"/>
      <c r="AK1448" s="16"/>
      <c r="AL1448" s="16"/>
      <c r="AM1448" s="16"/>
      <c r="AN1448" s="16"/>
      <c r="AO1448" s="16"/>
      <c r="AP1448" s="16"/>
      <c r="AQ1448" s="16"/>
      <c r="AR1448" s="16"/>
      <c r="AS1448" s="16"/>
      <c r="AT1448" s="16"/>
      <c r="AU1448" s="16"/>
      <c r="AV1448" s="16"/>
      <c r="AW1448" s="16"/>
      <c r="AX1448" s="16"/>
      <c r="AY1448" s="16"/>
      <c r="AZ1448" s="16"/>
      <c r="BA1448" s="16"/>
      <c r="BB1448" s="16"/>
      <c r="BC1448" s="16"/>
      <c r="BD1448" s="16"/>
      <c r="BE1448" s="16"/>
      <c r="BF1448" s="16"/>
      <c r="BG1448" s="16"/>
      <c r="BH1448" s="16"/>
      <c r="BI1448" s="16"/>
      <c r="BJ1448" s="16"/>
      <c r="BK1448" s="16"/>
      <c r="BL1448" s="16"/>
      <c r="BM1448" s="16"/>
      <c r="BN1448" s="16"/>
      <c r="BO1448" s="16"/>
      <c r="BP1448" s="16"/>
      <c r="BQ1448" s="16"/>
    </row>
    <row r="1449" spans="2:69" x14ac:dyDescent="0.25">
      <c r="B1449" t="s">
        <v>655</v>
      </c>
      <c r="C1449" s="16">
        <v>0.46337760910815901</v>
      </c>
      <c r="D1449" s="16">
        <v>0.422619047619048</v>
      </c>
      <c r="E1449" s="16">
        <v>0.42876901798063599</v>
      </c>
      <c r="F1449" s="16">
        <v>0.44272445820433398</v>
      </c>
      <c r="G1449" s="16">
        <v>0.415697674418605</v>
      </c>
      <c r="H1449" s="16">
        <v>0.48937784522003003</v>
      </c>
      <c r="I1449" s="16">
        <v>0.534678436317781</v>
      </c>
      <c r="J1449" s="16">
        <v>0.419191919191919</v>
      </c>
      <c r="K1449" s="16">
        <v>0.436974789915966</v>
      </c>
      <c r="L1449" s="16">
        <v>0.63716814159292001</v>
      </c>
      <c r="M1449" s="16"/>
      <c r="N1449" s="16">
        <v>0.45903614457831299</v>
      </c>
      <c r="O1449" s="16">
        <v>0.49841269841269797</v>
      </c>
      <c r="P1449" s="16">
        <v>0.445794392523365</v>
      </c>
      <c r="Q1449" s="16">
        <v>0.46350364963503599</v>
      </c>
      <c r="R1449" s="16"/>
      <c r="S1449" s="16">
        <v>0.48098859315589398</v>
      </c>
      <c r="T1449" s="16">
        <v>0.44976076555023897</v>
      </c>
      <c r="U1449" s="16">
        <v>0.443965517241379</v>
      </c>
      <c r="V1449" s="16">
        <v>0.45310957551826297</v>
      </c>
      <c r="W1449" s="16">
        <v>0.46760259179265701</v>
      </c>
      <c r="X1449" s="16">
        <v>0.44368932038835002</v>
      </c>
      <c r="Y1449" s="16">
        <v>0.47761194029850701</v>
      </c>
      <c r="Z1449" s="16"/>
      <c r="AA1449" s="16">
        <v>0.44934445768772302</v>
      </c>
      <c r="AB1449" s="16">
        <v>0.469933184855234</v>
      </c>
      <c r="AC1449" s="16"/>
      <c r="AD1449" s="16">
        <v>0.48510638297872299</v>
      </c>
      <c r="AE1449" s="16">
        <v>0.45544041450777201</v>
      </c>
      <c r="AF1449" s="16"/>
      <c r="AG1449" s="16">
        <v>0.46324110671936802</v>
      </c>
      <c r="AH1449" s="16">
        <v>0.46350364963503599</v>
      </c>
      <c r="AI1449" s="16"/>
      <c r="AJ1449" s="16">
        <v>0.45026606631191202</v>
      </c>
      <c r="AK1449" s="16">
        <v>0.47470817120622599</v>
      </c>
      <c r="AL1449" s="16"/>
      <c r="AM1449" s="16">
        <v>0.43613707165109</v>
      </c>
      <c r="AN1449" s="16">
        <v>0.47923322683706099</v>
      </c>
      <c r="AO1449" s="16">
        <v>0.45816572807723199</v>
      </c>
      <c r="AP1449" s="16">
        <v>0.46527196652719699</v>
      </c>
      <c r="AQ1449" s="16"/>
      <c r="AR1449" s="16">
        <v>0.44591194968553499</v>
      </c>
      <c r="AS1449" s="16">
        <v>0.47092391304347803</v>
      </c>
      <c r="AT1449" s="16"/>
      <c r="AU1449" s="16">
        <v>0.47842170160295899</v>
      </c>
      <c r="AV1449" s="16">
        <v>0.46064139941691001</v>
      </c>
      <c r="AW1449" s="16"/>
      <c r="AX1449" s="16">
        <v>0.406360424028269</v>
      </c>
      <c r="AY1449" s="16">
        <v>0.47432707532232499</v>
      </c>
      <c r="AZ1449" s="16"/>
      <c r="BA1449" s="16">
        <v>0.46961325966850798</v>
      </c>
      <c r="BB1449" s="16">
        <v>0.46291768541157302</v>
      </c>
      <c r="BC1449" s="16"/>
      <c r="BD1449" s="16">
        <v>0.478534031413613</v>
      </c>
      <c r="BE1449" s="16">
        <v>0.46002317497103101</v>
      </c>
      <c r="BF1449" s="16"/>
      <c r="BG1449" s="16">
        <v>0.45945945945945899</v>
      </c>
      <c r="BH1449" s="16">
        <v>0.46361077603538398</v>
      </c>
      <c r="BI1449" s="16"/>
      <c r="BJ1449" s="16">
        <v>0.47435897435897401</v>
      </c>
      <c r="BK1449" s="16">
        <v>0.46190271201033101</v>
      </c>
      <c r="BL1449" s="16"/>
      <c r="BM1449" s="16">
        <v>0.45822784810126599</v>
      </c>
      <c r="BN1449" s="16">
        <v>0.463794871794872</v>
      </c>
      <c r="BO1449" s="16"/>
      <c r="BP1449" s="16">
        <v>0.45860927152317899</v>
      </c>
      <c r="BQ1449" s="16">
        <v>0.46399485640805799</v>
      </c>
    </row>
    <row r="1450" spans="2:69" x14ac:dyDescent="0.25">
      <c r="B1450" t="s">
        <v>656</v>
      </c>
      <c r="C1450" s="16">
        <v>0.34079696394686898</v>
      </c>
      <c r="D1450" s="16">
        <v>0.31696428571428598</v>
      </c>
      <c r="E1450" s="16">
        <v>0.37067773167358198</v>
      </c>
      <c r="F1450" s="16">
        <v>0.29876160990712097</v>
      </c>
      <c r="G1450" s="16">
        <v>0.32848837209302301</v>
      </c>
      <c r="H1450" s="16">
        <v>0.36798179059180602</v>
      </c>
      <c r="I1450" s="16">
        <v>0.33291298865069402</v>
      </c>
      <c r="J1450" s="16">
        <v>0.29797979797979801</v>
      </c>
      <c r="K1450" s="16">
        <v>0.369747899159664</v>
      </c>
      <c r="L1450" s="16">
        <v>0.38938053097345099</v>
      </c>
      <c r="M1450" s="16"/>
      <c r="N1450" s="16">
        <v>0.32168674698795202</v>
      </c>
      <c r="O1450" s="16">
        <v>0.31587301587301603</v>
      </c>
      <c r="P1450" s="16">
        <v>0.35420560747663499</v>
      </c>
      <c r="Q1450" s="16">
        <v>0.34708029197080298</v>
      </c>
      <c r="R1450" s="16"/>
      <c r="S1450" s="16">
        <v>0.315589353612167</v>
      </c>
      <c r="T1450" s="16">
        <v>0.35645933014354098</v>
      </c>
      <c r="U1450" s="16">
        <v>0.39224137931034497</v>
      </c>
      <c r="V1450" s="16">
        <v>0.30306021717670301</v>
      </c>
      <c r="W1450" s="16">
        <v>0.36825053995680301</v>
      </c>
      <c r="X1450" s="16">
        <v>0.34854368932038798</v>
      </c>
      <c r="Y1450" s="16">
        <v>0.34925373134328402</v>
      </c>
      <c r="Z1450" s="16"/>
      <c r="AA1450" s="16">
        <v>0.35876042908224098</v>
      </c>
      <c r="AB1450" s="16">
        <v>0.33240534521158099</v>
      </c>
      <c r="AC1450" s="16"/>
      <c r="AD1450" s="16">
        <v>0.32198581560283701</v>
      </c>
      <c r="AE1450" s="16">
        <v>0.34766839378238301</v>
      </c>
      <c r="AF1450" s="16"/>
      <c r="AG1450" s="16">
        <v>0.33399209486165998</v>
      </c>
      <c r="AH1450" s="16">
        <v>0.34708029197080298</v>
      </c>
      <c r="AI1450" s="16"/>
      <c r="AJ1450" s="16">
        <v>0.35038886614817799</v>
      </c>
      <c r="AK1450" s="16">
        <v>0.332507958967103</v>
      </c>
      <c r="AL1450" s="16"/>
      <c r="AM1450" s="16">
        <v>0.24610591900311499</v>
      </c>
      <c r="AN1450" s="16">
        <v>0.31709265175718798</v>
      </c>
      <c r="AO1450" s="16">
        <v>0.36041834271922801</v>
      </c>
      <c r="AP1450" s="16">
        <v>0.34811715481171501</v>
      </c>
      <c r="AQ1450" s="16"/>
      <c r="AR1450" s="16">
        <v>0.35974842767295601</v>
      </c>
      <c r="AS1450" s="16">
        <v>0.33260869565217399</v>
      </c>
      <c r="AT1450" s="16"/>
      <c r="AU1450" s="16">
        <v>0.334155363748459</v>
      </c>
      <c r="AV1450" s="16">
        <v>0.34200493384166902</v>
      </c>
      <c r="AW1450" s="16"/>
      <c r="AX1450" s="16">
        <v>0.37455830388692601</v>
      </c>
      <c r="AY1450" s="16">
        <v>0.33431350373218699</v>
      </c>
      <c r="AZ1450" s="16"/>
      <c r="BA1450" s="16">
        <v>0.312154696132597</v>
      </c>
      <c r="BB1450" s="16">
        <v>0.342909535452323</v>
      </c>
      <c r="BC1450" s="16"/>
      <c r="BD1450" s="16">
        <v>0.32356020942408398</v>
      </c>
      <c r="BE1450" s="16">
        <v>0.34461181923522599</v>
      </c>
      <c r="BF1450" s="16"/>
      <c r="BG1450" s="16">
        <v>0.37837837837837801</v>
      </c>
      <c r="BH1450" s="16">
        <v>0.33856051467631698</v>
      </c>
      <c r="BI1450" s="16"/>
      <c r="BJ1450" s="16">
        <v>0.368589743589744</v>
      </c>
      <c r="BK1450" s="16">
        <v>0.33706414119672801</v>
      </c>
      <c r="BL1450" s="16"/>
      <c r="BM1450" s="16">
        <v>0.35696202531645599</v>
      </c>
      <c r="BN1450" s="16">
        <v>0.33948717948717899</v>
      </c>
      <c r="BO1450" s="16"/>
      <c r="BP1450" s="16">
        <v>0.35596026490066202</v>
      </c>
      <c r="BQ1450" s="16">
        <v>0.33883411915987999</v>
      </c>
    </row>
    <row r="1451" spans="2:69" x14ac:dyDescent="0.25">
      <c r="B1451" t="s">
        <v>657</v>
      </c>
      <c r="C1451" s="16">
        <v>0.32428842504743799</v>
      </c>
      <c r="D1451" s="16">
        <v>0.32589285714285698</v>
      </c>
      <c r="E1451" s="16">
        <v>0.35684647302904599</v>
      </c>
      <c r="F1451" s="16">
        <v>0.36996904024767802</v>
      </c>
      <c r="G1451" s="16">
        <v>0.30232558139534899</v>
      </c>
      <c r="H1451" s="16">
        <v>0.25644916540212398</v>
      </c>
      <c r="I1451" s="16">
        <v>0.37200504413619201</v>
      </c>
      <c r="J1451" s="16">
        <v>0.37878787878787901</v>
      </c>
      <c r="K1451" s="16">
        <v>0.33613445378151302</v>
      </c>
      <c r="L1451" s="16">
        <v>0.32743362831858402</v>
      </c>
      <c r="M1451" s="16"/>
      <c r="N1451" s="16">
        <v>0.24698795180722899</v>
      </c>
      <c r="O1451" s="16">
        <v>0.29047619047619</v>
      </c>
      <c r="P1451" s="16">
        <v>0.31962616822429901</v>
      </c>
      <c r="Q1451" s="16">
        <v>0.357299270072993</v>
      </c>
      <c r="R1451" s="16"/>
      <c r="S1451" s="16">
        <v>0.25285171102661602</v>
      </c>
      <c r="T1451" s="16">
        <v>0.33971291866028702</v>
      </c>
      <c r="U1451" s="16">
        <v>0.3125</v>
      </c>
      <c r="V1451" s="16">
        <v>0.30207305034550802</v>
      </c>
      <c r="W1451" s="16">
        <v>0.33693304535637097</v>
      </c>
      <c r="X1451" s="16">
        <v>0.36116504854368903</v>
      </c>
      <c r="Y1451" s="16">
        <v>0.38059701492537301</v>
      </c>
      <c r="Z1451" s="16"/>
      <c r="AA1451" s="16">
        <v>0.359356376638856</v>
      </c>
      <c r="AB1451" s="16">
        <v>0.30790645879732698</v>
      </c>
      <c r="AC1451" s="16"/>
      <c r="AD1451" s="16">
        <v>0.28510638297872298</v>
      </c>
      <c r="AE1451" s="16">
        <v>0.33860103626943</v>
      </c>
      <c r="AF1451" s="16"/>
      <c r="AG1451" s="16">
        <v>0.28853754940711501</v>
      </c>
      <c r="AH1451" s="16">
        <v>0.357299270072993</v>
      </c>
      <c r="AI1451" s="16"/>
      <c r="AJ1451" s="16">
        <v>0.361031518624642</v>
      </c>
      <c r="AK1451" s="16">
        <v>0.29253625751680201</v>
      </c>
      <c r="AL1451" s="16"/>
      <c r="AM1451" s="16">
        <v>0.18380062305295899</v>
      </c>
      <c r="AN1451" s="16">
        <v>0.28434504792332299</v>
      </c>
      <c r="AO1451" s="16">
        <v>0.34070796460177</v>
      </c>
      <c r="AP1451" s="16">
        <v>0.36736401673640201</v>
      </c>
      <c r="AQ1451" s="16"/>
      <c r="AR1451" s="16">
        <v>0.36792452830188699</v>
      </c>
      <c r="AS1451" s="16">
        <v>0.305434782608696</v>
      </c>
      <c r="AT1451" s="16"/>
      <c r="AU1451" s="16">
        <v>0.321824907521578</v>
      </c>
      <c r="AV1451" s="16">
        <v>0.324736488001794</v>
      </c>
      <c r="AW1451" s="16"/>
      <c r="AX1451" s="16">
        <v>0.36160188457008202</v>
      </c>
      <c r="AY1451" s="16">
        <v>0.317122822890749</v>
      </c>
      <c r="AZ1451" s="16"/>
      <c r="BA1451" s="16">
        <v>0.301104972375691</v>
      </c>
      <c r="BB1451" s="16">
        <v>0.32599837000815002</v>
      </c>
      <c r="BC1451" s="16"/>
      <c r="BD1451" s="16">
        <v>0.35287958115183199</v>
      </c>
      <c r="BE1451" s="16">
        <v>0.31796060254924702</v>
      </c>
      <c r="BF1451" s="16"/>
      <c r="BG1451" s="16">
        <v>0.36824324324324298</v>
      </c>
      <c r="BH1451" s="16">
        <v>0.32167269802975501</v>
      </c>
      <c r="BI1451" s="16"/>
      <c r="BJ1451" s="16">
        <v>0.38461538461538503</v>
      </c>
      <c r="BK1451" s="16">
        <v>0.316185966422729</v>
      </c>
      <c r="BL1451" s="16"/>
      <c r="BM1451" s="16">
        <v>0.36202531645569602</v>
      </c>
      <c r="BN1451" s="16">
        <v>0.32123076923076899</v>
      </c>
      <c r="BO1451" s="16"/>
      <c r="BP1451" s="16">
        <v>0.33609271523178802</v>
      </c>
      <c r="BQ1451" s="16">
        <v>0.32276039434204901</v>
      </c>
    </row>
    <row r="1452" spans="2:69" x14ac:dyDescent="0.25">
      <c r="B1452" t="s">
        <v>658</v>
      </c>
      <c r="C1452" s="16">
        <v>0.3</v>
      </c>
      <c r="D1452" s="16">
        <v>0.33482142857142899</v>
      </c>
      <c r="E1452" s="16">
        <v>0.30843706777316698</v>
      </c>
      <c r="F1452" s="16">
        <v>0.28792569659442702</v>
      </c>
      <c r="G1452" s="16">
        <v>0.37936046511627902</v>
      </c>
      <c r="H1452" s="16">
        <v>0.26403641881638801</v>
      </c>
      <c r="I1452" s="16">
        <v>0.26355611601513201</v>
      </c>
      <c r="J1452" s="16">
        <v>0.29292929292929298</v>
      </c>
      <c r="K1452" s="16">
        <v>0.34453781512604997</v>
      </c>
      <c r="L1452" s="16">
        <v>0.265486725663717</v>
      </c>
      <c r="M1452" s="16"/>
      <c r="N1452" s="16">
        <v>0.27228915662650599</v>
      </c>
      <c r="O1452" s="16">
        <v>0.293650793650794</v>
      </c>
      <c r="P1452" s="16">
        <v>0.29439252336448601</v>
      </c>
      <c r="Q1452" s="16">
        <v>0.31204379562043799</v>
      </c>
      <c r="R1452" s="16"/>
      <c r="S1452" s="16">
        <v>0.27756653992395403</v>
      </c>
      <c r="T1452" s="16">
        <v>0.31100478468899501</v>
      </c>
      <c r="U1452" s="16">
        <v>0.28232758620689702</v>
      </c>
      <c r="V1452" s="16">
        <v>0.28923988153997998</v>
      </c>
      <c r="W1452" s="16">
        <v>0.29913606911447099</v>
      </c>
      <c r="X1452" s="16">
        <v>0.31067961165048502</v>
      </c>
      <c r="Y1452" s="16">
        <v>0.323880597014925</v>
      </c>
      <c r="Z1452" s="16"/>
      <c r="AA1452" s="16">
        <v>0.33909415971394502</v>
      </c>
      <c r="AB1452" s="16">
        <v>0.28173719376391998</v>
      </c>
      <c r="AC1452" s="16"/>
      <c r="AD1452" s="16">
        <v>0.31134751773049602</v>
      </c>
      <c r="AE1452" s="16">
        <v>0.29585492227979299</v>
      </c>
      <c r="AF1452" s="16"/>
      <c r="AG1452" s="16">
        <v>0.28695652173913</v>
      </c>
      <c r="AH1452" s="16">
        <v>0.31204379562043799</v>
      </c>
      <c r="AI1452" s="16"/>
      <c r="AJ1452" s="16">
        <v>0.31027425296766298</v>
      </c>
      <c r="AK1452" s="16">
        <v>0.29112133003183599</v>
      </c>
      <c r="AL1452" s="16"/>
      <c r="AM1452" s="16">
        <v>0.218068535825545</v>
      </c>
      <c r="AN1452" s="16">
        <v>0.27795527156549499</v>
      </c>
      <c r="AO1452" s="16">
        <v>0.30008045052292798</v>
      </c>
      <c r="AP1452" s="16">
        <v>0.34728033472803299</v>
      </c>
      <c r="AQ1452" s="16"/>
      <c r="AR1452" s="16">
        <v>0.30062893081761</v>
      </c>
      <c r="AS1452" s="16">
        <v>0.299728260869565</v>
      </c>
      <c r="AT1452" s="16"/>
      <c r="AU1452" s="16">
        <v>0.31442663378544999</v>
      </c>
      <c r="AV1452" s="16">
        <v>0.29737609329446102</v>
      </c>
      <c r="AW1452" s="16"/>
      <c r="AX1452" s="16">
        <v>0.31448763250883399</v>
      </c>
      <c r="AY1452" s="16">
        <v>0.29721782402171498</v>
      </c>
      <c r="AZ1452" s="16"/>
      <c r="BA1452" s="16">
        <v>0.33149171270718197</v>
      </c>
      <c r="BB1452" s="16">
        <v>0.29767726161369201</v>
      </c>
      <c r="BC1452" s="16"/>
      <c r="BD1452" s="16">
        <v>0.30680628272251298</v>
      </c>
      <c r="BE1452" s="16">
        <v>0.29849362688296599</v>
      </c>
      <c r="BF1452" s="16"/>
      <c r="BG1452" s="16">
        <v>0.25675675675675702</v>
      </c>
      <c r="BH1452" s="16">
        <v>0.30257338158423802</v>
      </c>
      <c r="BI1452" s="16"/>
      <c r="BJ1452" s="16">
        <v>0.31570512820512803</v>
      </c>
      <c r="BK1452" s="16">
        <v>0.29789065863108</v>
      </c>
      <c r="BL1452" s="16"/>
      <c r="BM1452" s="16">
        <v>0.31139240506329102</v>
      </c>
      <c r="BN1452" s="16">
        <v>0.29907692307692302</v>
      </c>
      <c r="BO1452" s="16"/>
      <c r="BP1452" s="16">
        <v>0.31953642384106001</v>
      </c>
      <c r="BQ1452" s="16">
        <v>0.29747106729532802</v>
      </c>
    </row>
    <row r="1453" spans="2:69" x14ac:dyDescent="0.25">
      <c r="B1453" t="s">
        <v>659</v>
      </c>
      <c r="C1453" s="16">
        <v>0.20796963946869099</v>
      </c>
      <c r="D1453" s="16">
        <v>0.27678571428571402</v>
      </c>
      <c r="E1453" s="16">
        <v>0.23374827109266899</v>
      </c>
      <c r="F1453" s="16">
        <v>0.21362229102167199</v>
      </c>
      <c r="G1453" s="16">
        <v>0.204941860465116</v>
      </c>
      <c r="H1453" s="16">
        <v>0.18361153262519</v>
      </c>
      <c r="I1453" s="16">
        <v>0.16519546027742699</v>
      </c>
      <c r="J1453" s="16">
        <v>0.21717171717171699</v>
      </c>
      <c r="K1453" s="16">
        <v>0.21008403361344499</v>
      </c>
      <c r="L1453" s="16">
        <v>0.185840707964602</v>
      </c>
      <c r="M1453" s="16"/>
      <c r="N1453" s="16">
        <v>0.18433734939759</v>
      </c>
      <c r="O1453" s="16">
        <v>0.185714285714286</v>
      </c>
      <c r="P1453" s="16">
        <v>0.21308411214953299</v>
      </c>
      <c r="Q1453" s="16">
        <v>0.21824817518248199</v>
      </c>
      <c r="R1453" s="16"/>
      <c r="S1453" s="16">
        <v>0.22053231939163501</v>
      </c>
      <c r="T1453" s="16">
        <v>0.18899521531100499</v>
      </c>
      <c r="U1453" s="16">
        <v>0.232758620689655</v>
      </c>
      <c r="V1453" s="16">
        <v>0.17769002961500499</v>
      </c>
      <c r="W1453" s="16">
        <v>0.22354211663067</v>
      </c>
      <c r="X1453" s="16">
        <v>0.23980582524271801</v>
      </c>
      <c r="Y1453" s="16">
        <v>0.19850746268656699</v>
      </c>
      <c r="Z1453" s="16"/>
      <c r="AA1453" s="16">
        <v>0.22943980929678201</v>
      </c>
      <c r="AB1453" s="16">
        <v>0.19793986636971</v>
      </c>
      <c r="AC1453" s="16"/>
      <c r="AD1453" s="16">
        <v>0.193617021276596</v>
      </c>
      <c r="AE1453" s="16">
        <v>0.213212435233161</v>
      </c>
      <c r="AF1453" s="16"/>
      <c r="AG1453" s="16">
        <v>0.19683794466403201</v>
      </c>
      <c r="AH1453" s="16">
        <v>0.21824817518248199</v>
      </c>
      <c r="AI1453" s="16"/>
      <c r="AJ1453" s="16">
        <v>0.21571837904216101</v>
      </c>
      <c r="AK1453" s="16">
        <v>0.20127343473647</v>
      </c>
      <c r="AL1453" s="16"/>
      <c r="AM1453" s="16">
        <v>0.13395638629283499</v>
      </c>
      <c r="AN1453" s="16">
        <v>0.18210862619808299</v>
      </c>
      <c r="AO1453" s="16">
        <v>0.22003218020917101</v>
      </c>
      <c r="AP1453" s="16">
        <v>0.232635983263598</v>
      </c>
      <c r="AQ1453" s="16"/>
      <c r="AR1453" s="16">
        <v>0.22452830188679199</v>
      </c>
      <c r="AS1453" s="16">
        <v>0.20081521739130401</v>
      </c>
      <c r="AT1453" s="16"/>
      <c r="AU1453" s="16">
        <v>0.20098643649815001</v>
      </c>
      <c r="AV1453" s="16">
        <v>0.20923973985198499</v>
      </c>
      <c r="AW1453" s="16"/>
      <c r="AX1453" s="16">
        <v>0.24263839811543</v>
      </c>
      <c r="AY1453" s="16">
        <v>0.201311920380005</v>
      </c>
      <c r="AZ1453" s="16"/>
      <c r="BA1453" s="16">
        <v>0.25690607734806598</v>
      </c>
      <c r="BB1453" s="16">
        <v>0.20436022819885899</v>
      </c>
      <c r="BC1453" s="16"/>
      <c r="BD1453" s="16">
        <v>0.21570680628272301</v>
      </c>
      <c r="BE1453" s="16">
        <v>0.20625724217844699</v>
      </c>
      <c r="BF1453" s="16"/>
      <c r="BG1453" s="16">
        <v>0.24662162162162199</v>
      </c>
      <c r="BH1453" s="16">
        <v>0.20566948130277399</v>
      </c>
      <c r="BI1453" s="16"/>
      <c r="BJ1453" s="16">
        <v>0.237179487179487</v>
      </c>
      <c r="BK1453" s="16">
        <v>0.204046491605682</v>
      </c>
      <c r="BL1453" s="16"/>
      <c r="BM1453" s="16">
        <v>0.23037974683544299</v>
      </c>
      <c r="BN1453" s="16">
        <v>0.20615384615384599</v>
      </c>
      <c r="BO1453" s="16"/>
      <c r="BP1453" s="16">
        <v>0.25</v>
      </c>
      <c r="BQ1453" s="16">
        <v>0.20252893270467201</v>
      </c>
    </row>
    <row r="1454" spans="2:69" x14ac:dyDescent="0.25">
      <c r="B1454" t="s">
        <v>105</v>
      </c>
      <c r="C1454" s="16">
        <v>5.84440227703985E-2</v>
      </c>
      <c r="D1454" s="16">
        <v>2.6785714285714302E-2</v>
      </c>
      <c r="E1454" s="16">
        <v>4.1493775933609998E-2</v>
      </c>
      <c r="F1454" s="16">
        <v>3.4055727554179599E-2</v>
      </c>
      <c r="G1454" s="16">
        <v>7.2674418604651195E-2</v>
      </c>
      <c r="H1454" s="16">
        <v>9.33232169954476E-2</v>
      </c>
      <c r="I1454" s="16">
        <v>5.80075662042875E-2</v>
      </c>
      <c r="J1454" s="16">
        <v>6.0606060606060601E-2</v>
      </c>
      <c r="K1454" s="16">
        <v>5.0420168067226899E-2</v>
      </c>
      <c r="L1454" s="16">
        <v>8.8495575221238902E-3</v>
      </c>
      <c r="M1454" s="16"/>
      <c r="N1454" s="16">
        <v>0.11566265060241</v>
      </c>
      <c r="O1454" s="16">
        <v>6.19047619047619E-2</v>
      </c>
      <c r="P1454" s="16">
        <v>6.1682242990654203E-2</v>
      </c>
      <c r="Q1454" s="16">
        <v>3.9051094890511E-2</v>
      </c>
      <c r="R1454" s="16"/>
      <c r="S1454" s="16">
        <v>8.17490494296578E-2</v>
      </c>
      <c r="T1454" s="16">
        <v>2.6315789473684199E-2</v>
      </c>
      <c r="U1454" s="16">
        <v>4.52586206896552E-2</v>
      </c>
      <c r="V1454" s="16">
        <v>9.7729516288252702E-2</v>
      </c>
      <c r="W1454" s="16">
        <v>3.5637149028077797E-2</v>
      </c>
      <c r="X1454" s="16">
        <v>3.5922330097087403E-2</v>
      </c>
      <c r="Y1454" s="16">
        <v>3.5820895522388103E-2</v>
      </c>
      <c r="Z1454" s="16"/>
      <c r="AA1454" s="16">
        <v>2.6221692491060801E-2</v>
      </c>
      <c r="AB1454" s="16">
        <v>7.3496659242761705E-2</v>
      </c>
      <c r="AC1454" s="16"/>
      <c r="AD1454" s="16">
        <v>6.2411347517730503E-2</v>
      </c>
      <c r="AE1454" s="16">
        <v>5.6994818652849701E-2</v>
      </c>
      <c r="AF1454" s="16"/>
      <c r="AG1454" s="16">
        <v>7.9446640316205505E-2</v>
      </c>
      <c r="AH1454" s="16">
        <v>3.9051094890511E-2</v>
      </c>
      <c r="AI1454" s="16"/>
      <c r="AJ1454" s="16">
        <v>4.3798608268522297E-2</v>
      </c>
      <c r="AK1454" s="16">
        <v>7.1100106119561399E-2</v>
      </c>
      <c r="AL1454" s="16"/>
      <c r="AM1454" s="16">
        <v>0.23052959501557599</v>
      </c>
      <c r="AN1454" s="16">
        <v>7.8274760383386599E-2</v>
      </c>
      <c r="AO1454" s="16">
        <v>4.5454545454545497E-2</v>
      </c>
      <c r="AP1454" s="16">
        <v>1.8410041841004199E-2</v>
      </c>
      <c r="AQ1454" s="16"/>
      <c r="AR1454" s="16">
        <v>4.15094339622641E-2</v>
      </c>
      <c r="AS1454" s="16">
        <v>6.57608695652174E-2</v>
      </c>
      <c r="AT1454" s="16"/>
      <c r="AU1454" s="16">
        <v>6.2885326757089993E-2</v>
      </c>
      <c r="AV1454" s="16">
        <v>5.7636241309710699E-2</v>
      </c>
      <c r="AW1454" s="16"/>
      <c r="AX1454" s="16">
        <v>3.5335689045936397E-2</v>
      </c>
      <c r="AY1454" s="16">
        <v>6.28817009726306E-2</v>
      </c>
      <c r="AZ1454" s="16"/>
      <c r="BA1454" s="16">
        <v>6.3535911602209894E-2</v>
      </c>
      <c r="BB1454" s="16">
        <v>5.8068459657701701E-2</v>
      </c>
      <c r="BC1454" s="16"/>
      <c r="BD1454" s="16">
        <v>4.3979057591623003E-2</v>
      </c>
      <c r="BE1454" s="16">
        <v>6.1645422943221298E-2</v>
      </c>
      <c r="BF1454" s="16"/>
      <c r="BG1454" s="16">
        <v>4.0540540540540501E-2</v>
      </c>
      <c r="BH1454" s="16">
        <v>5.95094491355046E-2</v>
      </c>
      <c r="BI1454" s="16"/>
      <c r="BJ1454" s="16">
        <v>1.76282051282051E-2</v>
      </c>
      <c r="BK1454" s="16">
        <v>6.3925957813172604E-2</v>
      </c>
      <c r="BL1454" s="16"/>
      <c r="BM1454" s="16">
        <v>4.5569620253164599E-2</v>
      </c>
      <c r="BN1454" s="16">
        <v>5.9487179487179499E-2</v>
      </c>
      <c r="BO1454" s="16"/>
      <c r="BP1454" s="16">
        <v>3.14569536423841E-2</v>
      </c>
      <c r="BQ1454" s="16">
        <v>6.1937419631375903E-2</v>
      </c>
    </row>
    <row r="1455" spans="2:69" x14ac:dyDescent="0.25">
      <c r="C1455" s="16"/>
      <c r="D1455" s="16"/>
      <c r="E1455" s="16"/>
      <c r="F1455" s="16"/>
      <c r="G1455" s="16"/>
      <c r="H1455" s="16"/>
      <c r="I1455" s="16"/>
      <c r="J1455" s="16"/>
      <c r="K1455" s="16"/>
      <c r="L1455" s="16"/>
      <c r="M1455" s="16"/>
      <c r="N1455" s="16"/>
      <c r="O1455" s="16"/>
      <c r="P1455" s="16"/>
      <c r="Q1455" s="16"/>
      <c r="R1455" s="16"/>
      <c r="S1455" s="16"/>
      <c r="T1455" s="16"/>
      <c r="U1455" s="16"/>
      <c r="V1455" s="16"/>
      <c r="W1455" s="16"/>
      <c r="X1455" s="16"/>
      <c r="Y1455" s="16"/>
      <c r="Z1455" s="16"/>
      <c r="AA1455" s="16"/>
      <c r="AB1455" s="16"/>
      <c r="AC1455" s="16"/>
      <c r="AD1455" s="16"/>
      <c r="AE1455" s="16"/>
      <c r="AF1455" s="16"/>
      <c r="AG1455" s="16"/>
      <c r="AH1455" s="16"/>
      <c r="AI1455" s="16"/>
      <c r="AJ1455" s="16"/>
      <c r="AK1455" s="16"/>
      <c r="AL1455" s="16"/>
      <c r="AM1455" s="16"/>
      <c r="AN1455" s="16"/>
      <c r="AO1455" s="16"/>
      <c r="AP1455" s="16"/>
      <c r="AQ1455" s="16"/>
      <c r="AR1455" s="16"/>
      <c r="AS1455" s="16"/>
      <c r="AT1455" s="16"/>
      <c r="AU1455" s="16"/>
      <c r="AV1455" s="16"/>
      <c r="AW1455" s="16"/>
      <c r="AX1455" s="16"/>
      <c r="AY1455" s="16"/>
      <c r="AZ1455" s="16"/>
      <c r="BA1455" s="16"/>
      <c r="BB1455" s="16"/>
      <c r="BC1455" s="16"/>
      <c r="BD1455" s="16"/>
      <c r="BE1455" s="16"/>
      <c r="BF1455" s="16"/>
      <c r="BG1455" s="16"/>
      <c r="BH1455" s="16"/>
      <c r="BI1455" s="16"/>
      <c r="BJ1455" s="16"/>
      <c r="BK1455" s="16"/>
      <c r="BL1455" s="16"/>
      <c r="BM1455" s="16"/>
      <c r="BN1455" s="16"/>
      <c r="BO1455" s="16"/>
      <c r="BP1455" s="16"/>
      <c r="BQ1455" s="16"/>
    </row>
    <row r="1456" spans="2:69" x14ac:dyDescent="0.25">
      <c r="B1456" s="6" t="s">
        <v>671</v>
      </c>
      <c r="C1456" s="16"/>
      <c r="D1456" s="16"/>
      <c r="E1456" s="16"/>
      <c r="F1456" s="16"/>
      <c r="G1456" s="16"/>
      <c r="H1456" s="16"/>
      <c r="I1456" s="16"/>
      <c r="J1456" s="16"/>
      <c r="K1456" s="16"/>
      <c r="L1456" s="16"/>
      <c r="M1456" s="16"/>
      <c r="N1456" s="16"/>
      <c r="O1456" s="16"/>
      <c r="P1456" s="16"/>
      <c r="Q1456" s="16"/>
      <c r="R1456" s="16"/>
      <c r="S1456" s="16"/>
      <c r="T1456" s="16"/>
      <c r="U1456" s="16"/>
      <c r="V1456" s="16"/>
      <c r="W1456" s="16"/>
      <c r="X1456" s="16"/>
      <c r="Y1456" s="16"/>
      <c r="Z1456" s="16"/>
      <c r="AA1456" s="16"/>
      <c r="AB1456" s="16"/>
      <c r="AC1456" s="16"/>
      <c r="AD1456" s="16"/>
      <c r="AE1456" s="16"/>
      <c r="AF1456" s="16"/>
      <c r="AG1456" s="16"/>
      <c r="AH1456" s="16"/>
      <c r="AI1456" s="16"/>
      <c r="AJ1456" s="16"/>
      <c r="AK1456" s="16"/>
      <c r="AL1456" s="16"/>
      <c r="AM1456" s="16"/>
      <c r="AN1456" s="16"/>
      <c r="AO1456" s="16"/>
      <c r="AP1456" s="16"/>
      <c r="AQ1456" s="16"/>
      <c r="AR1456" s="16"/>
      <c r="AS1456" s="16"/>
      <c r="AT1456" s="16"/>
      <c r="AU1456" s="16"/>
      <c r="AV1456" s="16"/>
      <c r="AW1456" s="16"/>
      <c r="AX1456" s="16"/>
      <c r="AY1456" s="16"/>
      <c r="AZ1456" s="16"/>
      <c r="BA1456" s="16"/>
      <c r="BB1456" s="16"/>
      <c r="BC1456" s="16"/>
      <c r="BD1456" s="16"/>
      <c r="BE1456" s="16"/>
      <c r="BF1456" s="16"/>
      <c r="BG1456" s="16"/>
      <c r="BH1456" s="16"/>
      <c r="BI1456" s="16"/>
      <c r="BJ1456" s="16"/>
      <c r="BK1456" s="16"/>
      <c r="BL1456" s="16"/>
      <c r="BM1456" s="16"/>
      <c r="BN1456" s="16"/>
      <c r="BO1456" s="16"/>
      <c r="BP1456" s="16"/>
      <c r="BQ1456" s="16"/>
    </row>
    <row r="1457" spans="2:69" x14ac:dyDescent="0.25">
      <c r="B1457" s="23" t="s">
        <v>70</v>
      </c>
      <c r="C1457" s="16"/>
      <c r="D1457" s="16"/>
      <c r="E1457" s="16"/>
      <c r="F1457" s="16"/>
      <c r="G1457" s="16"/>
      <c r="H1457" s="16"/>
      <c r="I1457" s="16"/>
      <c r="J1457" s="16"/>
      <c r="K1457" s="16"/>
      <c r="L1457" s="16"/>
      <c r="M1457" s="16"/>
      <c r="N1457" s="16"/>
      <c r="O1457" s="16"/>
      <c r="P1457" s="16"/>
      <c r="Q1457" s="16"/>
      <c r="R1457" s="16"/>
      <c r="S1457" s="16"/>
      <c r="T1457" s="16"/>
      <c r="U1457" s="16"/>
      <c r="V1457" s="16"/>
      <c r="W1457" s="16"/>
      <c r="X1457" s="16"/>
      <c r="Y1457" s="16"/>
      <c r="Z1457" s="16"/>
      <c r="AA1457" s="16"/>
      <c r="AB1457" s="16"/>
      <c r="AC1457" s="16"/>
      <c r="AD1457" s="16"/>
      <c r="AE1457" s="16"/>
      <c r="AF1457" s="16"/>
      <c r="AG1457" s="16"/>
      <c r="AH1457" s="16"/>
      <c r="AI1457" s="16"/>
      <c r="AJ1457" s="16"/>
      <c r="AK1457" s="16"/>
      <c r="AL1457" s="16"/>
      <c r="AM1457" s="16"/>
      <c r="AN1457" s="16"/>
      <c r="AO1457" s="16"/>
      <c r="AP1457" s="16"/>
      <c r="AQ1457" s="16"/>
      <c r="AR1457" s="16"/>
      <c r="AS1457" s="16"/>
      <c r="AT1457" s="16"/>
      <c r="AU1457" s="16"/>
      <c r="AV1457" s="16"/>
      <c r="AW1457" s="16"/>
      <c r="AX1457" s="16"/>
      <c r="AY1457" s="16"/>
      <c r="AZ1457" s="16"/>
      <c r="BA1457" s="16"/>
      <c r="BB1457" s="16"/>
      <c r="BC1457" s="16"/>
      <c r="BD1457" s="16"/>
      <c r="BE1457" s="16"/>
      <c r="BF1457" s="16"/>
      <c r="BG1457" s="16"/>
      <c r="BH1457" s="16"/>
      <c r="BI1457" s="16"/>
      <c r="BJ1457" s="16"/>
      <c r="BK1457" s="16"/>
      <c r="BL1457" s="16"/>
      <c r="BM1457" s="16"/>
      <c r="BN1457" s="16"/>
      <c r="BO1457" s="16"/>
      <c r="BP1457" s="16"/>
      <c r="BQ1457" s="16"/>
    </row>
    <row r="1458" spans="2:69" x14ac:dyDescent="0.25">
      <c r="B1458" t="s">
        <v>665</v>
      </c>
      <c r="C1458" s="16">
        <v>0.41461100569260001</v>
      </c>
      <c r="D1458" s="16">
        <v>0.52232142857142905</v>
      </c>
      <c r="E1458" s="16">
        <v>0.51313969571231</v>
      </c>
      <c r="F1458" s="16">
        <v>0.33126934984520101</v>
      </c>
      <c r="G1458" s="16">
        <v>0.475290697674419</v>
      </c>
      <c r="H1458" s="16">
        <v>0.25265553869499202</v>
      </c>
      <c r="I1458" s="16">
        <v>0.50819672131147497</v>
      </c>
      <c r="J1458" s="16">
        <v>0.39393939393939398</v>
      </c>
      <c r="K1458" s="16">
        <v>0.47899159663865498</v>
      </c>
      <c r="L1458" s="16">
        <v>0.45132743362831901</v>
      </c>
      <c r="M1458" s="16"/>
      <c r="N1458" s="16">
        <v>0.28915662650602397</v>
      </c>
      <c r="O1458" s="16">
        <v>0.33015873015872998</v>
      </c>
      <c r="P1458" s="16">
        <v>0.41214953271027999</v>
      </c>
      <c r="Q1458" s="16">
        <v>0.472992700729927</v>
      </c>
      <c r="R1458" s="16"/>
      <c r="S1458" s="16">
        <v>0.317490494296578</v>
      </c>
      <c r="T1458" s="16">
        <v>0.35406698564593297</v>
      </c>
      <c r="U1458" s="16">
        <v>0.381465517241379</v>
      </c>
      <c r="V1458" s="16">
        <v>0.36426456071076002</v>
      </c>
      <c r="W1458" s="16">
        <v>0.44384449244060498</v>
      </c>
      <c r="X1458" s="16">
        <v>0.49708737864077701</v>
      </c>
      <c r="Y1458" s="16">
        <v>0.51791044776119399</v>
      </c>
      <c r="Z1458" s="16"/>
      <c r="AA1458" s="16">
        <v>0.47556615017878401</v>
      </c>
      <c r="AB1458" s="16">
        <v>0.38613585746102502</v>
      </c>
      <c r="AC1458" s="16"/>
      <c r="AD1458" s="16">
        <v>0.34751773049645401</v>
      </c>
      <c r="AE1458" s="16">
        <v>0.43911917098445602</v>
      </c>
      <c r="AF1458" s="16"/>
      <c r="AG1458" s="16">
        <v>0.35138339920948602</v>
      </c>
      <c r="AH1458" s="16">
        <v>0.472992700729927</v>
      </c>
      <c r="AI1458" s="16"/>
      <c r="AJ1458" s="16">
        <v>0.46745804338927499</v>
      </c>
      <c r="AK1458" s="16">
        <v>0.36894234170498802</v>
      </c>
      <c r="AL1458" s="16"/>
      <c r="AM1458" s="16">
        <v>0.18380062305295899</v>
      </c>
      <c r="AN1458" s="16">
        <v>0.32827476038338699</v>
      </c>
      <c r="AO1458" s="16">
        <v>0.42397425583266302</v>
      </c>
      <c r="AP1458" s="16">
        <v>0.54476987447698699</v>
      </c>
      <c r="AQ1458" s="16"/>
      <c r="AR1458" s="16">
        <v>0.470440251572327</v>
      </c>
      <c r="AS1458" s="16">
        <v>0.390489130434783</v>
      </c>
      <c r="AT1458" s="16"/>
      <c r="AU1458" s="16">
        <v>0.40937114673242903</v>
      </c>
      <c r="AV1458" s="16">
        <v>0.41556402780892598</v>
      </c>
      <c r="AW1458" s="16"/>
      <c r="AX1458" s="16">
        <v>0.47114252061248502</v>
      </c>
      <c r="AY1458" s="16">
        <v>0.40375480660484098</v>
      </c>
      <c r="AZ1458" s="16"/>
      <c r="BA1458" s="16">
        <v>0.43093922651933703</v>
      </c>
      <c r="BB1458" s="16">
        <v>0.413406682966585</v>
      </c>
      <c r="BC1458" s="16"/>
      <c r="BD1458" s="16">
        <v>0.430366492146597</v>
      </c>
      <c r="BE1458" s="16">
        <v>0.41112398609501699</v>
      </c>
      <c r="BF1458" s="16"/>
      <c r="BG1458" s="16">
        <v>0.44932432432432401</v>
      </c>
      <c r="BH1458" s="16">
        <v>0.41254523522316</v>
      </c>
      <c r="BI1458" s="16"/>
      <c r="BJ1458" s="16">
        <v>0.48237179487179499</v>
      </c>
      <c r="BK1458" s="16">
        <v>0.40551011622901401</v>
      </c>
      <c r="BL1458" s="16"/>
      <c r="BM1458" s="16">
        <v>0.49620253164556999</v>
      </c>
      <c r="BN1458" s="16">
        <v>0.40799999999999997</v>
      </c>
      <c r="BO1458" s="16"/>
      <c r="BP1458" s="16">
        <v>0.427152317880795</v>
      </c>
      <c r="BQ1458" s="16">
        <v>0.41298756965280797</v>
      </c>
    </row>
    <row r="1459" spans="2:69" x14ac:dyDescent="0.25">
      <c r="B1459" t="s">
        <v>666</v>
      </c>
      <c r="C1459" s="16">
        <v>0.382542694497154</v>
      </c>
      <c r="D1459" s="16">
        <v>0.34375</v>
      </c>
      <c r="E1459" s="16">
        <v>0.32226832641770398</v>
      </c>
      <c r="F1459" s="16">
        <v>0.44582043343653199</v>
      </c>
      <c r="G1459" s="16">
        <v>0.377906976744186</v>
      </c>
      <c r="H1459" s="16">
        <v>0.44309559939302001</v>
      </c>
      <c r="I1459" s="16">
        <v>0.32912988650693598</v>
      </c>
      <c r="J1459" s="16">
        <v>0.37878787878787901</v>
      </c>
      <c r="K1459" s="16">
        <v>0.35294117647058798</v>
      </c>
      <c r="L1459" s="16">
        <v>0.37168141592920401</v>
      </c>
      <c r="M1459" s="16"/>
      <c r="N1459" s="16">
        <v>0.34578313253012</v>
      </c>
      <c r="O1459" s="16">
        <v>0.41269841269841301</v>
      </c>
      <c r="P1459" s="16">
        <v>0.38224299065420603</v>
      </c>
      <c r="Q1459" s="16">
        <v>0.386861313868613</v>
      </c>
      <c r="R1459" s="16"/>
      <c r="S1459" s="16">
        <v>0.393536121673004</v>
      </c>
      <c r="T1459" s="16">
        <v>0.41387559808612401</v>
      </c>
      <c r="U1459" s="16">
        <v>0.41810344827586199</v>
      </c>
      <c r="V1459" s="16">
        <v>0.36623889437314899</v>
      </c>
      <c r="W1459" s="16">
        <v>0.399568034557235</v>
      </c>
      <c r="X1459" s="16">
        <v>0.38252427184465998</v>
      </c>
      <c r="Y1459" s="16">
        <v>0.32985074626865701</v>
      </c>
      <c r="Z1459" s="16"/>
      <c r="AA1459" s="16">
        <v>0.38140643623361098</v>
      </c>
      <c r="AB1459" s="16">
        <v>0.38307349665924301</v>
      </c>
      <c r="AC1459" s="16"/>
      <c r="AD1459" s="16">
        <v>0.41063829787234002</v>
      </c>
      <c r="AE1459" s="16">
        <v>0.372279792746114</v>
      </c>
      <c r="AF1459" s="16"/>
      <c r="AG1459" s="16">
        <v>0.37786561264822099</v>
      </c>
      <c r="AH1459" s="16">
        <v>0.386861313868613</v>
      </c>
      <c r="AI1459" s="16"/>
      <c r="AJ1459" s="16">
        <v>0.37290216946377402</v>
      </c>
      <c r="AK1459" s="16">
        <v>0.390873717721967</v>
      </c>
      <c r="AL1459" s="16"/>
      <c r="AM1459" s="16">
        <v>0.305295950155763</v>
      </c>
      <c r="AN1459" s="16">
        <v>0.38578274760383402</v>
      </c>
      <c r="AO1459" s="16">
        <v>0.40024135156878499</v>
      </c>
      <c r="AP1459" s="16">
        <v>0.36401673640167398</v>
      </c>
      <c r="AQ1459" s="16"/>
      <c r="AR1459" s="16">
        <v>0.36100628930817602</v>
      </c>
      <c r="AS1459" s="16">
        <v>0.39184782608695701</v>
      </c>
      <c r="AT1459" s="16"/>
      <c r="AU1459" s="16">
        <v>0.37114673242910001</v>
      </c>
      <c r="AV1459" s="16">
        <v>0.38461538461538503</v>
      </c>
      <c r="AW1459" s="16"/>
      <c r="AX1459" s="16">
        <v>0.35100117785630203</v>
      </c>
      <c r="AY1459" s="16">
        <v>0.38859986428409898</v>
      </c>
      <c r="AZ1459" s="16"/>
      <c r="BA1459" s="16">
        <v>0.35635359116022097</v>
      </c>
      <c r="BB1459" s="16">
        <v>0.38447432762836198</v>
      </c>
      <c r="BC1459" s="16"/>
      <c r="BD1459" s="16">
        <v>0.39581151832460698</v>
      </c>
      <c r="BE1459" s="16">
        <v>0.37960602549246802</v>
      </c>
      <c r="BF1459" s="16"/>
      <c r="BG1459" s="16">
        <v>0.40878378378378399</v>
      </c>
      <c r="BH1459" s="16">
        <v>0.38098110172899102</v>
      </c>
      <c r="BI1459" s="16"/>
      <c r="BJ1459" s="16">
        <v>0.38621794871794901</v>
      </c>
      <c r="BK1459" s="16">
        <v>0.38204907447266501</v>
      </c>
      <c r="BL1459" s="16"/>
      <c r="BM1459" s="16">
        <v>0.34936708860759502</v>
      </c>
      <c r="BN1459" s="16">
        <v>0.38523076923076899</v>
      </c>
      <c r="BO1459" s="16"/>
      <c r="BP1459" s="16">
        <v>0.37748344370860898</v>
      </c>
      <c r="BQ1459" s="16">
        <v>0.38319759965709399</v>
      </c>
    </row>
    <row r="1460" spans="2:69" x14ac:dyDescent="0.25">
      <c r="B1460" t="s">
        <v>667</v>
      </c>
      <c r="C1460" s="16">
        <v>0.14231499051233401</v>
      </c>
      <c r="D1460" s="16">
        <v>9.6726190476190493E-2</v>
      </c>
      <c r="E1460" s="16">
        <v>0.13554633471645899</v>
      </c>
      <c r="F1460" s="16">
        <v>0.16253869969040199</v>
      </c>
      <c r="G1460" s="16">
        <v>0.103197674418605</v>
      </c>
      <c r="H1460" s="16">
        <v>0.19575113808801201</v>
      </c>
      <c r="I1460" s="16">
        <v>0.11853720050441401</v>
      </c>
      <c r="J1460" s="16">
        <v>0.12626262626262599</v>
      </c>
      <c r="K1460" s="16">
        <v>0.14285714285714299</v>
      </c>
      <c r="L1460" s="16">
        <v>0.15044247787610601</v>
      </c>
      <c r="M1460" s="16"/>
      <c r="N1460" s="16">
        <v>0.232530120481928</v>
      </c>
      <c r="O1460" s="16">
        <v>0.17460317460317501</v>
      </c>
      <c r="P1460" s="16">
        <v>0.139252336448598</v>
      </c>
      <c r="Q1460" s="16">
        <v>0.108759124087591</v>
      </c>
      <c r="R1460" s="16"/>
      <c r="S1460" s="16">
        <v>0.182509505703422</v>
      </c>
      <c r="T1460" s="16">
        <v>0.16267942583732101</v>
      </c>
      <c r="U1460" s="16">
        <v>0.14655172413793099</v>
      </c>
      <c r="V1460" s="16">
        <v>0.18361303060217199</v>
      </c>
      <c r="W1460" s="16">
        <v>0.11771058315334799</v>
      </c>
      <c r="X1460" s="16">
        <v>0.1</v>
      </c>
      <c r="Y1460" s="16">
        <v>0.111940298507463</v>
      </c>
      <c r="Z1460" s="16"/>
      <c r="AA1460" s="16">
        <v>0.11382598331346799</v>
      </c>
      <c r="AB1460" s="16">
        <v>0.15562360801781699</v>
      </c>
      <c r="AC1460" s="16"/>
      <c r="AD1460" s="16">
        <v>0.16170212765957401</v>
      </c>
      <c r="AE1460" s="16">
        <v>0.13523316062176199</v>
      </c>
      <c r="AF1460" s="16"/>
      <c r="AG1460" s="16">
        <v>0.17865612648221299</v>
      </c>
      <c r="AH1460" s="16">
        <v>0.108759124087591</v>
      </c>
      <c r="AI1460" s="16"/>
      <c r="AJ1460" s="16">
        <v>0.11788784281621</v>
      </c>
      <c r="AK1460" s="16">
        <v>0.16342412451361901</v>
      </c>
      <c r="AL1460" s="16"/>
      <c r="AM1460" s="16">
        <v>0.26168224299065401</v>
      </c>
      <c r="AN1460" s="16">
        <v>0.18610223642172499</v>
      </c>
      <c r="AO1460" s="16">
        <v>0.137972646822204</v>
      </c>
      <c r="AP1460" s="16">
        <v>7.4476987447698706E-2</v>
      </c>
      <c r="AQ1460" s="16"/>
      <c r="AR1460" s="16">
        <v>0.122641509433962</v>
      </c>
      <c r="AS1460" s="16">
        <v>0.15081521739130399</v>
      </c>
      <c r="AT1460" s="16"/>
      <c r="AU1460" s="16">
        <v>0.13810110974105999</v>
      </c>
      <c r="AV1460" s="16">
        <v>0.143081408387531</v>
      </c>
      <c r="AW1460" s="16"/>
      <c r="AX1460" s="16">
        <v>0.13309776207302701</v>
      </c>
      <c r="AY1460" s="16">
        <v>0.14408504863153099</v>
      </c>
      <c r="AZ1460" s="16"/>
      <c r="BA1460" s="16">
        <v>0.14640883977900601</v>
      </c>
      <c r="BB1460" s="16">
        <v>0.14201303993479999</v>
      </c>
      <c r="BC1460" s="16"/>
      <c r="BD1460" s="16">
        <v>0.122513089005236</v>
      </c>
      <c r="BE1460" s="16">
        <v>0.14669756662804201</v>
      </c>
      <c r="BF1460" s="16"/>
      <c r="BG1460" s="16">
        <v>9.12162162162162E-2</v>
      </c>
      <c r="BH1460" s="16">
        <v>0.14535585042219501</v>
      </c>
      <c r="BI1460" s="16"/>
      <c r="BJ1460" s="16">
        <v>9.6153846153846201E-2</v>
      </c>
      <c r="BK1460" s="16">
        <v>0.14851485148514901</v>
      </c>
      <c r="BL1460" s="16"/>
      <c r="BM1460" s="16">
        <v>0.12151898734177199</v>
      </c>
      <c r="BN1460" s="16">
        <v>0.14399999999999999</v>
      </c>
      <c r="BO1460" s="16"/>
      <c r="BP1460" s="16">
        <v>0.149006622516556</v>
      </c>
      <c r="BQ1460" s="16">
        <v>0.141448778396914</v>
      </c>
    </row>
    <row r="1461" spans="2:69" x14ac:dyDescent="0.25">
      <c r="B1461" t="s">
        <v>668</v>
      </c>
      <c r="C1461" s="16">
        <v>2.67552182163188E-2</v>
      </c>
      <c r="D1461" s="16">
        <v>1.33928571428571E-2</v>
      </c>
      <c r="E1461" s="16">
        <v>1.7980636237897599E-2</v>
      </c>
      <c r="F1461" s="16">
        <v>4.3343653250774002E-2</v>
      </c>
      <c r="G1461" s="16">
        <v>2.1802325581395301E-2</v>
      </c>
      <c r="H1461" s="16">
        <v>3.4901365705614598E-2</v>
      </c>
      <c r="I1461" s="16">
        <v>2.0176544766708701E-2</v>
      </c>
      <c r="J1461" s="16">
        <v>5.5555555555555601E-2</v>
      </c>
      <c r="K1461" s="16">
        <v>2.5210084033613401E-2</v>
      </c>
      <c r="L1461" s="16">
        <v>0</v>
      </c>
      <c r="M1461" s="16"/>
      <c r="N1461" s="16">
        <v>4.09638554216867E-2</v>
      </c>
      <c r="O1461" s="16">
        <v>4.7619047619047603E-2</v>
      </c>
      <c r="P1461" s="16">
        <v>3.3644859813084099E-2</v>
      </c>
      <c r="Q1461" s="16">
        <v>1.4963503649635E-2</v>
      </c>
      <c r="R1461" s="16"/>
      <c r="S1461" s="16">
        <v>3.2319391634981001E-2</v>
      </c>
      <c r="T1461" s="16">
        <v>3.82775119617225E-2</v>
      </c>
      <c r="U1461" s="16">
        <v>3.2327586206896602E-2</v>
      </c>
      <c r="V1461" s="16">
        <v>3.7512339585389902E-2</v>
      </c>
      <c r="W1461" s="16">
        <v>1.8358531317494601E-2</v>
      </c>
      <c r="X1461" s="16">
        <v>1.2621359223301E-2</v>
      </c>
      <c r="Y1461" s="16">
        <v>2.0895522388059699E-2</v>
      </c>
      <c r="Z1461" s="16"/>
      <c r="AA1461" s="16">
        <v>1.8474374255065599E-2</v>
      </c>
      <c r="AB1461" s="16">
        <v>3.06236080178174E-2</v>
      </c>
      <c r="AC1461" s="16"/>
      <c r="AD1461" s="16">
        <v>2.7659574468085101E-2</v>
      </c>
      <c r="AE1461" s="16">
        <v>2.64248704663212E-2</v>
      </c>
      <c r="AF1461" s="16"/>
      <c r="AG1461" s="16">
        <v>3.9525691699604702E-2</v>
      </c>
      <c r="AH1461" s="16">
        <v>1.4963503649635E-2</v>
      </c>
      <c r="AI1461" s="16"/>
      <c r="AJ1461" s="16">
        <v>1.9647973802701599E-2</v>
      </c>
      <c r="AK1461" s="16">
        <v>3.28970640254687E-2</v>
      </c>
      <c r="AL1461" s="16"/>
      <c r="AM1461" s="16">
        <v>6.8535825545171306E-2</v>
      </c>
      <c r="AN1461" s="16">
        <v>4.0734824281150203E-2</v>
      </c>
      <c r="AO1461" s="16">
        <v>2.2928399034593702E-2</v>
      </c>
      <c r="AP1461" s="16">
        <v>9.2050209205020907E-3</v>
      </c>
      <c r="AQ1461" s="16"/>
      <c r="AR1461" s="16">
        <v>2.9559748427673001E-2</v>
      </c>
      <c r="AS1461" s="16">
        <v>2.5543478260869602E-2</v>
      </c>
      <c r="AT1461" s="16"/>
      <c r="AU1461" s="16">
        <v>2.7127003699136901E-2</v>
      </c>
      <c r="AV1461" s="16">
        <v>2.6687598116169501E-2</v>
      </c>
      <c r="AW1461" s="16"/>
      <c r="AX1461" s="16">
        <v>2.1201413427561801E-2</v>
      </c>
      <c r="AY1461" s="16">
        <v>2.7821759782854599E-2</v>
      </c>
      <c r="AZ1461" s="16"/>
      <c r="BA1461" s="16">
        <v>3.0386740331491701E-2</v>
      </c>
      <c r="BB1461" s="16">
        <v>2.6487367563162199E-2</v>
      </c>
      <c r="BC1461" s="16"/>
      <c r="BD1461" s="16">
        <v>2.72251308900524E-2</v>
      </c>
      <c r="BE1461" s="16">
        <v>2.6651216685979098E-2</v>
      </c>
      <c r="BF1461" s="16"/>
      <c r="BG1461" s="16">
        <v>2.3648648648648601E-2</v>
      </c>
      <c r="BH1461" s="16">
        <v>2.6940088459992E-2</v>
      </c>
      <c r="BI1461" s="16"/>
      <c r="BJ1461" s="16">
        <v>2.2435897435897401E-2</v>
      </c>
      <c r="BK1461" s="16">
        <v>2.7335342229875201E-2</v>
      </c>
      <c r="BL1461" s="16"/>
      <c r="BM1461" s="16">
        <v>1.26582278481013E-2</v>
      </c>
      <c r="BN1461" s="16">
        <v>2.7897435897435902E-2</v>
      </c>
      <c r="BO1461" s="16"/>
      <c r="BP1461" s="16">
        <v>3.14569536423841E-2</v>
      </c>
      <c r="BQ1461" s="16">
        <v>2.61465923703386E-2</v>
      </c>
    </row>
    <row r="1462" spans="2:69" x14ac:dyDescent="0.25">
      <c r="B1462" t="s">
        <v>669</v>
      </c>
      <c r="C1462" s="16">
        <v>8.7286527514231493E-3</v>
      </c>
      <c r="D1462" s="16">
        <v>1.0416666666666701E-2</v>
      </c>
      <c r="E1462" s="16">
        <v>4.1493775933610002E-3</v>
      </c>
      <c r="F1462" s="16">
        <v>7.7399380804953604E-3</v>
      </c>
      <c r="G1462" s="16">
        <v>7.2674418604651196E-3</v>
      </c>
      <c r="H1462" s="16">
        <v>1.28983308042489E-2</v>
      </c>
      <c r="I1462" s="16">
        <v>7.5662042875157603E-3</v>
      </c>
      <c r="J1462" s="16">
        <v>1.5151515151515201E-2</v>
      </c>
      <c r="K1462" s="16">
        <v>0</v>
      </c>
      <c r="L1462" s="16">
        <v>0</v>
      </c>
      <c r="M1462" s="16"/>
      <c r="N1462" s="16">
        <v>1.92771084337349E-2</v>
      </c>
      <c r="O1462" s="16">
        <v>3.1746031746031698E-3</v>
      </c>
      <c r="P1462" s="16">
        <v>1.1214953271028E-2</v>
      </c>
      <c r="Q1462" s="16">
        <v>5.8394160583941602E-3</v>
      </c>
      <c r="R1462" s="16"/>
      <c r="S1462" s="16">
        <v>2.0912547528517102E-2</v>
      </c>
      <c r="T1462" s="16">
        <v>1.19617224880383E-2</v>
      </c>
      <c r="U1462" s="16">
        <v>1.0775862068965501E-2</v>
      </c>
      <c r="V1462" s="16">
        <v>1.38203356367226E-2</v>
      </c>
      <c r="W1462" s="16">
        <v>6.4794816414686799E-3</v>
      </c>
      <c r="X1462" s="16">
        <v>1.94174757281553E-3</v>
      </c>
      <c r="Y1462" s="16">
        <v>2.9850746268656699E-3</v>
      </c>
      <c r="Z1462" s="16"/>
      <c r="AA1462" s="16">
        <v>4.1716328963051297E-3</v>
      </c>
      <c r="AB1462" s="16">
        <v>1.08574610244989E-2</v>
      </c>
      <c r="AC1462" s="16"/>
      <c r="AD1462" s="16">
        <v>1.0638297872340399E-2</v>
      </c>
      <c r="AE1462" s="16">
        <v>8.0310880829015507E-3</v>
      </c>
      <c r="AF1462" s="16"/>
      <c r="AG1462" s="16">
        <v>1.18577075098814E-2</v>
      </c>
      <c r="AH1462" s="16">
        <v>5.8394160583941602E-3</v>
      </c>
      <c r="AI1462" s="16"/>
      <c r="AJ1462" s="16">
        <v>4.5026606631191199E-3</v>
      </c>
      <c r="AK1462" s="16">
        <v>1.2380615493455999E-2</v>
      </c>
      <c r="AL1462" s="16"/>
      <c r="AM1462" s="16">
        <v>2.1806853582554499E-2</v>
      </c>
      <c r="AN1462" s="16">
        <v>1.51757188498403E-2</v>
      </c>
      <c r="AO1462" s="16">
        <v>6.03378921962993E-3</v>
      </c>
      <c r="AP1462" s="16">
        <v>4.1841004184100397E-3</v>
      </c>
      <c r="AQ1462" s="16"/>
      <c r="AR1462" s="16">
        <v>8.1761006289308193E-3</v>
      </c>
      <c r="AS1462" s="16">
        <v>8.9673913043478298E-3</v>
      </c>
      <c r="AT1462" s="16"/>
      <c r="AU1462" s="16">
        <v>7.3982737361282403E-3</v>
      </c>
      <c r="AV1462" s="16">
        <v>8.9706212155191804E-3</v>
      </c>
      <c r="AW1462" s="16"/>
      <c r="AX1462" s="16">
        <v>5.8892815076560696E-3</v>
      </c>
      <c r="AY1462" s="16">
        <v>9.2739199276181909E-3</v>
      </c>
      <c r="AZ1462" s="16"/>
      <c r="BA1462" s="16">
        <v>1.1049723756906099E-2</v>
      </c>
      <c r="BB1462" s="16">
        <v>8.5574572127139394E-3</v>
      </c>
      <c r="BC1462" s="16"/>
      <c r="BD1462" s="16">
        <v>6.2827225130890098E-3</v>
      </c>
      <c r="BE1462" s="16">
        <v>9.2699884125144807E-3</v>
      </c>
      <c r="BF1462" s="16"/>
      <c r="BG1462" s="16">
        <v>6.7567567567567597E-3</v>
      </c>
      <c r="BH1462" s="16">
        <v>8.8459991958182507E-3</v>
      </c>
      <c r="BI1462" s="16"/>
      <c r="BJ1462" s="16">
        <v>8.0128205128205104E-3</v>
      </c>
      <c r="BK1462" s="16">
        <v>8.8247955230305597E-3</v>
      </c>
      <c r="BL1462" s="16"/>
      <c r="BM1462" s="16">
        <v>5.0632911392405099E-3</v>
      </c>
      <c r="BN1462" s="16">
        <v>9.0256410256410197E-3</v>
      </c>
      <c r="BO1462" s="16"/>
      <c r="BP1462" s="16">
        <v>4.9668874172185398E-3</v>
      </c>
      <c r="BQ1462" s="16">
        <v>9.2156022288898392E-3</v>
      </c>
    </row>
    <row r="1463" spans="2:69" x14ac:dyDescent="0.25">
      <c r="B1463" t="s">
        <v>68</v>
      </c>
      <c r="C1463" s="16">
        <v>2.5047438330170799E-2</v>
      </c>
      <c r="D1463" s="16">
        <v>1.33928571428571E-2</v>
      </c>
      <c r="E1463" s="16">
        <v>6.9156293222683296E-3</v>
      </c>
      <c r="F1463" s="16">
        <v>9.2879256965944304E-3</v>
      </c>
      <c r="G1463" s="16">
        <v>1.4534883720930199E-2</v>
      </c>
      <c r="H1463" s="16">
        <v>6.06980273141123E-2</v>
      </c>
      <c r="I1463" s="16">
        <v>1.63934426229508E-2</v>
      </c>
      <c r="J1463" s="16">
        <v>3.03030303030303E-2</v>
      </c>
      <c r="K1463" s="16">
        <v>0</v>
      </c>
      <c r="L1463" s="16">
        <v>2.6548672566371698E-2</v>
      </c>
      <c r="M1463" s="16"/>
      <c r="N1463" s="16">
        <v>7.2289156626505993E-2</v>
      </c>
      <c r="O1463" s="16">
        <v>3.1746031746031703E-2</v>
      </c>
      <c r="P1463" s="16">
        <v>2.1495327102803701E-2</v>
      </c>
      <c r="Q1463" s="16">
        <v>1.0583941605839401E-2</v>
      </c>
      <c r="R1463" s="16"/>
      <c r="S1463" s="16">
        <v>5.3231939163498103E-2</v>
      </c>
      <c r="T1463" s="16">
        <v>1.9138755980861202E-2</v>
      </c>
      <c r="U1463" s="16">
        <v>1.0775862068965501E-2</v>
      </c>
      <c r="V1463" s="16">
        <v>3.45508390918065E-2</v>
      </c>
      <c r="W1463" s="16">
        <v>1.4038876889848799E-2</v>
      </c>
      <c r="X1463" s="16">
        <v>5.8252427184466004E-3</v>
      </c>
      <c r="Y1463" s="16">
        <v>1.64179104477612E-2</v>
      </c>
      <c r="Z1463" s="16"/>
      <c r="AA1463" s="16">
        <v>6.5554231227652002E-3</v>
      </c>
      <c r="AB1463" s="16">
        <v>3.3685968819599101E-2</v>
      </c>
      <c r="AC1463" s="16"/>
      <c r="AD1463" s="16">
        <v>4.1843971631205699E-2</v>
      </c>
      <c r="AE1463" s="16">
        <v>1.8911917098445599E-2</v>
      </c>
      <c r="AF1463" s="16"/>
      <c r="AG1463" s="16">
        <v>4.07114624505929E-2</v>
      </c>
      <c r="AH1463" s="16">
        <v>1.0583941605839401E-2</v>
      </c>
      <c r="AI1463" s="16"/>
      <c r="AJ1463" s="16">
        <v>1.76013098649202E-2</v>
      </c>
      <c r="AK1463" s="16">
        <v>3.1482136540502297E-2</v>
      </c>
      <c r="AL1463" s="16"/>
      <c r="AM1463" s="16">
        <v>0.15887850467289699</v>
      </c>
      <c r="AN1463" s="16">
        <v>4.3929712460063899E-2</v>
      </c>
      <c r="AO1463" s="16">
        <v>8.8495575221238902E-3</v>
      </c>
      <c r="AP1463" s="16">
        <v>3.3472803347280298E-3</v>
      </c>
      <c r="AQ1463" s="16"/>
      <c r="AR1463" s="16">
        <v>8.1761006289308193E-3</v>
      </c>
      <c r="AS1463" s="16">
        <v>3.2336956521739103E-2</v>
      </c>
      <c r="AT1463" s="16"/>
      <c r="AU1463" s="16">
        <v>4.6855733662145502E-2</v>
      </c>
      <c r="AV1463" s="16">
        <v>2.10809598564701E-2</v>
      </c>
      <c r="AW1463" s="16"/>
      <c r="AX1463" s="16">
        <v>1.7667844522968199E-2</v>
      </c>
      <c r="AY1463" s="16">
        <v>2.6464600769056799E-2</v>
      </c>
      <c r="AZ1463" s="16"/>
      <c r="BA1463" s="16">
        <v>2.4861878453038701E-2</v>
      </c>
      <c r="BB1463" s="16">
        <v>2.5061124694376501E-2</v>
      </c>
      <c r="BC1463" s="16"/>
      <c r="BD1463" s="16">
        <v>1.78010471204188E-2</v>
      </c>
      <c r="BE1463" s="16">
        <v>2.6651216685979098E-2</v>
      </c>
      <c r="BF1463" s="16"/>
      <c r="BG1463" s="16">
        <v>2.0270270270270299E-2</v>
      </c>
      <c r="BH1463" s="16">
        <v>2.5331724969843199E-2</v>
      </c>
      <c r="BI1463" s="16"/>
      <c r="BJ1463" s="16">
        <v>4.8076923076923097E-3</v>
      </c>
      <c r="BK1463" s="16">
        <v>2.7765820060266899E-2</v>
      </c>
      <c r="BL1463" s="16"/>
      <c r="BM1463" s="16">
        <v>1.5189873417721499E-2</v>
      </c>
      <c r="BN1463" s="16">
        <v>2.58461538461538E-2</v>
      </c>
      <c r="BO1463" s="16"/>
      <c r="BP1463" s="16">
        <v>9.93377483443709E-3</v>
      </c>
      <c r="BQ1463" s="16">
        <v>2.7003857693956301E-2</v>
      </c>
    </row>
    <row r="1464" spans="2:69" x14ac:dyDescent="0.25">
      <c r="C1464" s="16"/>
      <c r="D1464" s="16"/>
      <c r="E1464" s="16"/>
      <c r="F1464" s="16"/>
      <c r="G1464" s="16"/>
      <c r="H1464" s="16"/>
      <c r="I1464" s="16"/>
      <c r="J1464" s="16"/>
      <c r="K1464" s="16"/>
      <c r="L1464" s="16"/>
      <c r="M1464" s="16"/>
      <c r="N1464" s="16"/>
      <c r="O1464" s="16"/>
      <c r="P1464" s="16"/>
      <c r="Q1464" s="16"/>
      <c r="R1464" s="16"/>
      <c r="S1464" s="16"/>
      <c r="T1464" s="16"/>
      <c r="U1464" s="16"/>
      <c r="V1464" s="16"/>
      <c r="W1464" s="16"/>
      <c r="X1464" s="16"/>
      <c r="Y1464" s="16"/>
      <c r="Z1464" s="16"/>
      <c r="AA1464" s="16"/>
      <c r="AB1464" s="16"/>
      <c r="AC1464" s="16"/>
      <c r="AD1464" s="16"/>
      <c r="AE1464" s="16"/>
      <c r="AF1464" s="16"/>
      <c r="AG1464" s="16"/>
      <c r="AH1464" s="16"/>
      <c r="AI1464" s="16"/>
      <c r="AJ1464" s="16"/>
      <c r="AK1464" s="16"/>
      <c r="AL1464" s="16"/>
      <c r="AM1464" s="16"/>
      <c r="AN1464" s="16"/>
      <c r="AO1464" s="16"/>
      <c r="AP1464" s="16"/>
      <c r="AQ1464" s="16"/>
      <c r="AR1464" s="16"/>
      <c r="AS1464" s="16"/>
      <c r="AT1464" s="16"/>
      <c r="AU1464" s="16"/>
      <c r="AV1464" s="16"/>
      <c r="AW1464" s="16"/>
      <c r="AX1464" s="16"/>
      <c r="AY1464" s="16"/>
      <c r="AZ1464" s="16"/>
      <c r="BA1464" s="16"/>
      <c r="BB1464" s="16"/>
      <c r="BC1464" s="16"/>
      <c r="BD1464" s="16"/>
      <c r="BE1464" s="16"/>
      <c r="BF1464" s="16"/>
      <c r="BG1464" s="16"/>
      <c r="BH1464" s="16"/>
      <c r="BI1464" s="16"/>
      <c r="BJ1464" s="16"/>
      <c r="BK1464" s="16"/>
      <c r="BL1464" s="16"/>
      <c r="BM1464" s="16"/>
      <c r="BN1464" s="16"/>
      <c r="BO1464" s="16"/>
      <c r="BP1464" s="16"/>
      <c r="BQ1464" s="16"/>
    </row>
    <row r="1465" spans="2:69" x14ac:dyDescent="0.25">
      <c r="B1465" s="6" t="s">
        <v>672</v>
      </c>
      <c r="C1465" s="16"/>
      <c r="D1465" s="16"/>
      <c r="E1465" s="16"/>
      <c r="F1465" s="16"/>
      <c r="G1465" s="16"/>
      <c r="H1465" s="16"/>
      <c r="I1465" s="16"/>
      <c r="J1465" s="16"/>
      <c r="K1465" s="16"/>
      <c r="L1465" s="16"/>
      <c r="M1465" s="16"/>
      <c r="N1465" s="16"/>
      <c r="O1465" s="16"/>
      <c r="P1465" s="16"/>
      <c r="Q1465" s="16"/>
      <c r="R1465" s="16"/>
      <c r="S1465" s="16"/>
      <c r="T1465" s="16"/>
      <c r="U1465" s="16"/>
      <c r="V1465" s="16"/>
      <c r="W1465" s="16"/>
      <c r="X1465" s="16"/>
      <c r="Y1465" s="16"/>
      <c r="Z1465" s="16"/>
      <c r="AA1465" s="16"/>
      <c r="AB1465" s="16"/>
      <c r="AC1465" s="16"/>
      <c r="AD1465" s="16"/>
      <c r="AE1465" s="16"/>
      <c r="AF1465" s="16"/>
      <c r="AG1465" s="16"/>
      <c r="AH1465" s="16"/>
      <c r="AI1465" s="16"/>
      <c r="AJ1465" s="16"/>
      <c r="AK1465" s="16"/>
      <c r="AL1465" s="16"/>
      <c r="AM1465" s="16"/>
      <c r="AN1465" s="16"/>
      <c r="AO1465" s="16"/>
      <c r="AP1465" s="16"/>
      <c r="AQ1465" s="16"/>
      <c r="AR1465" s="16"/>
      <c r="AS1465" s="16"/>
      <c r="AT1465" s="16"/>
      <c r="AU1465" s="16"/>
      <c r="AV1465" s="16"/>
      <c r="AW1465" s="16"/>
      <c r="AX1465" s="16"/>
      <c r="AY1465" s="16"/>
      <c r="AZ1465" s="16"/>
      <c r="BA1465" s="16"/>
      <c r="BB1465" s="16"/>
      <c r="BC1465" s="16"/>
      <c r="BD1465" s="16"/>
      <c r="BE1465" s="16"/>
      <c r="BF1465" s="16"/>
      <c r="BG1465" s="16"/>
      <c r="BH1465" s="16"/>
      <c r="BI1465" s="16"/>
      <c r="BJ1465" s="16"/>
      <c r="BK1465" s="16"/>
      <c r="BL1465" s="16"/>
      <c r="BM1465" s="16"/>
      <c r="BN1465" s="16"/>
      <c r="BO1465" s="16"/>
      <c r="BP1465" s="16"/>
      <c r="BQ1465" s="16"/>
    </row>
    <row r="1466" spans="2:69" x14ac:dyDescent="0.25">
      <c r="B1466" s="23" t="s">
        <v>70</v>
      </c>
      <c r="C1466" s="16"/>
      <c r="D1466" s="16"/>
      <c r="E1466" s="16"/>
      <c r="F1466" s="16"/>
      <c r="G1466" s="16"/>
      <c r="H1466" s="16"/>
      <c r="I1466" s="16"/>
      <c r="J1466" s="16"/>
      <c r="K1466" s="16"/>
      <c r="L1466" s="16"/>
      <c r="M1466" s="16"/>
      <c r="N1466" s="16"/>
      <c r="O1466" s="16"/>
      <c r="P1466" s="16"/>
      <c r="Q1466" s="16"/>
      <c r="R1466" s="16"/>
      <c r="S1466" s="16"/>
      <c r="T1466" s="16"/>
      <c r="U1466" s="16"/>
      <c r="V1466" s="16"/>
      <c r="W1466" s="16"/>
      <c r="X1466" s="16"/>
      <c r="Y1466" s="16"/>
      <c r="Z1466" s="16"/>
      <c r="AA1466" s="16"/>
      <c r="AB1466" s="16"/>
      <c r="AC1466" s="16"/>
      <c r="AD1466" s="16"/>
      <c r="AE1466" s="16"/>
      <c r="AF1466" s="16"/>
      <c r="AG1466" s="16"/>
      <c r="AH1466" s="16"/>
      <c r="AI1466" s="16"/>
      <c r="AJ1466" s="16"/>
      <c r="AK1466" s="16"/>
      <c r="AL1466" s="16"/>
      <c r="AM1466" s="16"/>
      <c r="AN1466" s="16"/>
      <c r="AO1466" s="16"/>
      <c r="AP1466" s="16"/>
      <c r="AQ1466" s="16"/>
      <c r="AR1466" s="16"/>
      <c r="AS1466" s="16"/>
      <c r="AT1466" s="16"/>
      <c r="AU1466" s="16"/>
      <c r="AV1466" s="16"/>
      <c r="AW1466" s="16"/>
      <c r="AX1466" s="16"/>
      <c r="AY1466" s="16"/>
      <c r="AZ1466" s="16"/>
      <c r="BA1466" s="16"/>
      <c r="BB1466" s="16"/>
      <c r="BC1466" s="16"/>
      <c r="BD1466" s="16"/>
      <c r="BE1466" s="16"/>
      <c r="BF1466" s="16"/>
      <c r="BG1466" s="16"/>
      <c r="BH1466" s="16"/>
      <c r="BI1466" s="16"/>
      <c r="BJ1466" s="16"/>
      <c r="BK1466" s="16"/>
      <c r="BL1466" s="16"/>
      <c r="BM1466" s="16"/>
      <c r="BN1466" s="16"/>
      <c r="BO1466" s="16"/>
      <c r="BP1466" s="16"/>
      <c r="BQ1466" s="16"/>
    </row>
    <row r="1467" spans="2:69" x14ac:dyDescent="0.25">
      <c r="B1467" t="s">
        <v>665</v>
      </c>
      <c r="C1467" s="16">
        <v>0.256925996204934</v>
      </c>
      <c r="D1467" s="16">
        <v>0.36309523809523803</v>
      </c>
      <c r="E1467" s="16">
        <v>0.28492392807745498</v>
      </c>
      <c r="F1467" s="16">
        <v>0.238390092879257</v>
      </c>
      <c r="G1467" s="16">
        <v>0.32122093023255799</v>
      </c>
      <c r="H1467" s="16">
        <v>0.153262518968134</v>
      </c>
      <c r="I1467" s="16">
        <v>0.23833543505674701</v>
      </c>
      <c r="J1467" s="16">
        <v>0.28282828282828298</v>
      </c>
      <c r="K1467" s="16">
        <v>0.38655462184874001</v>
      </c>
      <c r="L1467" s="16">
        <v>0.31858407079646001</v>
      </c>
      <c r="M1467" s="16"/>
      <c r="N1467" s="16">
        <v>0.14096385542168699</v>
      </c>
      <c r="O1467" s="16">
        <v>0.180952380952381</v>
      </c>
      <c r="P1467" s="16">
        <v>0.260747663551402</v>
      </c>
      <c r="Q1467" s="16">
        <v>0.30802919708029203</v>
      </c>
      <c r="R1467" s="16"/>
      <c r="S1467" s="16">
        <v>0.197718631178707</v>
      </c>
      <c r="T1467" s="16">
        <v>0.18421052631578899</v>
      </c>
      <c r="U1467" s="16">
        <v>0.25</v>
      </c>
      <c r="V1467" s="16">
        <v>0.20927936821322801</v>
      </c>
      <c r="W1467" s="16">
        <v>0.26781857451403901</v>
      </c>
      <c r="X1467" s="16">
        <v>0.32330097087378601</v>
      </c>
      <c r="Y1467" s="16">
        <v>0.35970149253731298</v>
      </c>
      <c r="Z1467" s="16"/>
      <c r="AA1467" s="16">
        <v>0.349821215733016</v>
      </c>
      <c r="AB1467" s="16">
        <v>0.213530066815145</v>
      </c>
      <c r="AC1467" s="16"/>
      <c r="AD1467" s="16">
        <v>0.233333333333333</v>
      </c>
      <c r="AE1467" s="16">
        <v>0.26554404145077698</v>
      </c>
      <c r="AF1467" s="16"/>
      <c r="AG1467" s="16">
        <v>0.201581027667984</v>
      </c>
      <c r="AH1467" s="16">
        <v>0.30802919708029203</v>
      </c>
      <c r="AI1467" s="16"/>
      <c r="AJ1467" s="16">
        <v>0.31559557920589398</v>
      </c>
      <c r="AK1467" s="16">
        <v>0.20622568093385199</v>
      </c>
      <c r="AL1467" s="16"/>
      <c r="AM1467" s="16">
        <v>0.11214953271028</v>
      </c>
      <c r="AN1467" s="16">
        <v>0.18849840255591099</v>
      </c>
      <c r="AO1467" s="16">
        <v>0.24054706355591299</v>
      </c>
      <c r="AP1467" s="16">
        <v>0.399163179916318</v>
      </c>
      <c r="AQ1467" s="16"/>
      <c r="AR1467" s="16">
        <v>0.30691823899371101</v>
      </c>
      <c r="AS1467" s="16">
        <v>0.23532608695652199</v>
      </c>
      <c r="AT1467" s="16"/>
      <c r="AU1467" s="16">
        <v>0.27003699136868098</v>
      </c>
      <c r="AV1467" s="16">
        <v>0.254541376990357</v>
      </c>
      <c r="AW1467" s="16"/>
      <c r="AX1467" s="16">
        <v>0.30977620730270899</v>
      </c>
      <c r="AY1467" s="16">
        <v>0.24677674734223001</v>
      </c>
      <c r="AZ1467" s="16"/>
      <c r="BA1467" s="16">
        <v>0.262430939226519</v>
      </c>
      <c r="BB1467" s="16">
        <v>0.25651996740016297</v>
      </c>
      <c r="BC1467" s="16"/>
      <c r="BD1467" s="16">
        <v>0.25445026178010499</v>
      </c>
      <c r="BE1467" s="16">
        <v>0.25747392815759002</v>
      </c>
      <c r="BF1467" s="16"/>
      <c r="BG1467" s="16">
        <v>0.35135135135135098</v>
      </c>
      <c r="BH1467" s="16">
        <v>0.25130679533574601</v>
      </c>
      <c r="BI1467" s="16"/>
      <c r="BJ1467" s="16">
        <v>0.35737179487179499</v>
      </c>
      <c r="BK1467" s="16">
        <v>0.24343521308652599</v>
      </c>
      <c r="BL1467" s="16"/>
      <c r="BM1467" s="16">
        <v>0.354430379746835</v>
      </c>
      <c r="BN1467" s="16">
        <v>0.24902564102564101</v>
      </c>
      <c r="BO1467" s="16"/>
      <c r="BP1467" s="16">
        <v>0.29139072847682101</v>
      </c>
      <c r="BQ1467" s="16">
        <v>0.25246463780540102</v>
      </c>
    </row>
    <row r="1468" spans="2:69" x14ac:dyDescent="0.25">
      <c r="B1468" t="s">
        <v>666</v>
      </c>
      <c r="C1468" s="16">
        <v>0.45047438330170803</v>
      </c>
      <c r="D1468" s="16">
        <v>0.43601190476190499</v>
      </c>
      <c r="E1468" s="16">
        <v>0.45643153526970998</v>
      </c>
      <c r="F1468" s="16">
        <v>0.48142414860681099</v>
      </c>
      <c r="G1468" s="16">
        <v>0.43313953488372098</v>
      </c>
      <c r="H1468" s="16">
        <v>0.46737481031866501</v>
      </c>
      <c r="I1468" s="16">
        <v>0.42875157629256</v>
      </c>
      <c r="J1468" s="16">
        <v>0.39898989898989901</v>
      </c>
      <c r="K1468" s="16">
        <v>0.35294117647058798</v>
      </c>
      <c r="L1468" s="16">
        <v>0.57522123893805299</v>
      </c>
      <c r="M1468" s="16"/>
      <c r="N1468" s="16">
        <v>0.391566265060241</v>
      </c>
      <c r="O1468" s="16">
        <v>0.46984126984127</v>
      </c>
      <c r="P1468" s="16">
        <v>0.45981308411214999</v>
      </c>
      <c r="Q1468" s="16">
        <v>0.46021897810218998</v>
      </c>
      <c r="R1468" s="16"/>
      <c r="S1468" s="16">
        <v>0.40304182509505698</v>
      </c>
      <c r="T1468" s="16">
        <v>0.45933014354066998</v>
      </c>
      <c r="U1468" s="16">
        <v>0.50431034482758597</v>
      </c>
      <c r="V1468" s="16">
        <v>0.42645607107601202</v>
      </c>
      <c r="W1468" s="16">
        <v>0.49892008639308899</v>
      </c>
      <c r="X1468" s="16">
        <v>0.44951456310679599</v>
      </c>
      <c r="Y1468" s="16">
        <v>0.42835820895522397</v>
      </c>
      <c r="Z1468" s="16"/>
      <c r="AA1468" s="16">
        <v>0.44338498212157301</v>
      </c>
      <c r="AB1468" s="16">
        <v>0.45378619153674798</v>
      </c>
      <c r="AC1468" s="16"/>
      <c r="AD1468" s="16">
        <v>0.43333333333333302</v>
      </c>
      <c r="AE1468" s="16">
        <v>0.456735751295337</v>
      </c>
      <c r="AF1468" s="16"/>
      <c r="AG1468" s="16">
        <v>0.43992094861660103</v>
      </c>
      <c r="AH1468" s="16">
        <v>0.46021897810218998</v>
      </c>
      <c r="AI1468" s="16"/>
      <c r="AJ1468" s="16">
        <v>0.44740073679901798</v>
      </c>
      <c r="AK1468" s="16">
        <v>0.45313052706048801</v>
      </c>
      <c r="AL1468" s="16"/>
      <c r="AM1468" s="16">
        <v>0.26479750778816202</v>
      </c>
      <c r="AN1468" s="16">
        <v>0.42332268370607001</v>
      </c>
      <c r="AO1468" s="16">
        <v>0.48592115848752998</v>
      </c>
      <c r="AP1468" s="16">
        <v>0.45439330543933099</v>
      </c>
      <c r="AQ1468" s="16"/>
      <c r="AR1468" s="16">
        <v>0.46540880503144699</v>
      </c>
      <c r="AS1468" s="16">
        <v>0.44402173913043502</v>
      </c>
      <c r="AT1468" s="16"/>
      <c r="AU1468" s="16">
        <v>0.43279901356350198</v>
      </c>
      <c r="AV1468" s="16">
        <v>0.45368916797488201</v>
      </c>
      <c r="AW1468" s="16"/>
      <c r="AX1468" s="16">
        <v>0.43345111896348598</v>
      </c>
      <c r="AY1468" s="16">
        <v>0.45374349694639199</v>
      </c>
      <c r="AZ1468" s="16"/>
      <c r="BA1468" s="16">
        <v>0.46961325966850798</v>
      </c>
      <c r="BB1468" s="16">
        <v>0.44906275468622697</v>
      </c>
      <c r="BC1468" s="16"/>
      <c r="BD1468" s="16">
        <v>0.48691099476439798</v>
      </c>
      <c r="BE1468" s="16">
        <v>0.44241019698725398</v>
      </c>
      <c r="BF1468" s="16"/>
      <c r="BG1468" s="16">
        <v>0.412162162162162</v>
      </c>
      <c r="BH1468" s="16">
        <v>0.45275432247688002</v>
      </c>
      <c r="BI1468" s="16"/>
      <c r="BJ1468" s="16">
        <v>0.45192307692307698</v>
      </c>
      <c r="BK1468" s="16">
        <v>0.45027981058975503</v>
      </c>
      <c r="BL1468" s="16"/>
      <c r="BM1468" s="16">
        <v>0.455696202531646</v>
      </c>
      <c r="BN1468" s="16">
        <v>0.45005128205128198</v>
      </c>
      <c r="BO1468" s="16"/>
      <c r="BP1468" s="16">
        <v>0.46854304635761601</v>
      </c>
      <c r="BQ1468" s="16">
        <v>0.44813544792113202</v>
      </c>
    </row>
    <row r="1469" spans="2:69" x14ac:dyDescent="0.25">
      <c r="B1469" t="s">
        <v>667</v>
      </c>
      <c r="C1469" s="16">
        <v>0.206641366223909</v>
      </c>
      <c r="D1469" s="16">
        <v>0.139880952380952</v>
      </c>
      <c r="E1469" s="16">
        <v>0.20885200553250299</v>
      </c>
      <c r="F1469" s="16">
        <v>0.22600619195046401</v>
      </c>
      <c r="G1469" s="16">
        <v>0.17441860465116299</v>
      </c>
      <c r="H1469" s="16">
        <v>0.25644916540212398</v>
      </c>
      <c r="I1469" s="16">
        <v>0.204287515762926</v>
      </c>
      <c r="J1469" s="16">
        <v>0.22727272727272699</v>
      </c>
      <c r="K1469" s="16">
        <v>0.21008403361344499</v>
      </c>
      <c r="L1469" s="16">
        <v>7.0796460176991094E-2</v>
      </c>
      <c r="M1469" s="16"/>
      <c r="N1469" s="16">
        <v>0.30722891566265098</v>
      </c>
      <c r="O1469" s="16">
        <v>0.24761904761904799</v>
      </c>
      <c r="P1469" s="16">
        <v>0.199065420560748</v>
      </c>
      <c r="Q1469" s="16">
        <v>0.16970802919708</v>
      </c>
      <c r="R1469" s="16"/>
      <c r="S1469" s="16">
        <v>0.26425855513308</v>
      </c>
      <c r="T1469" s="16">
        <v>0.25119617224880397</v>
      </c>
      <c r="U1469" s="16">
        <v>0.15086206896551699</v>
      </c>
      <c r="V1469" s="16">
        <v>0.26357354392892401</v>
      </c>
      <c r="W1469" s="16">
        <v>0.18250539956803499</v>
      </c>
      <c r="X1469" s="16">
        <v>0.167961165048544</v>
      </c>
      <c r="Y1469" s="16">
        <v>0.16268656716417901</v>
      </c>
      <c r="Z1469" s="16"/>
      <c r="AA1469" s="16">
        <v>0.154946364719905</v>
      </c>
      <c r="AB1469" s="16">
        <v>0.230790645879733</v>
      </c>
      <c r="AC1469" s="16"/>
      <c r="AD1469" s="16">
        <v>0.22340425531914901</v>
      </c>
      <c r="AE1469" s="16">
        <v>0.200518134715026</v>
      </c>
      <c r="AF1469" s="16"/>
      <c r="AG1469" s="16">
        <v>0.246640316205534</v>
      </c>
      <c r="AH1469" s="16">
        <v>0.16970802919708</v>
      </c>
      <c r="AI1469" s="16"/>
      <c r="AJ1469" s="16">
        <v>0.175194433074089</v>
      </c>
      <c r="AK1469" s="16">
        <v>0.233816766890697</v>
      </c>
      <c r="AL1469" s="16"/>
      <c r="AM1469" s="16">
        <v>0.32087227414330199</v>
      </c>
      <c r="AN1469" s="16">
        <v>0.26198083067092698</v>
      </c>
      <c r="AO1469" s="16">
        <v>0.20876910699919499</v>
      </c>
      <c r="AP1469" s="16">
        <v>0.115481171548117</v>
      </c>
      <c r="AQ1469" s="16"/>
      <c r="AR1469" s="16">
        <v>0.16918238993710699</v>
      </c>
      <c r="AS1469" s="16">
        <v>0.22282608695652201</v>
      </c>
      <c r="AT1469" s="16"/>
      <c r="AU1469" s="16">
        <v>0.19482120838471001</v>
      </c>
      <c r="AV1469" s="16">
        <v>0.20879120879120899</v>
      </c>
      <c r="AW1469" s="16"/>
      <c r="AX1469" s="16">
        <v>0.190812720848057</v>
      </c>
      <c r="AY1469" s="16">
        <v>0.20968106763175801</v>
      </c>
      <c r="AZ1469" s="16"/>
      <c r="BA1469" s="16">
        <v>0.17679558011049701</v>
      </c>
      <c r="BB1469" s="16">
        <v>0.20884270578647099</v>
      </c>
      <c r="BC1469" s="16"/>
      <c r="BD1469" s="16">
        <v>0.18534031413612601</v>
      </c>
      <c r="BE1469" s="16">
        <v>0.21135573580532999</v>
      </c>
      <c r="BF1469" s="16"/>
      <c r="BG1469" s="16">
        <v>0.16554054054054099</v>
      </c>
      <c r="BH1469" s="16">
        <v>0.209087253719341</v>
      </c>
      <c r="BI1469" s="16"/>
      <c r="BJ1469" s="16">
        <v>0.12980769230769201</v>
      </c>
      <c r="BK1469" s="16">
        <v>0.21696082651743401</v>
      </c>
      <c r="BL1469" s="16"/>
      <c r="BM1469" s="16">
        <v>0.13417721518987299</v>
      </c>
      <c r="BN1469" s="16">
        <v>0.21251282051282</v>
      </c>
      <c r="BO1469" s="16"/>
      <c r="BP1469" s="16">
        <v>0.17052980132450299</v>
      </c>
      <c r="BQ1469" s="16">
        <v>0.21131590227175301</v>
      </c>
    </row>
    <row r="1470" spans="2:69" x14ac:dyDescent="0.25">
      <c r="B1470" t="s">
        <v>668</v>
      </c>
      <c r="C1470" s="16">
        <v>4.4971537001897502E-2</v>
      </c>
      <c r="D1470" s="16">
        <v>4.3154761904761897E-2</v>
      </c>
      <c r="E1470" s="16">
        <v>4.1493775933609998E-2</v>
      </c>
      <c r="F1470" s="16">
        <v>2.4767801857585099E-2</v>
      </c>
      <c r="G1470" s="16">
        <v>4.5058139534883697E-2</v>
      </c>
      <c r="H1470" s="16">
        <v>3.5660091047041001E-2</v>
      </c>
      <c r="I1470" s="16">
        <v>8.4489281210592695E-2</v>
      </c>
      <c r="J1470" s="16">
        <v>5.5555555555555601E-2</v>
      </c>
      <c r="K1470" s="16">
        <v>3.3613445378151301E-2</v>
      </c>
      <c r="L1470" s="16">
        <v>1.7699115044247801E-2</v>
      </c>
      <c r="M1470" s="16"/>
      <c r="N1470" s="16">
        <v>6.1445783132530102E-2</v>
      </c>
      <c r="O1470" s="16">
        <v>5.8730158730158702E-2</v>
      </c>
      <c r="P1470" s="16">
        <v>4.1121495327102797E-2</v>
      </c>
      <c r="Q1470" s="16">
        <v>3.8321167883211701E-2</v>
      </c>
      <c r="R1470" s="16"/>
      <c r="S1470" s="16">
        <v>5.5133079847908703E-2</v>
      </c>
      <c r="T1470" s="16">
        <v>7.4162679425837305E-2</v>
      </c>
      <c r="U1470" s="16">
        <v>6.4655172413793094E-2</v>
      </c>
      <c r="V1470" s="16">
        <v>4.4422507403751199E-2</v>
      </c>
      <c r="W1470" s="16">
        <v>2.4838012958963301E-2</v>
      </c>
      <c r="X1470" s="16">
        <v>4.0776699029126201E-2</v>
      </c>
      <c r="Y1470" s="16">
        <v>2.53731343283582E-2</v>
      </c>
      <c r="Z1470" s="16"/>
      <c r="AA1470" s="16">
        <v>3.9332538736591198E-2</v>
      </c>
      <c r="AB1470" s="16">
        <v>4.7605790645879699E-2</v>
      </c>
      <c r="AC1470" s="16"/>
      <c r="AD1470" s="16">
        <v>5.0354609929077997E-2</v>
      </c>
      <c r="AE1470" s="16">
        <v>4.3005181347150298E-2</v>
      </c>
      <c r="AF1470" s="16"/>
      <c r="AG1470" s="16">
        <v>5.21739130434783E-2</v>
      </c>
      <c r="AH1470" s="16">
        <v>3.8321167883211701E-2</v>
      </c>
      <c r="AI1470" s="16"/>
      <c r="AJ1470" s="16">
        <v>3.56119525173966E-2</v>
      </c>
      <c r="AK1470" s="16">
        <v>5.3059780686239802E-2</v>
      </c>
      <c r="AL1470" s="16"/>
      <c r="AM1470" s="16">
        <v>7.7881619937694699E-2</v>
      </c>
      <c r="AN1470" s="16">
        <v>5.9904153354632603E-2</v>
      </c>
      <c r="AO1470" s="16">
        <v>4.4247787610619503E-2</v>
      </c>
      <c r="AP1470" s="16">
        <v>2.25941422594142E-2</v>
      </c>
      <c r="AQ1470" s="16"/>
      <c r="AR1470" s="16">
        <v>4.0251572327044002E-2</v>
      </c>
      <c r="AS1470" s="16">
        <v>4.7010869565217397E-2</v>
      </c>
      <c r="AT1470" s="16"/>
      <c r="AU1470" s="16">
        <v>5.05548705302096E-2</v>
      </c>
      <c r="AV1470" s="16">
        <v>4.3956043956044001E-2</v>
      </c>
      <c r="AW1470" s="16"/>
      <c r="AX1470" s="16">
        <v>3.7691401648998799E-2</v>
      </c>
      <c r="AY1470" s="16">
        <v>4.6369599638090897E-2</v>
      </c>
      <c r="AZ1470" s="16"/>
      <c r="BA1470" s="16">
        <v>5.24861878453039E-2</v>
      </c>
      <c r="BB1470" s="16">
        <v>4.4417277913610401E-2</v>
      </c>
      <c r="BC1470" s="16"/>
      <c r="BD1470" s="16">
        <v>4.2931937172774902E-2</v>
      </c>
      <c r="BE1470" s="16">
        <v>4.5422943221320997E-2</v>
      </c>
      <c r="BF1470" s="16"/>
      <c r="BG1470" s="16">
        <v>3.7162162162162199E-2</v>
      </c>
      <c r="BH1470" s="16">
        <v>4.5436268596702897E-2</v>
      </c>
      <c r="BI1470" s="16"/>
      <c r="BJ1470" s="16">
        <v>4.6474358974358997E-2</v>
      </c>
      <c r="BK1470" s="16">
        <v>4.4769694360740402E-2</v>
      </c>
      <c r="BL1470" s="16"/>
      <c r="BM1470" s="16">
        <v>3.5443037974683497E-2</v>
      </c>
      <c r="BN1470" s="16">
        <v>4.5743589743589698E-2</v>
      </c>
      <c r="BO1470" s="16"/>
      <c r="BP1470" s="16">
        <v>5.1324503311258297E-2</v>
      </c>
      <c r="BQ1470" s="16">
        <v>4.4149164166309499E-2</v>
      </c>
    </row>
    <row r="1471" spans="2:69" x14ac:dyDescent="0.25">
      <c r="B1471" t="s">
        <v>669</v>
      </c>
      <c r="C1471" s="16">
        <v>1.48007590132827E-2</v>
      </c>
      <c r="D1471" s="16">
        <v>5.9523809523809503E-3</v>
      </c>
      <c r="E1471" s="16">
        <v>4.1493775933610002E-3</v>
      </c>
      <c r="F1471" s="16">
        <v>1.3931888544891601E-2</v>
      </c>
      <c r="G1471" s="16">
        <v>1.4534883720930199E-2</v>
      </c>
      <c r="H1471" s="16">
        <v>2.2003034901365699E-2</v>
      </c>
      <c r="I1471" s="16">
        <v>2.3959646910466599E-2</v>
      </c>
      <c r="J1471" s="16">
        <v>1.01010101010101E-2</v>
      </c>
      <c r="K1471" s="16">
        <v>8.4033613445378096E-3</v>
      </c>
      <c r="L1471" s="16">
        <v>8.8495575221238902E-3</v>
      </c>
      <c r="M1471" s="16"/>
      <c r="N1471" s="16">
        <v>3.2530120481927702E-2</v>
      </c>
      <c r="O1471" s="16">
        <v>9.5238095238095195E-3</v>
      </c>
      <c r="P1471" s="16">
        <v>1.5887850467289698E-2</v>
      </c>
      <c r="Q1471" s="16">
        <v>1.02189781021898E-2</v>
      </c>
      <c r="R1471" s="16"/>
      <c r="S1471" s="16">
        <v>2.85171102661597E-2</v>
      </c>
      <c r="T1471" s="16">
        <v>1.43540669856459E-2</v>
      </c>
      <c r="U1471" s="16">
        <v>1.72413793103448E-2</v>
      </c>
      <c r="V1471" s="16">
        <v>1.8756169792695E-2</v>
      </c>
      <c r="W1471" s="16">
        <v>1.07991360691145E-2</v>
      </c>
      <c r="X1471" s="16">
        <v>1.1650485436893201E-2</v>
      </c>
      <c r="Y1471" s="16">
        <v>7.4626865671641798E-3</v>
      </c>
      <c r="Z1471" s="16"/>
      <c r="AA1471" s="16">
        <v>8.3432657926102508E-3</v>
      </c>
      <c r="AB1471" s="16">
        <v>1.7817371937639201E-2</v>
      </c>
      <c r="AC1471" s="16"/>
      <c r="AD1471" s="16">
        <v>1.48936170212766E-2</v>
      </c>
      <c r="AE1471" s="16">
        <v>1.47668393782383E-2</v>
      </c>
      <c r="AF1471" s="16"/>
      <c r="AG1471" s="16">
        <v>1.97628458498024E-2</v>
      </c>
      <c r="AH1471" s="16">
        <v>1.02189781021898E-2</v>
      </c>
      <c r="AI1471" s="16"/>
      <c r="AJ1471" s="16">
        <v>1.0233319688907099E-2</v>
      </c>
      <c r="AK1471" s="16">
        <v>1.8747789175804701E-2</v>
      </c>
      <c r="AL1471" s="16"/>
      <c r="AM1471" s="16">
        <v>5.9190031152648002E-2</v>
      </c>
      <c r="AN1471" s="16">
        <v>2.23642172523962E-2</v>
      </c>
      <c r="AO1471" s="16">
        <v>1.0458567980691899E-2</v>
      </c>
      <c r="AP1471" s="16">
        <v>4.1841004184100397E-3</v>
      </c>
      <c r="AQ1471" s="16"/>
      <c r="AR1471" s="16">
        <v>8.1761006289308193E-3</v>
      </c>
      <c r="AS1471" s="16">
        <v>1.7663043478260899E-2</v>
      </c>
      <c r="AT1471" s="16"/>
      <c r="AU1471" s="16">
        <v>1.1097410604192399E-2</v>
      </c>
      <c r="AV1471" s="16">
        <v>1.5474321596770599E-2</v>
      </c>
      <c r="AW1471" s="16"/>
      <c r="AX1471" s="16">
        <v>1.06007067137809E-2</v>
      </c>
      <c r="AY1471" s="16">
        <v>1.5607328658674501E-2</v>
      </c>
      <c r="AZ1471" s="16"/>
      <c r="BA1471" s="16">
        <v>1.38121546961326E-2</v>
      </c>
      <c r="BB1471" s="16">
        <v>1.4873675631621799E-2</v>
      </c>
      <c r="BC1471" s="16"/>
      <c r="BD1471" s="16">
        <v>1.04712041884817E-2</v>
      </c>
      <c r="BE1471" s="16">
        <v>1.5758980301274601E-2</v>
      </c>
      <c r="BF1471" s="16"/>
      <c r="BG1471" s="16">
        <v>1.35135135135135E-2</v>
      </c>
      <c r="BH1471" s="16">
        <v>1.48773622838762E-2</v>
      </c>
      <c r="BI1471" s="16"/>
      <c r="BJ1471" s="16">
        <v>6.41025641025641E-3</v>
      </c>
      <c r="BK1471" s="16">
        <v>1.5927679724494201E-2</v>
      </c>
      <c r="BL1471" s="16"/>
      <c r="BM1471" s="16">
        <v>5.0632911392405099E-3</v>
      </c>
      <c r="BN1471" s="16">
        <v>1.5589743589743601E-2</v>
      </c>
      <c r="BO1471" s="16"/>
      <c r="BP1471" s="16">
        <v>1.3245033112582801E-2</v>
      </c>
      <c r="BQ1471" s="16">
        <v>1.5002143163309001E-2</v>
      </c>
    </row>
    <row r="1472" spans="2:69" x14ac:dyDescent="0.25">
      <c r="B1472" t="s">
        <v>68</v>
      </c>
      <c r="C1472" s="16">
        <v>2.6185958254269399E-2</v>
      </c>
      <c r="D1472" s="16">
        <v>1.1904761904761901E-2</v>
      </c>
      <c r="E1472" s="16">
        <v>4.1493775933610002E-3</v>
      </c>
      <c r="F1472" s="16">
        <v>1.54798761609907E-2</v>
      </c>
      <c r="G1472" s="16">
        <v>1.16279069767442E-2</v>
      </c>
      <c r="H1472" s="16">
        <v>6.5250379362670696E-2</v>
      </c>
      <c r="I1472" s="16">
        <v>2.0176544766708701E-2</v>
      </c>
      <c r="J1472" s="16">
        <v>2.5252525252525301E-2</v>
      </c>
      <c r="K1472" s="16">
        <v>8.4033613445378096E-3</v>
      </c>
      <c r="L1472" s="16">
        <v>8.8495575221238902E-3</v>
      </c>
      <c r="M1472" s="16"/>
      <c r="N1472" s="16">
        <v>6.6265060240963902E-2</v>
      </c>
      <c r="O1472" s="16">
        <v>3.3333333333333298E-2</v>
      </c>
      <c r="P1472" s="16">
        <v>2.33644859813084E-2</v>
      </c>
      <c r="Q1472" s="16">
        <v>1.35036496350365E-2</v>
      </c>
      <c r="R1472" s="16"/>
      <c r="S1472" s="16">
        <v>5.1330798479087503E-2</v>
      </c>
      <c r="T1472" s="16">
        <v>1.67464114832536E-2</v>
      </c>
      <c r="U1472" s="16">
        <v>1.29310344827586E-2</v>
      </c>
      <c r="V1472" s="16">
        <v>3.7512339585389902E-2</v>
      </c>
      <c r="W1472" s="16">
        <v>1.51187904967603E-2</v>
      </c>
      <c r="X1472" s="16">
        <v>6.7961165048543697E-3</v>
      </c>
      <c r="Y1472" s="16">
        <v>1.64179104477612E-2</v>
      </c>
      <c r="Z1472" s="16"/>
      <c r="AA1472" s="16">
        <v>4.1716328963051297E-3</v>
      </c>
      <c r="AB1472" s="16">
        <v>3.6469933184855197E-2</v>
      </c>
      <c r="AC1472" s="16"/>
      <c r="AD1472" s="16">
        <v>4.4680851063829803E-2</v>
      </c>
      <c r="AE1472" s="16">
        <v>1.9430051813471499E-2</v>
      </c>
      <c r="AF1472" s="16"/>
      <c r="AG1472" s="16">
        <v>3.9920948616600803E-2</v>
      </c>
      <c r="AH1472" s="16">
        <v>1.35036496350365E-2</v>
      </c>
      <c r="AI1472" s="16"/>
      <c r="AJ1472" s="16">
        <v>1.5963978714695001E-2</v>
      </c>
      <c r="AK1472" s="16">
        <v>3.5019455252918302E-2</v>
      </c>
      <c r="AL1472" s="16"/>
      <c r="AM1472" s="16">
        <v>0.16510903426791301</v>
      </c>
      <c r="AN1472" s="16">
        <v>4.3929712460063899E-2</v>
      </c>
      <c r="AO1472" s="16">
        <v>1.00563153660499E-2</v>
      </c>
      <c r="AP1472" s="16">
        <v>4.1841004184100397E-3</v>
      </c>
      <c r="AQ1472" s="16"/>
      <c r="AR1472" s="16">
        <v>1.0062893081761001E-2</v>
      </c>
      <c r="AS1472" s="16">
        <v>3.3152173913043502E-2</v>
      </c>
      <c r="AT1472" s="16"/>
      <c r="AU1472" s="16">
        <v>4.0690505548705298E-2</v>
      </c>
      <c r="AV1472" s="16">
        <v>2.35478806907378E-2</v>
      </c>
      <c r="AW1472" s="16"/>
      <c r="AX1472" s="16">
        <v>1.7667844522968199E-2</v>
      </c>
      <c r="AY1472" s="16">
        <v>2.7821759782854599E-2</v>
      </c>
      <c r="AZ1472" s="16"/>
      <c r="BA1472" s="16">
        <v>2.4861878453038701E-2</v>
      </c>
      <c r="BB1472" s="16">
        <v>2.6283618581907101E-2</v>
      </c>
      <c r="BC1472" s="16"/>
      <c r="BD1472" s="16">
        <v>1.9895287958115199E-2</v>
      </c>
      <c r="BE1472" s="16">
        <v>2.7578215527230599E-2</v>
      </c>
      <c r="BF1472" s="16"/>
      <c r="BG1472" s="16">
        <v>2.0270270270270299E-2</v>
      </c>
      <c r="BH1472" s="16">
        <v>2.6537997587454801E-2</v>
      </c>
      <c r="BI1472" s="16"/>
      <c r="BJ1472" s="16">
        <v>8.0128205128205104E-3</v>
      </c>
      <c r="BK1472" s="16">
        <v>2.86267757210504E-2</v>
      </c>
      <c r="BL1472" s="16"/>
      <c r="BM1472" s="16">
        <v>1.5189873417721499E-2</v>
      </c>
      <c r="BN1472" s="16">
        <v>2.7076923076923099E-2</v>
      </c>
      <c r="BO1472" s="16"/>
      <c r="BP1472" s="16">
        <v>4.9668874172185398E-3</v>
      </c>
      <c r="BQ1472" s="16">
        <v>2.8932704672096E-2</v>
      </c>
    </row>
    <row r="1473" spans="2:69" x14ac:dyDescent="0.25">
      <c r="C1473" s="16"/>
      <c r="D1473" s="16"/>
      <c r="E1473" s="16"/>
      <c r="F1473" s="16"/>
      <c r="G1473" s="16"/>
      <c r="H1473" s="16"/>
      <c r="I1473" s="16"/>
      <c r="J1473" s="16"/>
      <c r="K1473" s="16"/>
      <c r="L1473" s="16"/>
      <c r="M1473" s="16"/>
      <c r="N1473" s="16"/>
      <c r="O1473" s="16"/>
      <c r="P1473" s="16"/>
      <c r="Q1473" s="16"/>
      <c r="R1473" s="16"/>
      <c r="S1473" s="16"/>
      <c r="T1473" s="16"/>
      <c r="U1473" s="16"/>
      <c r="V1473" s="16"/>
      <c r="W1473" s="16"/>
      <c r="X1473" s="16"/>
      <c r="Y1473" s="16"/>
      <c r="Z1473" s="16"/>
      <c r="AA1473" s="16"/>
      <c r="AB1473" s="16"/>
      <c r="AC1473" s="16"/>
      <c r="AD1473" s="16"/>
      <c r="AE1473" s="16"/>
      <c r="AF1473" s="16"/>
      <c r="AG1473" s="16"/>
      <c r="AH1473" s="16"/>
      <c r="AI1473" s="16"/>
      <c r="AJ1473" s="16"/>
      <c r="AK1473" s="16"/>
      <c r="AL1473" s="16"/>
      <c r="AM1473" s="16"/>
      <c r="AN1473" s="16"/>
      <c r="AO1473" s="16"/>
      <c r="AP1473" s="16"/>
      <c r="AQ1473" s="16"/>
      <c r="AR1473" s="16"/>
      <c r="AS1473" s="16"/>
      <c r="AT1473" s="16"/>
      <c r="AU1473" s="16"/>
      <c r="AV1473" s="16"/>
      <c r="AW1473" s="16"/>
      <c r="AX1473" s="16"/>
      <c r="AY1473" s="16"/>
      <c r="AZ1473" s="16"/>
      <c r="BA1473" s="16"/>
      <c r="BB1473" s="16"/>
      <c r="BC1473" s="16"/>
      <c r="BD1473" s="16"/>
      <c r="BE1473" s="16"/>
      <c r="BF1473" s="16"/>
      <c r="BG1473" s="16"/>
      <c r="BH1473" s="16"/>
      <c r="BI1473" s="16"/>
      <c r="BJ1473" s="16"/>
      <c r="BK1473" s="16"/>
      <c r="BL1473" s="16"/>
      <c r="BM1473" s="16"/>
      <c r="BN1473" s="16"/>
      <c r="BO1473" s="16"/>
      <c r="BP1473" s="16"/>
      <c r="BQ1473" s="16"/>
    </row>
    <row r="1474" spans="2:69" x14ac:dyDescent="0.25">
      <c r="B1474" s="6" t="s">
        <v>673</v>
      </c>
      <c r="C1474" s="16"/>
      <c r="D1474" s="16"/>
      <c r="E1474" s="16"/>
      <c r="F1474" s="16"/>
      <c r="G1474" s="16"/>
      <c r="H1474" s="16"/>
      <c r="I1474" s="16"/>
      <c r="J1474" s="16"/>
      <c r="K1474" s="16"/>
      <c r="L1474" s="16"/>
      <c r="M1474" s="16"/>
      <c r="N1474" s="16"/>
      <c r="O1474" s="16"/>
      <c r="P1474" s="16"/>
      <c r="Q1474" s="16"/>
      <c r="R1474" s="16"/>
      <c r="S1474" s="16"/>
      <c r="T1474" s="16"/>
      <c r="U1474" s="16"/>
      <c r="V1474" s="16"/>
      <c r="W1474" s="16"/>
      <c r="X1474" s="16"/>
      <c r="Y1474" s="16"/>
      <c r="Z1474" s="16"/>
      <c r="AA1474" s="16"/>
      <c r="AB1474" s="16"/>
      <c r="AC1474" s="16"/>
      <c r="AD1474" s="16"/>
      <c r="AE1474" s="16"/>
      <c r="AF1474" s="16"/>
      <c r="AG1474" s="16"/>
      <c r="AH1474" s="16"/>
      <c r="AI1474" s="16"/>
      <c r="AJ1474" s="16"/>
      <c r="AK1474" s="16"/>
      <c r="AL1474" s="16"/>
      <c r="AM1474" s="16"/>
      <c r="AN1474" s="16"/>
      <c r="AO1474" s="16"/>
      <c r="AP1474" s="16"/>
      <c r="AQ1474" s="16"/>
      <c r="AR1474" s="16"/>
      <c r="AS1474" s="16"/>
      <c r="AT1474" s="16"/>
      <c r="AU1474" s="16"/>
      <c r="AV1474" s="16"/>
      <c r="AW1474" s="16"/>
      <c r="AX1474" s="16"/>
      <c r="AY1474" s="16"/>
      <c r="AZ1474" s="16"/>
      <c r="BA1474" s="16"/>
      <c r="BB1474" s="16"/>
      <c r="BC1474" s="16"/>
      <c r="BD1474" s="16"/>
      <c r="BE1474" s="16"/>
      <c r="BF1474" s="16"/>
      <c r="BG1474" s="16"/>
      <c r="BH1474" s="16"/>
      <c r="BI1474" s="16"/>
      <c r="BJ1474" s="16"/>
      <c r="BK1474" s="16"/>
      <c r="BL1474" s="16"/>
      <c r="BM1474" s="16"/>
      <c r="BN1474" s="16"/>
      <c r="BO1474" s="16"/>
      <c r="BP1474" s="16"/>
      <c r="BQ1474" s="16"/>
    </row>
    <row r="1475" spans="2:69" x14ac:dyDescent="0.25">
      <c r="B1475" s="23" t="s">
        <v>70</v>
      </c>
      <c r="C1475" s="16"/>
      <c r="D1475" s="16"/>
      <c r="E1475" s="16"/>
      <c r="F1475" s="16"/>
      <c r="G1475" s="16"/>
      <c r="H1475" s="16"/>
      <c r="I1475" s="16"/>
      <c r="J1475" s="16"/>
      <c r="K1475" s="16"/>
      <c r="L1475" s="16"/>
      <c r="M1475" s="16"/>
      <c r="N1475" s="16"/>
      <c r="O1475" s="16"/>
      <c r="P1475" s="16"/>
      <c r="Q1475" s="16"/>
      <c r="R1475" s="16"/>
      <c r="S1475" s="16"/>
      <c r="T1475" s="16"/>
      <c r="U1475" s="16"/>
      <c r="V1475" s="16"/>
      <c r="W1475" s="16"/>
      <c r="X1475" s="16"/>
      <c r="Y1475" s="16"/>
      <c r="Z1475" s="16"/>
      <c r="AA1475" s="16"/>
      <c r="AB1475" s="16"/>
      <c r="AC1475" s="16"/>
      <c r="AD1475" s="16"/>
      <c r="AE1475" s="16"/>
      <c r="AF1475" s="16"/>
      <c r="AG1475" s="16"/>
      <c r="AH1475" s="16"/>
      <c r="AI1475" s="16"/>
      <c r="AJ1475" s="16"/>
      <c r="AK1475" s="16"/>
      <c r="AL1475" s="16"/>
      <c r="AM1475" s="16"/>
      <c r="AN1475" s="16"/>
      <c r="AO1475" s="16"/>
      <c r="AP1475" s="16"/>
      <c r="AQ1475" s="16"/>
      <c r="AR1475" s="16"/>
      <c r="AS1475" s="16"/>
      <c r="AT1475" s="16"/>
      <c r="AU1475" s="16"/>
      <c r="AV1475" s="16"/>
      <c r="AW1475" s="16"/>
      <c r="AX1475" s="16"/>
      <c r="AY1475" s="16"/>
      <c r="AZ1475" s="16"/>
      <c r="BA1475" s="16"/>
      <c r="BB1475" s="16"/>
      <c r="BC1475" s="16"/>
      <c r="BD1475" s="16"/>
      <c r="BE1475" s="16"/>
      <c r="BF1475" s="16"/>
      <c r="BG1475" s="16"/>
      <c r="BH1475" s="16"/>
      <c r="BI1475" s="16"/>
      <c r="BJ1475" s="16"/>
      <c r="BK1475" s="16"/>
      <c r="BL1475" s="16"/>
      <c r="BM1475" s="16"/>
      <c r="BN1475" s="16"/>
      <c r="BO1475" s="16"/>
      <c r="BP1475" s="16"/>
      <c r="BQ1475" s="16"/>
    </row>
    <row r="1476" spans="2:69" x14ac:dyDescent="0.25">
      <c r="B1476" t="s">
        <v>665</v>
      </c>
      <c r="C1476" s="16">
        <v>0.24155597722960201</v>
      </c>
      <c r="D1476" s="16">
        <v>0.27678571428571402</v>
      </c>
      <c r="E1476" s="16">
        <v>0.24757952973720601</v>
      </c>
      <c r="F1476" s="16">
        <v>0.222910216718266</v>
      </c>
      <c r="G1476" s="16">
        <v>0.32558139534883701</v>
      </c>
      <c r="H1476" s="16">
        <v>0.141122913505311</v>
      </c>
      <c r="I1476" s="16">
        <v>0.27490542244640598</v>
      </c>
      <c r="J1476" s="16">
        <v>0.28282828282828298</v>
      </c>
      <c r="K1476" s="16">
        <v>0.378151260504202</v>
      </c>
      <c r="L1476" s="16">
        <v>0.30973451327433599</v>
      </c>
      <c r="M1476" s="16"/>
      <c r="N1476" s="16">
        <v>0.131325301204819</v>
      </c>
      <c r="O1476" s="16">
        <v>0.16666666666666699</v>
      </c>
      <c r="P1476" s="16">
        <v>0.23084112149532701</v>
      </c>
      <c r="Q1476" s="16">
        <v>0.29635036496350398</v>
      </c>
      <c r="R1476" s="16"/>
      <c r="S1476" s="16">
        <v>0.18821292775665399</v>
      </c>
      <c r="T1476" s="16">
        <v>0.21531100478468901</v>
      </c>
      <c r="U1476" s="16">
        <v>0.23491379310344801</v>
      </c>
      <c r="V1476" s="16">
        <v>0.16979269496544899</v>
      </c>
      <c r="W1476" s="16">
        <v>0.26133909287257001</v>
      </c>
      <c r="X1476" s="16">
        <v>0.27669902912621402</v>
      </c>
      <c r="Y1476" s="16">
        <v>0.37313432835820898</v>
      </c>
      <c r="Z1476" s="16"/>
      <c r="AA1476" s="16">
        <v>0.32657926102502999</v>
      </c>
      <c r="AB1476" s="16">
        <v>0.20183741648106901</v>
      </c>
      <c r="AC1476" s="16"/>
      <c r="AD1476" s="16">
        <v>0.209219858156028</v>
      </c>
      <c r="AE1476" s="16">
        <v>0.25336787564766799</v>
      </c>
      <c r="AF1476" s="16"/>
      <c r="AG1476" s="16">
        <v>0.18221343873517801</v>
      </c>
      <c r="AH1476" s="16">
        <v>0.29635036496350398</v>
      </c>
      <c r="AI1476" s="16"/>
      <c r="AJ1476" s="16">
        <v>0.30413426115431802</v>
      </c>
      <c r="AK1476" s="16">
        <v>0.18747789175804699</v>
      </c>
      <c r="AL1476" s="16"/>
      <c r="AM1476" s="16">
        <v>0.11214953271028</v>
      </c>
      <c r="AN1476" s="16">
        <v>0.16853035143770001</v>
      </c>
      <c r="AO1476" s="16">
        <v>0.22526146419951701</v>
      </c>
      <c r="AP1476" s="16">
        <v>0.38326359832635998</v>
      </c>
      <c r="AQ1476" s="16"/>
      <c r="AR1476" s="16">
        <v>0.31446540880503099</v>
      </c>
      <c r="AS1476" s="16">
        <v>0.21005434782608701</v>
      </c>
      <c r="AT1476" s="16"/>
      <c r="AU1476" s="16">
        <v>0.25277435265104797</v>
      </c>
      <c r="AV1476" s="16">
        <v>0.239515586454362</v>
      </c>
      <c r="AW1476" s="16"/>
      <c r="AX1476" s="16">
        <v>0.292108362779741</v>
      </c>
      <c r="AY1476" s="16">
        <v>0.23184799819045501</v>
      </c>
      <c r="AZ1476" s="16"/>
      <c r="BA1476" s="16">
        <v>0.25138121546961301</v>
      </c>
      <c r="BB1476" s="16">
        <v>0.240831295843521</v>
      </c>
      <c r="BC1476" s="16"/>
      <c r="BD1476" s="16">
        <v>0.22408376963350801</v>
      </c>
      <c r="BE1476" s="16">
        <v>0.24542294322132099</v>
      </c>
      <c r="BF1476" s="16"/>
      <c r="BG1476" s="16">
        <v>0.31081081081081102</v>
      </c>
      <c r="BH1476" s="16">
        <v>0.237434660233213</v>
      </c>
      <c r="BI1476" s="16"/>
      <c r="BJ1476" s="16">
        <v>0.38461538461538503</v>
      </c>
      <c r="BK1476" s="16">
        <v>0.22234179939733101</v>
      </c>
      <c r="BL1476" s="16"/>
      <c r="BM1476" s="16">
        <v>0.34430379746835399</v>
      </c>
      <c r="BN1476" s="16">
        <v>0.23323076923076899</v>
      </c>
      <c r="BO1476" s="16"/>
      <c r="BP1476" s="16">
        <v>0.27980132450331102</v>
      </c>
      <c r="BQ1476" s="16">
        <v>0.236605229318474</v>
      </c>
    </row>
    <row r="1477" spans="2:69" x14ac:dyDescent="0.25">
      <c r="B1477" t="s">
        <v>666</v>
      </c>
      <c r="C1477" s="16">
        <v>0.45521821631878601</v>
      </c>
      <c r="D1477" s="16">
        <v>0.47470238095238099</v>
      </c>
      <c r="E1477" s="16">
        <v>0.438450899031812</v>
      </c>
      <c r="F1477" s="16">
        <v>0.48606811145510798</v>
      </c>
      <c r="G1477" s="16">
        <v>0.42587209302325602</v>
      </c>
      <c r="H1477" s="16">
        <v>0.46130500758725301</v>
      </c>
      <c r="I1477" s="16">
        <v>0.45271122320302598</v>
      </c>
      <c r="J1477" s="16">
        <v>0.419191919191919</v>
      </c>
      <c r="K1477" s="16">
        <v>0.45378151260504201</v>
      </c>
      <c r="L1477" s="16">
        <v>0.46017699115044203</v>
      </c>
      <c r="M1477" s="16"/>
      <c r="N1477" s="16">
        <v>0.40120481927710799</v>
      </c>
      <c r="O1477" s="16">
        <v>0.449206349206349</v>
      </c>
      <c r="P1477" s="16">
        <v>0.474766355140187</v>
      </c>
      <c r="Q1477" s="16">
        <v>0.46532846715328502</v>
      </c>
      <c r="R1477" s="16"/>
      <c r="S1477" s="16">
        <v>0.41444866920152101</v>
      </c>
      <c r="T1477" s="16">
        <v>0.44019138755980902</v>
      </c>
      <c r="U1477" s="16">
        <v>0.45043103448275901</v>
      </c>
      <c r="V1477" s="16">
        <v>0.44619940769990102</v>
      </c>
      <c r="W1477" s="16">
        <v>0.48272138228941702</v>
      </c>
      <c r="X1477" s="16">
        <v>0.50873786407766997</v>
      </c>
      <c r="Y1477" s="16">
        <v>0.43582089552238801</v>
      </c>
      <c r="Z1477" s="16"/>
      <c r="AA1477" s="16">
        <v>0.46066746126340902</v>
      </c>
      <c r="AB1477" s="16">
        <v>0.452672605790646</v>
      </c>
      <c r="AC1477" s="16"/>
      <c r="AD1477" s="16">
        <v>0.43262411347517699</v>
      </c>
      <c r="AE1477" s="16">
        <v>0.46347150259067399</v>
      </c>
      <c r="AF1477" s="16"/>
      <c r="AG1477" s="16">
        <v>0.44426877470355702</v>
      </c>
      <c r="AH1477" s="16">
        <v>0.46532846715328502</v>
      </c>
      <c r="AI1477" s="16"/>
      <c r="AJ1477" s="16">
        <v>0.46745804338927499</v>
      </c>
      <c r="AK1477" s="16">
        <v>0.44464096215068999</v>
      </c>
      <c r="AL1477" s="16"/>
      <c r="AM1477" s="16">
        <v>0.23987538940809999</v>
      </c>
      <c r="AN1477" s="16">
        <v>0.41533546325878601</v>
      </c>
      <c r="AO1477" s="16">
        <v>0.50281576830249397</v>
      </c>
      <c r="AP1477" s="16">
        <v>0.45606694560669497</v>
      </c>
      <c r="AQ1477" s="16"/>
      <c r="AR1477" s="16">
        <v>0.46855345911949697</v>
      </c>
      <c r="AS1477" s="16">
        <v>0.44945652173912998</v>
      </c>
      <c r="AT1477" s="16"/>
      <c r="AU1477" s="16">
        <v>0.44266337854500598</v>
      </c>
      <c r="AV1477" s="16">
        <v>0.457501681991478</v>
      </c>
      <c r="AW1477" s="16"/>
      <c r="AX1477" s="16">
        <v>0.44994110718492297</v>
      </c>
      <c r="AY1477" s="16">
        <v>0.45623162180502103</v>
      </c>
      <c r="AZ1477" s="16"/>
      <c r="BA1477" s="16">
        <v>0.44751381215469599</v>
      </c>
      <c r="BB1477" s="16">
        <v>0.45578647106764503</v>
      </c>
      <c r="BC1477" s="16"/>
      <c r="BD1477" s="16">
        <v>0.52146596858638705</v>
      </c>
      <c r="BE1477" s="16">
        <v>0.44055619930475098</v>
      </c>
      <c r="BF1477" s="16"/>
      <c r="BG1477" s="16">
        <v>0.429054054054054</v>
      </c>
      <c r="BH1477" s="16">
        <v>0.456775231202252</v>
      </c>
      <c r="BI1477" s="16"/>
      <c r="BJ1477" s="16">
        <v>0.42307692307692302</v>
      </c>
      <c r="BK1477" s="16">
        <v>0.45953508394317699</v>
      </c>
      <c r="BL1477" s="16"/>
      <c r="BM1477" s="16">
        <v>0.4</v>
      </c>
      <c r="BN1477" s="16">
        <v>0.45969230769230801</v>
      </c>
      <c r="BO1477" s="16"/>
      <c r="BP1477" s="16">
        <v>0.455298013245033</v>
      </c>
      <c r="BQ1477" s="16">
        <v>0.45520788684097702</v>
      </c>
    </row>
    <row r="1478" spans="2:69" x14ac:dyDescent="0.25">
      <c r="B1478" t="s">
        <v>667</v>
      </c>
      <c r="C1478" s="16">
        <v>0.21631878557874801</v>
      </c>
      <c r="D1478" s="16">
        <v>0.168154761904762</v>
      </c>
      <c r="E1478" s="16">
        <v>0.255878284923928</v>
      </c>
      <c r="F1478" s="16">
        <v>0.21671826625387</v>
      </c>
      <c r="G1478" s="16">
        <v>0.17441860465116299</v>
      </c>
      <c r="H1478" s="16">
        <v>0.27010622154780001</v>
      </c>
      <c r="I1478" s="16">
        <v>0.20050441361916799</v>
      </c>
      <c r="J1478" s="16">
        <v>0.17676767676767699</v>
      </c>
      <c r="K1478" s="16">
        <v>0.126050420168067</v>
      </c>
      <c r="L1478" s="16">
        <v>0.15044247787610601</v>
      </c>
      <c r="M1478" s="16"/>
      <c r="N1478" s="16">
        <v>0.31084337349397601</v>
      </c>
      <c r="O1478" s="16">
        <v>0.27936507936507898</v>
      </c>
      <c r="P1478" s="16">
        <v>0.21682242990654199</v>
      </c>
      <c r="Q1478" s="16">
        <v>0.17299270072992701</v>
      </c>
      <c r="R1478" s="16"/>
      <c r="S1478" s="16">
        <v>0.24714828897338401</v>
      </c>
      <c r="T1478" s="16">
        <v>0.23684210526315799</v>
      </c>
      <c r="U1478" s="16">
        <v>0.21336206896551699</v>
      </c>
      <c r="V1478" s="16">
        <v>0.28035538005923</v>
      </c>
      <c r="W1478" s="16">
        <v>0.196544276457883</v>
      </c>
      <c r="X1478" s="16">
        <v>0.168932038834951</v>
      </c>
      <c r="Y1478" s="16">
        <v>0.150746268656716</v>
      </c>
      <c r="Z1478" s="16"/>
      <c r="AA1478" s="16">
        <v>0.1626936829559</v>
      </c>
      <c r="AB1478" s="16">
        <v>0.241369710467706</v>
      </c>
      <c r="AC1478" s="16"/>
      <c r="AD1478" s="16">
        <v>0.24822695035461001</v>
      </c>
      <c r="AE1478" s="16">
        <v>0.204663212435233</v>
      </c>
      <c r="AF1478" s="16"/>
      <c r="AG1478" s="16">
        <v>0.26324110671936801</v>
      </c>
      <c r="AH1478" s="16">
        <v>0.17299270072992701</v>
      </c>
      <c r="AI1478" s="16"/>
      <c r="AJ1478" s="16">
        <v>0.17437576749897701</v>
      </c>
      <c r="AK1478" s="16">
        <v>0.25256455606650202</v>
      </c>
      <c r="AL1478" s="16"/>
      <c r="AM1478" s="16">
        <v>0.339563862928349</v>
      </c>
      <c r="AN1478" s="16">
        <v>0.28674121405750802</v>
      </c>
      <c r="AO1478" s="16">
        <v>0.207562349155269</v>
      </c>
      <c r="AP1478" s="16">
        <v>0.129707112970711</v>
      </c>
      <c r="AQ1478" s="16"/>
      <c r="AR1478" s="16">
        <v>0.15911949685534599</v>
      </c>
      <c r="AS1478" s="16">
        <v>0.24103260869565199</v>
      </c>
      <c r="AT1478" s="16"/>
      <c r="AU1478" s="16">
        <v>0.20715166461159101</v>
      </c>
      <c r="AV1478" s="16">
        <v>0.21798609553711601</v>
      </c>
      <c r="AW1478" s="16"/>
      <c r="AX1478" s="16">
        <v>0.18845700824499401</v>
      </c>
      <c r="AY1478" s="16">
        <v>0.22166930558697101</v>
      </c>
      <c r="AZ1478" s="16"/>
      <c r="BA1478" s="16">
        <v>0.20994475138121499</v>
      </c>
      <c r="BB1478" s="16">
        <v>0.21678891605542</v>
      </c>
      <c r="BC1478" s="16"/>
      <c r="BD1478" s="16">
        <v>0.18429319371727701</v>
      </c>
      <c r="BE1478" s="16">
        <v>0.22340672074159901</v>
      </c>
      <c r="BF1478" s="16"/>
      <c r="BG1478" s="16">
        <v>0.17229729729729701</v>
      </c>
      <c r="BH1478" s="16">
        <v>0.21893848009650199</v>
      </c>
      <c r="BI1478" s="16"/>
      <c r="BJ1478" s="16">
        <v>0.123397435897436</v>
      </c>
      <c r="BK1478" s="16">
        <v>0.228798966853207</v>
      </c>
      <c r="BL1478" s="16"/>
      <c r="BM1478" s="16">
        <v>0.177215189873418</v>
      </c>
      <c r="BN1478" s="16">
        <v>0.219487179487179</v>
      </c>
      <c r="BO1478" s="16"/>
      <c r="BP1478" s="16">
        <v>0.20198675496688701</v>
      </c>
      <c r="BQ1478" s="16">
        <v>0.21817402486069401</v>
      </c>
    </row>
    <row r="1479" spans="2:69" x14ac:dyDescent="0.25">
      <c r="B1479" t="s">
        <v>668</v>
      </c>
      <c r="C1479" s="16">
        <v>4.7058823529411799E-2</v>
      </c>
      <c r="D1479" s="16">
        <v>5.3571428571428603E-2</v>
      </c>
      <c r="E1479" s="16">
        <v>4.9792531120331898E-2</v>
      </c>
      <c r="F1479" s="16">
        <v>4.1795665634674899E-2</v>
      </c>
      <c r="G1479" s="16">
        <v>4.3604651162790699E-2</v>
      </c>
      <c r="H1479" s="16">
        <v>4.85584218512898E-2</v>
      </c>
      <c r="I1479" s="16">
        <v>3.9092055485498101E-2</v>
      </c>
      <c r="J1479" s="16">
        <v>6.0606060606060601E-2</v>
      </c>
      <c r="K1479" s="16">
        <v>3.3613445378151301E-2</v>
      </c>
      <c r="L1479" s="16">
        <v>7.0796460176991094E-2</v>
      </c>
      <c r="M1479" s="16"/>
      <c r="N1479" s="16">
        <v>5.9036144578313299E-2</v>
      </c>
      <c r="O1479" s="16">
        <v>6.0317460317460297E-2</v>
      </c>
      <c r="P1479" s="16">
        <v>4.3925233644859799E-2</v>
      </c>
      <c r="Q1479" s="16">
        <v>4.1605839416058402E-2</v>
      </c>
      <c r="R1479" s="16"/>
      <c r="S1479" s="16">
        <v>5.3231939163498103E-2</v>
      </c>
      <c r="T1479" s="16">
        <v>7.1770334928229707E-2</v>
      </c>
      <c r="U1479" s="16">
        <v>6.8965517241379296E-2</v>
      </c>
      <c r="V1479" s="16">
        <v>5.2319842053307003E-2</v>
      </c>
      <c r="W1479" s="16">
        <v>3.99568034557235E-2</v>
      </c>
      <c r="X1479" s="16">
        <v>3.1067961165048501E-2</v>
      </c>
      <c r="Y1479" s="16">
        <v>2.3880597014925401E-2</v>
      </c>
      <c r="Z1479" s="16"/>
      <c r="AA1479" s="16">
        <v>3.5160905840286097E-2</v>
      </c>
      <c r="AB1479" s="16">
        <v>5.2616926503340801E-2</v>
      </c>
      <c r="AC1479" s="16"/>
      <c r="AD1479" s="16">
        <v>5.2482269503546099E-2</v>
      </c>
      <c r="AE1479" s="16">
        <v>4.5077720207253903E-2</v>
      </c>
      <c r="AF1479" s="16"/>
      <c r="AG1479" s="16">
        <v>5.2964426877470397E-2</v>
      </c>
      <c r="AH1479" s="16">
        <v>4.1605839416058402E-2</v>
      </c>
      <c r="AI1479" s="16"/>
      <c r="AJ1479" s="16">
        <v>2.9471960704052402E-2</v>
      </c>
      <c r="AK1479" s="16">
        <v>6.2256809338521402E-2</v>
      </c>
      <c r="AL1479" s="16"/>
      <c r="AM1479" s="16">
        <v>8.4112149532710304E-2</v>
      </c>
      <c r="AN1479" s="16">
        <v>6.7891373801916899E-2</v>
      </c>
      <c r="AO1479" s="16">
        <v>4.38455349959775E-2</v>
      </c>
      <c r="AP1479" s="16">
        <v>2.25941422594142E-2</v>
      </c>
      <c r="AQ1479" s="16"/>
      <c r="AR1479" s="16">
        <v>3.9622641509434002E-2</v>
      </c>
      <c r="AS1479" s="16">
        <v>5.0271739130434798E-2</v>
      </c>
      <c r="AT1479" s="16"/>
      <c r="AU1479" s="16">
        <v>4.1923551171393299E-2</v>
      </c>
      <c r="AV1479" s="16">
        <v>4.7992823503027603E-2</v>
      </c>
      <c r="AW1479" s="16"/>
      <c r="AX1479" s="16">
        <v>4.2402826855123699E-2</v>
      </c>
      <c r="AY1479" s="16">
        <v>4.7952951820855003E-2</v>
      </c>
      <c r="AZ1479" s="16"/>
      <c r="BA1479" s="16">
        <v>5.24861878453039E-2</v>
      </c>
      <c r="BB1479" s="16">
        <v>4.6658516707416497E-2</v>
      </c>
      <c r="BC1479" s="16"/>
      <c r="BD1479" s="16">
        <v>4.0837696335078499E-2</v>
      </c>
      <c r="BE1479" s="16">
        <v>4.8435689455388203E-2</v>
      </c>
      <c r="BF1479" s="16"/>
      <c r="BG1479" s="16">
        <v>5.4054054054054099E-2</v>
      </c>
      <c r="BH1479" s="16">
        <v>4.6642541214314402E-2</v>
      </c>
      <c r="BI1479" s="16"/>
      <c r="BJ1479" s="16">
        <v>4.6474358974358997E-2</v>
      </c>
      <c r="BK1479" s="16">
        <v>4.7137322427895E-2</v>
      </c>
      <c r="BL1479" s="16"/>
      <c r="BM1479" s="16">
        <v>4.5569620253164599E-2</v>
      </c>
      <c r="BN1479" s="16">
        <v>4.7179487179487202E-2</v>
      </c>
      <c r="BO1479" s="16"/>
      <c r="BP1479" s="16">
        <v>4.4701986754966901E-2</v>
      </c>
      <c r="BQ1479" s="16">
        <v>4.7363909129875703E-2</v>
      </c>
    </row>
    <row r="1480" spans="2:69" x14ac:dyDescent="0.25">
      <c r="B1480" t="s">
        <v>669</v>
      </c>
      <c r="C1480" s="16">
        <v>1.4611005692599601E-2</v>
      </c>
      <c r="D1480" s="16">
        <v>1.33928571428571E-2</v>
      </c>
      <c r="E1480" s="16">
        <v>4.1493775933610002E-3</v>
      </c>
      <c r="F1480" s="16">
        <v>1.7027863777089799E-2</v>
      </c>
      <c r="G1480" s="16">
        <v>1.74418604651163E-2</v>
      </c>
      <c r="H1480" s="16">
        <v>1.8209408194233698E-2</v>
      </c>
      <c r="I1480" s="16">
        <v>1.51324085750315E-2</v>
      </c>
      <c r="J1480" s="16">
        <v>2.5252525252525301E-2</v>
      </c>
      <c r="K1480" s="16">
        <v>8.4033613445378096E-3</v>
      </c>
      <c r="L1480" s="16">
        <v>0</v>
      </c>
      <c r="M1480" s="16"/>
      <c r="N1480" s="16">
        <v>3.2530120481927702E-2</v>
      </c>
      <c r="O1480" s="16">
        <v>1.58730158730159E-2</v>
      </c>
      <c r="P1480" s="16">
        <v>1.21495327102804E-2</v>
      </c>
      <c r="Q1480" s="16">
        <v>9.8540145985401492E-3</v>
      </c>
      <c r="R1480" s="16"/>
      <c r="S1480" s="16">
        <v>4.5627376425855501E-2</v>
      </c>
      <c r="T1480" s="16">
        <v>1.9138755980861202E-2</v>
      </c>
      <c r="U1480" s="16">
        <v>1.93965517241379E-2</v>
      </c>
      <c r="V1480" s="16">
        <v>1.28331688055281E-2</v>
      </c>
      <c r="W1480" s="16">
        <v>5.3995680345572403E-3</v>
      </c>
      <c r="X1480" s="16">
        <v>6.7961165048543697E-3</v>
      </c>
      <c r="Y1480" s="16">
        <v>2.9850746268656699E-3</v>
      </c>
      <c r="Z1480" s="16"/>
      <c r="AA1480" s="16">
        <v>8.9392133492252699E-3</v>
      </c>
      <c r="AB1480" s="16">
        <v>1.7260579064588E-2</v>
      </c>
      <c r="AC1480" s="16"/>
      <c r="AD1480" s="16">
        <v>1.77304964539007E-2</v>
      </c>
      <c r="AE1480" s="16">
        <v>1.34715025906736E-2</v>
      </c>
      <c r="AF1480" s="16"/>
      <c r="AG1480" s="16">
        <v>1.97628458498024E-2</v>
      </c>
      <c r="AH1480" s="16">
        <v>9.8540145985401492E-3</v>
      </c>
      <c r="AI1480" s="16"/>
      <c r="AJ1480" s="16">
        <v>9.0053213262382293E-3</v>
      </c>
      <c r="AK1480" s="16">
        <v>1.94552529182879E-2</v>
      </c>
      <c r="AL1480" s="16"/>
      <c r="AM1480" s="16">
        <v>6.2305295950155798E-2</v>
      </c>
      <c r="AN1480" s="16">
        <v>2.3961661341852999E-2</v>
      </c>
      <c r="AO1480" s="16">
        <v>9.2518101367658895E-3</v>
      </c>
      <c r="AP1480" s="16">
        <v>3.3472803347280298E-3</v>
      </c>
      <c r="AQ1480" s="16"/>
      <c r="AR1480" s="16">
        <v>7.5471698113207496E-3</v>
      </c>
      <c r="AS1480" s="16">
        <v>1.7663043478260899E-2</v>
      </c>
      <c r="AT1480" s="16"/>
      <c r="AU1480" s="16">
        <v>1.6029593094944498E-2</v>
      </c>
      <c r="AV1480" s="16">
        <v>1.4352993944830699E-2</v>
      </c>
      <c r="AW1480" s="16"/>
      <c r="AX1480" s="16">
        <v>1.06007067137809E-2</v>
      </c>
      <c r="AY1480" s="16">
        <v>1.53811354897082E-2</v>
      </c>
      <c r="AZ1480" s="16"/>
      <c r="BA1480" s="16">
        <v>1.93370165745856E-2</v>
      </c>
      <c r="BB1480" s="16">
        <v>1.42624286878566E-2</v>
      </c>
      <c r="BC1480" s="16"/>
      <c r="BD1480" s="16">
        <v>1.1518324607329799E-2</v>
      </c>
      <c r="BE1480" s="16">
        <v>1.5295480880648899E-2</v>
      </c>
      <c r="BF1480" s="16"/>
      <c r="BG1480" s="16">
        <v>1.0135135135135099E-2</v>
      </c>
      <c r="BH1480" s="16">
        <v>1.48773622838762E-2</v>
      </c>
      <c r="BI1480" s="16"/>
      <c r="BJ1480" s="16">
        <v>1.1217948717948701E-2</v>
      </c>
      <c r="BK1480" s="16">
        <v>1.50667240637107E-2</v>
      </c>
      <c r="BL1480" s="16"/>
      <c r="BM1480" s="16">
        <v>1.0126582278481001E-2</v>
      </c>
      <c r="BN1480" s="16">
        <v>1.4974358974359E-2</v>
      </c>
      <c r="BO1480" s="16"/>
      <c r="BP1480" s="16">
        <v>9.93377483443709E-3</v>
      </c>
      <c r="BQ1480" s="16">
        <v>1.52164594942135E-2</v>
      </c>
    </row>
    <row r="1481" spans="2:69" x14ac:dyDescent="0.25">
      <c r="B1481" t="s">
        <v>68</v>
      </c>
      <c r="C1481" s="16">
        <v>2.5237191650853901E-2</v>
      </c>
      <c r="D1481" s="16">
        <v>1.33928571428571E-2</v>
      </c>
      <c r="E1481" s="16">
        <v>4.1493775933610002E-3</v>
      </c>
      <c r="F1481" s="16">
        <v>1.54798761609907E-2</v>
      </c>
      <c r="G1481" s="16">
        <v>1.30813953488372E-2</v>
      </c>
      <c r="H1481" s="16">
        <v>6.06980273141123E-2</v>
      </c>
      <c r="I1481" s="16">
        <v>1.7654476670870101E-2</v>
      </c>
      <c r="J1481" s="16">
        <v>3.5353535353535401E-2</v>
      </c>
      <c r="K1481" s="16">
        <v>0</v>
      </c>
      <c r="L1481" s="16">
        <v>8.8495575221238902E-3</v>
      </c>
      <c r="M1481" s="16"/>
      <c r="N1481" s="16">
        <v>6.5060240963855404E-2</v>
      </c>
      <c r="O1481" s="16">
        <v>2.8571428571428598E-2</v>
      </c>
      <c r="P1481" s="16">
        <v>2.1495327102803701E-2</v>
      </c>
      <c r="Q1481" s="16">
        <v>1.3868613138686099E-2</v>
      </c>
      <c r="R1481" s="16"/>
      <c r="S1481" s="16">
        <v>5.1330798479087503E-2</v>
      </c>
      <c r="T1481" s="16">
        <v>1.67464114832536E-2</v>
      </c>
      <c r="U1481" s="16">
        <v>1.29310344827586E-2</v>
      </c>
      <c r="V1481" s="16">
        <v>3.8499506416584402E-2</v>
      </c>
      <c r="W1481" s="16">
        <v>1.4038876889848799E-2</v>
      </c>
      <c r="X1481" s="16">
        <v>7.7669902912621399E-3</v>
      </c>
      <c r="Y1481" s="16">
        <v>1.34328358208955E-2</v>
      </c>
      <c r="Z1481" s="16"/>
      <c r="AA1481" s="16">
        <v>5.9594755661501802E-3</v>
      </c>
      <c r="AB1481" s="16">
        <v>3.4242761692650302E-2</v>
      </c>
      <c r="AC1481" s="16"/>
      <c r="AD1481" s="16">
        <v>3.9716312056737597E-2</v>
      </c>
      <c r="AE1481" s="16">
        <v>1.9948186528497398E-2</v>
      </c>
      <c r="AF1481" s="16"/>
      <c r="AG1481" s="16">
        <v>3.7549407114624497E-2</v>
      </c>
      <c r="AH1481" s="16">
        <v>1.3868613138686099E-2</v>
      </c>
      <c r="AI1481" s="16"/>
      <c r="AJ1481" s="16">
        <v>1.55546459271388E-2</v>
      </c>
      <c r="AK1481" s="16">
        <v>3.3604527767951899E-2</v>
      </c>
      <c r="AL1481" s="16"/>
      <c r="AM1481" s="16">
        <v>0.161993769470405</v>
      </c>
      <c r="AN1481" s="16">
        <v>3.7539936102236403E-2</v>
      </c>
      <c r="AO1481" s="16">
        <v>1.12630732099759E-2</v>
      </c>
      <c r="AP1481" s="16">
        <v>5.0209205020920501E-3</v>
      </c>
      <c r="AQ1481" s="16"/>
      <c r="AR1481" s="16">
        <v>1.06918238993711E-2</v>
      </c>
      <c r="AS1481" s="16">
        <v>3.1521739130434802E-2</v>
      </c>
      <c r="AT1481" s="16"/>
      <c r="AU1481" s="16">
        <v>3.9457459926017298E-2</v>
      </c>
      <c r="AV1481" s="16">
        <v>2.2650818569185899E-2</v>
      </c>
      <c r="AW1481" s="16"/>
      <c r="AX1481" s="16">
        <v>1.6489988221437001E-2</v>
      </c>
      <c r="AY1481" s="16">
        <v>2.69169871069894E-2</v>
      </c>
      <c r="AZ1481" s="16"/>
      <c r="BA1481" s="16">
        <v>1.93370165745856E-2</v>
      </c>
      <c r="BB1481" s="16">
        <v>2.5672371638141799E-2</v>
      </c>
      <c r="BC1481" s="16"/>
      <c r="BD1481" s="16">
        <v>1.78010471204188E-2</v>
      </c>
      <c r="BE1481" s="16">
        <v>2.6882966396292E-2</v>
      </c>
      <c r="BF1481" s="16"/>
      <c r="BG1481" s="16">
        <v>2.3648648648648601E-2</v>
      </c>
      <c r="BH1481" s="16">
        <v>2.5331724969843199E-2</v>
      </c>
      <c r="BI1481" s="16"/>
      <c r="BJ1481" s="16">
        <v>1.1217948717948701E-2</v>
      </c>
      <c r="BK1481" s="16">
        <v>2.71201033146793E-2</v>
      </c>
      <c r="BL1481" s="16"/>
      <c r="BM1481" s="16">
        <v>2.2784810126582299E-2</v>
      </c>
      <c r="BN1481" s="16">
        <v>2.54358974358974E-2</v>
      </c>
      <c r="BO1481" s="16"/>
      <c r="BP1481" s="16">
        <v>8.2781456953642408E-3</v>
      </c>
      <c r="BQ1481" s="16">
        <v>2.7432490355765098E-2</v>
      </c>
    </row>
    <row r="1482" spans="2:69" x14ac:dyDescent="0.25">
      <c r="C1482" s="16"/>
      <c r="D1482" s="16"/>
      <c r="E1482" s="16"/>
      <c r="F1482" s="16"/>
      <c r="G1482" s="16"/>
      <c r="H1482" s="16"/>
      <c r="I1482" s="16"/>
      <c r="J1482" s="16"/>
      <c r="K1482" s="16"/>
      <c r="L1482" s="16"/>
      <c r="M1482" s="16"/>
      <c r="N1482" s="16"/>
      <c r="O1482" s="16"/>
      <c r="P1482" s="16"/>
      <c r="Q1482" s="16"/>
      <c r="R1482" s="16"/>
      <c r="S1482" s="16"/>
      <c r="T1482" s="16"/>
      <c r="U1482" s="16"/>
      <c r="V1482" s="16"/>
      <c r="W1482" s="16"/>
      <c r="X1482" s="16"/>
      <c r="Y1482" s="16"/>
      <c r="Z1482" s="16"/>
      <c r="AA1482" s="16"/>
      <c r="AB1482" s="16"/>
      <c r="AC1482" s="16"/>
      <c r="AD1482" s="16"/>
      <c r="AE1482" s="16"/>
      <c r="AF1482" s="16"/>
      <c r="AG1482" s="16"/>
      <c r="AH1482" s="16"/>
      <c r="AI1482" s="16"/>
      <c r="AJ1482" s="16"/>
      <c r="AK1482" s="16"/>
      <c r="AL1482" s="16"/>
      <c r="AM1482" s="16"/>
      <c r="AN1482" s="16"/>
      <c r="AO1482" s="16"/>
      <c r="AP1482" s="16"/>
      <c r="AQ1482" s="16"/>
      <c r="AR1482" s="16"/>
      <c r="AS1482" s="16"/>
      <c r="AT1482" s="16"/>
      <c r="AU1482" s="16"/>
      <c r="AV1482" s="16"/>
      <c r="AW1482" s="16"/>
      <c r="AX1482" s="16"/>
      <c r="AY1482" s="16"/>
      <c r="AZ1482" s="16"/>
      <c r="BA1482" s="16"/>
      <c r="BB1482" s="16"/>
      <c r="BC1482" s="16"/>
      <c r="BD1482" s="16"/>
      <c r="BE1482" s="16"/>
      <c r="BF1482" s="16"/>
      <c r="BG1482" s="16"/>
      <c r="BH1482" s="16"/>
      <c r="BI1482" s="16"/>
      <c r="BJ1482" s="16"/>
      <c r="BK1482" s="16"/>
      <c r="BL1482" s="16"/>
      <c r="BM1482" s="16"/>
      <c r="BN1482" s="16"/>
      <c r="BO1482" s="16"/>
      <c r="BP1482" s="16"/>
      <c r="BQ1482" s="16"/>
    </row>
    <row r="1483" spans="2:69" x14ac:dyDescent="0.25">
      <c r="B1483" s="6" t="s">
        <v>674</v>
      </c>
      <c r="C1483" s="16"/>
      <c r="D1483" s="16"/>
      <c r="E1483" s="16"/>
      <c r="F1483" s="16"/>
      <c r="G1483" s="16"/>
      <c r="H1483" s="16"/>
      <c r="I1483" s="16"/>
      <c r="J1483" s="16"/>
      <c r="K1483" s="16"/>
      <c r="L1483" s="16"/>
      <c r="M1483" s="16"/>
      <c r="N1483" s="16"/>
      <c r="O1483" s="16"/>
      <c r="P1483" s="16"/>
      <c r="Q1483" s="16"/>
      <c r="R1483" s="16"/>
      <c r="S1483" s="16"/>
      <c r="T1483" s="16"/>
      <c r="U1483" s="16"/>
      <c r="V1483" s="16"/>
      <c r="W1483" s="16"/>
      <c r="X1483" s="16"/>
      <c r="Y1483" s="16"/>
      <c r="Z1483" s="16"/>
      <c r="AA1483" s="16"/>
      <c r="AB1483" s="16"/>
      <c r="AC1483" s="16"/>
      <c r="AD1483" s="16"/>
      <c r="AE1483" s="16"/>
      <c r="AF1483" s="16"/>
      <c r="AG1483" s="16"/>
      <c r="AH1483" s="16"/>
      <c r="AI1483" s="16"/>
      <c r="AJ1483" s="16"/>
      <c r="AK1483" s="16"/>
      <c r="AL1483" s="16"/>
      <c r="AM1483" s="16"/>
      <c r="AN1483" s="16"/>
      <c r="AO1483" s="16"/>
      <c r="AP1483" s="16"/>
      <c r="AQ1483" s="16"/>
      <c r="AR1483" s="16"/>
      <c r="AS1483" s="16"/>
      <c r="AT1483" s="16"/>
      <c r="AU1483" s="16"/>
      <c r="AV1483" s="16"/>
      <c r="AW1483" s="16"/>
      <c r="AX1483" s="16"/>
      <c r="AY1483" s="16"/>
      <c r="AZ1483" s="16"/>
      <c r="BA1483" s="16"/>
      <c r="BB1483" s="16"/>
      <c r="BC1483" s="16"/>
      <c r="BD1483" s="16"/>
      <c r="BE1483" s="16"/>
      <c r="BF1483" s="16"/>
      <c r="BG1483" s="16"/>
      <c r="BH1483" s="16"/>
      <c r="BI1483" s="16"/>
      <c r="BJ1483" s="16"/>
      <c r="BK1483" s="16"/>
      <c r="BL1483" s="16"/>
      <c r="BM1483" s="16"/>
      <c r="BN1483" s="16"/>
      <c r="BO1483" s="16"/>
      <c r="BP1483" s="16"/>
      <c r="BQ1483" s="16"/>
    </row>
    <row r="1484" spans="2:69" x14ac:dyDescent="0.25">
      <c r="B1484" s="23" t="s">
        <v>70</v>
      </c>
      <c r="C1484" s="16"/>
      <c r="D1484" s="16"/>
      <c r="E1484" s="16"/>
      <c r="F1484" s="16"/>
      <c r="G1484" s="16"/>
      <c r="H1484" s="16"/>
      <c r="I1484" s="16"/>
      <c r="J1484" s="16"/>
      <c r="K1484" s="16"/>
      <c r="L1484" s="16"/>
      <c r="M1484" s="16"/>
      <c r="N1484" s="16"/>
      <c r="O1484" s="16"/>
      <c r="P1484" s="16"/>
      <c r="Q1484" s="16"/>
      <c r="R1484" s="16"/>
      <c r="S1484" s="16"/>
      <c r="T1484" s="16"/>
      <c r="U1484" s="16"/>
      <c r="V1484" s="16"/>
      <c r="W1484" s="16"/>
      <c r="X1484" s="16"/>
      <c r="Y1484" s="16"/>
      <c r="Z1484" s="16"/>
      <c r="AA1484" s="16"/>
      <c r="AB1484" s="16"/>
      <c r="AC1484" s="16"/>
      <c r="AD1484" s="16"/>
      <c r="AE1484" s="16"/>
      <c r="AF1484" s="16"/>
      <c r="AG1484" s="16"/>
      <c r="AH1484" s="16"/>
      <c r="AI1484" s="16"/>
      <c r="AJ1484" s="16"/>
      <c r="AK1484" s="16"/>
      <c r="AL1484" s="16"/>
      <c r="AM1484" s="16"/>
      <c r="AN1484" s="16"/>
      <c r="AO1484" s="16"/>
      <c r="AP1484" s="16"/>
      <c r="AQ1484" s="16"/>
      <c r="AR1484" s="16"/>
      <c r="AS1484" s="16"/>
      <c r="AT1484" s="16"/>
      <c r="AU1484" s="16"/>
      <c r="AV1484" s="16"/>
      <c r="AW1484" s="16"/>
      <c r="AX1484" s="16"/>
      <c r="AY1484" s="16"/>
      <c r="AZ1484" s="16"/>
      <c r="BA1484" s="16"/>
      <c r="BB1484" s="16"/>
      <c r="BC1484" s="16"/>
      <c r="BD1484" s="16"/>
      <c r="BE1484" s="16"/>
      <c r="BF1484" s="16"/>
      <c r="BG1484" s="16"/>
      <c r="BH1484" s="16"/>
      <c r="BI1484" s="16"/>
      <c r="BJ1484" s="16"/>
      <c r="BK1484" s="16"/>
      <c r="BL1484" s="16"/>
      <c r="BM1484" s="16"/>
      <c r="BN1484" s="16"/>
      <c r="BO1484" s="16"/>
      <c r="BP1484" s="16"/>
      <c r="BQ1484" s="16"/>
    </row>
    <row r="1485" spans="2:69" x14ac:dyDescent="0.25">
      <c r="B1485" t="s">
        <v>665</v>
      </c>
      <c r="C1485" s="16">
        <v>0.16034155597722999</v>
      </c>
      <c r="D1485" s="16">
        <v>0.168154761904762</v>
      </c>
      <c r="E1485" s="16">
        <v>0.16597510373443999</v>
      </c>
      <c r="F1485" s="16">
        <v>0.17492260061919501</v>
      </c>
      <c r="G1485" s="16">
        <v>0.25436046511627902</v>
      </c>
      <c r="H1485" s="16">
        <v>8.57359635811836E-2</v>
      </c>
      <c r="I1485" s="16">
        <v>0.15006305170239601</v>
      </c>
      <c r="J1485" s="16">
        <v>0.16666666666666699</v>
      </c>
      <c r="K1485" s="16">
        <v>0.36134453781512599</v>
      </c>
      <c r="L1485" s="16">
        <v>0.14159292035398199</v>
      </c>
      <c r="M1485" s="16"/>
      <c r="N1485" s="16">
        <v>7.9518072289156597E-2</v>
      </c>
      <c r="O1485" s="16">
        <v>0.106349206349206</v>
      </c>
      <c r="P1485" s="16">
        <v>0.16355140186915901</v>
      </c>
      <c r="Q1485" s="16">
        <v>0.19598540145985399</v>
      </c>
      <c r="R1485" s="16"/>
      <c r="S1485" s="16">
        <v>0.14068441064638801</v>
      </c>
      <c r="T1485" s="16">
        <v>0.14114832535885199</v>
      </c>
      <c r="U1485" s="16">
        <v>0.15086206896551699</v>
      </c>
      <c r="V1485" s="16">
        <v>0.10858835143139201</v>
      </c>
      <c r="W1485" s="16">
        <v>0.15874730021598299</v>
      </c>
      <c r="X1485" s="16">
        <v>0.188349514563107</v>
      </c>
      <c r="Y1485" s="16">
        <v>0.27164179104477598</v>
      </c>
      <c r="Z1485" s="16"/>
      <c r="AA1485" s="16">
        <v>0.22884386174016699</v>
      </c>
      <c r="AB1485" s="16">
        <v>0.12834075723830701</v>
      </c>
      <c r="AC1485" s="16"/>
      <c r="AD1485" s="16">
        <v>0.14113475177304999</v>
      </c>
      <c r="AE1485" s="16">
        <v>0.16735751295336801</v>
      </c>
      <c r="AF1485" s="16"/>
      <c r="AG1485" s="16">
        <v>0.121739130434783</v>
      </c>
      <c r="AH1485" s="16">
        <v>0.19598540145985399</v>
      </c>
      <c r="AI1485" s="16"/>
      <c r="AJ1485" s="16">
        <v>0.21817437576749901</v>
      </c>
      <c r="AK1485" s="16">
        <v>0.110364343827379</v>
      </c>
      <c r="AL1485" s="16"/>
      <c r="AM1485" s="16">
        <v>8.7227414330218106E-2</v>
      </c>
      <c r="AN1485" s="16">
        <v>0.11182108626198101</v>
      </c>
      <c r="AO1485" s="16">
        <v>0.140788415124698</v>
      </c>
      <c r="AP1485" s="16">
        <v>0.26861924686192501</v>
      </c>
      <c r="AQ1485" s="16"/>
      <c r="AR1485" s="16">
        <v>0.211320754716981</v>
      </c>
      <c r="AS1485" s="16">
        <v>0.13831521739130401</v>
      </c>
      <c r="AT1485" s="16"/>
      <c r="AU1485" s="16">
        <v>0.180024660912454</v>
      </c>
      <c r="AV1485" s="16">
        <v>0.15676160574119799</v>
      </c>
      <c r="AW1485" s="16"/>
      <c r="AX1485" s="16">
        <v>0.246171967020024</v>
      </c>
      <c r="AY1485" s="16">
        <v>0.14385885546256499</v>
      </c>
      <c r="AZ1485" s="16"/>
      <c r="BA1485" s="16">
        <v>0.20994475138121499</v>
      </c>
      <c r="BB1485" s="16">
        <v>0.15668296658516701</v>
      </c>
      <c r="BC1485" s="16"/>
      <c r="BD1485" s="16">
        <v>0.17696335078534001</v>
      </c>
      <c r="BE1485" s="16">
        <v>0.156662804171495</v>
      </c>
      <c r="BF1485" s="16"/>
      <c r="BG1485" s="16">
        <v>0.27027027027027001</v>
      </c>
      <c r="BH1485" s="16">
        <v>0.153799758745476</v>
      </c>
      <c r="BI1485" s="16"/>
      <c r="BJ1485" s="16">
        <v>0.306089743589744</v>
      </c>
      <c r="BK1485" s="16">
        <v>0.14076625053809699</v>
      </c>
      <c r="BL1485" s="16"/>
      <c r="BM1485" s="16">
        <v>0.25569620253164599</v>
      </c>
      <c r="BN1485" s="16">
        <v>0.15261538461538501</v>
      </c>
      <c r="BO1485" s="16"/>
      <c r="BP1485" s="16">
        <v>0.20198675496688701</v>
      </c>
      <c r="BQ1485" s="16">
        <v>0.15495070724389201</v>
      </c>
    </row>
    <row r="1486" spans="2:69" x14ac:dyDescent="0.25">
      <c r="B1486" t="s">
        <v>666</v>
      </c>
      <c r="C1486" s="16">
        <v>0.341935483870968</v>
      </c>
      <c r="D1486" s="16">
        <v>0.34523809523809501</v>
      </c>
      <c r="E1486" s="16">
        <v>0.28492392807745498</v>
      </c>
      <c r="F1486" s="16">
        <v>0.39783281733746101</v>
      </c>
      <c r="G1486" s="16">
        <v>0.35174418604651198</v>
      </c>
      <c r="H1486" s="16">
        <v>0.32094081942336899</v>
      </c>
      <c r="I1486" s="16">
        <v>0.355611601513241</v>
      </c>
      <c r="J1486" s="16">
        <v>0.37878787878787901</v>
      </c>
      <c r="K1486" s="16">
        <v>0.36134453781512599</v>
      </c>
      <c r="L1486" s="16">
        <v>0.37168141592920401</v>
      </c>
      <c r="M1486" s="16"/>
      <c r="N1486" s="16">
        <v>0.21807228915662699</v>
      </c>
      <c r="O1486" s="16">
        <v>0.32063492063492099</v>
      </c>
      <c r="P1486" s="16">
        <v>0.36728971962616802</v>
      </c>
      <c r="Q1486" s="16">
        <v>0.37445255474452599</v>
      </c>
      <c r="R1486" s="16"/>
      <c r="S1486" s="16">
        <v>0.26615969581748999</v>
      </c>
      <c r="T1486" s="16">
        <v>0.33732057416267902</v>
      </c>
      <c r="U1486" s="16">
        <v>0.37715517241379298</v>
      </c>
      <c r="V1486" s="16">
        <v>0.30503455083909198</v>
      </c>
      <c r="W1486" s="16">
        <v>0.380129589632829</v>
      </c>
      <c r="X1486" s="16">
        <v>0.39902912621359199</v>
      </c>
      <c r="Y1486" s="16">
        <v>0.34328358208955201</v>
      </c>
      <c r="Z1486" s="16"/>
      <c r="AA1486" s="16">
        <v>0.40226460071513698</v>
      </c>
      <c r="AB1486" s="16">
        <v>0.31375278396436501</v>
      </c>
      <c r="AC1486" s="16"/>
      <c r="AD1486" s="16">
        <v>0.33049645390070898</v>
      </c>
      <c r="AE1486" s="16">
        <v>0.346113989637306</v>
      </c>
      <c r="AF1486" s="16"/>
      <c r="AG1486" s="16">
        <v>0.30671936758893298</v>
      </c>
      <c r="AH1486" s="16">
        <v>0.37445255474452599</v>
      </c>
      <c r="AI1486" s="16"/>
      <c r="AJ1486" s="16">
        <v>0.36880884158821098</v>
      </c>
      <c r="AK1486" s="16">
        <v>0.318712415988681</v>
      </c>
      <c r="AL1486" s="16"/>
      <c r="AM1486" s="16">
        <v>0.168224299065421</v>
      </c>
      <c r="AN1486" s="16">
        <v>0.26837060702875398</v>
      </c>
      <c r="AO1486" s="16">
        <v>0.36001609010458602</v>
      </c>
      <c r="AP1486" s="16">
        <v>0.42594142259414203</v>
      </c>
      <c r="AQ1486" s="16"/>
      <c r="AR1486" s="16">
        <v>0.393081761006289</v>
      </c>
      <c r="AS1486" s="16">
        <v>0.31983695652173899</v>
      </c>
      <c r="AT1486" s="16"/>
      <c r="AU1486" s="16">
        <v>0.34895191122071501</v>
      </c>
      <c r="AV1486" s="16">
        <v>0.340659340659341</v>
      </c>
      <c r="AW1486" s="16"/>
      <c r="AX1486" s="16">
        <v>0.31684334511189599</v>
      </c>
      <c r="AY1486" s="16">
        <v>0.34675412802533401</v>
      </c>
      <c r="AZ1486" s="16"/>
      <c r="BA1486" s="16">
        <v>0.301104972375691</v>
      </c>
      <c r="BB1486" s="16">
        <v>0.34494702526487397</v>
      </c>
      <c r="BC1486" s="16"/>
      <c r="BD1486" s="16">
        <v>0.36649214659685903</v>
      </c>
      <c r="BE1486" s="16">
        <v>0.33650057937427602</v>
      </c>
      <c r="BF1486" s="16"/>
      <c r="BG1486" s="16">
        <v>0.337837837837838</v>
      </c>
      <c r="BH1486" s="16">
        <v>0.342179332529152</v>
      </c>
      <c r="BI1486" s="16"/>
      <c r="BJ1486" s="16">
        <v>0.381410256410256</v>
      </c>
      <c r="BK1486" s="16">
        <v>0.33663366336633699</v>
      </c>
      <c r="BL1486" s="16"/>
      <c r="BM1486" s="16">
        <v>0.33924050632911401</v>
      </c>
      <c r="BN1486" s="16">
        <v>0.34215384615384598</v>
      </c>
      <c r="BO1486" s="16"/>
      <c r="BP1486" s="16">
        <v>0.407284768211921</v>
      </c>
      <c r="BQ1486" s="16">
        <v>0.33347621088726997</v>
      </c>
    </row>
    <row r="1487" spans="2:69" x14ac:dyDescent="0.25">
      <c r="B1487" t="s">
        <v>667</v>
      </c>
      <c r="C1487" s="16">
        <v>0.25977229601517998</v>
      </c>
      <c r="D1487" s="16">
        <v>0.223214285714286</v>
      </c>
      <c r="E1487" s="16">
        <v>0.29045643153527001</v>
      </c>
      <c r="F1487" s="16">
        <v>0.25541795665634698</v>
      </c>
      <c r="G1487" s="16">
        <v>0.1875</v>
      </c>
      <c r="H1487" s="16">
        <v>0.31107738998482498</v>
      </c>
      <c r="I1487" s="16">
        <v>0.26607818411097101</v>
      </c>
      <c r="J1487" s="16">
        <v>0.22222222222222199</v>
      </c>
      <c r="K1487" s="16">
        <v>0.13445378151260501</v>
      </c>
      <c r="L1487" s="16">
        <v>0.30088495575221202</v>
      </c>
      <c r="M1487" s="16"/>
      <c r="N1487" s="16">
        <v>0.35180722891566302</v>
      </c>
      <c r="O1487" s="16">
        <v>0.30793650793650801</v>
      </c>
      <c r="P1487" s="16">
        <v>0.24953271028037399</v>
      </c>
      <c r="Q1487" s="16">
        <v>0.224817518248175</v>
      </c>
      <c r="R1487" s="16"/>
      <c r="S1487" s="16">
        <v>0.28517110266159701</v>
      </c>
      <c r="T1487" s="16">
        <v>0.26794258373205698</v>
      </c>
      <c r="U1487" s="16">
        <v>0.25862068965517199</v>
      </c>
      <c r="V1487" s="16">
        <v>0.32082922013820298</v>
      </c>
      <c r="W1487" s="16">
        <v>0.24406047516198701</v>
      </c>
      <c r="X1487" s="16">
        <v>0.21941747572815501</v>
      </c>
      <c r="Y1487" s="16">
        <v>0.21194029850746299</v>
      </c>
      <c r="Z1487" s="16"/>
      <c r="AA1487" s="16">
        <v>0.19904648390941601</v>
      </c>
      <c r="AB1487" s="16">
        <v>0.28814031180400901</v>
      </c>
      <c r="AC1487" s="16"/>
      <c r="AD1487" s="16">
        <v>0.26170212765957401</v>
      </c>
      <c r="AE1487" s="16">
        <v>0.25906735751295301</v>
      </c>
      <c r="AF1487" s="16"/>
      <c r="AG1487" s="16">
        <v>0.297628458498024</v>
      </c>
      <c r="AH1487" s="16">
        <v>0.224817518248175</v>
      </c>
      <c r="AI1487" s="16"/>
      <c r="AJ1487" s="16">
        <v>0.21817437576749901</v>
      </c>
      <c r="AK1487" s="16">
        <v>0.29571984435797699</v>
      </c>
      <c r="AL1487" s="16"/>
      <c r="AM1487" s="16">
        <v>0.289719626168224</v>
      </c>
      <c r="AN1487" s="16">
        <v>0.31230031948881798</v>
      </c>
      <c r="AO1487" s="16">
        <v>0.27232502011263099</v>
      </c>
      <c r="AP1487" s="16">
        <v>0.17238493723849399</v>
      </c>
      <c r="AQ1487" s="16"/>
      <c r="AR1487" s="16">
        <v>0.22264150943396199</v>
      </c>
      <c r="AS1487" s="16">
        <v>0.27581521739130399</v>
      </c>
      <c r="AT1487" s="16"/>
      <c r="AU1487" s="16">
        <v>0.236744759556104</v>
      </c>
      <c r="AV1487" s="16">
        <v>0.26396052926665198</v>
      </c>
      <c r="AW1487" s="16"/>
      <c r="AX1487" s="16">
        <v>0.244994110718492</v>
      </c>
      <c r="AY1487" s="16">
        <v>0.26261026916987101</v>
      </c>
      <c r="AZ1487" s="16"/>
      <c r="BA1487" s="16">
        <v>0.237569060773481</v>
      </c>
      <c r="BB1487" s="16">
        <v>0.26140994295028502</v>
      </c>
      <c r="BC1487" s="16"/>
      <c r="BD1487" s="16">
        <v>0.23455497382199</v>
      </c>
      <c r="BE1487" s="16">
        <v>0.26535341830822701</v>
      </c>
      <c r="BF1487" s="16"/>
      <c r="BG1487" s="16">
        <v>0.19932432432432401</v>
      </c>
      <c r="BH1487" s="16">
        <v>0.26336952151186199</v>
      </c>
      <c r="BI1487" s="16"/>
      <c r="BJ1487" s="16">
        <v>0.165064102564103</v>
      </c>
      <c r="BK1487" s="16">
        <v>0.272492466637968</v>
      </c>
      <c r="BL1487" s="16"/>
      <c r="BM1487" s="16">
        <v>0.20759493670886101</v>
      </c>
      <c r="BN1487" s="16">
        <v>0.26400000000000001</v>
      </c>
      <c r="BO1487" s="16"/>
      <c r="BP1487" s="16">
        <v>0.223509933774834</v>
      </c>
      <c r="BQ1487" s="16">
        <v>0.26446635233604798</v>
      </c>
    </row>
    <row r="1488" spans="2:69" x14ac:dyDescent="0.25">
      <c r="B1488" t="s">
        <v>668</v>
      </c>
      <c r="C1488" s="16">
        <v>0.149905123339658</v>
      </c>
      <c r="D1488" s="16">
        <v>0.16666666666666699</v>
      </c>
      <c r="E1488" s="16">
        <v>0.19640387275241999</v>
      </c>
      <c r="F1488" s="16">
        <v>0.10216718266253901</v>
      </c>
      <c r="G1488" s="16">
        <v>0.123546511627907</v>
      </c>
      <c r="H1488" s="16">
        <v>0.160849772382398</v>
      </c>
      <c r="I1488" s="16">
        <v>0.14627994955863799</v>
      </c>
      <c r="J1488" s="16">
        <v>0.16161616161616199</v>
      </c>
      <c r="K1488" s="16">
        <v>8.40336134453782E-2</v>
      </c>
      <c r="L1488" s="16">
        <v>0.132743362831858</v>
      </c>
      <c r="M1488" s="16"/>
      <c r="N1488" s="16">
        <v>0.18433734939759</v>
      </c>
      <c r="O1488" s="16">
        <v>0.17142857142857101</v>
      </c>
      <c r="P1488" s="16">
        <v>0.137383177570093</v>
      </c>
      <c r="Q1488" s="16">
        <v>0.13941605839416099</v>
      </c>
      <c r="R1488" s="16"/>
      <c r="S1488" s="16">
        <v>0.15209125475285201</v>
      </c>
      <c r="T1488" s="16">
        <v>0.150717703349282</v>
      </c>
      <c r="U1488" s="16">
        <v>0.15732758620689699</v>
      </c>
      <c r="V1488" s="16">
        <v>0.152023692003949</v>
      </c>
      <c r="W1488" s="16">
        <v>0.16198704103671699</v>
      </c>
      <c r="X1488" s="16">
        <v>0.14466019417475701</v>
      </c>
      <c r="Y1488" s="16">
        <v>0.111940298507463</v>
      </c>
      <c r="Z1488" s="16"/>
      <c r="AA1488" s="16">
        <v>0.122765196662694</v>
      </c>
      <c r="AB1488" s="16">
        <v>0.16258351893095799</v>
      </c>
      <c r="AC1488" s="16"/>
      <c r="AD1488" s="16">
        <v>0.157446808510638</v>
      </c>
      <c r="AE1488" s="16">
        <v>0.14715025906735801</v>
      </c>
      <c r="AF1488" s="16"/>
      <c r="AG1488" s="16">
        <v>0.161264822134387</v>
      </c>
      <c r="AH1488" s="16">
        <v>0.13941605839416099</v>
      </c>
      <c r="AI1488" s="16"/>
      <c r="AJ1488" s="16">
        <v>0.12730249693000401</v>
      </c>
      <c r="AK1488" s="16">
        <v>0.16943756632472601</v>
      </c>
      <c r="AL1488" s="16"/>
      <c r="AM1488" s="16">
        <v>0.15887850467289699</v>
      </c>
      <c r="AN1488" s="16">
        <v>0.18690095846645399</v>
      </c>
      <c r="AO1488" s="16">
        <v>0.15567176186645201</v>
      </c>
      <c r="AP1488" s="16">
        <v>9.8744769874477001E-2</v>
      </c>
      <c r="AQ1488" s="16"/>
      <c r="AR1488" s="16">
        <v>0.116352201257862</v>
      </c>
      <c r="AS1488" s="16">
        <v>0.16440217391304299</v>
      </c>
      <c r="AT1488" s="16"/>
      <c r="AU1488" s="16">
        <v>0.14056720098643599</v>
      </c>
      <c r="AV1488" s="16">
        <v>0.15160349854227401</v>
      </c>
      <c r="AW1488" s="16"/>
      <c r="AX1488" s="16">
        <v>0.11425206124852801</v>
      </c>
      <c r="AY1488" s="16">
        <v>0.156751866093644</v>
      </c>
      <c r="AZ1488" s="16"/>
      <c r="BA1488" s="16">
        <v>0.16022099447513799</v>
      </c>
      <c r="BB1488" s="16">
        <v>0.14914425427872899</v>
      </c>
      <c r="BC1488" s="16"/>
      <c r="BD1488" s="16">
        <v>0.154973821989529</v>
      </c>
      <c r="BE1488" s="16">
        <v>0.14878331402085701</v>
      </c>
      <c r="BF1488" s="16"/>
      <c r="BG1488" s="16">
        <v>0.141891891891892</v>
      </c>
      <c r="BH1488" s="16">
        <v>0.15038198632891001</v>
      </c>
      <c r="BI1488" s="16"/>
      <c r="BJ1488" s="16">
        <v>0.10096153846153801</v>
      </c>
      <c r="BK1488" s="16">
        <v>0.156478691347396</v>
      </c>
      <c r="BL1488" s="16"/>
      <c r="BM1488" s="16">
        <v>0.124050632911392</v>
      </c>
      <c r="BN1488" s="16">
        <v>0.152</v>
      </c>
      <c r="BO1488" s="16"/>
      <c r="BP1488" s="16">
        <v>0.102649006622517</v>
      </c>
      <c r="BQ1488" s="16">
        <v>0.15602228889841399</v>
      </c>
    </row>
    <row r="1489" spans="2:69" x14ac:dyDescent="0.25">
      <c r="B1489" t="s">
        <v>669</v>
      </c>
      <c r="C1489" s="16">
        <v>5.8823529411764698E-2</v>
      </c>
      <c r="D1489" s="16">
        <v>8.1845238095238096E-2</v>
      </c>
      <c r="E1489" s="16">
        <v>5.6708160442600297E-2</v>
      </c>
      <c r="F1489" s="16">
        <v>4.4891640866873098E-2</v>
      </c>
      <c r="G1489" s="16">
        <v>6.8313953488372103E-2</v>
      </c>
      <c r="H1489" s="16">
        <v>5.1593323216995397E-2</v>
      </c>
      <c r="I1489" s="16">
        <v>6.3051702395964707E-2</v>
      </c>
      <c r="J1489" s="16">
        <v>4.5454545454545497E-2</v>
      </c>
      <c r="K1489" s="16">
        <v>5.0420168067226899E-2</v>
      </c>
      <c r="L1489" s="16">
        <v>4.4247787610619503E-2</v>
      </c>
      <c r="M1489" s="16"/>
      <c r="N1489" s="16">
        <v>9.0361445783132502E-2</v>
      </c>
      <c r="O1489" s="16">
        <v>6.3492063492063502E-2</v>
      </c>
      <c r="P1489" s="16">
        <v>5.5140186915887901E-2</v>
      </c>
      <c r="Q1489" s="16">
        <v>4.9635036496350399E-2</v>
      </c>
      <c r="R1489" s="16"/>
      <c r="S1489" s="16">
        <v>9.3155893536121706E-2</v>
      </c>
      <c r="T1489" s="16">
        <v>7.8947368421052599E-2</v>
      </c>
      <c r="U1489" s="16">
        <v>4.9568965517241402E-2</v>
      </c>
      <c r="V1489" s="16">
        <v>6.9101678183613E-2</v>
      </c>
      <c r="W1489" s="16">
        <v>3.8876889848812102E-2</v>
      </c>
      <c r="X1489" s="16">
        <v>3.6893203883495103E-2</v>
      </c>
      <c r="Y1489" s="16">
        <v>4.6268656716417902E-2</v>
      </c>
      <c r="Z1489" s="16"/>
      <c r="AA1489" s="16">
        <v>3.7544696066746097E-2</v>
      </c>
      <c r="AB1489" s="16">
        <v>6.8763919821826294E-2</v>
      </c>
      <c r="AC1489" s="16"/>
      <c r="AD1489" s="16">
        <v>6.1702127659574502E-2</v>
      </c>
      <c r="AE1489" s="16">
        <v>5.7772020725388597E-2</v>
      </c>
      <c r="AF1489" s="16"/>
      <c r="AG1489" s="16">
        <v>6.87747035573123E-2</v>
      </c>
      <c r="AH1489" s="16">
        <v>4.9635036496350399E-2</v>
      </c>
      <c r="AI1489" s="16"/>
      <c r="AJ1489" s="16">
        <v>4.7482603356528902E-2</v>
      </c>
      <c r="AK1489" s="16">
        <v>6.8623983020870194E-2</v>
      </c>
      <c r="AL1489" s="16"/>
      <c r="AM1489" s="16">
        <v>0.121495327102804</v>
      </c>
      <c r="AN1489" s="16">
        <v>7.4281150159744402E-2</v>
      </c>
      <c r="AO1489" s="16">
        <v>5.7924376508447298E-2</v>
      </c>
      <c r="AP1489" s="16">
        <v>2.8451882845188299E-2</v>
      </c>
      <c r="AQ1489" s="16"/>
      <c r="AR1489" s="16">
        <v>4.40251572327044E-2</v>
      </c>
      <c r="AS1489" s="16">
        <v>6.5217391304347797E-2</v>
      </c>
      <c r="AT1489" s="16"/>
      <c r="AU1489" s="16">
        <v>4.8088779284833502E-2</v>
      </c>
      <c r="AV1489" s="16">
        <v>6.0775958735142403E-2</v>
      </c>
      <c r="AW1489" s="16"/>
      <c r="AX1489" s="16">
        <v>5.4181389870435803E-2</v>
      </c>
      <c r="AY1489" s="16">
        <v>5.97149966071025E-2</v>
      </c>
      <c r="AZ1489" s="16"/>
      <c r="BA1489" s="16">
        <v>6.6298342541436503E-2</v>
      </c>
      <c r="BB1489" s="16">
        <v>5.8272208638956803E-2</v>
      </c>
      <c r="BC1489" s="16"/>
      <c r="BD1489" s="16">
        <v>4.9214659685863901E-2</v>
      </c>
      <c r="BE1489" s="16">
        <v>6.0950173812282703E-2</v>
      </c>
      <c r="BF1489" s="16"/>
      <c r="BG1489" s="16">
        <v>2.3648648648648601E-2</v>
      </c>
      <c r="BH1489" s="16">
        <v>6.0916767189384803E-2</v>
      </c>
      <c r="BI1489" s="16"/>
      <c r="BJ1489" s="16">
        <v>3.5256410256410298E-2</v>
      </c>
      <c r="BK1489" s="16">
        <v>6.1988807576409802E-2</v>
      </c>
      <c r="BL1489" s="16"/>
      <c r="BM1489" s="16">
        <v>4.8101265822784803E-2</v>
      </c>
      <c r="BN1489" s="16">
        <v>5.9692307692307697E-2</v>
      </c>
      <c r="BO1489" s="16"/>
      <c r="BP1489" s="16">
        <v>5.6291390728476803E-2</v>
      </c>
      <c r="BQ1489" s="16">
        <v>5.9151307329618499E-2</v>
      </c>
    </row>
    <row r="1490" spans="2:69" x14ac:dyDescent="0.25">
      <c r="B1490" t="s">
        <v>68</v>
      </c>
      <c r="C1490" s="16">
        <v>2.9222011385199202E-2</v>
      </c>
      <c r="D1490" s="16">
        <v>1.4880952380952399E-2</v>
      </c>
      <c r="E1490" s="16">
        <v>5.5325034578146597E-3</v>
      </c>
      <c r="F1490" s="16">
        <v>2.4767801857585099E-2</v>
      </c>
      <c r="G1490" s="16">
        <v>1.4534883720930199E-2</v>
      </c>
      <c r="H1490" s="16">
        <v>6.9802731411229099E-2</v>
      </c>
      <c r="I1490" s="16">
        <v>1.8915510718789399E-2</v>
      </c>
      <c r="J1490" s="16">
        <v>2.5252525252525301E-2</v>
      </c>
      <c r="K1490" s="16">
        <v>8.4033613445378096E-3</v>
      </c>
      <c r="L1490" s="16">
        <v>8.8495575221238902E-3</v>
      </c>
      <c r="M1490" s="16"/>
      <c r="N1490" s="16">
        <v>7.5903614457831295E-2</v>
      </c>
      <c r="O1490" s="16">
        <v>3.0158730158730201E-2</v>
      </c>
      <c r="P1490" s="16">
        <v>2.7102803738317801E-2</v>
      </c>
      <c r="Q1490" s="16">
        <v>1.56934306569343E-2</v>
      </c>
      <c r="R1490" s="16"/>
      <c r="S1490" s="16">
        <v>6.2737642585551298E-2</v>
      </c>
      <c r="T1490" s="16">
        <v>2.39234449760766E-2</v>
      </c>
      <c r="U1490" s="16">
        <v>6.4655172413793103E-3</v>
      </c>
      <c r="V1490" s="16">
        <v>4.4422507403751199E-2</v>
      </c>
      <c r="W1490" s="16">
        <v>1.6198704103671701E-2</v>
      </c>
      <c r="X1490" s="16">
        <v>1.1650485436893201E-2</v>
      </c>
      <c r="Y1490" s="16">
        <v>1.49253731343284E-2</v>
      </c>
      <c r="Z1490" s="16"/>
      <c r="AA1490" s="16">
        <v>9.5351609058402908E-3</v>
      </c>
      <c r="AB1490" s="16">
        <v>3.8418708240534498E-2</v>
      </c>
      <c r="AC1490" s="16"/>
      <c r="AD1490" s="16">
        <v>4.75177304964539E-2</v>
      </c>
      <c r="AE1490" s="16">
        <v>2.25388601036269E-2</v>
      </c>
      <c r="AF1490" s="16"/>
      <c r="AG1490" s="16">
        <v>4.3873517786561303E-2</v>
      </c>
      <c r="AH1490" s="16">
        <v>1.56934306569343E-2</v>
      </c>
      <c r="AI1490" s="16"/>
      <c r="AJ1490" s="16">
        <v>2.0057306590257899E-2</v>
      </c>
      <c r="AK1490" s="16">
        <v>3.7141846480367897E-2</v>
      </c>
      <c r="AL1490" s="16"/>
      <c r="AM1490" s="16">
        <v>0.17445482866043599</v>
      </c>
      <c r="AN1490" s="16">
        <v>4.6325878594249199E-2</v>
      </c>
      <c r="AO1490" s="16">
        <v>1.3274336283185801E-2</v>
      </c>
      <c r="AP1490" s="16">
        <v>5.8577405857740596E-3</v>
      </c>
      <c r="AQ1490" s="16"/>
      <c r="AR1490" s="16">
        <v>1.25786163522013E-2</v>
      </c>
      <c r="AS1490" s="16">
        <v>3.6413043478260902E-2</v>
      </c>
      <c r="AT1490" s="16"/>
      <c r="AU1490" s="16">
        <v>4.5622688039457501E-2</v>
      </c>
      <c r="AV1490" s="16">
        <v>2.6239067055393601E-2</v>
      </c>
      <c r="AW1490" s="16"/>
      <c r="AX1490" s="16">
        <v>2.3557126030624299E-2</v>
      </c>
      <c r="AY1490" s="16">
        <v>3.0309884641483799E-2</v>
      </c>
      <c r="AZ1490" s="16"/>
      <c r="BA1490" s="16">
        <v>2.4861878453038701E-2</v>
      </c>
      <c r="BB1490" s="16">
        <v>2.9543602281988601E-2</v>
      </c>
      <c r="BC1490" s="16"/>
      <c r="BD1490" s="16">
        <v>1.78010471204188E-2</v>
      </c>
      <c r="BE1490" s="16">
        <v>3.1749710312862098E-2</v>
      </c>
      <c r="BF1490" s="16"/>
      <c r="BG1490" s="16">
        <v>2.7027027027027001E-2</v>
      </c>
      <c r="BH1490" s="16">
        <v>2.93526336952151E-2</v>
      </c>
      <c r="BI1490" s="16"/>
      <c r="BJ1490" s="16">
        <v>1.1217948717948701E-2</v>
      </c>
      <c r="BK1490" s="16">
        <v>3.1640120533792497E-2</v>
      </c>
      <c r="BL1490" s="16"/>
      <c r="BM1490" s="16">
        <v>2.53164556962025E-2</v>
      </c>
      <c r="BN1490" s="16">
        <v>2.95384615384615E-2</v>
      </c>
      <c r="BO1490" s="16"/>
      <c r="BP1490" s="16">
        <v>8.2781456953642408E-3</v>
      </c>
      <c r="BQ1490" s="16">
        <v>3.1933133304757798E-2</v>
      </c>
    </row>
    <row r="1491" spans="2:69" x14ac:dyDescent="0.25">
      <c r="C1491" s="16"/>
      <c r="D1491" s="16"/>
      <c r="E1491" s="16"/>
      <c r="F1491" s="16"/>
      <c r="G1491" s="16"/>
      <c r="H1491" s="16"/>
      <c r="I1491" s="16"/>
      <c r="J1491" s="16"/>
      <c r="K1491" s="16"/>
      <c r="L1491" s="16"/>
      <c r="M1491" s="16"/>
      <c r="N1491" s="16"/>
      <c r="O1491" s="16"/>
      <c r="P1491" s="16"/>
      <c r="Q1491" s="16"/>
      <c r="R1491" s="16"/>
      <c r="S1491" s="16"/>
      <c r="T1491" s="16"/>
      <c r="U1491" s="16"/>
      <c r="V1491" s="16"/>
      <c r="W1491" s="16"/>
      <c r="X1491" s="16"/>
      <c r="Y1491" s="16"/>
      <c r="Z1491" s="16"/>
      <c r="AA1491" s="16"/>
      <c r="AB1491" s="16"/>
      <c r="AC1491" s="16"/>
      <c r="AD1491" s="16"/>
      <c r="AE1491" s="16"/>
      <c r="AF1491" s="16"/>
      <c r="AG1491" s="16"/>
      <c r="AH1491" s="16"/>
      <c r="AI1491" s="16"/>
      <c r="AJ1491" s="16"/>
      <c r="AK1491" s="16"/>
      <c r="AL1491" s="16"/>
      <c r="AM1491" s="16"/>
      <c r="AN1491" s="16"/>
      <c r="AO1491" s="16"/>
      <c r="AP1491" s="16"/>
      <c r="AQ1491" s="16"/>
      <c r="AR1491" s="16"/>
      <c r="AS1491" s="16"/>
      <c r="AT1491" s="16"/>
      <c r="AU1491" s="16"/>
      <c r="AV1491" s="16"/>
      <c r="AW1491" s="16"/>
      <c r="AX1491" s="16"/>
      <c r="AY1491" s="16"/>
      <c r="AZ1491" s="16"/>
      <c r="BA1491" s="16"/>
      <c r="BB1491" s="16"/>
      <c r="BC1491" s="16"/>
      <c r="BD1491" s="16"/>
      <c r="BE1491" s="16"/>
      <c r="BF1491" s="16"/>
      <c r="BG1491" s="16"/>
      <c r="BH1491" s="16"/>
      <c r="BI1491" s="16"/>
      <c r="BJ1491" s="16"/>
      <c r="BK1491" s="16"/>
      <c r="BL1491" s="16"/>
      <c r="BM1491" s="16"/>
      <c r="BN1491" s="16"/>
      <c r="BO1491" s="16"/>
      <c r="BP1491" s="16"/>
      <c r="BQ1491" s="16"/>
    </row>
    <row r="1492" spans="2:69" x14ac:dyDescent="0.25">
      <c r="C1492" s="16"/>
      <c r="D1492" s="16"/>
      <c r="E1492" s="16"/>
      <c r="F1492" s="16"/>
      <c r="G1492" s="16"/>
      <c r="H1492" s="16"/>
      <c r="I1492" s="16"/>
      <c r="J1492" s="16"/>
      <c r="K1492" s="16"/>
      <c r="L1492" s="16"/>
      <c r="M1492" s="16"/>
      <c r="N1492" s="16"/>
      <c r="O1492" s="16"/>
      <c r="P1492" s="16"/>
      <c r="Q1492" s="16"/>
      <c r="R1492" s="16"/>
      <c r="S1492" s="16"/>
      <c r="T1492" s="16"/>
      <c r="U1492" s="16"/>
      <c r="V1492" s="16"/>
      <c r="W1492" s="16"/>
      <c r="X1492" s="16"/>
      <c r="Y1492" s="16"/>
      <c r="Z1492" s="16"/>
      <c r="AA1492" s="16"/>
      <c r="AB1492" s="16"/>
      <c r="AC1492" s="16"/>
      <c r="AD1492" s="16"/>
      <c r="AE1492" s="16"/>
      <c r="AF1492" s="16"/>
      <c r="AG1492" s="16"/>
      <c r="AH1492" s="16"/>
      <c r="AI1492" s="16"/>
      <c r="AJ1492" s="16"/>
      <c r="AK1492" s="16"/>
      <c r="AL1492" s="16"/>
      <c r="AM1492" s="16"/>
      <c r="AN1492" s="16"/>
      <c r="AO1492" s="16"/>
      <c r="AP1492" s="16"/>
      <c r="AQ1492" s="16"/>
      <c r="AR1492" s="16"/>
      <c r="AS1492" s="16"/>
      <c r="AT1492" s="16"/>
      <c r="AU1492" s="16"/>
      <c r="AV1492" s="16"/>
      <c r="AW1492" s="16"/>
      <c r="AX1492" s="16"/>
      <c r="AY1492" s="16"/>
      <c r="AZ1492" s="16"/>
      <c r="BA1492" s="16"/>
      <c r="BB1492" s="16"/>
      <c r="BC1492" s="16"/>
      <c r="BD1492" s="16"/>
      <c r="BE1492" s="16"/>
      <c r="BF1492" s="16"/>
      <c r="BG1492" s="16"/>
      <c r="BH1492" s="16"/>
      <c r="BI1492" s="16"/>
      <c r="BJ1492" s="16"/>
      <c r="BK1492" s="16"/>
      <c r="BL1492" s="16"/>
      <c r="BM1492" s="16"/>
      <c r="BN1492" s="16"/>
      <c r="BO1492" s="16"/>
      <c r="BP1492" s="16"/>
      <c r="BQ1492" s="16"/>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45" x14ac:dyDescent="0.25">
      <c r="B8" s="17" t="s">
        <v>65</v>
      </c>
      <c r="C8" s="16">
        <v>0.77248576850094897</v>
      </c>
      <c r="D8" s="16">
        <v>0.86607142857142905</v>
      </c>
      <c r="E8" s="16">
        <v>0.85892116182572598</v>
      </c>
      <c r="F8" s="16">
        <v>0.84829721362229105</v>
      </c>
      <c r="G8" s="16">
        <v>0.83284883720930203</v>
      </c>
      <c r="H8" s="16">
        <v>0.55311077389984797</v>
      </c>
      <c r="I8" s="16">
        <v>0.81715006305170201</v>
      </c>
      <c r="J8" s="16">
        <v>0.84848484848484895</v>
      </c>
      <c r="K8" s="16">
        <v>0.82352941176470595</v>
      </c>
      <c r="L8" s="16">
        <v>0.92035398230088505</v>
      </c>
      <c r="M8" s="16"/>
      <c r="N8" s="16">
        <v>0.53493975903614499</v>
      </c>
      <c r="O8" s="16">
        <v>0.69047619047619002</v>
      </c>
      <c r="P8" s="16">
        <v>0.79439252336448596</v>
      </c>
      <c r="Q8" s="16">
        <v>0.85474452554744496</v>
      </c>
      <c r="R8" s="16"/>
      <c r="S8" s="16">
        <v>0.61596958174904903</v>
      </c>
      <c r="T8" s="16">
        <v>0.75358851674641103</v>
      </c>
      <c r="U8" s="16">
        <v>0.79310344827586199</v>
      </c>
      <c r="V8" s="16">
        <v>0.72359328726554795</v>
      </c>
      <c r="W8" s="16">
        <v>0.83801295896328298</v>
      </c>
      <c r="X8" s="16">
        <v>0.84174757281553403</v>
      </c>
      <c r="Y8" s="16">
        <v>0.81940298507462705</v>
      </c>
      <c r="Z8" s="16"/>
      <c r="AA8" s="16">
        <v>0.90703218116805695</v>
      </c>
      <c r="AB8" s="16">
        <v>0.70963251670378602</v>
      </c>
      <c r="AC8" s="16"/>
      <c r="AD8" s="16">
        <v>0.68439716312056698</v>
      </c>
      <c r="AE8" s="16">
        <v>0.80466321243523298</v>
      </c>
      <c r="AF8" s="16"/>
      <c r="AG8" s="16">
        <v>0.68339920948616595</v>
      </c>
      <c r="AH8" s="16">
        <v>0.85474452554744496</v>
      </c>
      <c r="AI8" s="16"/>
      <c r="AJ8" s="16">
        <v>0.83626688497748702</v>
      </c>
      <c r="AK8" s="16">
        <v>0.71736823487796297</v>
      </c>
      <c r="AL8" s="16"/>
      <c r="AM8" s="16">
        <v>0.44236760124610602</v>
      </c>
      <c r="AN8" s="16">
        <v>0.65335463258785897</v>
      </c>
      <c r="AO8" s="16">
        <v>0.81094127111826197</v>
      </c>
      <c r="AP8" s="16">
        <v>0.90376569037656895</v>
      </c>
      <c r="AQ8" s="16"/>
      <c r="AR8" s="16">
        <v>0.86540880503144701</v>
      </c>
      <c r="AS8" s="16">
        <v>0.73233695652173902</v>
      </c>
      <c r="AT8" s="16"/>
      <c r="AU8" s="16">
        <v>0.71639950678175102</v>
      </c>
      <c r="AV8" s="16">
        <v>0.78268670105404803</v>
      </c>
      <c r="AW8" s="16"/>
      <c r="AX8" s="16">
        <v>0.83038869257950498</v>
      </c>
      <c r="AY8" s="16">
        <v>0.761366206740556</v>
      </c>
      <c r="AZ8" s="16"/>
      <c r="BA8" s="16">
        <v>0.76795580110497197</v>
      </c>
      <c r="BB8" s="16">
        <v>0.77281988590057005</v>
      </c>
      <c r="BC8" s="16"/>
      <c r="BD8" s="16">
        <v>0.80628272251308897</v>
      </c>
      <c r="BE8" s="16">
        <v>0.76500579374275801</v>
      </c>
      <c r="BF8" s="16"/>
      <c r="BG8" s="16">
        <v>0.73986486486486502</v>
      </c>
      <c r="BH8" s="16">
        <v>0.77442702050663403</v>
      </c>
      <c r="BI8" s="16"/>
      <c r="BJ8" s="16">
        <v>0.86698717948717996</v>
      </c>
      <c r="BK8" s="16">
        <v>0.75979337064141195</v>
      </c>
      <c r="BL8" s="16"/>
      <c r="BM8" s="16">
        <v>0.76962025316455696</v>
      </c>
      <c r="BN8" s="16">
        <v>0.77271794871794897</v>
      </c>
      <c r="BO8" s="16"/>
      <c r="BP8" s="16">
        <v>0.862582781456954</v>
      </c>
      <c r="BQ8" s="16">
        <v>0.76082297471067295</v>
      </c>
    </row>
    <row r="9" spans="2:69" ht="45" x14ac:dyDescent="0.25">
      <c r="B9" s="17" t="s">
        <v>66</v>
      </c>
      <c r="C9" s="16">
        <v>0.17760910815939299</v>
      </c>
      <c r="D9" s="16">
        <v>0.107142857142857</v>
      </c>
      <c r="E9" s="16">
        <v>0.12033195020746899</v>
      </c>
      <c r="F9" s="16">
        <v>0.13931888544891599</v>
      </c>
      <c r="G9" s="16">
        <v>0.13953488372093001</v>
      </c>
      <c r="H9" s="16">
        <v>0.314871016691957</v>
      </c>
      <c r="I9" s="16">
        <v>0.15510718789407299</v>
      </c>
      <c r="J9" s="16">
        <v>0.13131313131313099</v>
      </c>
      <c r="K9" s="16">
        <v>0.151260504201681</v>
      </c>
      <c r="L9" s="16">
        <v>7.9646017699115002E-2</v>
      </c>
      <c r="M9" s="16"/>
      <c r="N9" s="16">
        <v>0.30120481927710802</v>
      </c>
      <c r="O9" s="16">
        <v>0.24761904761904799</v>
      </c>
      <c r="P9" s="16">
        <v>0.179439252336449</v>
      </c>
      <c r="Q9" s="16">
        <v>0.123357664233577</v>
      </c>
      <c r="R9" s="16"/>
      <c r="S9" s="16">
        <v>0.28326996197718601</v>
      </c>
      <c r="T9" s="16">
        <v>0.18421052631578899</v>
      </c>
      <c r="U9" s="16">
        <v>0.18318965517241401</v>
      </c>
      <c r="V9" s="16">
        <v>0.2142152023692</v>
      </c>
      <c r="W9" s="16">
        <v>0.136069114470842</v>
      </c>
      <c r="X9" s="16">
        <v>0.13689320388349499</v>
      </c>
      <c r="Y9" s="16">
        <v>0.13582089552238799</v>
      </c>
      <c r="Z9" s="16"/>
      <c r="AA9" s="16">
        <v>8.3432657926102494E-2</v>
      </c>
      <c r="AB9" s="16">
        <v>0.221603563474388</v>
      </c>
      <c r="AC9" s="16"/>
      <c r="AD9" s="16">
        <v>0.231205673758865</v>
      </c>
      <c r="AE9" s="16">
        <v>0.158031088082902</v>
      </c>
      <c r="AF9" s="16"/>
      <c r="AG9" s="16">
        <v>0.236363636363636</v>
      </c>
      <c r="AH9" s="16">
        <v>0.123357664233577</v>
      </c>
      <c r="AI9" s="16"/>
      <c r="AJ9" s="16">
        <v>0.12853049529267299</v>
      </c>
      <c r="AK9" s="16">
        <v>0.22002122391227399</v>
      </c>
      <c r="AL9" s="16"/>
      <c r="AM9" s="16">
        <v>0.31152647975077902</v>
      </c>
      <c r="AN9" s="16">
        <v>0.256389776357828</v>
      </c>
      <c r="AO9" s="16">
        <v>0.16532582461786</v>
      </c>
      <c r="AP9" s="16">
        <v>8.6192468619246898E-2</v>
      </c>
      <c r="AQ9" s="16"/>
      <c r="AR9" s="16">
        <v>0.116352201257862</v>
      </c>
      <c r="AS9" s="16">
        <v>0.20407608695652199</v>
      </c>
      <c r="AT9" s="16"/>
      <c r="AU9" s="16">
        <v>0.21085080147965499</v>
      </c>
      <c r="AV9" s="16">
        <v>0.17156313074680399</v>
      </c>
      <c r="AW9" s="16"/>
      <c r="AX9" s="16">
        <v>0.143698468786808</v>
      </c>
      <c r="AY9" s="16">
        <v>0.18412123953856599</v>
      </c>
      <c r="AZ9" s="16"/>
      <c r="BA9" s="16">
        <v>0.193370165745856</v>
      </c>
      <c r="BB9" s="16">
        <v>0.17644661776691101</v>
      </c>
      <c r="BC9" s="16"/>
      <c r="BD9" s="16">
        <v>0.16753926701570701</v>
      </c>
      <c r="BE9" s="16">
        <v>0.17983777520278099</v>
      </c>
      <c r="BF9" s="16"/>
      <c r="BG9" s="16">
        <v>0.21621621621621601</v>
      </c>
      <c r="BH9" s="16">
        <v>0.17531162042621601</v>
      </c>
      <c r="BI9" s="16"/>
      <c r="BJ9" s="16">
        <v>0.113782051282051</v>
      </c>
      <c r="BK9" s="16">
        <v>0.18618166164442501</v>
      </c>
      <c r="BL9" s="16"/>
      <c r="BM9" s="16">
        <v>0.177215189873418</v>
      </c>
      <c r="BN9" s="16">
        <v>0.17764102564102599</v>
      </c>
      <c r="BO9" s="16"/>
      <c r="BP9" s="16">
        <v>0.120860927152318</v>
      </c>
      <c r="BQ9" s="16">
        <v>0.18495499357051001</v>
      </c>
    </row>
    <row r="10" spans="2:69" ht="30" x14ac:dyDescent="0.25">
      <c r="B10" s="17" t="s">
        <v>67</v>
      </c>
      <c r="C10" s="16">
        <v>4.5920303605313101E-2</v>
      </c>
      <c r="D10" s="16">
        <v>2.5297619047618999E-2</v>
      </c>
      <c r="E10" s="16">
        <v>2.0746887966804999E-2</v>
      </c>
      <c r="F10" s="16">
        <v>1.23839009287926E-2</v>
      </c>
      <c r="G10" s="16">
        <v>2.32558139534884E-2</v>
      </c>
      <c r="H10" s="16">
        <v>0.121396054628225</v>
      </c>
      <c r="I10" s="16">
        <v>2.3959646910466599E-2</v>
      </c>
      <c r="J10" s="16">
        <v>2.02020202020202E-2</v>
      </c>
      <c r="K10" s="16">
        <v>2.5210084033613401E-2</v>
      </c>
      <c r="L10" s="16">
        <v>0</v>
      </c>
      <c r="M10" s="16"/>
      <c r="N10" s="16">
        <v>0.14819277108433701</v>
      </c>
      <c r="O10" s="16">
        <v>5.7142857142857099E-2</v>
      </c>
      <c r="P10" s="16">
        <v>2.33644859813084E-2</v>
      </c>
      <c r="Q10" s="16">
        <v>2.1167883211678801E-2</v>
      </c>
      <c r="R10" s="16"/>
      <c r="S10" s="16">
        <v>9.1254752851711002E-2</v>
      </c>
      <c r="T10" s="16">
        <v>5.7416267942583699E-2</v>
      </c>
      <c r="U10" s="16">
        <v>2.3706896551724099E-2</v>
      </c>
      <c r="V10" s="16">
        <v>5.7255676209279398E-2</v>
      </c>
      <c r="W10" s="16">
        <v>2.5917926565874699E-2</v>
      </c>
      <c r="X10" s="16">
        <v>2.1359223300970901E-2</v>
      </c>
      <c r="Y10" s="16">
        <v>4.1791044776119397E-2</v>
      </c>
      <c r="Z10" s="16"/>
      <c r="AA10" s="16">
        <v>8.9392133492252699E-3</v>
      </c>
      <c r="AB10" s="16">
        <v>6.3195991091314005E-2</v>
      </c>
      <c r="AC10" s="16"/>
      <c r="AD10" s="16">
        <v>7.7304964539007107E-2</v>
      </c>
      <c r="AE10" s="16">
        <v>3.4455958549222801E-2</v>
      </c>
      <c r="AF10" s="16"/>
      <c r="AG10" s="16">
        <v>7.2727272727272696E-2</v>
      </c>
      <c r="AH10" s="16">
        <v>2.1167883211678801E-2</v>
      </c>
      <c r="AI10" s="16"/>
      <c r="AJ10" s="16">
        <v>3.1518624641833803E-2</v>
      </c>
      <c r="AK10" s="16">
        <v>5.83657587548638E-2</v>
      </c>
      <c r="AL10" s="16"/>
      <c r="AM10" s="16">
        <v>0.22741433021806901</v>
      </c>
      <c r="AN10" s="16">
        <v>8.0670926517571906E-2</v>
      </c>
      <c r="AO10" s="16">
        <v>2.2928399034593702E-2</v>
      </c>
      <c r="AP10" s="16">
        <v>9.2050209205020907E-3</v>
      </c>
      <c r="AQ10" s="16"/>
      <c r="AR10" s="16">
        <v>1.6981132075471701E-2</v>
      </c>
      <c r="AS10" s="16">
        <v>5.8423913043478298E-2</v>
      </c>
      <c r="AT10" s="16"/>
      <c r="AU10" s="16">
        <v>6.6584463625154106E-2</v>
      </c>
      <c r="AV10" s="16">
        <v>4.2161919712940102E-2</v>
      </c>
      <c r="AW10" s="16"/>
      <c r="AX10" s="16">
        <v>2.1201413427561801E-2</v>
      </c>
      <c r="AY10" s="16">
        <v>5.0667269848450602E-2</v>
      </c>
      <c r="AZ10" s="16"/>
      <c r="BA10" s="16">
        <v>3.5911602209944701E-2</v>
      </c>
      <c r="BB10" s="16">
        <v>4.6658516707416497E-2</v>
      </c>
      <c r="BC10" s="16"/>
      <c r="BD10" s="16">
        <v>2.40837696335079E-2</v>
      </c>
      <c r="BE10" s="16">
        <v>5.0753186558516801E-2</v>
      </c>
      <c r="BF10" s="16"/>
      <c r="BG10" s="16">
        <v>3.7162162162162199E-2</v>
      </c>
      <c r="BH10" s="16">
        <v>4.6441495778045801E-2</v>
      </c>
      <c r="BI10" s="16"/>
      <c r="BJ10" s="16">
        <v>1.76282051282051E-2</v>
      </c>
      <c r="BK10" s="16">
        <v>4.9720189410245398E-2</v>
      </c>
      <c r="BL10" s="16"/>
      <c r="BM10" s="16">
        <v>4.5569620253164599E-2</v>
      </c>
      <c r="BN10" s="16">
        <v>4.5948717948718E-2</v>
      </c>
      <c r="BO10" s="16"/>
      <c r="BP10" s="16">
        <v>1.4900662251655599E-2</v>
      </c>
      <c r="BQ10" s="16">
        <v>4.99357051007287E-2</v>
      </c>
    </row>
    <row r="11" spans="2:69" x14ac:dyDescent="0.25">
      <c r="B11" s="17" t="s">
        <v>68</v>
      </c>
      <c r="C11" s="18">
        <v>3.9848197343453498E-3</v>
      </c>
      <c r="D11" s="18">
        <v>1.48809523809524E-3</v>
      </c>
      <c r="E11" s="18">
        <v>0</v>
      </c>
      <c r="F11" s="18">
        <v>0</v>
      </c>
      <c r="G11" s="18">
        <v>4.3604651162790697E-3</v>
      </c>
      <c r="H11" s="18">
        <v>1.06221547799697E-2</v>
      </c>
      <c r="I11" s="18">
        <v>3.7831021437578802E-3</v>
      </c>
      <c r="J11" s="18">
        <v>0</v>
      </c>
      <c r="K11" s="18">
        <v>0</v>
      </c>
      <c r="L11" s="18">
        <v>0</v>
      </c>
      <c r="M11" s="18"/>
      <c r="N11" s="18">
        <v>1.5662650602409602E-2</v>
      </c>
      <c r="O11" s="18">
        <v>4.7619047619047597E-3</v>
      </c>
      <c r="P11" s="18">
        <v>2.80373831775701E-3</v>
      </c>
      <c r="Q11" s="18">
        <v>7.2992700729927003E-4</v>
      </c>
      <c r="R11" s="18"/>
      <c r="S11" s="18">
        <v>9.5057034220532299E-3</v>
      </c>
      <c r="T11" s="18">
        <v>4.78468899521531E-3</v>
      </c>
      <c r="U11" s="18">
        <v>0</v>
      </c>
      <c r="V11" s="18">
        <v>4.9358341559723601E-3</v>
      </c>
      <c r="W11" s="18">
        <v>0</v>
      </c>
      <c r="X11" s="18">
        <v>0</v>
      </c>
      <c r="Y11" s="18">
        <v>2.9850746268656699E-3</v>
      </c>
      <c r="Z11" s="18"/>
      <c r="AA11" s="18">
        <v>5.9594755661501796E-4</v>
      </c>
      <c r="AB11" s="18">
        <v>5.5679287305122503E-3</v>
      </c>
      <c r="AC11" s="18"/>
      <c r="AD11" s="18">
        <v>7.09219858156028E-3</v>
      </c>
      <c r="AE11" s="18">
        <v>2.8497409326424901E-3</v>
      </c>
      <c r="AF11" s="18"/>
      <c r="AG11" s="18">
        <v>7.5098814229249003E-3</v>
      </c>
      <c r="AH11" s="18">
        <v>7.2992700729927003E-4</v>
      </c>
      <c r="AI11" s="18"/>
      <c r="AJ11" s="18">
        <v>3.6839950880065502E-3</v>
      </c>
      <c r="AK11" s="18">
        <v>4.2447824548991903E-3</v>
      </c>
      <c r="AL11" s="18"/>
      <c r="AM11" s="18">
        <v>1.86915887850467E-2</v>
      </c>
      <c r="AN11" s="18">
        <v>9.5846645367412102E-3</v>
      </c>
      <c r="AO11" s="18">
        <v>8.0450522928398997E-4</v>
      </c>
      <c r="AP11" s="18">
        <v>8.3682008368200799E-4</v>
      </c>
      <c r="AQ11" s="18"/>
      <c r="AR11" s="18">
        <v>1.2578616352201301E-3</v>
      </c>
      <c r="AS11" s="18">
        <v>5.1630434782608701E-3</v>
      </c>
      <c r="AT11" s="18"/>
      <c r="AU11" s="18">
        <v>6.1652281134402E-3</v>
      </c>
      <c r="AV11" s="18">
        <v>3.5882484862076701E-3</v>
      </c>
      <c r="AW11" s="18"/>
      <c r="AX11" s="18">
        <v>4.7114252061248498E-3</v>
      </c>
      <c r="AY11" s="18">
        <v>3.84528387242705E-3</v>
      </c>
      <c r="AZ11" s="18"/>
      <c r="BA11" s="18">
        <v>2.7624309392265201E-3</v>
      </c>
      <c r="BB11" s="18">
        <v>4.0749796251018698E-3</v>
      </c>
      <c r="BC11" s="18"/>
      <c r="BD11" s="18">
        <v>2.0942408376963401E-3</v>
      </c>
      <c r="BE11" s="18">
        <v>4.4032444959443799E-3</v>
      </c>
      <c r="BF11" s="18"/>
      <c r="BG11" s="18">
        <v>6.7567567567567597E-3</v>
      </c>
      <c r="BH11" s="18">
        <v>3.81986328910334E-3</v>
      </c>
      <c r="BI11" s="18"/>
      <c r="BJ11" s="18">
        <v>1.6025641025640999E-3</v>
      </c>
      <c r="BK11" s="18">
        <v>4.30477830391735E-3</v>
      </c>
      <c r="BL11" s="18"/>
      <c r="BM11" s="18">
        <v>7.5949367088607601E-3</v>
      </c>
      <c r="BN11" s="18">
        <v>3.69230769230769E-3</v>
      </c>
      <c r="BO11" s="18"/>
      <c r="BP11" s="18">
        <v>1.6556291390728501E-3</v>
      </c>
      <c r="BQ11" s="18">
        <v>4.2863266180883002E-3</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Q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78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73</v>
      </c>
      <c r="C8" s="16">
        <v>0.68368121442125196</v>
      </c>
      <c r="D8" s="16">
        <v>0.80803571428571397</v>
      </c>
      <c r="E8" s="16">
        <v>0.81466113416320896</v>
      </c>
      <c r="F8" s="16">
        <v>0.80340557275541802</v>
      </c>
      <c r="G8" s="16">
        <v>0.75290697674418605</v>
      </c>
      <c r="H8" s="16">
        <v>0.40743550834597902</v>
      </c>
      <c r="I8" s="16">
        <v>0.72509457755359397</v>
      </c>
      <c r="J8" s="16">
        <v>0.77272727272727304</v>
      </c>
      <c r="K8" s="16">
        <v>0.79831932773109204</v>
      </c>
      <c r="L8" s="16">
        <v>0.65486725663716805</v>
      </c>
      <c r="M8" s="16"/>
      <c r="N8" s="16">
        <v>0.44578313253011997</v>
      </c>
      <c r="O8" s="16">
        <v>0.57936507936507897</v>
      </c>
      <c r="P8" s="16">
        <v>0.68504672897196295</v>
      </c>
      <c r="Q8" s="16">
        <v>0.77919708029197099</v>
      </c>
      <c r="R8" s="16"/>
      <c r="S8" s="16">
        <v>0.524714828897338</v>
      </c>
      <c r="T8" s="16">
        <v>0.64832535885167497</v>
      </c>
      <c r="U8" s="16">
        <v>0.693965517241379</v>
      </c>
      <c r="V8" s="16">
        <v>0.60513326752221097</v>
      </c>
      <c r="W8" s="16">
        <v>0.75161987041036704</v>
      </c>
      <c r="X8" s="16">
        <v>0.77766990291262095</v>
      </c>
      <c r="Y8" s="16">
        <v>0.76567164179104497</v>
      </c>
      <c r="Z8" s="16"/>
      <c r="AA8" s="16">
        <v>0.85399284862932101</v>
      </c>
      <c r="AB8" s="16">
        <v>0.60412026726057899</v>
      </c>
      <c r="AC8" s="16"/>
      <c r="AD8" s="16">
        <v>0.61418439716312101</v>
      </c>
      <c r="AE8" s="16">
        <v>0.70906735751295302</v>
      </c>
      <c r="AF8" s="16"/>
      <c r="AG8" s="16">
        <v>0.58023715415019805</v>
      </c>
      <c r="AH8" s="16">
        <v>0.77919708029197099</v>
      </c>
      <c r="AI8" s="16"/>
      <c r="AJ8" s="16">
        <v>0.77159230454359395</v>
      </c>
      <c r="AK8" s="16">
        <v>0.60771135479306704</v>
      </c>
      <c r="AL8" s="16"/>
      <c r="AM8" s="16">
        <v>0.29906542056074797</v>
      </c>
      <c r="AN8" s="16">
        <v>0.52396166134185296</v>
      </c>
      <c r="AO8" s="16">
        <v>0.72847948511665295</v>
      </c>
      <c r="AP8" s="16">
        <v>0.85941422594142303</v>
      </c>
      <c r="AQ8" s="16"/>
      <c r="AR8" s="16">
        <v>0.77044025157232698</v>
      </c>
      <c r="AS8" s="16">
        <v>0.64619565217391295</v>
      </c>
      <c r="AT8" s="16"/>
      <c r="AU8" s="16">
        <v>0.652281134401973</v>
      </c>
      <c r="AV8" s="16">
        <v>0.68939224041264902</v>
      </c>
      <c r="AW8" s="16"/>
      <c r="AX8" s="16">
        <v>0.77031802120141302</v>
      </c>
      <c r="AY8" s="16">
        <v>0.66704365528161003</v>
      </c>
      <c r="AZ8" s="16"/>
      <c r="BA8" s="16">
        <v>0.698895027624309</v>
      </c>
      <c r="BB8" s="16">
        <v>0.68255908720456404</v>
      </c>
      <c r="BC8" s="16"/>
      <c r="BD8" s="16">
        <v>0.69947643979057605</v>
      </c>
      <c r="BE8" s="16">
        <v>0.68018539976824999</v>
      </c>
      <c r="BF8" s="16"/>
      <c r="BG8" s="16">
        <v>0.68581081081081097</v>
      </c>
      <c r="BH8" s="16">
        <v>0.68355448331322899</v>
      </c>
      <c r="BI8" s="16"/>
      <c r="BJ8" s="16">
        <v>0.76442307692307698</v>
      </c>
      <c r="BK8" s="16">
        <v>0.67283684890228201</v>
      </c>
      <c r="BL8" s="16"/>
      <c r="BM8" s="16">
        <v>0.721518987341772</v>
      </c>
      <c r="BN8" s="16">
        <v>0.68061538461538496</v>
      </c>
      <c r="BO8" s="16"/>
      <c r="BP8" s="16">
        <v>0.80960264900662204</v>
      </c>
      <c r="BQ8" s="16">
        <v>0.66738105443634799</v>
      </c>
    </row>
    <row r="9" spans="2:69" ht="30" x14ac:dyDescent="0.25">
      <c r="B9" s="17" t="s">
        <v>74</v>
      </c>
      <c r="C9" s="16">
        <v>0.216508538899431</v>
      </c>
      <c r="D9" s="16">
        <v>0.191964285714286</v>
      </c>
      <c r="E9" s="16">
        <v>0.18533886583679099</v>
      </c>
      <c r="F9" s="16">
        <v>0.19659442724458201</v>
      </c>
      <c r="G9" s="16">
        <v>0.247093023255814</v>
      </c>
      <c r="H9" s="16">
        <v>0.27238239757207899</v>
      </c>
      <c r="I9" s="16">
        <v>0.15510718789407299</v>
      </c>
      <c r="J9" s="16">
        <v>0.22727272727272699</v>
      </c>
      <c r="K9" s="16">
        <v>0.20168067226890801</v>
      </c>
      <c r="L9" s="16">
        <v>0.265486725663717</v>
      </c>
      <c r="M9" s="16"/>
      <c r="N9" s="16">
        <v>0.19759036144578301</v>
      </c>
      <c r="O9" s="16">
        <v>0.29841269841269802</v>
      </c>
      <c r="P9" s="16">
        <v>0.25046728971962601</v>
      </c>
      <c r="Q9" s="16">
        <v>0.19014598540145999</v>
      </c>
      <c r="R9" s="16"/>
      <c r="S9" s="16">
        <v>0.24144486692015199</v>
      </c>
      <c r="T9" s="16">
        <v>0.26076555023923398</v>
      </c>
      <c r="U9" s="16">
        <v>0.23491379310344801</v>
      </c>
      <c r="V9" s="16">
        <v>0.24185587364264599</v>
      </c>
      <c r="W9" s="16">
        <v>0.21490280777537801</v>
      </c>
      <c r="X9" s="16">
        <v>0.17378640776699</v>
      </c>
      <c r="Y9" s="16">
        <v>0.171641791044776</v>
      </c>
      <c r="Z9" s="16"/>
      <c r="AA9" s="16">
        <v>0.145411203814064</v>
      </c>
      <c r="AB9" s="16">
        <v>0.249721603563474</v>
      </c>
      <c r="AC9" s="16"/>
      <c r="AD9" s="16">
        <v>0.22836879432624099</v>
      </c>
      <c r="AE9" s="16">
        <v>0.212176165803109</v>
      </c>
      <c r="AF9" s="16"/>
      <c r="AG9" s="16">
        <v>0.24505928853754899</v>
      </c>
      <c r="AH9" s="16">
        <v>0.19014598540145999</v>
      </c>
      <c r="AI9" s="16"/>
      <c r="AJ9" s="16">
        <v>0.160867785509619</v>
      </c>
      <c r="AK9" s="16">
        <v>0.26459143968871601</v>
      </c>
      <c r="AL9" s="16"/>
      <c r="AM9" s="16">
        <v>0.16510903426791301</v>
      </c>
      <c r="AN9" s="16">
        <v>0.29153354632587902</v>
      </c>
      <c r="AO9" s="16">
        <v>0.22767497988736901</v>
      </c>
      <c r="AP9" s="16">
        <v>0.128870292887029</v>
      </c>
      <c r="AQ9" s="16"/>
      <c r="AR9" s="16">
        <v>0.20503144654088101</v>
      </c>
      <c r="AS9" s="16">
        <v>0.221467391304348</v>
      </c>
      <c r="AT9" s="16"/>
      <c r="AU9" s="16">
        <v>0.21578298397040699</v>
      </c>
      <c r="AV9" s="16">
        <v>0.21664050235478799</v>
      </c>
      <c r="AW9" s="16"/>
      <c r="AX9" s="16">
        <v>0.197879858657244</v>
      </c>
      <c r="AY9" s="16">
        <v>0.220085953404207</v>
      </c>
      <c r="AZ9" s="16"/>
      <c r="BA9" s="16">
        <v>0.24861878453038699</v>
      </c>
      <c r="BB9" s="16">
        <v>0.21414017929910401</v>
      </c>
      <c r="BC9" s="16"/>
      <c r="BD9" s="16">
        <v>0.23874345549738199</v>
      </c>
      <c r="BE9" s="16">
        <v>0.21158748551564299</v>
      </c>
      <c r="BF9" s="16"/>
      <c r="BG9" s="16">
        <v>0.239864864864865</v>
      </c>
      <c r="BH9" s="16">
        <v>0.21511861680739799</v>
      </c>
      <c r="BI9" s="16"/>
      <c r="BJ9" s="16">
        <v>0.21314102564102599</v>
      </c>
      <c r="BK9" s="16">
        <v>0.21696082651743401</v>
      </c>
      <c r="BL9" s="16"/>
      <c r="BM9" s="16">
        <v>0.21012658227848099</v>
      </c>
      <c r="BN9" s="16">
        <v>0.21702564102564101</v>
      </c>
      <c r="BO9" s="16"/>
      <c r="BP9" s="16">
        <v>0.18874172185430499</v>
      </c>
      <c r="BQ9" s="16">
        <v>0.22010287183883401</v>
      </c>
    </row>
    <row r="10" spans="2:69" x14ac:dyDescent="0.25">
      <c r="B10" s="17" t="s">
        <v>75</v>
      </c>
      <c r="C10" s="16">
        <v>3.5483870967741901E-2</v>
      </c>
      <c r="D10" s="16">
        <v>0</v>
      </c>
      <c r="E10" s="16">
        <v>0</v>
      </c>
      <c r="F10" s="16">
        <v>0</v>
      </c>
      <c r="G10" s="16">
        <v>0</v>
      </c>
      <c r="H10" s="16">
        <v>0.116843702579666</v>
      </c>
      <c r="I10" s="16">
        <v>3.4047919293820901E-2</v>
      </c>
      <c r="J10" s="16">
        <v>0</v>
      </c>
      <c r="K10" s="16">
        <v>0</v>
      </c>
      <c r="L10" s="16">
        <v>5.3097345132743397E-2</v>
      </c>
      <c r="M10" s="16"/>
      <c r="N10" s="16">
        <v>8.91566265060241E-2</v>
      </c>
      <c r="O10" s="16">
        <v>4.4444444444444398E-2</v>
      </c>
      <c r="P10" s="16">
        <v>3.27102803738318E-2</v>
      </c>
      <c r="Q10" s="16">
        <v>1.8248175182481799E-2</v>
      </c>
      <c r="R10" s="16"/>
      <c r="S10" s="16">
        <v>5.8935361216730001E-2</v>
      </c>
      <c r="T10" s="16">
        <v>4.0669856459330099E-2</v>
      </c>
      <c r="U10" s="16">
        <v>3.4482758620689703E-2</v>
      </c>
      <c r="V10" s="16">
        <v>4.4422507403751199E-2</v>
      </c>
      <c r="W10" s="16">
        <v>1.4038876889848799E-2</v>
      </c>
      <c r="X10" s="16">
        <v>2.2330097087378601E-2</v>
      </c>
      <c r="Y10" s="16">
        <v>2.53731343283582E-2</v>
      </c>
      <c r="Z10" s="16"/>
      <c r="AA10" s="16">
        <v>0</v>
      </c>
      <c r="AB10" s="16">
        <v>5.2060133630289503E-2</v>
      </c>
      <c r="AC10" s="16"/>
      <c r="AD10" s="16">
        <v>5.1063829787233998E-2</v>
      </c>
      <c r="AE10" s="16">
        <v>2.9792746113989601E-2</v>
      </c>
      <c r="AF10" s="16"/>
      <c r="AG10" s="16">
        <v>5.4150197628458498E-2</v>
      </c>
      <c r="AH10" s="16">
        <v>1.8248175182481799E-2</v>
      </c>
      <c r="AI10" s="16"/>
      <c r="AJ10" s="16">
        <v>2.8243962341383499E-2</v>
      </c>
      <c r="AK10" s="16">
        <v>4.1740360806508697E-2</v>
      </c>
      <c r="AL10" s="16"/>
      <c r="AM10" s="16">
        <v>0.118380062305296</v>
      </c>
      <c r="AN10" s="16">
        <v>6.3897763578274799E-2</v>
      </c>
      <c r="AO10" s="16">
        <v>2.4135156878519699E-2</v>
      </c>
      <c r="AP10" s="16">
        <v>7.5313807531380804E-3</v>
      </c>
      <c r="AQ10" s="16"/>
      <c r="AR10" s="16">
        <v>1.1949685534591199E-2</v>
      </c>
      <c r="AS10" s="16">
        <v>4.5652173913043499E-2</v>
      </c>
      <c r="AT10" s="16"/>
      <c r="AU10" s="16">
        <v>5.3020961775585698E-2</v>
      </c>
      <c r="AV10" s="16">
        <v>3.2294236375869E-2</v>
      </c>
      <c r="AW10" s="16"/>
      <c r="AX10" s="16">
        <v>9.4228504122496996E-3</v>
      </c>
      <c r="AY10" s="16">
        <v>4.0488577244967197E-2</v>
      </c>
      <c r="AZ10" s="16"/>
      <c r="BA10" s="16">
        <v>1.38121546961326E-2</v>
      </c>
      <c r="BB10" s="16">
        <v>3.7082314588427097E-2</v>
      </c>
      <c r="BC10" s="16"/>
      <c r="BD10" s="16">
        <v>2.8272251308900501E-2</v>
      </c>
      <c r="BE10" s="16">
        <v>3.7079953650057902E-2</v>
      </c>
      <c r="BF10" s="16"/>
      <c r="BG10" s="16">
        <v>4.3918918918918901E-2</v>
      </c>
      <c r="BH10" s="16">
        <v>3.49819059107358E-2</v>
      </c>
      <c r="BI10" s="16"/>
      <c r="BJ10" s="16">
        <v>1.2820512820512799E-2</v>
      </c>
      <c r="BK10" s="16">
        <v>3.8527765820060303E-2</v>
      </c>
      <c r="BL10" s="16"/>
      <c r="BM10" s="16">
        <v>2.7848101265822801E-2</v>
      </c>
      <c r="BN10" s="16">
        <v>3.61025641025641E-2</v>
      </c>
      <c r="BO10" s="16"/>
      <c r="BP10" s="16">
        <v>0</v>
      </c>
      <c r="BQ10" s="16">
        <v>4.0077153879125603E-2</v>
      </c>
    </row>
    <row r="11" spans="2:69" ht="30" x14ac:dyDescent="0.25">
      <c r="B11" s="17" t="s">
        <v>76</v>
      </c>
      <c r="C11" s="16">
        <v>2.3529411764705899E-2</v>
      </c>
      <c r="D11" s="16">
        <v>0</v>
      </c>
      <c r="E11" s="16">
        <v>0</v>
      </c>
      <c r="F11" s="16">
        <v>0</v>
      </c>
      <c r="G11" s="16">
        <v>0</v>
      </c>
      <c r="H11" s="16">
        <v>7.5113808801214002E-2</v>
      </c>
      <c r="I11" s="16">
        <v>2.9003783102143799E-2</v>
      </c>
      <c r="J11" s="16">
        <v>0</v>
      </c>
      <c r="K11" s="16">
        <v>0</v>
      </c>
      <c r="L11" s="16">
        <v>1.7699115044247801E-2</v>
      </c>
      <c r="M11" s="16"/>
      <c r="N11" s="16">
        <v>7.7108433734939794E-2</v>
      </c>
      <c r="O11" s="16">
        <v>3.0158730158730201E-2</v>
      </c>
      <c r="P11" s="16">
        <v>2.0560747663551399E-2</v>
      </c>
      <c r="Q11" s="16">
        <v>6.9343065693430704E-3</v>
      </c>
      <c r="R11" s="16"/>
      <c r="S11" s="16">
        <v>7.7946768060836502E-2</v>
      </c>
      <c r="T11" s="16">
        <v>1.43540669856459E-2</v>
      </c>
      <c r="U11" s="16">
        <v>1.93965517241379E-2</v>
      </c>
      <c r="V11" s="16">
        <v>3.0602171767028601E-2</v>
      </c>
      <c r="W11" s="16">
        <v>9.7192224622030202E-3</v>
      </c>
      <c r="X11" s="16">
        <v>6.7961165048543697E-3</v>
      </c>
      <c r="Y11" s="16">
        <v>1.34328358208955E-2</v>
      </c>
      <c r="Z11" s="16"/>
      <c r="AA11" s="16">
        <v>5.9594755661501796E-4</v>
      </c>
      <c r="AB11" s="16">
        <v>3.4242761692650302E-2</v>
      </c>
      <c r="AC11" s="16"/>
      <c r="AD11" s="16">
        <v>3.54609929078014E-2</v>
      </c>
      <c r="AE11" s="16">
        <v>1.9170984455958599E-2</v>
      </c>
      <c r="AF11" s="16"/>
      <c r="AG11" s="16">
        <v>4.1501976284584997E-2</v>
      </c>
      <c r="AH11" s="16">
        <v>6.9343065693430704E-3</v>
      </c>
      <c r="AI11" s="16"/>
      <c r="AJ11" s="16">
        <v>1.5963978714695001E-2</v>
      </c>
      <c r="AK11" s="16">
        <v>3.00672090555359E-2</v>
      </c>
      <c r="AL11" s="16"/>
      <c r="AM11" s="16">
        <v>0.10280373831775701</v>
      </c>
      <c r="AN11" s="16">
        <v>5.2715654952076703E-2</v>
      </c>
      <c r="AO11" s="16">
        <v>9.6540627514078801E-3</v>
      </c>
      <c r="AP11" s="16">
        <v>8.3682008368200799E-4</v>
      </c>
      <c r="AQ11" s="16"/>
      <c r="AR11" s="16">
        <v>5.0314465408805003E-3</v>
      </c>
      <c r="AS11" s="16">
        <v>3.1521739130434802E-2</v>
      </c>
      <c r="AT11" s="16"/>
      <c r="AU11" s="16">
        <v>3.0826140567201E-2</v>
      </c>
      <c r="AV11" s="16">
        <v>2.2202287508409999E-2</v>
      </c>
      <c r="AW11" s="16"/>
      <c r="AX11" s="16">
        <v>1.53121319199058E-2</v>
      </c>
      <c r="AY11" s="16">
        <v>2.5107441755258999E-2</v>
      </c>
      <c r="AZ11" s="16"/>
      <c r="BA11" s="16">
        <v>1.93370165745856E-2</v>
      </c>
      <c r="BB11" s="16">
        <v>2.3838630806845999E-2</v>
      </c>
      <c r="BC11" s="16"/>
      <c r="BD11" s="16">
        <v>1.67539267015707E-2</v>
      </c>
      <c r="BE11" s="16">
        <v>2.5028968713789099E-2</v>
      </c>
      <c r="BF11" s="16"/>
      <c r="BG11" s="16">
        <v>1.0135135135135099E-2</v>
      </c>
      <c r="BH11" s="16">
        <v>2.4326497788500202E-2</v>
      </c>
      <c r="BI11" s="16"/>
      <c r="BJ11" s="16">
        <v>6.41025641025641E-3</v>
      </c>
      <c r="BK11" s="16">
        <v>2.58286698235041E-2</v>
      </c>
      <c r="BL11" s="16"/>
      <c r="BM11" s="16">
        <v>1.7721518987341801E-2</v>
      </c>
      <c r="BN11" s="16">
        <v>2.4E-2</v>
      </c>
      <c r="BO11" s="16"/>
      <c r="BP11" s="16">
        <v>1.6556291390728501E-3</v>
      </c>
      <c r="BQ11" s="16">
        <v>2.6360908701243E-2</v>
      </c>
    </row>
    <row r="12" spans="2:69" x14ac:dyDescent="0.25">
      <c r="B12" s="17" t="s">
        <v>77</v>
      </c>
      <c r="C12" s="18">
        <v>4.0796963946869103E-2</v>
      </c>
      <c r="D12" s="18">
        <v>0</v>
      </c>
      <c r="E12" s="18">
        <v>0</v>
      </c>
      <c r="F12" s="18">
        <v>0</v>
      </c>
      <c r="G12" s="18">
        <v>0</v>
      </c>
      <c r="H12" s="18">
        <v>0.12822458270106199</v>
      </c>
      <c r="I12" s="18">
        <v>5.6746532156368198E-2</v>
      </c>
      <c r="J12" s="18">
        <v>0</v>
      </c>
      <c r="K12" s="18">
        <v>0</v>
      </c>
      <c r="L12" s="18">
        <v>8.8495575221238902E-3</v>
      </c>
      <c r="M12" s="18"/>
      <c r="N12" s="18">
        <v>0.19036144578313299</v>
      </c>
      <c r="O12" s="18">
        <v>4.7619047619047603E-2</v>
      </c>
      <c r="P12" s="18">
        <v>1.1214953271028E-2</v>
      </c>
      <c r="Q12" s="18">
        <v>5.4744525547445301E-3</v>
      </c>
      <c r="R12" s="18"/>
      <c r="S12" s="18">
        <v>9.6958174904943004E-2</v>
      </c>
      <c r="T12" s="18">
        <v>3.5885167464114798E-2</v>
      </c>
      <c r="U12" s="18">
        <v>1.72413793103448E-2</v>
      </c>
      <c r="V12" s="18">
        <v>7.7986179664363303E-2</v>
      </c>
      <c r="W12" s="18">
        <v>9.7192224622030202E-3</v>
      </c>
      <c r="X12" s="18">
        <v>1.94174757281553E-2</v>
      </c>
      <c r="Y12" s="18">
        <v>2.3880597014925401E-2</v>
      </c>
      <c r="Z12" s="18"/>
      <c r="AA12" s="18">
        <v>0</v>
      </c>
      <c r="AB12" s="18">
        <v>5.9855233853006701E-2</v>
      </c>
      <c r="AC12" s="18"/>
      <c r="AD12" s="18">
        <v>7.09219858156028E-2</v>
      </c>
      <c r="AE12" s="18">
        <v>2.9792746113989601E-2</v>
      </c>
      <c r="AF12" s="18"/>
      <c r="AG12" s="18">
        <v>7.9051383399209502E-2</v>
      </c>
      <c r="AH12" s="18">
        <v>5.4744525547445301E-3</v>
      </c>
      <c r="AI12" s="18"/>
      <c r="AJ12" s="18">
        <v>2.3331968890708099E-2</v>
      </c>
      <c r="AK12" s="18">
        <v>5.5889635656172602E-2</v>
      </c>
      <c r="AL12" s="18"/>
      <c r="AM12" s="18">
        <v>0.31464174454828697</v>
      </c>
      <c r="AN12" s="18">
        <v>6.7891373801916899E-2</v>
      </c>
      <c r="AO12" s="18">
        <v>1.00563153660499E-2</v>
      </c>
      <c r="AP12" s="18">
        <v>3.3472803347280298E-3</v>
      </c>
      <c r="AQ12" s="18"/>
      <c r="AR12" s="18">
        <v>7.5471698113207496E-3</v>
      </c>
      <c r="AS12" s="18">
        <v>5.5163043478260898E-2</v>
      </c>
      <c r="AT12" s="18"/>
      <c r="AU12" s="18">
        <v>4.8088779284833502E-2</v>
      </c>
      <c r="AV12" s="18">
        <v>3.9470733348284402E-2</v>
      </c>
      <c r="AW12" s="18"/>
      <c r="AX12" s="18">
        <v>7.0671378091872799E-3</v>
      </c>
      <c r="AY12" s="18">
        <v>4.7274372313956099E-2</v>
      </c>
      <c r="AZ12" s="18"/>
      <c r="BA12" s="18">
        <v>1.93370165745856E-2</v>
      </c>
      <c r="BB12" s="18">
        <v>4.2379788101059503E-2</v>
      </c>
      <c r="BC12" s="18"/>
      <c r="BD12" s="18">
        <v>1.67539267015707E-2</v>
      </c>
      <c r="BE12" s="18">
        <v>4.6118192352259599E-2</v>
      </c>
      <c r="BF12" s="18"/>
      <c r="BG12" s="18">
        <v>2.0270270270270299E-2</v>
      </c>
      <c r="BH12" s="18">
        <v>4.20184961801367E-2</v>
      </c>
      <c r="BI12" s="18"/>
      <c r="BJ12" s="18">
        <v>3.2051282051282098E-3</v>
      </c>
      <c r="BK12" s="18">
        <v>4.58458889367198E-2</v>
      </c>
      <c r="BL12" s="18"/>
      <c r="BM12" s="18">
        <v>2.2784810126582299E-2</v>
      </c>
      <c r="BN12" s="18">
        <v>4.2256410256410297E-2</v>
      </c>
      <c r="BO12" s="18"/>
      <c r="BP12" s="18">
        <v>0</v>
      </c>
      <c r="BQ12" s="18">
        <v>4.6078011144449198E-2</v>
      </c>
    </row>
    <row r="13" spans="2:69" x14ac:dyDescent="0.25">
      <c r="B13" s="15"/>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Q24"/>
  <sheetViews>
    <sheetView showGridLines="0" topLeftCell="A12" workbookViewId="0">
      <pane xSplit="2" topLeftCell="C1" activePane="topRight" state="frozen"/>
      <selection pane="topRight" activeCell="B20" sqref="B20"/>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4744</v>
      </c>
      <c r="D7" s="10">
        <v>672</v>
      </c>
      <c r="E7" s="10">
        <v>723</v>
      </c>
      <c r="F7" s="10">
        <v>646</v>
      </c>
      <c r="G7" s="10">
        <v>688</v>
      </c>
      <c r="H7" s="10">
        <v>896</v>
      </c>
      <c r="I7" s="10">
        <v>698</v>
      </c>
      <c r="J7" s="10">
        <v>198</v>
      </c>
      <c r="K7" s="10">
        <v>119</v>
      </c>
      <c r="L7" s="10">
        <v>104</v>
      </c>
      <c r="M7" s="10"/>
      <c r="N7" s="10">
        <v>534</v>
      </c>
      <c r="O7" s="10">
        <v>553</v>
      </c>
      <c r="P7" s="10">
        <v>1001</v>
      </c>
      <c r="Q7" s="10">
        <v>2656</v>
      </c>
      <c r="R7" s="10"/>
      <c r="S7" s="10">
        <v>403</v>
      </c>
      <c r="T7" s="10">
        <v>380</v>
      </c>
      <c r="U7" s="10">
        <v>431</v>
      </c>
      <c r="V7" s="10">
        <v>858</v>
      </c>
      <c r="W7" s="10">
        <v>895</v>
      </c>
      <c r="X7" s="10">
        <v>980</v>
      </c>
      <c r="Y7" s="10">
        <v>628</v>
      </c>
      <c r="Z7" s="10"/>
      <c r="AA7" s="10">
        <v>1677</v>
      </c>
      <c r="AB7" s="10">
        <v>3067</v>
      </c>
      <c r="AC7" s="10"/>
      <c r="AD7" s="10">
        <v>1188</v>
      </c>
      <c r="AE7" s="10">
        <v>3556</v>
      </c>
      <c r="AF7" s="10"/>
      <c r="AG7" s="10">
        <v>2088</v>
      </c>
      <c r="AH7" s="10">
        <v>2656</v>
      </c>
      <c r="AI7" s="10"/>
      <c r="AJ7" s="10">
        <v>2278</v>
      </c>
      <c r="AK7" s="10">
        <v>2466</v>
      </c>
      <c r="AL7" s="10"/>
      <c r="AM7" s="10">
        <v>149</v>
      </c>
      <c r="AN7" s="10">
        <v>1021</v>
      </c>
      <c r="AO7" s="10">
        <v>2377</v>
      </c>
      <c r="AP7" s="10">
        <v>1181</v>
      </c>
      <c r="AQ7" s="10"/>
      <c r="AR7" s="10">
        <v>1551</v>
      </c>
      <c r="AS7" s="10">
        <v>3193</v>
      </c>
      <c r="AT7" s="10"/>
      <c r="AU7" s="10">
        <v>704</v>
      </c>
      <c r="AV7" s="10">
        <v>4040</v>
      </c>
      <c r="AW7" s="10"/>
      <c r="AX7" s="10">
        <v>822</v>
      </c>
      <c r="AY7" s="10">
        <v>3922</v>
      </c>
      <c r="AZ7" s="10"/>
      <c r="BA7" s="10">
        <v>343</v>
      </c>
      <c r="BB7" s="10">
        <v>4401</v>
      </c>
      <c r="BC7" s="10"/>
      <c r="BD7" s="10">
        <v>896</v>
      </c>
      <c r="BE7" s="10">
        <v>3848</v>
      </c>
      <c r="BF7" s="10"/>
      <c r="BG7" s="10">
        <v>274</v>
      </c>
      <c r="BH7" s="10">
        <v>4470</v>
      </c>
      <c r="BI7" s="10"/>
      <c r="BJ7" s="10">
        <v>610</v>
      </c>
      <c r="BK7" s="10">
        <v>4134</v>
      </c>
      <c r="BL7" s="10"/>
      <c r="BM7" s="10">
        <v>368</v>
      </c>
      <c r="BN7" s="10">
        <v>4376</v>
      </c>
      <c r="BO7" s="10"/>
      <c r="BP7" s="10">
        <v>603</v>
      </c>
      <c r="BQ7" s="10">
        <v>4141</v>
      </c>
    </row>
    <row r="8" spans="2:69" ht="30" x14ac:dyDescent="0.25">
      <c r="B8" s="17" t="s">
        <v>79</v>
      </c>
      <c r="C8" s="16">
        <v>0.65177065767285003</v>
      </c>
      <c r="D8" s="16">
        <v>0.73660714285714302</v>
      </c>
      <c r="E8" s="16">
        <v>0.68049792531120301</v>
      </c>
      <c r="F8" s="16">
        <v>0.56811145510835903</v>
      </c>
      <c r="G8" s="16">
        <v>0.587209302325581</v>
      </c>
      <c r="H8" s="16">
        <v>0.625</v>
      </c>
      <c r="I8" s="16">
        <v>0.72779369627507196</v>
      </c>
      <c r="J8" s="16">
        <v>0.66161616161616199</v>
      </c>
      <c r="K8" s="16">
        <v>0.48739495798319299</v>
      </c>
      <c r="L8" s="16">
        <v>0.74038461538461497</v>
      </c>
      <c r="M8" s="16"/>
      <c r="N8" s="16">
        <v>0.64044943820224698</v>
      </c>
      <c r="O8" s="16">
        <v>0.632911392405063</v>
      </c>
      <c r="P8" s="16">
        <v>0.63936063936063903</v>
      </c>
      <c r="Q8" s="16">
        <v>0.66265060240963902</v>
      </c>
      <c r="R8" s="16"/>
      <c r="S8" s="16">
        <v>0.58312655086848597</v>
      </c>
      <c r="T8" s="16">
        <v>0.59473684210526301</v>
      </c>
      <c r="U8" s="16">
        <v>0.63805104408352697</v>
      </c>
      <c r="V8" s="16">
        <v>0.64219114219114204</v>
      </c>
      <c r="W8" s="16">
        <v>0.66815642458100599</v>
      </c>
      <c r="X8" s="16">
        <v>0.68673469387755104</v>
      </c>
      <c r="Y8" s="16">
        <v>0.67197452229299404</v>
      </c>
      <c r="Z8" s="16"/>
      <c r="AA8" s="16">
        <v>0.66129994036970796</v>
      </c>
      <c r="AB8" s="16">
        <v>0.64656015650472798</v>
      </c>
      <c r="AC8" s="16"/>
      <c r="AD8" s="16">
        <v>0.62878787878787901</v>
      </c>
      <c r="AE8" s="16">
        <v>0.65944881889763796</v>
      </c>
      <c r="AF8" s="16"/>
      <c r="AG8" s="16">
        <v>0.63793103448275901</v>
      </c>
      <c r="AH8" s="16">
        <v>0.66265060240963902</v>
      </c>
      <c r="AI8" s="16"/>
      <c r="AJ8" s="16">
        <v>0.67427568042142205</v>
      </c>
      <c r="AK8" s="16">
        <v>0.63098134630981395</v>
      </c>
      <c r="AL8" s="16"/>
      <c r="AM8" s="16">
        <v>0.48993288590604001</v>
      </c>
      <c r="AN8" s="16">
        <v>0.58374142997061695</v>
      </c>
      <c r="AO8" s="16">
        <v>0.67606226335717301</v>
      </c>
      <c r="AP8" s="16">
        <v>0.682472480948349</v>
      </c>
      <c r="AQ8" s="16"/>
      <c r="AR8" s="16">
        <v>0.65699548678272102</v>
      </c>
      <c r="AS8" s="16">
        <v>0.64923269652364501</v>
      </c>
      <c r="AT8" s="16"/>
      <c r="AU8" s="16">
        <v>0.62357954545454497</v>
      </c>
      <c r="AV8" s="16">
        <v>0.65668316831683204</v>
      </c>
      <c r="AW8" s="16"/>
      <c r="AX8" s="16">
        <v>0.64841849148418496</v>
      </c>
      <c r="AY8" s="16">
        <v>0.65247322794492602</v>
      </c>
      <c r="AZ8" s="16"/>
      <c r="BA8" s="16">
        <v>0.61807580174927101</v>
      </c>
      <c r="BB8" s="16">
        <v>0.65439672801635995</v>
      </c>
      <c r="BC8" s="16"/>
      <c r="BD8" s="16">
        <v>0.66071428571428603</v>
      </c>
      <c r="BE8" s="16">
        <v>0.64968814968815003</v>
      </c>
      <c r="BF8" s="16"/>
      <c r="BG8" s="16">
        <v>0.62043795620438003</v>
      </c>
      <c r="BH8" s="16">
        <v>0.65369127516778502</v>
      </c>
      <c r="BI8" s="16"/>
      <c r="BJ8" s="16">
        <v>0.61147540983606596</v>
      </c>
      <c r="BK8" s="16">
        <v>0.65771649733913895</v>
      </c>
      <c r="BL8" s="16"/>
      <c r="BM8" s="16">
        <v>0.66032608695652195</v>
      </c>
      <c r="BN8" s="16">
        <v>0.65105118829981701</v>
      </c>
      <c r="BO8" s="16"/>
      <c r="BP8" s="16">
        <v>0.63515754560530702</v>
      </c>
      <c r="BQ8" s="16">
        <v>0.65418980922482495</v>
      </c>
    </row>
    <row r="9" spans="2:69" ht="45" x14ac:dyDescent="0.25">
      <c r="B9" s="17" t="s">
        <v>80</v>
      </c>
      <c r="C9" s="16">
        <v>0.64333895446880296</v>
      </c>
      <c r="D9" s="16">
        <v>0.68005952380952395</v>
      </c>
      <c r="E9" s="16">
        <v>0.66390041493775898</v>
      </c>
      <c r="F9" s="16">
        <v>0.58204334365325106</v>
      </c>
      <c r="G9" s="16">
        <v>0.63226744186046502</v>
      </c>
      <c r="H9" s="16">
        <v>0.66964285714285698</v>
      </c>
      <c r="I9" s="16">
        <v>0.64899713467048703</v>
      </c>
      <c r="J9" s="16">
        <v>0.580808080808081</v>
      </c>
      <c r="K9" s="16">
        <v>0.46218487394958002</v>
      </c>
      <c r="L9" s="16">
        <v>0.77884615384615397</v>
      </c>
      <c r="M9" s="16"/>
      <c r="N9" s="16">
        <v>0.64606741573033699</v>
      </c>
      <c r="O9" s="16">
        <v>0.60578661844484605</v>
      </c>
      <c r="P9" s="16">
        <v>0.61938061938061895</v>
      </c>
      <c r="Q9" s="16">
        <v>0.65963855421686701</v>
      </c>
      <c r="R9" s="16"/>
      <c r="S9" s="16">
        <v>0.59553349875930495</v>
      </c>
      <c r="T9" s="16">
        <v>0.59736842105263199</v>
      </c>
      <c r="U9" s="16">
        <v>0.58700696055684498</v>
      </c>
      <c r="V9" s="16">
        <v>0.64801864801864795</v>
      </c>
      <c r="W9" s="16">
        <v>0.65251396648044702</v>
      </c>
      <c r="X9" s="16">
        <v>0.67755102040816295</v>
      </c>
      <c r="Y9" s="16">
        <v>0.65605095541401304</v>
      </c>
      <c r="Z9" s="16"/>
      <c r="AA9" s="16">
        <v>0.66785927251043498</v>
      </c>
      <c r="AB9" s="16">
        <v>0.62993152918161099</v>
      </c>
      <c r="AC9" s="16"/>
      <c r="AD9" s="16">
        <v>0.62542087542087499</v>
      </c>
      <c r="AE9" s="16">
        <v>0.64932508436445402</v>
      </c>
      <c r="AF9" s="16"/>
      <c r="AG9" s="16">
        <v>0.62260536398467403</v>
      </c>
      <c r="AH9" s="16">
        <v>0.65963855421686701</v>
      </c>
      <c r="AI9" s="16"/>
      <c r="AJ9" s="16">
        <v>0.68129938542581203</v>
      </c>
      <c r="AK9" s="16">
        <v>0.60827250608272498</v>
      </c>
      <c r="AL9" s="16"/>
      <c r="AM9" s="16">
        <v>0.44295302013422799</v>
      </c>
      <c r="AN9" s="16">
        <v>0.59647404505386903</v>
      </c>
      <c r="AO9" s="16">
        <v>0.65208245687841804</v>
      </c>
      <c r="AP9" s="16">
        <v>0.69263336155800204</v>
      </c>
      <c r="AQ9" s="16"/>
      <c r="AR9" s="16">
        <v>0.64474532559638897</v>
      </c>
      <c r="AS9" s="16">
        <v>0.64265580958346402</v>
      </c>
      <c r="AT9" s="16"/>
      <c r="AU9" s="16">
        <v>0.65767045454545503</v>
      </c>
      <c r="AV9" s="16">
        <v>0.64084158415841597</v>
      </c>
      <c r="AW9" s="16"/>
      <c r="AX9" s="16">
        <v>0.64233576642335799</v>
      </c>
      <c r="AY9" s="16">
        <v>0.64354920958694495</v>
      </c>
      <c r="AZ9" s="16"/>
      <c r="BA9" s="16">
        <v>0.63265306122449005</v>
      </c>
      <c r="BB9" s="16">
        <v>0.64417177914110402</v>
      </c>
      <c r="BC9" s="16"/>
      <c r="BD9" s="16">
        <v>0.6796875</v>
      </c>
      <c r="BE9" s="16">
        <v>0.63487525987525995</v>
      </c>
      <c r="BF9" s="16"/>
      <c r="BG9" s="16">
        <v>0.63138686131386901</v>
      </c>
      <c r="BH9" s="16">
        <v>0.64407158836689005</v>
      </c>
      <c r="BI9" s="16"/>
      <c r="BJ9" s="16">
        <v>0.60327868852458999</v>
      </c>
      <c r="BK9" s="16">
        <v>0.64925012094823398</v>
      </c>
      <c r="BL9" s="16"/>
      <c r="BM9" s="16">
        <v>0.63043478260869601</v>
      </c>
      <c r="BN9" s="16">
        <v>0.64442413162705703</v>
      </c>
      <c r="BO9" s="16"/>
      <c r="BP9" s="16">
        <v>0.64344941956882296</v>
      </c>
      <c r="BQ9" s="16">
        <v>0.64332286887225298</v>
      </c>
    </row>
    <row r="10" spans="2:69" x14ac:dyDescent="0.25">
      <c r="B10" s="17" t="s">
        <v>81</v>
      </c>
      <c r="C10" s="16">
        <v>0.50105396290050597</v>
      </c>
      <c r="D10" s="16">
        <v>0.53125</v>
      </c>
      <c r="E10" s="16">
        <v>0.52143845089903196</v>
      </c>
      <c r="F10" s="16">
        <v>0.41331269349845201</v>
      </c>
      <c r="G10" s="16">
        <v>0.50145348837209303</v>
      </c>
      <c r="H10" s="16">
        <v>0.48214285714285698</v>
      </c>
      <c r="I10" s="16">
        <v>0.55444126074498601</v>
      </c>
      <c r="J10" s="16">
        <v>0.51515151515151503</v>
      </c>
      <c r="K10" s="16">
        <v>0.40336134453781503</v>
      </c>
      <c r="L10" s="16">
        <v>0.59615384615384603</v>
      </c>
      <c r="M10" s="16"/>
      <c r="N10" s="16">
        <v>0.53370786516853896</v>
      </c>
      <c r="O10" s="16">
        <v>0.50813743218806495</v>
      </c>
      <c r="P10" s="16">
        <v>0.50849150849150804</v>
      </c>
      <c r="Q10" s="16">
        <v>0.49021084337349402</v>
      </c>
      <c r="R10" s="16"/>
      <c r="S10" s="16">
        <v>0.49627791563275397</v>
      </c>
      <c r="T10" s="16">
        <v>0.50263157894736799</v>
      </c>
      <c r="U10" s="16">
        <v>0.44779582366589299</v>
      </c>
      <c r="V10" s="16">
        <v>0.51048951048951097</v>
      </c>
      <c r="W10" s="16">
        <v>0.49273743016759802</v>
      </c>
      <c r="X10" s="16">
        <v>0.53265306122448997</v>
      </c>
      <c r="Y10" s="16">
        <v>0.50796178343948994</v>
      </c>
      <c r="Z10" s="16"/>
      <c r="AA10" s="16">
        <v>0.528920691711389</v>
      </c>
      <c r="AB10" s="16">
        <v>0.48581675904792998</v>
      </c>
      <c r="AC10" s="16"/>
      <c r="AD10" s="16">
        <v>0.5</v>
      </c>
      <c r="AE10" s="16">
        <v>0.50140607424072003</v>
      </c>
      <c r="AF10" s="16"/>
      <c r="AG10" s="16">
        <v>0.514846743295019</v>
      </c>
      <c r="AH10" s="16">
        <v>0.49021084337349402</v>
      </c>
      <c r="AI10" s="16"/>
      <c r="AJ10" s="16">
        <v>0.51448639157155396</v>
      </c>
      <c r="AK10" s="16">
        <v>0.48864557988645602</v>
      </c>
      <c r="AL10" s="16"/>
      <c r="AM10" s="16">
        <v>0.47651006711409399</v>
      </c>
      <c r="AN10" s="16">
        <v>0.469147894221352</v>
      </c>
      <c r="AO10" s="16">
        <v>0.49642406394615102</v>
      </c>
      <c r="AP10" s="16">
        <v>0.53767993226079602</v>
      </c>
      <c r="AQ10" s="16"/>
      <c r="AR10" s="16">
        <v>0.49451966473243097</v>
      </c>
      <c r="AS10" s="16">
        <v>0.50422799874725999</v>
      </c>
      <c r="AT10" s="16"/>
      <c r="AU10" s="16">
        <v>0.53125</v>
      </c>
      <c r="AV10" s="16">
        <v>0.49579207920792101</v>
      </c>
      <c r="AW10" s="16"/>
      <c r="AX10" s="16">
        <v>0.52068126520681302</v>
      </c>
      <c r="AY10" s="16">
        <v>0.49694033656297798</v>
      </c>
      <c r="AZ10" s="16"/>
      <c r="BA10" s="16">
        <v>0.51311953352769701</v>
      </c>
      <c r="BB10" s="16">
        <v>0.50011361054305803</v>
      </c>
      <c r="BC10" s="16"/>
      <c r="BD10" s="16">
        <v>0.52790178571428603</v>
      </c>
      <c r="BE10" s="16">
        <v>0.494802494802495</v>
      </c>
      <c r="BF10" s="16"/>
      <c r="BG10" s="16">
        <v>0.46350364963503599</v>
      </c>
      <c r="BH10" s="16">
        <v>0.50335570469798696</v>
      </c>
      <c r="BI10" s="16"/>
      <c r="BJ10" s="16">
        <v>0.50491803278688496</v>
      </c>
      <c r="BK10" s="16">
        <v>0.50048379293662304</v>
      </c>
      <c r="BL10" s="16"/>
      <c r="BM10" s="16">
        <v>0.50815217391304301</v>
      </c>
      <c r="BN10" s="16">
        <v>0.50045703839122502</v>
      </c>
      <c r="BO10" s="16"/>
      <c r="BP10" s="16">
        <v>0.55887230514096198</v>
      </c>
      <c r="BQ10" s="16">
        <v>0.49263462931659002</v>
      </c>
    </row>
    <row r="11" spans="2:69" ht="30" x14ac:dyDescent="0.25">
      <c r="B11" s="17" t="s">
        <v>82</v>
      </c>
      <c r="C11" s="16">
        <v>0.44519392917369299</v>
      </c>
      <c r="D11" s="16">
        <v>0.476190476190476</v>
      </c>
      <c r="E11" s="16">
        <v>0.463347164591978</v>
      </c>
      <c r="F11" s="16">
        <v>0.43653250773993801</v>
      </c>
      <c r="G11" s="16">
        <v>0.44767441860465101</v>
      </c>
      <c r="H11" s="16">
        <v>0.41071428571428598</v>
      </c>
      <c r="I11" s="16">
        <v>0.49140401146131801</v>
      </c>
      <c r="J11" s="16">
        <v>0.33333333333333298</v>
      </c>
      <c r="K11" s="16">
        <v>0.369747899159664</v>
      </c>
      <c r="L11" s="16">
        <v>0.44230769230769201</v>
      </c>
      <c r="M11" s="16"/>
      <c r="N11" s="16">
        <v>0.28838951310861399</v>
      </c>
      <c r="O11" s="16">
        <v>0.36528028933092199</v>
      </c>
      <c r="P11" s="16">
        <v>0.42857142857142899</v>
      </c>
      <c r="Q11" s="16">
        <v>0.499623493975904</v>
      </c>
      <c r="R11" s="16"/>
      <c r="S11" s="16">
        <v>0.36228287841191098</v>
      </c>
      <c r="T11" s="16">
        <v>0.43684210526315798</v>
      </c>
      <c r="U11" s="16">
        <v>0.41299303944315502</v>
      </c>
      <c r="V11" s="16">
        <v>0.38811188811188801</v>
      </c>
      <c r="W11" s="16">
        <v>0.48826815642458099</v>
      </c>
      <c r="X11" s="16">
        <v>0.47857142857142898</v>
      </c>
      <c r="Y11" s="16">
        <v>0.48885350318471299</v>
      </c>
      <c r="Z11" s="16"/>
      <c r="AA11" s="16">
        <v>0.50447227191413202</v>
      </c>
      <c r="AB11" s="16">
        <v>0.41278121943266999</v>
      </c>
      <c r="AC11" s="16"/>
      <c r="AD11" s="16">
        <v>0.43013468013467998</v>
      </c>
      <c r="AE11" s="16">
        <v>0.45022497187851501</v>
      </c>
      <c r="AF11" s="16"/>
      <c r="AG11" s="16">
        <v>0.37595785440613</v>
      </c>
      <c r="AH11" s="16">
        <v>0.499623493975904</v>
      </c>
      <c r="AI11" s="16"/>
      <c r="AJ11" s="16">
        <v>0.480684811237928</v>
      </c>
      <c r="AK11" s="16">
        <v>0.41240875912408798</v>
      </c>
      <c r="AL11" s="16"/>
      <c r="AM11" s="16">
        <v>0.30872483221476499</v>
      </c>
      <c r="AN11" s="16">
        <v>0.33006856023506398</v>
      </c>
      <c r="AO11" s="16">
        <v>0.44846445098864102</v>
      </c>
      <c r="AP11" s="16">
        <v>0.55630821337849301</v>
      </c>
      <c r="AQ11" s="16"/>
      <c r="AR11" s="16">
        <v>0.47904577691811701</v>
      </c>
      <c r="AS11" s="16">
        <v>0.42875039148136601</v>
      </c>
      <c r="AT11" s="16"/>
      <c r="AU11" s="16">
        <v>0.46590909090909099</v>
      </c>
      <c r="AV11" s="16">
        <v>0.44158415841584198</v>
      </c>
      <c r="AW11" s="16"/>
      <c r="AX11" s="16">
        <v>0.49148418491484203</v>
      </c>
      <c r="AY11" s="16">
        <v>0.43549209586945398</v>
      </c>
      <c r="AZ11" s="16"/>
      <c r="BA11" s="16">
        <v>0.48396501457725899</v>
      </c>
      <c r="BB11" s="16">
        <v>0.44217223358327701</v>
      </c>
      <c r="BC11" s="16"/>
      <c r="BD11" s="16">
        <v>0.46316964285714302</v>
      </c>
      <c r="BE11" s="16">
        <v>0.44100831600831603</v>
      </c>
      <c r="BF11" s="16"/>
      <c r="BG11" s="16">
        <v>0.5</v>
      </c>
      <c r="BH11" s="16">
        <v>0.44183445190156601</v>
      </c>
      <c r="BI11" s="16"/>
      <c r="BJ11" s="16">
        <v>0.47213114754098401</v>
      </c>
      <c r="BK11" s="16">
        <v>0.44121915820029001</v>
      </c>
      <c r="BL11" s="16"/>
      <c r="BM11" s="16">
        <v>0.44293478260869601</v>
      </c>
      <c r="BN11" s="16">
        <v>0.445383912248629</v>
      </c>
      <c r="BO11" s="16"/>
      <c r="BP11" s="16">
        <v>0.42122719734660002</v>
      </c>
      <c r="BQ11" s="16">
        <v>0.44868389277952198</v>
      </c>
    </row>
    <row r="12" spans="2:69" ht="45" x14ac:dyDescent="0.25">
      <c r="B12" s="17" t="s">
        <v>83</v>
      </c>
      <c r="C12" s="16">
        <v>0.42306070826306902</v>
      </c>
      <c r="D12" s="16">
        <v>0.44940476190476197</v>
      </c>
      <c r="E12" s="16">
        <v>0.41908713692946098</v>
      </c>
      <c r="F12" s="16">
        <v>0.402476780185758</v>
      </c>
      <c r="G12" s="16">
        <v>0.42441860465116299</v>
      </c>
      <c r="H12" s="16">
        <v>0.45758928571428598</v>
      </c>
      <c r="I12" s="16">
        <v>0.42120343839541502</v>
      </c>
      <c r="J12" s="16">
        <v>0.32323232323232298</v>
      </c>
      <c r="K12" s="16">
        <v>0.27731092436974802</v>
      </c>
      <c r="L12" s="16">
        <v>0.47115384615384598</v>
      </c>
      <c r="M12" s="16"/>
      <c r="N12" s="16">
        <v>0.31460674157303398</v>
      </c>
      <c r="O12" s="16">
        <v>0.354430379746835</v>
      </c>
      <c r="P12" s="16">
        <v>0.44855144855144902</v>
      </c>
      <c r="Q12" s="16">
        <v>0.44954819277108399</v>
      </c>
      <c r="R12" s="16"/>
      <c r="S12" s="16">
        <v>0.40198511166253098</v>
      </c>
      <c r="T12" s="16">
        <v>0.44473684210526299</v>
      </c>
      <c r="U12" s="16">
        <v>0.42459396751740103</v>
      </c>
      <c r="V12" s="16">
        <v>0.36480186480186499</v>
      </c>
      <c r="W12" s="16">
        <v>0.43463687150837998</v>
      </c>
      <c r="X12" s="16">
        <v>0.48163265306122399</v>
      </c>
      <c r="Y12" s="16">
        <v>0.44108280254777099</v>
      </c>
      <c r="Z12" s="16"/>
      <c r="AA12" s="16">
        <v>0.471079308288611</v>
      </c>
      <c r="AB12" s="16">
        <v>0.39680469514183198</v>
      </c>
      <c r="AC12" s="16"/>
      <c r="AD12" s="16">
        <v>0.40993265993265998</v>
      </c>
      <c r="AE12" s="16">
        <v>0.42744656917885299</v>
      </c>
      <c r="AF12" s="16"/>
      <c r="AG12" s="16">
        <v>0.38936781609195398</v>
      </c>
      <c r="AH12" s="16">
        <v>0.44954819277108399</v>
      </c>
      <c r="AI12" s="16"/>
      <c r="AJ12" s="16">
        <v>0.47014925373134298</v>
      </c>
      <c r="AK12" s="16">
        <v>0.37956204379561997</v>
      </c>
      <c r="AL12" s="16"/>
      <c r="AM12" s="16">
        <v>0.228187919463087</v>
      </c>
      <c r="AN12" s="16">
        <v>0.28305582761997999</v>
      </c>
      <c r="AO12" s="16">
        <v>0.43920908708456002</v>
      </c>
      <c r="AP12" s="16">
        <v>0.53513971210838296</v>
      </c>
      <c r="AQ12" s="16"/>
      <c r="AR12" s="16">
        <v>0.43649258542875602</v>
      </c>
      <c r="AS12" s="16">
        <v>0.41653617287817102</v>
      </c>
      <c r="AT12" s="16"/>
      <c r="AU12" s="16">
        <v>0.49573863636363602</v>
      </c>
      <c r="AV12" s="16">
        <v>0.41039603960395998</v>
      </c>
      <c r="AW12" s="16"/>
      <c r="AX12" s="16">
        <v>0.452554744525547</v>
      </c>
      <c r="AY12" s="16">
        <v>0.41687914329423797</v>
      </c>
      <c r="AZ12" s="16"/>
      <c r="BA12" s="16">
        <v>0.425655976676385</v>
      </c>
      <c r="BB12" s="16">
        <v>0.42285844126334898</v>
      </c>
      <c r="BC12" s="16"/>
      <c r="BD12" s="16">
        <v>0.49553571428571402</v>
      </c>
      <c r="BE12" s="16">
        <v>0.40618503118503102</v>
      </c>
      <c r="BF12" s="16"/>
      <c r="BG12" s="16">
        <v>0.54014598540145997</v>
      </c>
      <c r="BH12" s="16">
        <v>0.41588366890380302</v>
      </c>
      <c r="BI12" s="16"/>
      <c r="BJ12" s="16">
        <v>0.44426229508196702</v>
      </c>
      <c r="BK12" s="16">
        <v>0.41993226898887298</v>
      </c>
      <c r="BL12" s="16"/>
      <c r="BM12" s="16">
        <v>0.48369565217391303</v>
      </c>
      <c r="BN12" s="16">
        <v>0.41796160877513699</v>
      </c>
      <c r="BO12" s="16"/>
      <c r="BP12" s="16">
        <v>0.43946932006633499</v>
      </c>
      <c r="BQ12" s="16">
        <v>0.42067133542622598</v>
      </c>
    </row>
    <row r="13" spans="2:69" x14ac:dyDescent="0.25">
      <c r="B13" s="17" t="s">
        <v>84</v>
      </c>
      <c r="C13" s="16">
        <v>0.422639123102867</v>
      </c>
      <c r="D13" s="16">
        <v>0.21577380952381001</v>
      </c>
      <c r="E13" s="16">
        <v>0.44536652835408003</v>
      </c>
      <c r="F13" s="16">
        <v>0.35294117647058798</v>
      </c>
      <c r="G13" s="16">
        <v>0.29215116279069803</v>
      </c>
      <c r="H13" s="16">
        <v>0.640625</v>
      </c>
      <c r="I13" s="16">
        <v>0.55873925501432697</v>
      </c>
      <c r="J13" s="16">
        <v>0.30808080808080801</v>
      </c>
      <c r="K13" s="16">
        <v>0.22689075630252101</v>
      </c>
      <c r="L13" s="16">
        <v>0.54807692307692302</v>
      </c>
      <c r="M13" s="16"/>
      <c r="N13" s="16">
        <v>0.45505617977528101</v>
      </c>
      <c r="O13" s="16">
        <v>0.41048824593128402</v>
      </c>
      <c r="P13" s="16">
        <v>0.43556443556443603</v>
      </c>
      <c r="Q13" s="16">
        <v>0.41378012048192803</v>
      </c>
      <c r="R13" s="16"/>
      <c r="S13" s="16">
        <v>0.45161290322580599</v>
      </c>
      <c r="T13" s="16">
        <v>0.42105263157894701</v>
      </c>
      <c r="U13" s="16">
        <v>0.44315545243619497</v>
      </c>
      <c r="V13" s="16">
        <v>0.40209790209790203</v>
      </c>
      <c r="W13" s="16">
        <v>0.41675977653631302</v>
      </c>
      <c r="X13" s="16">
        <v>0.43265306122448999</v>
      </c>
      <c r="Y13" s="16">
        <v>0.44108280254777099</v>
      </c>
      <c r="Z13" s="16"/>
      <c r="AA13" s="16">
        <v>0.42874180083482399</v>
      </c>
      <c r="AB13" s="16">
        <v>0.41930224975546099</v>
      </c>
      <c r="AC13" s="16"/>
      <c r="AD13" s="16">
        <v>0.43602693602693599</v>
      </c>
      <c r="AE13" s="16">
        <v>0.41816647919010103</v>
      </c>
      <c r="AF13" s="16"/>
      <c r="AG13" s="16">
        <v>0.43390804597701099</v>
      </c>
      <c r="AH13" s="16">
        <v>0.41378012048192803</v>
      </c>
      <c r="AI13" s="16"/>
      <c r="AJ13" s="16">
        <v>0.46356453028972799</v>
      </c>
      <c r="AK13" s="16">
        <v>0.38483373884833699</v>
      </c>
      <c r="AL13" s="16"/>
      <c r="AM13" s="16">
        <v>0.31543624161073802</v>
      </c>
      <c r="AN13" s="16">
        <v>0.32810969637610199</v>
      </c>
      <c r="AO13" s="16">
        <v>0.44215397559949499</v>
      </c>
      <c r="AP13" s="16">
        <v>0.47756138865368303</v>
      </c>
      <c r="AQ13" s="16"/>
      <c r="AR13" s="16">
        <v>0.41715022566086402</v>
      </c>
      <c r="AS13" s="16">
        <v>0.42530535546508003</v>
      </c>
      <c r="AT13" s="16"/>
      <c r="AU13" s="16">
        <v>0.46306818181818199</v>
      </c>
      <c r="AV13" s="16">
        <v>0.41559405940594102</v>
      </c>
      <c r="AW13" s="16"/>
      <c r="AX13" s="16">
        <v>0.38442822384428199</v>
      </c>
      <c r="AY13" s="16">
        <v>0.43064762876083601</v>
      </c>
      <c r="AZ13" s="16"/>
      <c r="BA13" s="16">
        <v>0.419825072886297</v>
      </c>
      <c r="BB13" s="16">
        <v>0.42285844126334898</v>
      </c>
      <c r="BC13" s="16"/>
      <c r="BD13" s="16">
        <v>0.45647321428571402</v>
      </c>
      <c r="BE13" s="16">
        <v>0.41476091476091498</v>
      </c>
      <c r="BF13" s="16"/>
      <c r="BG13" s="16">
        <v>0.43065693430656898</v>
      </c>
      <c r="BH13" s="16">
        <v>0.42214765100671098</v>
      </c>
      <c r="BI13" s="16"/>
      <c r="BJ13" s="16">
        <v>0.35901639344262298</v>
      </c>
      <c r="BK13" s="16">
        <v>0.43202709240445097</v>
      </c>
      <c r="BL13" s="16"/>
      <c r="BM13" s="16">
        <v>0.41847826086956502</v>
      </c>
      <c r="BN13" s="16">
        <v>0.42298903107861102</v>
      </c>
      <c r="BO13" s="16"/>
      <c r="BP13" s="16">
        <v>0.43283582089552203</v>
      </c>
      <c r="BQ13" s="16">
        <v>0.42115431055300701</v>
      </c>
    </row>
    <row r="14" spans="2:69" ht="45" x14ac:dyDescent="0.25">
      <c r="B14" s="17" t="s">
        <v>85</v>
      </c>
      <c r="C14" s="16">
        <v>0.41842327150084302</v>
      </c>
      <c r="D14" s="16">
        <v>0.47916666666666702</v>
      </c>
      <c r="E14" s="16">
        <v>0.41632088520055299</v>
      </c>
      <c r="F14" s="16">
        <v>0.41950464396284798</v>
      </c>
      <c r="G14" s="16">
        <v>0.40697674418604701</v>
      </c>
      <c r="H14" s="16">
        <v>0.375</v>
      </c>
      <c r="I14" s="16">
        <v>0.44985673352435501</v>
      </c>
      <c r="J14" s="16">
        <v>0.36363636363636398</v>
      </c>
      <c r="K14" s="16">
        <v>0.369747899159664</v>
      </c>
      <c r="L14" s="16">
        <v>0.43269230769230799</v>
      </c>
      <c r="M14" s="16"/>
      <c r="N14" s="16">
        <v>0.275280898876405</v>
      </c>
      <c r="O14" s="16">
        <v>0.34719710669077802</v>
      </c>
      <c r="P14" s="16">
        <v>0.40259740259740301</v>
      </c>
      <c r="Q14" s="16">
        <v>0.467996987951807</v>
      </c>
      <c r="R14" s="16"/>
      <c r="S14" s="16">
        <v>0.38461538461538503</v>
      </c>
      <c r="T14" s="16">
        <v>0.42631578947368398</v>
      </c>
      <c r="U14" s="16">
        <v>0.43155452436194902</v>
      </c>
      <c r="V14" s="16">
        <v>0.36596736596736601</v>
      </c>
      <c r="W14" s="16">
        <v>0.40893854748603398</v>
      </c>
      <c r="X14" s="16">
        <v>0.451020408163265</v>
      </c>
      <c r="Y14" s="16">
        <v>0.46496815286624199</v>
      </c>
      <c r="Z14" s="16"/>
      <c r="AA14" s="16">
        <v>0.51341681574239695</v>
      </c>
      <c r="AB14" s="16">
        <v>0.36648190414085402</v>
      </c>
      <c r="AC14" s="16"/>
      <c r="AD14" s="16">
        <v>0.39225589225589202</v>
      </c>
      <c r="AE14" s="16">
        <v>0.42716535433070901</v>
      </c>
      <c r="AF14" s="16"/>
      <c r="AG14" s="16">
        <v>0.35536398467433</v>
      </c>
      <c r="AH14" s="16">
        <v>0.467996987951807</v>
      </c>
      <c r="AI14" s="16"/>
      <c r="AJ14" s="16">
        <v>0.46883230904301998</v>
      </c>
      <c r="AK14" s="16">
        <v>0.371857258718573</v>
      </c>
      <c r="AL14" s="16"/>
      <c r="AM14" s="16">
        <v>0.26174496644295298</v>
      </c>
      <c r="AN14" s="16">
        <v>0.33006856023506398</v>
      </c>
      <c r="AO14" s="16">
        <v>0.40807740849810697</v>
      </c>
      <c r="AP14" s="16">
        <v>0.53344623200677399</v>
      </c>
      <c r="AQ14" s="16"/>
      <c r="AR14" s="16">
        <v>0.47711154094132802</v>
      </c>
      <c r="AS14" s="16">
        <v>0.38991544002505502</v>
      </c>
      <c r="AT14" s="16"/>
      <c r="AU14" s="16">
        <v>0.44886363636363602</v>
      </c>
      <c r="AV14" s="16">
        <v>0.41311881188118799</v>
      </c>
      <c r="AW14" s="16"/>
      <c r="AX14" s="16">
        <v>0.46593673965936699</v>
      </c>
      <c r="AY14" s="16">
        <v>0.408465068842427</v>
      </c>
      <c r="AZ14" s="16"/>
      <c r="BA14" s="16">
        <v>0.44023323615160298</v>
      </c>
      <c r="BB14" s="16">
        <v>0.41672347193819598</v>
      </c>
      <c r="BC14" s="16"/>
      <c r="BD14" s="16">
        <v>0.45870535714285698</v>
      </c>
      <c r="BE14" s="16">
        <v>0.40904365904365902</v>
      </c>
      <c r="BF14" s="16"/>
      <c r="BG14" s="16">
        <v>0.44525547445255498</v>
      </c>
      <c r="BH14" s="16">
        <v>0.41677852348993299</v>
      </c>
      <c r="BI14" s="16"/>
      <c r="BJ14" s="16">
        <v>0.45901639344262302</v>
      </c>
      <c r="BK14" s="16">
        <v>0.41243347847121398</v>
      </c>
      <c r="BL14" s="16"/>
      <c r="BM14" s="16">
        <v>0.47282608695652201</v>
      </c>
      <c r="BN14" s="16">
        <v>0.413848263254113</v>
      </c>
      <c r="BO14" s="16"/>
      <c r="BP14" s="16">
        <v>0.44941956882255402</v>
      </c>
      <c r="BQ14" s="16">
        <v>0.41390968365129199</v>
      </c>
    </row>
    <row r="15" spans="2:69" x14ac:dyDescent="0.25">
      <c r="B15" s="17" t="s">
        <v>86</v>
      </c>
      <c r="C15" s="16">
        <v>0.388279932546374</v>
      </c>
      <c r="D15" s="16">
        <v>0.41815476190476197</v>
      </c>
      <c r="E15" s="16">
        <v>0.47026279391424602</v>
      </c>
      <c r="F15" s="16">
        <v>0.36222910216718301</v>
      </c>
      <c r="G15" s="16">
        <v>0.38808139534883701</v>
      </c>
      <c r="H15" s="16">
        <v>0.2890625</v>
      </c>
      <c r="I15" s="16">
        <v>0.451289398280802</v>
      </c>
      <c r="J15" s="16">
        <v>0.31313131313131298</v>
      </c>
      <c r="K15" s="16">
        <v>0.436974789915966</v>
      </c>
      <c r="L15" s="16">
        <v>0.30769230769230799</v>
      </c>
      <c r="M15" s="16"/>
      <c r="N15" s="16">
        <v>0.16104868913857701</v>
      </c>
      <c r="O15" s="16">
        <v>0.24412296564195299</v>
      </c>
      <c r="P15" s="16">
        <v>0.37462537462537499</v>
      </c>
      <c r="Q15" s="16">
        <v>0.469126506024096</v>
      </c>
      <c r="R15" s="16"/>
      <c r="S15" s="16">
        <v>0.270471464019851</v>
      </c>
      <c r="T15" s="16">
        <v>0.33421052631578901</v>
      </c>
      <c r="U15" s="16">
        <v>0.433874709976798</v>
      </c>
      <c r="V15" s="16">
        <v>0.29370629370629397</v>
      </c>
      <c r="W15" s="16">
        <v>0.44134078212290501</v>
      </c>
      <c r="X15" s="16">
        <v>0.46326530612244898</v>
      </c>
      <c r="Y15" s="16">
        <v>0.44108280254777099</v>
      </c>
      <c r="Z15" s="16"/>
      <c r="AA15" s="16">
        <v>0.52116875372689297</v>
      </c>
      <c r="AB15" s="16">
        <v>0.31561786762308403</v>
      </c>
      <c r="AC15" s="16"/>
      <c r="AD15" s="16">
        <v>0.36026936026936002</v>
      </c>
      <c r="AE15" s="16">
        <v>0.39763779527559101</v>
      </c>
      <c r="AF15" s="16"/>
      <c r="AG15" s="16">
        <v>0.28544061302682</v>
      </c>
      <c r="AH15" s="16">
        <v>0.469126506024096</v>
      </c>
      <c r="AI15" s="16"/>
      <c r="AJ15" s="16">
        <v>0.44644424934152799</v>
      </c>
      <c r="AK15" s="16">
        <v>0.33454987834549899</v>
      </c>
      <c r="AL15" s="16"/>
      <c r="AM15" s="16">
        <v>0.20134228187919501</v>
      </c>
      <c r="AN15" s="16">
        <v>0.204701273261508</v>
      </c>
      <c r="AO15" s="16">
        <v>0.375683634833824</v>
      </c>
      <c r="AP15" s="16">
        <v>0.59525825571549495</v>
      </c>
      <c r="AQ15" s="16"/>
      <c r="AR15" s="16">
        <v>0.430689877498388</v>
      </c>
      <c r="AS15" s="16">
        <v>0.36767929846539299</v>
      </c>
      <c r="AT15" s="16"/>
      <c r="AU15" s="16">
        <v>0.43465909090909099</v>
      </c>
      <c r="AV15" s="16">
        <v>0.38019801980197998</v>
      </c>
      <c r="AW15" s="16"/>
      <c r="AX15" s="16">
        <v>0.47810218978102198</v>
      </c>
      <c r="AY15" s="16">
        <v>0.369454360020398</v>
      </c>
      <c r="AZ15" s="16"/>
      <c r="BA15" s="16">
        <v>0.425655976676385</v>
      </c>
      <c r="BB15" s="16">
        <v>0.385366962054079</v>
      </c>
      <c r="BC15" s="16"/>
      <c r="BD15" s="16">
        <v>0.42745535714285698</v>
      </c>
      <c r="BE15" s="16">
        <v>0.37915800415800399</v>
      </c>
      <c r="BF15" s="16"/>
      <c r="BG15" s="16">
        <v>0.43795620437956201</v>
      </c>
      <c r="BH15" s="16">
        <v>0.38523489932885902</v>
      </c>
      <c r="BI15" s="16"/>
      <c r="BJ15" s="16">
        <v>0.468852459016393</v>
      </c>
      <c r="BK15" s="16">
        <v>0.37639090469279102</v>
      </c>
      <c r="BL15" s="16"/>
      <c r="BM15" s="16">
        <v>0.45108695652173902</v>
      </c>
      <c r="BN15" s="16">
        <v>0.38299817184643498</v>
      </c>
      <c r="BO15" s="16"/>
      <c r="BP15" s="16">
        <v>0.39966832504145899</v>
      </c>
      <c r="BQ15" s="16">
        <v>0.38662158898816701</v>
      </c>
    </row>
    <row r="16" spans="2:69" x14ac:dyDescent="0.25">
      <c r="B16" s="17" t="s">
        <v>87</v>
      </c>
      <c r="C16" s="16">
        <v>0.30185497470488998</v>
      </c>
      <c r="D16" s="16">
        <v>0.235119047619048</v>
      </c>
      <c r="E16" s="16">
        <v>0.34716459197786997</v>
      </c>
      <c r="F16" s="16">
        <v>0.31733746130030999</v>
      </c>
      <c r="G16" s="16">
        <v>0.26453488372092998</v>
      </c>
      <c r="H16" s="16">
        <v>0.34040178571428598</v>
      </c>
      <c r="I16" s="16">
        <v>0.305157593123209</v>
      </c>
      <c r="J16" s="16">
        <v>0.26262626262626299</v>
      </c>
      <c r="K16" s="16">
        <v>0.29411764705882398</v>
      </c>
      <c r="L16" s="16">
        <v>0.29807692307692302</v>
      </c>
      <c r="M16" s="16"/>
      <c r="N16" s="16">
        <v>0.17790262172284599</v>
      </c>
      <c r="O16" s="16">
        <v>0.23688969258589501</v>
      </c>
      <c r="P16" s="16">
        <v>0.29070929070929102</v>
      </c>
      <c r="Q16" s="16">
        <v>0.344503012048193</v>
      </c>
      <c r="R16" s="16"/>
      <c r="S16" s="16">
        <v>0.29528535980148901</v>
      </c>
      <c r="T16" s="16">
        <v>0.33421052631578901</v>
      </c>
      <c r="U16" s="16">
        <v>0.30394431554524398</v>
      </c>
      <c r="V16" s="16">
        <v>0.24825174825174801</v>
      </c>
      <c r="W16" s="16">
        <v>0.32067039106145301</v>
      </c>
      <c r="X16" s="16">
        <v>0.340816326530612</v>
      </c>
      <c r="Y16" s="16">
        <v>0.31210191082802502</v>
      </c>
      <c r="Z16" s="16"/>
      <c r="AA16" s="16">
        <v>0.38401908169350002</v>
      </c>
      <c r="AB16" s="16">
        <v>0.25692859471796498</v>
      </c>
      <c r="AC16" s="16"/>
      <c r="AD16" s="16">
        <v>0.29377104377104402</v>
      </c>
      <c r="AE16" s="16">
        <v>0.30455568053993198</v>
      </c>
      <c r="AF16" s="16"/>
      <c r="AG16" s="16">
        <v>0.247605363984674</v>
      </c>
      <c r="AH16" s="16">
        <v>0.344503012048193</v>
      </c>
      <c r="AI16" s="16"/>
      <c r="AJ16" s="16">
        <v>0.35601404741000903</v>
      </c>
      <c r="AK16" s="16">
        <v>0.25182481751824798</v>
      </c>
      <c r="AL16" s="16"/>
      <c r="AM16" s="16">
        <v>0.161073825503356</v>
      </c>
      <c r="AN16" s="16">
        <v>0.20176297747306601</v>
      </c>
      <c r="AO16" s="16">
        <v>0.28901977282288599</v>
      </c>
      <c r="AP16" s="16">
        <v>0.43014394580863702</v>
      </c>
      <c r="AQ16" s="16"/>
      <c r="AR16" s="16">
        <v>0.33655705996131502</v>
      </c>
      <c r="AS16" s="16">
        <v>0.28499843407453801</v>
      </c>
      <c r="AT16" s="16"/>
      <c r="AU16" s="16">
        <v>0.375</v>
      </c>
      <c r="AV16" s="16">
        <v>0.28910891089108898</v>
      </c>
      <c r="AW16" s="16"/>
      <c r="AX16" s="16">
        <v>0.339416058394161</v>
      </c>
      <c r="AY16" s="16">
        <v>0.29398266190719002</v>
      </c>
      <c r="AZ16" s="16"/>
      <c r="BA16" s="16">
        <v>0.37317784256559799</v>
      </c>
      <c r="BB16" s="16">
        <v>0.296296296296296</v>
      </c>
      <c r="BC16" s="16"/>
      <c r="BD16" s="16">
        <v>0.36495535714285698</v>
      </c>
      <c r="BE16" s="16">
        <v>0.287162162162162</v>
      </c>
      <c r="BF16" s="16"/>
      <c r="BG16" s="16">
        <v>0.35036496350364998</v>
      </c>
      <c r="BH16" s="16">
        <v>0.298881431767338</v>
      </c>
      <c r="BI16" s="16"/>
      <c r="BJ16" s="16">
        <v>0.33770491803278702</v>
      </c>
      <c r="BK16" s="16">
        <v>0.29656507014997602</v>
      </c>
      <c r="BL16" s="16"/>
      <c r="BM16" s="16">
        <v>0.32880434782608697</v>
      </c>
      <c r="BN16" s="16">
        <v>0.29958866544789797</v>
      </c>
      <c r="BO16" s="16"/>
      <c r="BP16" s="16">
        <v>0.33001658374792697</v>
      </c>
      <c r="BQ16" s="16">
        <v>0.29775416566046797</v>
      </c>
    </row>
    <row r="17" spans="2:69" ht="30" x14ac:dyDescent="0.25">
      <c r="B17" s="17" t="s">
        <v>88</v>
      </c>
      <c r="C17" s="16">
        <v>0.29532040472175403</v>
      </c>
      <c r="D17" s="16">
        <v>0.40773809523809501</v>
      </c>
      <c r="E17" s="16">
        <v>0.329183955739972</v>
      </c>
      <c r="F17" s="16">
        <v>0.34210526315789502</v>
      </c>
      <c r="G17" s="16">
        <v>0.26308139534883701</v>
      </c>
      <c r="H17" s="16">
        <v>0.18526785714285701</v>
      </c>
      <c r="I17" s="16">
        <v>0.27936962750716299</v>
      </c>
      <c r="J17" s="16">
        <v>0.21212121212121199</v>
      </c>
      <c r="K17" s="16">
        <v>0.44537815126050401</v>
      </c>
      <c r="L17" s="16">
        <v>0.29807692307692302</v>
      </c>
      <c r="M17" s="16"/>
      <c r="N17" s="16">
        <v>0.110486891385768</v>
      </c>
      <c r="O17" s="16">
        <v>0.164556962025316</v>
      </c>
      <c r="P17" s="16">
        <v>0.24175824175824201</v>
      </c>
      <c r="Q17" s="16">
        <v>0.37989457831325302</v>
      </c>
      <c r="R17" s="16"/>
      <c r="S17" s="16">
        <v>0.210918114143921</v>
      </c>
      <c r="T17" s="16">
        <v>0.221052631578947</v>
      </c>
      <c r="U17" s="16">
        <v>0.27842227378190298</v>
      </c>
      <c r="V17" s="16">
        <v>0.22960372960372999</v>
      </c>
      <c r="W17" s="16">
        <v>0.33072625698323999</v>
      </c>
      <c r="X17" s="16">
        <v>0.35918367346938801</v>
      </c>
      <c r="Y17" s="16">
        <v>0.38375796178344002</v>
      </c>
      <c r="Z17" s="16"/>
      <c r="AA17" s="16">
        <v>0.44126416219439502</v>
      </c>
      <c r="AB17" s="16">
        <v>0.21552005216824299</v>
      </c>
      <c r="AC17" s="16"/>
      <c r="AD17" s="16">
        <v>0.27525252525252503</v>
      </c>
      <c r="AE17" s="16">
        <v>0.302024746906637</v>
      </c>
      <c r="AF17" s="16"/>
      <c r="AG17" s="16">
        <v>0.18773946360153301</v>
      </c>
      <c r="AH17" s="16">
        <v>0.37989457831325302</v>
      </c>
      <c r="AI17" s="16"/>
      <c r="AJ17" s="16">
        <v>0.37313432835820898</v>
      </c>
      <c r="AK17" s="16">
        <v>0.22343876723438799</v>
      </c>
      <c r="AL17" s="16"/>
      <c r="AM17" s="16">
        <v>0.134228187919463</v>
      </c>
      <c r="AN17" s="16">
        <v>0.16454456415279101</v>
      </c>
      <c r="AO17" s="16">
        <v>0.26083298275136702</v>
      </c>
      <c r="AP17" s="16">
        <v>0.49618966977138002</v>
      </c>
      <c r="AQ17" s="16"/>
      <c r="AR17" s="16">
        <v>0.370083816892328</v>
      </c>
      <c r="AS17" s="16">
        <v>0.25900407140620102</v>
      </c>
      <c r="AT17" s="16"/>
      <c r="AU17" s="16">
        <v>0.33806818181818199</v>
      </c>
      <c r="AV17" s="16">
        <v>0.28787128712871302</v>
      </c>
      <c r="AW17" s="16"/>
      <c r="AX17" s="16">
        <v>0.39294403892944002</v>
      </c>
      <c r="AY17" s="16">
        <v>0.27485976542580298</v>
      </c>
      <c r="AZ17" s="16"/>
      <c r="BA17" s="16">
        <v>0.34402332361516003</v>
      </c>
      <c r="BB17" s="16">
        <v>0.29152465348784401</v>
      </c>
      <c r="BC17" s="16"/>
      <c r="BD17" s="16">
        <v>0.35602678571428598</v>
      </c>
      <c r="BE17" s="16">
        <v>0.28118503118503102</v>
      </c>
      <c r="BF17" s="16"/>
      <c r="BG17" s="16">
        <v>0.41970802919708</v>
      </c>
      <c r="BH17" s="16">
        <v>0.28769574944071602</v>
      </c>
      <c r="BI17" s="16"/>
      <c r="BJ17" s="16">
        <v>0.38360655737704902</v>
      </c>
      <c r="BK17" s="16">
        <v>0.28229317851959401</v>
      </c>
      <c r="BL17" s="16"/>
      <c r="BM17" s="16">
        <v>0.375</v>
      </c>
      <c r="BN17" s="16">
        <v>0.28861974405850099</v>
      </c>
      <c r="BO17" s="16"/>
      <c r="BP17" s="16">
        <v>0.30016583747927</v>
      </c>
      <c r="BQ17" s="16">
        <v>0.29461482733639199</v>
      </c>
    </row>
    <row r="18" spans="2:69" x14ac:dyDescent="0.25">
      <c r="B18" s="17" t="s">
        <v>89</v>
      </c>
      <c r="C18" s="16">
        <v>2.9510961214165299E-3</v>
      </c>
      <c r="D18" s="16">
        <v>5.9523809523809503E-3</v>
      </c>
      <c r="E18" s="16">
        <v>1.3831258644536699E-3</v>
      </c>
      <c r="F18" s="16">
        <v>4.64396284829721E-3</v>
      </c>
      <c r="G18" s="16">
        <v>1.45348837209302E-3</v>
      </c>
      <c r="H18" s="16">
        <v>4.4642857142857097E-3</v>
      </c>
      <c r="I18" s="16">
        <v>0</v>
      </c>
      <c r="J18" s="16">
        <v>0</v>
      </c>
      <c r="K18" s="16">
        <v>0</v>
      </c>
      <c r="L18" s="16">
        <v>9.6153846153846194E-3</v>
      </c>
      <c r="M18" s="16"/>
      <c r="N18" s="16">
        <v>0</v>
      </c>
      <c r="O18" s="16">
        <v>1.80831826401447E-3</v>
      </c>
      <c r="P18" s="16">
        <v>3.9960039960040003E-3</v>
      </c>
      <c r="Q18" s="16">
        <v>3.3885542168674699E-3</v>
      </c>
      <c r="R18" s="16"/>
      <c r="S18" s="16">
        <v>7.4441687344913203E-3</v>
      </c>
      <c r="T18" s="16">
        <v>2.6315789473684201E-3</v>
      </c>
      <c r="U18" s="16">
        <v>0</v>
      </c>
      <c r="V18" s="16">
        <v>5.8275058275058297E-3</v>
      </c>
      <c r="W18" s="16">
        <v>1.1173184357541901E-3</v>
      </c>
      <c r="X18" s="16">
        <v>0</v>
      </c>
      <c r="Y18" s="16">
        <v>3.1847133757961798E-3</v>
      </c>
      <c r="Z18" s="16"/>
      <c r="AA18" s="16">
        <v>1.78890876565295E-3</v>
      </c>
      <c r="AB18" s="16">
        <v>3.58656667753505E-3</v>
      </c>
      <c r="AC18" s="16"/>
      <c r="AD18" s="16">
        <v>2.5252525252525298E-3</v>
      </c>
      <c r="AE18" s="16">
        <v>3.0933633295837999E-3</v>
      </c>
      <c r="AF18" s="16"/>
      <c r="AG18" s="16">
        <v>2.3946360153256699E-3</v>
      </c>
      <c r="AH18" s="16">
        <v>3.3885542168674699E-3</v>
      </c>
      <c r="AI18" s="16"/>
      <c r="AJ18" s="16">
        <v>1.3169446883230899E-3</v>
      </c>
      <c r="AK18" s="16">
        <v>4.4606650446066499E-3</v>
      </c>
      <c r="AL18" s="16"/>
      <c r="AM18" s="16">
        <v>6.7114093959731499E-3</v>
      </c>
      <c r="AN18" s="16">
        <v>4.8971596474045101E-3</v>
      </c>
      <c r="AO18" s="16">
        <v>3.3655868742111898E-3</v>
      </c>
      <c r="AP18" s="16">
        <v>0</v>
      </c>
      <c r="AQ18" s="16"/>
      <c r="AR18" s="16">
        <v>1.2894906511927799E-3</v>
      </c>
      <c r="AS18" s="16">
        <v>3.7582211086752298E-3</v>
      </c>
      <c r="AT18" s="16"/>
      <c r="AU18" s="16">
        <v>4.2613636363636404E-3</v>
      </c>
      <c r="AV18" s="16">
        <v>2.72277227722772E-3</v>
      </c>
      <c r="AW18" s="16"/>
      <c r="AX18" s="16">
        <v>2.4330900243308999E-3</v>
      </c>
      <c r="AY18" s="16">
        <v>3.0596634370219302E-3</v>
      </c>
      <c r="AZ18" s="16"/>
      <c r="BA18" s="16">
        <v>0</v>
      </c>
      <c r="BB18" s="16">
        <v>3.1810952056350798E-3</v>
      </c>
      <c r="BC18" s="16"/>
      <c r="BD18" s="16">
        <v>3.3482142857142899E-3</v>
      </c>
      <c r="BE18" s="16">
        <v>2.8586278586278601E-3</v>
      </c>
      <c r="BF18" s="16"/>
      <c r="BG18" s="16">
        <v>1.09489051094891E-2</v>
      </c>
      <c r="BH18" s="16">
        <v>2.4608501118568199E-3</v>
      </c>
      <c r="BI18" s="16"/>
      <c r="BJ18" s="16">
        <v>3.27868852459016E-3</v>
      </c>
      <c r="BK18" s="16">
        <v>2.9027576197387501E-3</v>
      </c>
      <c r="BL18" s="16"/>
      <c r="BM18" s="16">
        <v>2.7173913043478299E-3</v>
      </c>
      <c r="BN18" s="16">
        <v>2.9707495429616101E-3</v>
      </c>
      <c r="BO18" s="16"/>
      <c r="BP18" s="16">
        <v>4.97512437810945E-3</v>
      </c>
      <c r="BQ18" s="16">
        <v>2.6563631972953399E-3</v>
      </c>
    </row>
    <row r="19" spans="2:69" x14ac:dyDescent="0.25">
      <c r="B19" s="17" t="s">
        <v>90</v>
      </c>
      <c r="C19" s="18">
        <v>6.1129848229342296E-3</v>
      </c>
      <c r="D19" s="18">
        <v>5.9523809523809503E-3</v>
      </c>
      <c r="E19" s="18">
        <v>1.3831258644536699E-3</v>
      </c>
      <c r="F19" s="18">
        <v>1.08359133126935E-2</v>
      </c>
      <c r="G19" s="18">
        <v>5.8139534883720903E-3</v>
      </c>
      <c r="H19" s="18">
        <v>4.4642857142857097E-3</v>
      </c>
      <c r="I19" s="18">
        <v>8.5959885386819503E-3</v>
      </c>
      <c r="J19" s="18">
        <v>1.01010101010101E-2</v>
      </c>
      <c r="K19" s="18">
        <v>8.4033613445378096E-3</v>
      </c>
      <c r="L19" s="18">
        <v>0</v>
      </c>
      <c r="M19" s="18"/>
      <c r="N19" s="18">
        <v>1.31086142322097E-2</v>
      </c>
      <c r="O19" s="18">
        <v>1.0849909584086799E-2</v>
      </c>
      <c r="P19" s="18">
        <v>4.9950049950050002E-3</v>
      </c>
      <c r="Q19" s="18">
        <v>4.1415662650602404E-3</v>
      </c>
      <c r="R19" s="18"/>
      <c r="S19" s="18">
        <v>1.2406947890818899E-2</v>
      </c>
      <c r="T19" s="18">
        <v>5.2631578947368403E-3</v>
      </c>
      <c r="U19" s="18">
        <v>0</v>
      </c>
      <c r="V19" s="18">
        <v>5.8275058275058297E-3</v>
      </c>
      <c r="W19" s="18">
        <v>3.3519553072625702E-3</v>
      </c>
      <c r="X19" s="18">
        <v>4.0816326530612197E-3</v>
      </c>
      <c r="Y19" s="18">
        <v>9.5541401273885294E-3</v>
      </c>
      <c r="Z19" s="18"/>
      <c r="AA19" s="18">
        <v>4.7704233750745402E-3</v>
      </c>
      <c r="AB19" s="18">
        <v>6.8470818389305497E-3</v>
      </c>
      <c r="AC19" s="18"/>
      <c r="AD19" s="18">
        <v>2.5252525252525298E-3</v>
      </c>
      <c r="AE19" s="18">
        <v>7.3115860517435297E-3</v>
      </c>
      <c r="AF19" s="18"/>
      <c r="AG19" s="18">
        <v>8.6206896551724102E-3</v>
      </c>
      <c r="AH19" s="18">
        <v>4.1415662650602404E-3</v>
      </c>
      <c r="AI19" s="18"/>
      <c r="AJ19" s="18">
        <v>5.2677787532923598E-3</v>
      </c>
      <c r="AK19" s="18">
        <v>6.8937550689375498E-3</v>
      </c>
      <c r="AL19" s="18"/>
      <c r="AM19" s="18">
        <v>6.7114093959731499E-3</v>
      </c>
      <c r="AN19" s="18">
        <v>9.7943192948090098E-3</v>
      </c>
      <c r="AO19" s="18">
        <v>5.8897770298695796E-3</v>
      </c>
      <c r="AP19" s="18">
        <v>3.3869602032176099E-3</v>
      </c>
      <c r="AQ19" s="18"/>
      <c r="AR19" s="18">
        <v>9.0264345583494499E-3</v>
      </c>
      <c r="AS19" s="18">
        <v>4.6977763858440302E-3</v>
      </c>
      <c r="AT19" s="18"/>
      <c r="AU19" s="18">
        <v>5.6818181818181802E-3</v>
      </c>
      <c r="AV19" s="18">
        <v>6.1881188118811901E-3</v>
      </c>
      <c r="AW19" s="18"/>
      <c r="AX19" s="18">
        <v>1.09489051094891E-2</v>
      </c>
      <c r="AY19" s="18">
        <v>5.0994390617032101E-3</v>
      </c>
      <c r="AZ19" s="18"/>
      <c r="BA19" s="18">
        <v>8.7463556851312008E-3</v>
      </c>
      <c r="BB19" s="18">
        <v>5.9077482390365796E-3</v>
      </c>
      <c r="BC19" s="18"/>
      <c r="BD19" s="18">
        <v>4.4642857142857097E-3</v>
      </c>
      <c r="BE19" s="18">
        <v>6.4968814968814998E-3</v>
      </c>
      <c r="BF19" s="18"/>
      <c r="BG19" s="18">
        <v>7.2992700729926996E-3</v>
      </c>
      <c r="BH19" s="18">
        <v>6.0402684563758396E-3</v>
      </c>
      <c r="BI19" s="18"/>
      <c r="BJ19" s="18">
        <v>6.5573770491803296E-3</v>
      </c>
      <c r="BK19" s="18">
        <v>6.0474117077890703E-3</v>
      </c>
      <c r="BL19" s="18"/>
      <c r="BM19" s="18">
        <v>8.1521739130434798E-3</v>
      </c>
      <c r="BN19" s="18">
        <v>5.9414990859232202E-3</v>
      </c>
      <c r="BO19" s="18"/>
      <c r="BP19" s="18">
        <v>8.2918739635157498E-3</v>
      </c>
      <c r="BQ19" s="18">
        <v>5.7957015213716502E-3</v>
      </c>
    </row>
    <row r="20" spans="2:69" x14ac:dyDescent="0.25">
      <c r="B20" s="15" t="s">
        <v>676</v>
      </c>
    </row>
    <row r="21" spans="2:69" x14ac:dyDescent="0.25">
      <c r="B21" t="s">
        <v>71</v>
      </c>
    </row>
    <row r="22" spans="2:69" x14ac:dyDescent="0.25">
      <c r="B22" t="s">
        <v>72</v>
      </c>
    </row>
    <row r="24" spans="2:69" x14ac:dyDescent="0.25">
      <c r="B24"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Q14"/>
  <sheetViews>
    <sheetView showGridLines="0" topLeftCell="A9" workbookViewId="0">
      <pane xSplit="2" topLeftCell="C1" activePane="topRight" state="frozen"/>
      <selection pane="topRight" activeCell="B10" sqref="B10"/>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4743</v>
      </c>
      <c r="D7" s="10">
        <v>672</v>
      </c>
      <c r="E7" s="10">
        <v>723</v>
      </c>
      <c r="F7" s="10">
        <v>646</v>
      </c>
      <c r="G7" s="10">
        <v>688</v>
      </c>
      <c r="H7" s="10">
        <v>886</v>
      </c>
      <c r="I7" s="10">
        <v>698</v>
      </c>
      <c r="J7" s="10">
        <v>198</v>
      </c>
      <c r="K7" s="10">
        <v>119</v>
      </c>
      <c r="L7" s="10">
        <v>113</v>
      </c>
      <c r="M7" s="10"/>
      <c r="N7" s="10">
        <v>533</v>
      </c>
      <c r="O7" s="10">
        <v>555</v>
      </c>
      <c r="P7" s="10">
        <v>1002</v>
      </c>
      <c r="Q7" s="10">
        <v>2653</v>
      </c>
      <c r="R7" s="10"/>
      <c r="S7" s="10">
        <v>403</v>
      </c>
      <c r="T7" s="10">
        <v>381</v>
      </c>
      <c r="U7" s="10">
        <v>431</v>
      </c>
      <c r="V7" s="10">
        <v>858</v>
      </c>
      <c r="W7" s="10">
        <v>894</v>
      </c>
      <c r="X7" s="10">
        <v>981</v>
      </c>
      <c r="Y7" s="10">
        <v>627</v>
      </c>
      <c r="Z7" s="10"/>
      <c r="AA7" s="10">
        <v>1678</v>
      </c>
      <c r="AB7" s="10">
        <v>3065</v>
      </c>
      <c r="AC7" s="10"/>
      <c r="AD7" s="10">
        <v>1187</v>
      </c>
      <c r="AE7" s="10">
        <v>3556</v>
      </c>
      <c r="AF7" s="10"/>
      <c r="AG7" s="10">
        <v>2090</v>
      </c>
      <c r="AH7" s="10">
        <v>2653</v>
      </c>
      <c r="AI7" s="10"/>
      <c r="AJ7" s="10">
        <v>2278</v>
      </c>
      <c r="AK7" s="10">
        <v>2465</v>
      </c>
      <c r="AL7" s="10"/>
      <c r="AM7" s="10">
        <v>148</v>
      </c>
      <c r="AN7" s="10">
        <v>1021</v>
      </c>
      <c r="AO7" s="10">
        <v>2378</v>
      </c>
      <c r="AP7" s="10">
        <v>1180</v>
      </c>
      <c r="AQ7" s="10"/>
      <c r="AR7" s="10">
        <v>1552</v>
      </c>
      <c r="AS7" s="10">
        <v>3191</v>
      </c>
      <c r="AT7" s="10"/>
      <c r="AU7" s="10">
        <v>704</v>
      </c>
      <c r="AV7" s="10">
        <v>4039</v>
      </c>
      <c r="AW7" s="10"/>
      <c r="AX7" s="10">
        <v>820</v>
      </c>
      <c r="AY7" s="10">
        <v>3923</v>
      </c>
      <c r="AZ7" s="10"/>
      <c r="BA7" s="10">
        <v>344</v>
      </c>
      <c r="BB7" s="10">
        <v>4399</v>
      </c>
      <c r="BC7" s="10"/>
      <c r="BD7" s="10">
        <v>896</v>
      </c>
      <c r="BE7" s="10">
        <v>3847</v>
      </c>
      <c r="BF7" s="10"/>
      <c r="BG7" s="10">
        <v>274</v>
      </c>
      <c r="BH7" s="10">
        <v>4469</v>
      </c>
      <c r="BI7" s="10"/>
      <c r="BJ7" s="10">
        <v>611</v>
      </c>
      <c r="BK7" s="10">
        <v>4132</v>
      </c>
      <c r="BL7" s="10"/>
      <c r="BM7" s="10">
        <v>368</v>
      </c>
      <c r="BN7" s="10">
        <v>4375</v>
      </c>
      <c r="BO7" s="10"/>
      <c r="BP7" s="10">
        <v>604</v>
      </c>
      <c r="BQ7" s="10">
        <v>4139</v>
      </c>
    </row>
    <row r="8" spans="2:69" ht="240" x14ac:dyDescent="0.25">
      <c r="B8" s="17" t="s">
        <v>92</v>
      </c>
      <c r="C8" s="16">
        <v>0.943917351886991</v>
      </c>
      <c r="D8" s="16">
        <v>1</v>
      </c>
      <c r="E8" s="16">
        <v>1</v>
      </c>
      <c r="F8" s="16">
        <v>1</v>
      </c>
      <c r="G8" s="16">
        <v>1</v>
      </c>
      <c r="H8" s="16">
        <v>0.69977426636568896</v>
      </c>
      <c r="I8" s="16">
        <v>1</v>
      </c>
      <c r="J8" s="16">
        <v>1</v>
      </c>
      <c r="K8" s="16">
        <v>1</v>
      </c>
      <c r="L8" s="16">
        <v>1</v>
      </c>
      <c r="M8" s="16"/>
      <c r="N8" s="16">
        <v>0.89681050656660399</v>
      </c>
      <c r="O8" s="16">
        <v>0.91351351351351395</v>
      </c>
      <c r="P8" s="16">
        <v>0.93812375249501001</v>
      </c>
      <c r="Q8" s="16">
        <v>0.96192989068978496</v>
      </c>
      <c r="R8" s="16"/>
      <c r="S8" s="16">
        <v>0.91563275434243196</v>
      </c>
      <c r="T8" s="16">
        <v>0.91076115485564302</v>
      </c>
      <c r="U8" s="16">
        <v>0.95823665893271504</v>
      </c>
      <c r="V8" s="16">
        <v>0.94055944055944096</v>
      </c>
      <c r="W8" s="16">
        <v>0.96085011185682301</v>
      </c>
      <c r="X8" s="16">
        <v>0.94801223241590205</v>
      </c>
      <c r="Y8" s="16">
        <v>0.95055821371610805</v>
      </c>
      <c r="Z8" s="16"/>
      <c r="AA8" s="16">
        <v>1</v>
      </c>
      <c r="AB8" s="16">
        <v>0.913213703099511</v>
      </c>
      <c r="AC8" s="16"/>
      <c r="AD8" s="16">
        <v>0.92670598146588001</v>
      </c>
      <c r="AE8" s="16">
        <v>0.94966254218222701</v>
      </c>
      <c r="AF8" s="16"/>
      <c r="AG8" s="16">
        <v>0.92105263157894701</v>
      </c>
      <c r="AH8" s="16">
        <v>0.96192989068978496</v>
      </c>
      <c r="AI8" s="16"/>
      <c r="AJ8" s="16">
        <v>0.93546971027216896</v>
      </c>
      <c r="AK8" s="16">
        <v>0.95172413793103405</v>
      </c>
      <c r="AL8" s="16"/>
      <c r="AM8" s="16">
        <v>0.93918918918918903</v>
      </c>
      <c r="AN8" s="16">
        <v>0.93633692458374096</v>
      </c>
      <c r="AO8" s="16">
        <v>0.93860386879730895</v>
      </c>
      <c r="AP8" s="16">
        <v>0.96101694915254199</v>
      </c>
      <c r="AQ8" s="16"/>
      <c r="AR8" s="16">
        <v>0.96005154639175305</v>
      </c>
      <c r="AS8" s="16">
        <v>0.93607019743027298</v>
      </c>
      <c r="AT8" s="16"/>
      <c r="AU8" s="16">
        <v>0.92755681818181801</v>
      </c>
      <c r="AV8" s="16">
        <v>0.94676900222827398</v>
      </c>
      <c r="AW8" s="16"/>
      <c r="AX8" s="16">
        <v>0.95853658536585395</v>
      </c>
      <c r="AY8" s="16">
        <v>0.94086158552128496</v>
      </c>
      <c r="AZ8" s="16"/>
      <c r="BA8" s="16">
        <v>0.96511627906976705</v>
      </c>
      <c r="BB8" s="16">
        <v>0.94225960445555801</v>
      </c>
      <c r="BC8" s="16"/>
      <c r="BD8" s="16">
        <v>0.9453125</v>
      </c>
      <c r="BE8" s="16">
        <v>0.94359240966987301</v>
      </c>
      <c r="BF8" s="16"/>
      <c r="BG8" s="16">
        <v>0.94890510948905105</v>
      </c>
      <c r="BH8" s="16">
        <v>0.943611546207205</v>
      </c>
      <c r="BI8" s="16"/>
      <c r="BJ8" s="16">
        <v>0.98363338788870702</v>
      </c>
      <c r="BK8" s="16">
        <v>0.93804453049370795</v>
      </c>
      <c r="BL8" s="16"/>
      <c r="BM8" s="16">
        <v>0.95652173913043503</v>
      </c>
      <c r="BN8" s="16">
        <v>0.94285714285714295</v>
      </c>
      <c r="BO8" s="16"/>
      <c r="BP8" s="16">
        <v>1</v>
      </c>
      <c r="BQ8" s="16">
        <v>0.93573326890553299</v>
      </c>
    </row>
    <row r="9" spans="2:69" ht="150" x14ac:dyDescent="0.25">
      <c r="B9" s="17" t="s">
        <v>93</v>
      </c>
      <c r="C9" s="18">
        <v>0.46573898376554901</v>
      </c>
      <c r="D9" s="18">
        <v>0.43303571428571402</v>
      </c>
      <c r="E9" s="18">
        <v>0.49377593360995897</v>
      </c>
      <c r="F9" s="18">
        <v>0.34520123839009298</v>
      </c>
      <c r="G9" s="18">
        <v>0.497093023255814</v>
      </c>
      <c r="H9" s="18">
        <v>0.60496613995485304</v>
      </c>
      <c r="I9" s="18">
        <v>0.40974212034384</v>
      </c>
      <c r="J9" s="18">
        <v>0.37373737373737398</v>
      </c>
      <c r="K9" s="18">
        <v>0.46218487394958002</v>
      </c>
      <c r="L9" s="18">
        <v>0.39823008849557501</v>
      </c>
      <c r="M9" s="18"/>
      <c r="N9" s="18">
        <v>0.38836772983114398</v>
      </c>
      <c r="O9" s="18">
        <v>0.36576576576576603</v>
      </c>
      <c r="P9" s="18">
        <v>0.44211576846307399</v>
      </c>
      <c r="Q9" s="18">
        <v>0.51111948737278601</v>
      </c>
      <c r="R9" s="18"/>
      <c r="S9" s="18">
        <v>0.37468982630273001</v>
      </c>
      <c r="T9" s="18">
        <v>0.41469816272965898</v>
      </c>
      <c r="U9" s="18">
        <v>0.396751740139211</v>
      </c>
      <c r="V9" s="18">
        <v>0.41258741258741299</v>
      </c>
      <c r="W9" s="18">
        <v>0.47315436241610698</v>
      </c>
      <c r="X9" s="18">
        <v>0.54536187563710503</v>
      </c>
      <c r="Y9" s="18">
        <v>0.55821371610845305</v>
      </c>
      <c r="Z9" s="18"/>
      <c r="AA9" s="18">
        <v>0.54827175208581602</v>
      </c>
      <c r="AB9" s="18">
        <v>0.42055464926590502</v>
      </c>
      <c r="AC9" s="18"/>
      <c r="AD9" s="18">
        <v>0.44229149115416999</v>
      </c>
      <c r="AE9" s="18">
        <v>0.47356580427446598</v>
      </c>
      <c r="AF9" s="18"/>
      <c r="AG9" s="18">
        <v>0.40813397129186602</v>
      </c>
      <c r="AH9" s="18">
        <v>0.51111948737278601</v>
      </c>
      <c r="AI9" s="18"/>
      <c r="AJ9" s="18">
        <v>0.54653204565408298</v>
      </c>
      <c r="AK9" s="18">
        <v>0.39107505070993898</v>
      </c>
      <c r="AL9" s="18"/>
      <c r="AM9" s="18">
        <v>0.32432432432432401</v>
      </c>
      <c r="AN9" s="18">
        <v>0.38785504407443699</v>
      </c>
      <c r="AO9" s="18">
        <v>0.46551724137931</v>
      </c>
      <c r="AP9" s="18">
        <v>0.55169491525423697</v>
      </c>
      <c r="AQ9" s="18"/>
      <c r="AR9" s="18">
        <v>0.51546391752577303</v>
      </c>
      <c r="AS9" s="18">
        <v>0.44155437167032302</v>
      </c>
      <c r="AT9" s="18"/>
      <c r="AU9" s="18">
        <v>0.50852272727272696</v>
      </c>
      <c r="AV9" s="18">
        <v>0.45828175290913598</v>
      </c>
      <c r="AW9" s="18"/>
      <c r="AX9" s="18">
        <v>0.53170731707317098</v>
      </c>
      <c r="AY9" s="18">
        <v>0.45195003823604402</v>
      </c>
      <c r="AZ9" s="18"/>
      <c r="BA9" s="18">
        <v>0.47093023255813998</v>
      </c>
      <c r="BB9" s="18">
        <v>0.46533303023414402</v>
      </c>
      <c r="BC9" s="18"/>
      <c r="BD9" s="18">
        <v>0.484375</v>
      </c>
      <c r="BE9" s="18">
        <v>0.461398492331687</v>
      </c>
      <c r="BF9" s="18"/>
      <c r="BG9" s="18">
        <v>0.51459854014598505</v>
      </c>
      <c r="BH9" s="18">
        <v>0.462743343029761</v>
      </c>
      <c r="BI9" s="18"/>
      <c r="BJ9" s="18">
        <v>0.54173486088379696</v>
      </c>
      <c r="BK9" s="18">
        <v>0.45450145208131698</v>
      </c>
      <c r="BL9" s="18"/>
      <c r="BM9" s="18">
        <v>0.51630434782608703</v>
      </c>
      <c r="BN9" s="18">
        <v>0.461485714285714</v>
      </c>
      <c r="BO9" s="18"/>
      <c r="BP9" s="18">
        <v>0.45364238410595997</v>
      </c>
      <c r="BQ9" s="18">
        <v>0.467504228074414</v>
      </c>
    </row>
    <row r="10" spans="2:69" x14ac:dyDescent="0.25">
      <c r="B10" s="15" t="s">
        <v>676</v>
      </c>
    </row>
    <row r="11" spans="2:69" x14ac:dyDescent="0.25">
      <c r="B11" t="s">
        <v>71</v>
      </c>
    </row>
    <row r="12" spans="2:69" x14ac:dyDescent="0.25">
      <c r="B12" t="s">
        <v>72</v>
      </c>
    </row>
    <row r="14" spans="2:69" x14ac:dyDescent="0.25">
      <c r="B14"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Q15"/>
  <sheetViews>
    <sheetView showGridLines="0" workbookViewId="0">
      <pane xSplit="2" topLeftCell="C1" activePane="topRight" state="frozen"/>
      <selection pane="topRight" activeCell="B11" sqref="B11"/>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96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4753</v>
      </c>
      <c r="D7" s="10">
        <v>672</v>
      </c>
      <c r="E7" s="10">
        <v>723</v>
      </c>
      <c r="F7" s="10">
        <v>646</v>
      </c>
      <c r="G7" s="10">
        <v>688</v>
      </c>
      <c r="H7" s="10">
        <v>896</v>
      </c>
      <c r="I7" s="10">
        <v>698</v>
      </c>
      <c r="J7" s="10">
        <v>198</v>
      </c>
      <c r="K7" s="10">
        <v>119</v>
      </c>
      <c r="L7" s="10">
        <v>113</v>
      </c>
      <c r="M7" s="10"/>
      <c r="N7" s="10">
        <v>535</v>
      </c>
      <c r="O7" s="10">
        <v>557</v>
      </c>
      <c r="P7" s="10">
        <v>1003</v>
      </c>
      <c r="Q7" s="10">
        <v>2658</v>
      </c>
      <c r="R7" s="10"/>
      <c r="S7" s="10">
        <v>404</v>
      </c>
      <c r="T7" s="10">
        <v>381</v>
      </c>
      <c r="U7" s="10">
        <v>431</v>
      </c>
      <c r="V7" s="10">
        <v>860</v>
      </c>
      <c r="W7" s="10">
        <v>896</v>
      </c>
      <c r="X7" s="10">
        <v>982</v>
      </c>
      <c r="Y7" s="10">
        <v>629</v>
      </c>
      <c r="Z7" s="10"/>
      <c r="AA7" s="10">
        <v>1678</v>
      </c>
      <c r="AB7" s="10">
        <v>3075</v>
      </c>
      <c r="AC7" s="10"/>
      <c r="AD7" s="10">
        <v>1189</v>
      </c>
      <c r="AE7" s="10">
        <v>3564</v>
      </c>
      <c r="AF7" s="10"/>
      <c r="AG7" s="10">
        <v>2095</v>
      </c>
      <c r="AH7" s="10">
        <v>2658</v>
      </c>
      <c r="AI7" s="10"/>
      <c r="AJ7" s="10">
        <v>2283</v>
      </c>
      <c r="AK7" s="10">
        <v>2470</v>
      </c>
      <c r="AL7" s="10"/>
      <c r="AM7" s="10">
        <v>149</v>
      </c>
      <c r="AN7" s="10">
        <v>1025</v>
      </c>
      <c r="AO7" s="10">
        <v>2382</v>
      </c>
      <c r="AP7" s="10">
        <v>1181</v>
      </c>
      <c r="AQ7" s="10"/>
      <c r="AR7" s="10">
        <v>1553</v>
      </c>
      <c r="AS7" s="10">
        <v>3200</v>
      </c>
      <c r="AT7" s="10"/>
      <c r="AU7" s="10">
        <v>704</v>
      </c>
      <c r="AV7" s="10">
        <v>4049</v>
      </c>
      <c r="AW7" s="10"/>
      <c r="AX7" s="10">
        <v>822</v>
      </c>
      <c r="AY7" s="10">
        <v>3931</v>
      </c>
      <c r="AZ7" s="10"/>
      <c r="BA7" s="10">
        <v>344</v>
      </c>
      <c r="BB7" s="10">
        <v>4409</v>
      </c>
      <c r="BC7" s="10"/>
      <c r="BD7" s="10">
        <v>898</v>
      </c>
      <c r="BE7" s="10">
        <v>3855</v>
      </c>
      <c r="BF7" s="10"/>
      <c r="BG7" s="10">
        <v>275</v>
      </c>
      <c r="BH7" s="10">
        <v>4478</v>
      </c>
      <c r="BI7" s="10"/>
      <c r="BJ7" s="10">
        <v>611</v>
      </c>
      <c r="BK7" s="10">
        <v>4142</v>
      </c>
      <c r="BL7" s="10"/>
      <c r="BM7" s="10">
        <v>368</v>
      </c>
      <c r="BN7" s="10">
        <v>4385</v>
      </c>
      <c r="BO7" s="10"/>
      <c r="BP7" s="10">
        <v>604</v>
      </c>
      <c r="BQ7" s="10">
        <v>4149</v>
      </c>
    </row>
    <row r="8" spans="2:69" x14ac:dyDescent="0.25">
      <c r="B8" s="17" t="s">
        <v>38</v>
      </c>
      <c r="C8" s="16">
        <v>0.84094256259204703</v>
      </c>
      <c r="D8" s="16">
        <v>0.88095238095238104</v>
      </c>
      <c r="E8" s="16">
        <v>0.88381742738589197</v>
      </c>
      <c r="F8" s="16">
        <v>0.90402476780185803</v>
      </c>
      <c r="G8" s="16">
        <v>0.81540697674418605</v>
      </c>
      <c r="H8" s="16">
        <v>0.75669642857142905</v>
      </c>
      <c r="I8" s="16">
        <v>0.85673352435530103</v>
      </c>
      <c r="J8" s="16">
        <v>0.80303030303030298</v>
      </c>
      <c r="K8" s="16">
        <v>0.84033613445378197</v>
      </c>
      <c r="L8" s="16">
        <v>0.76106194690265505</v>
      </c>
      <c r="M8" s="16"/>
      <c r="N8" s="16">
        <v>0.60186915887850501</v>
      </c>
      <c r="O8" s="16">
        <v>0.73429084380610399</v>
      </c>
      <c r="P8" s="16">
        <v>0.84047856430707901</v>
      </c>
      <c r="Q8" s="16">
        <v>0.91158765989465795</v>
      </c>
      <c r="R8" s="16"/>
      <c r="S8" s="16">
        <v>0.75495049504950495</v>
      </c>
      <c r="T8" s="16">
        <v>0.82939632545931796</v>
      </c>
      <c r="U8" s="16">
        <v>0.87006960556844504</v>
      </c>
      <c r="V8" s="16">
        <v>0.76976744186046497</v>
      </c>
      <c r="W8" s="16">
        <v>0.89285714285714302</v>
      </c>
      <c r="X8" s="16">
        <v>0.88594704684317704</v>
      </c>
      <c r="Y8" s="16">
        <v>0.86168521462639103</v>
      </c>
      <c r="Z8" s="16"/>
      <c r="AA8" s="16">
        <v>0.90643623361144199</v>
      </c>
      <c r="AB8" s="16">
        <v>0.80520325203251997</v>
      </c>
      <c r="AC8" s="16"/>
      <c r="AD8" s="16">
        <v>0.81665264928511305</v>
      </c>
      <c r="AE8" s="16">
        <v>0.84904601571268201</v>
      </c>
      <c r="AF8" s="16"/>
      <c r="AG8" s="16">
        <v>0.75131264916467799</v>
      </c>
      <c r="AH8" s="16">
        <v>0.91158765989465795</v>
      </c>
      <c r="AI8" s="16"/>
      <c r="AJ8" s="16">
        <v>0.87078405606657905</v>
      </c>
      <c r="AK8" s="16">
        <v>0.81336032388664004</v>
      </c>
      <c r="AL8" s="16"/>
      <c r="AM8" s="16">
        <v>0.62416107382550301</v>
      </c>
      <c r="AN8" s="16">
        <v>0.74536585365853703</v>
      </c>
      <c r="AO8" s="16">
        <v>0.85096557514693505</v>
      </c>
      <c r="AP8" s="16">
        <v>0.93226079593564803</v>
      </c>
      <c r="AQ8" s="16"/>
      <c r="AR8" s="16">
        <v>0.89053444945267202</v>
      </c>
      <c r="AS8" s="16">
        <v>0.81687500000000002</v>
      </c>
      <c r="AT8" s="16"/>
      <c r="AU8" s="16">
        <v>0.84943181818181801</v>
      </c>
      <c r="AV8" s="16">
        <v>0.83946653494690004</v>
      </c>
      <c r="AW8" s="16"/>
      <c r="AX8" s="16">
        <v>0.90754257907542601</v>
      </c>
      <c r="AY8" s="16">
        <v>0.82701602645637196</v>
      </c>
      <c r="AZ8" s="16"/>
      <c r="BA8" s="16">
        <v>0.86046511627906996</v>
      </c>
      <c r="BB8" s="16">
        <v>0.83941936947153595</v>
      </c>
      <c r="BC8" s="16"/>
      <c r="BD8" s="16">
        <v>0.85523385300668198</v>
      </c>
      <c r="BE8" s="16">
        <v>0.83761348897535703</v>
      </c>
      <c r="BF8" s="16"/>
      <c r="BG8" s="16">
        <v>0.91636363636363605</v>
      </c>
      <c r="BH8" s="16">
        <v>0.836310853059402</v>
      </c>
      <c r="BI8" s="16"/>
      <c r="BJ8" s="16">
        <v>0.93944353518821599</v>
      </c>
      <c r="BK8" s="16">
        <v>0.82641236117817496</v>
      </c>
      <c r="BL8" s="16"/>
      <c r="BM8" s="16">
        <v>0.85597826086956497</v>
      </c>
      <c r="BN8" s="16">
        <v>0.83968072976054697</v>
      </c>
      <c r="BO8" s="16"/>
      <c r="BP8" s="16">
        <v>0.84602649006622499</v>
      </c>
      <c r="BQ8" s="16">
        <v>0.84020245842371699</v>
      </c>
    </row>
    <row r="9" spans="2:69" x14ac:dyDescent="0.25">
      <c r="B9" s="17" t="s">
        <v>39</v>
      </c>
      <c r="C9" s="16">
        <v>0.13612455291394901</v>
      </c>
      <c r="D9" s="16">
        <v>0.107142857142857</v>
      </c>
      <c r="E9" s="16">
        <v>0.10235131396957101</v>
      </c>
      <c r="F9" s="16">
        <v>8.3591331269349797E-2</v>
      </c>
      <c r="G9" s="16">
        <v>0.167151162790698</v>
      </c>
      <c r="H9" s="16">
        <v>0.198660714285714</v>
      </c>
      <c r="I9" s="16">
        <v>0.124641833810888</v>
      </c>
      <c r="J9" s="16">
        <v>0.16161616161616199</v>
      </c>
      <c r="K9" s="16">
        <v>0.13445378151260501</v>
      </c>
      <c r="L9" s="16">
        <v>0.16814159292035399</v>
      </c>
      <c r="M9" s="16"/>
      <c r="N9" s="16">
        <v>0.36448598130841098</v>
      </c>
      <c r="O9" s="16">
        <v>0.24596050269299799</v>
      </c>
      <c r="P9" s="16">
        <v>0.130608175473579</v>
      </c>
      <c r="Q9" s="16">
        <v>6.9224981188863804E-2</v>
      </c>
      <c r="R9" s="16"/>
      <c r="S9" s="16">
        <v>0.21782178217821799</v>
      </c>
      <c r="T9" s="16">
        <v>0.14698162729658801</v>
      </c>
      <c r="U9" s="16">
        <v>0.10904872389791199</v>
      </c>
      <c r="V9" s="16">
        <v>0.19767441860465099</v>
      </c>
      <c r="W9" s="16">
        <v>9.2633928571428603E-2</v>
      </c>
      <c r="X9" s="16">
        <v>0.10488798370672101</v>
      </c>
      <c r="Y9" s="16">
        <v>0.111287758346582</v>
      </c>
      <c r="Z9" s="16"/>
      <c r="AA9" s="16">
        <v>8.2836710369487504E-2</v>
      </c>
      <c r="AB9" s="16">
        <v>0.16520325203252001</v>
      </c>
      <c r="AC9" s="16"/>
      <c r="AD9" s="16">
        <v>0.153069806560135</v>
      </c>
      <c r="AE9" s="16">
        <v>0.13047138047137999</v>
      </c>
      <c r="AF9" s="16"/>
      <c r="AG9" s="16">
        <v>0.22100238663484501</v>
      </c>
      <c r="AH9" s="16">
        <v>6.9224981188863804E-2</v>
      </c>
      <c r="AI9" s="16"/>
      <c r="AJ9" s="16">
        <v>0.114323258869908</v>
      </c>
      <c r="AK9" s="16">
        <v>0.15627530364372499</v>
      </c>
      <c r="AL9" s="16"/>
      <c r="AM9" s="16">
        <v>0.322147651006711</v>
      </c>
      <c r="AN9" s="16">
        <v>0.21756097560975601</v>
      </c>
      <c r="AO9" s="16">
        <v>0.12384550797648999</v>
      </c>
      <c r="AP9" s="16">
        <v>6.5198983911938999E-2</v>
      </c>
      <c r="AQ9" s="16"/>
      <c r="AR9" s="16">
        <v>9.5943335479716702E-2</v>
      </c>
      <c r="AS9" s="16">
        <v>0.15562500000000001</v>
      </c>
      <c r="AT9" s="16"/>
      <c r="AU9" s="16">
        <v>0.12215909090909099</v>
      </c>
      <c r="AV9" s="16">
        <v>0.13855272906890601</v>
      </c>
      <c r="AW9" s="16"/>
      <c r="AX9" s="16">
        <v>7.7858880778588796E-2</v>
      </c>
      <c r="AY9" s="16">
        <v>0.14830831849402201</v>
      </c>
      <c r="AZ9" s="16"/>
      <c r="BA9" s="16">
        <v>0.125</v>
      </c>
      <c r="BB9" s="16">
        <v>0.136992515309594</v>
      </c>
      <c r="BC9" s="16"/>
      <c r="BD9" s="16">
        <v>0.12026726057906501</v>
      </c>
      <c r="BE9" s="16">
        <v>0.13981841763942901</v>
      </c>
      <c r="BF9" s="16"/>
      <c r="BG9" s="16">
        <v>7.6363636363636397E-2</v>
      </c>
      <c r="BH9" s="16">
        <v>0.13979455113890099</v>
      </c>
      <c r="BI9" s="16"/>
      <c r="BJ9" s="16">
        <v>5.2373158756137503E-2</v>
      </c>
      <c r="BK9" s="16">
        <v>0.148478995654273</v>
      </c>
      <c r="BL9" s="16"/>
      <c r="BM9" s="16">
        <v>0.127717391304348</v>
      </c>
      <c r="BN9" s="16">
        <v>0.136830102622577</v>
      </c>
      <c r="BO9" s="16"/>
      <c r="BP9" s="16">
        <v>0.139072847682119</v>
      </c>
      <c r="BQ9" s="16">
        <v>0.135695348276693</v>
      </c>
    </row>
    <row r="10" spans="2:69" x14ac:dyDescent="0.25">
      <c r="B10" s="17" t="s">
        <v>95</v>
      </c>
      <c r="C10" s="18">
        <v>2.29328844940038E-2</v>
      </c>
      <c r="D10" s="18">
        <v>1.1904761904761901E-2</v>
      </c>
      <c r="E10" s="18">
        <v>1.3831258644536701E-2</v>
      </c>
      <c r="F10" s="18">
        <v>1.23839009287926E-2</v>
      </c>
      <c r="G10" s="18">
        <v>1.74418604651163E-2</v>
      </c>
      <c r="H10" s="18">
        <v>4.4642857142857102E-2</v>
      </c>
      <c r="I10" s="18">
        <v>1.86246418338109E-2</v>
      </c>
      <c r="J10" s="18">
        <v>3.5353535353535401E-2</v>
      </c>
      <c r="K10" s="18">
        <v>2.5210084033613401E-2</v>
      </c>
      <c r="L10" s="18">
        <v>7.0796460176991094E-2</v>
      </c>
      <c r="M10" s="18"/>
      <c r="N10" s="18">
        <v>3.3644859813084099E-2</v>
      </c>
      <c r="O10" s="18">
        <v>1.97486535008977E-2</v>
      </c>
      <c r="P10" s="18">
        <v>2.8913260219341999E-2</v>
      </c>
      <c r="Q10" s="18">
        <v>1.9187358916478599E-2</v>
      </c>
      <c r="R10" s="18"/>
      <c r="S10" s="18">
        <v>2.72277227722772E-2</v>
      </c>
      <c r="T10" s="18">
        <v>2.3622047244094498E-2</v>
      </c>
      <c r="U10" s="18">
        <v>2.0881670533642701E-2</v>
      </c>
      <c r="V10" s="18">
        <v>3.25581395348837E-2</v>
      </c>
      <c r="W10" s="18">
        <v>1.45089285714286E-2</v>
      </c>
      <c r="X10" s="18">
        <v>9.1649694501018293E-3</v>
      </c>
      <c r="Y10" s="18">
        <v>2.7027027027027001E-2</v>
      </c>
      <c r="Z10" s="18"/>
      <c r="AA10" s="18">
        <v>1.07270560190703E-2</v>
      </c>
      <c r="AB10" s="18">
        <v>2.9593495934959399E-2</v>
      </c>
      <c r="AC10" s="18"/>
      <c r="AD10" s="18">
        <v>3.0277544154751899E-2</v>
      </c>
      <c r="AE10" s="18">
        <v>2.0482603815937101E-2</v>
      </c>
      <c r="AF10" s="18"/>
      <c r="AG10" s="18">
        <v>2.7684964200477301E-2</v>
      </c>
      <c r="AH10" s="18">
        <v>1.9187358916478599E-2</v>
      </c>
      <c r="AI10" s="18"/>
      <c r="AJ10" s="18">
        <v>1.4892685063512901E-2</v>
      </c>
      <c r="AK10" s="18">
        <v>3.0364372469635598E-2</v>
      </c>
      <c r="AL10" s="18"/>
      <c r="AM10" s="18">
        <v>5.3691275167785199E-2</v>
      </c>
      <c r="AN10" s="18">
        <v>3.7073170731707301E-2</v>
      </c>
      <c r="AO10" s="18">
        <v>2.5188916876574301E-2</v>
      </c>
      <c r="AP10" s="18">
        <v>2.5402201524132098E-3</v>
      </c>
      <c r="AQ10" s="18"/>
      <c r="AR10" s="18">
        <v>1.35222150676111E-2</v>
      </c>
      <c r="AS10" s="18">
        <v>2.75E-2</v>
      </c>
      <c r="AT10" s="18"/>
      <c r="AU10" s="18">
        <v>2.8409090909090901E-2</v>
      </c>
      <c r="AV10" s="18">
        <v>2.1980735984193599E-2</v>
      </c>
      <c r="AW10" s="18"/>
      <c r="AX10" s="18">
        <v>1.4598540145985399E-2</v>
      </c>
      <c r="AY10" s="18">
        <v>2.4675655049605699E-2</v>
      </c>
      <c r="AZ10" s="18"/>
      <c r="BA10" s="18">
        <v>1.4534883720930199E-2</v>
      </c>
      <c r="BB10" s="18">
        <v>2.3588115218870501E-2</v>
      </c>
      <c r="BC10" s="18"/>
      <c r="BD10" s="18">
        <v>2.44988864142539E-2</v>
      </c>
      <c r="BE10" s="18">
        <v>2.2568093385214E-2</v>
      </c>
      <c r="BF10" s="18"/>
      <c r="BG10" s="18">
        <v>7.2727272727272701E-3</v>
      </c>
      <c r="BH10" s="18">
        <v>2.3894595801697199E-2</v>
      </c>
      <c r="BI10" s="18"/>
      <c r="BJ10" s="18">
        <v>8.18330605564648E-3</v>
      </c>
      <c r="BK10" s="18">
        <v>2.5108643167551899E-2</v>
      </c>
      <c r="BL10" s="18"/>
      <c r="BM10" s="18">
        <v>1.6304347826087001E-2</v>
      </c>
      <c r="BN10" s="18">
        <v>2.3489167616875702E-2</v>
      </c>
      <c r="BO10" s="18"/>
      <c r="BP10" s="18">
        <v>1.4900662251655599E-2</v>
      </c>
      <c r="BQ10" s="18">
        <v>2.4102193299590301E-2</v>
      </c>
    </row>
    <row r="11" spans="2:69" x14ac:dyDescent="0.25">
      <c r="B11" s="15" t="s">
        <v>676</v>
      </c>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106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97</v>
      </c>
      <c r="C8" s="16">
        <v>0.301707779886148</v>
      </c>
      <c r="D8" s="16">
        <v>0.31101190476190499</v>
      </c>
      <c r="E8" s="16">
        <v>0.24757952973720601</v>
      </c>
      <c r="F8" s="16">
        <v>0.32507739938080499</v>
      </c>
      <c r="G8" s="16">
        <v>0.337209302325581</v>
      </c>
      <c r="H8" s="16">
        <v>0.25493171471927201</v>
      </c>
      <c r="I8" s="16">
        <v>0.30895334174022698</v>
      </c>
      <c r="J8" s="16">
        <v>0.36363636363636398</v>
      </c>
      <c r="K8" s="16">
        <v>0.41176470588235298</v>
      </c>
      <c r="L8" s="16">
        <v>0.51327433628318597</v>
      </c>
      <c r="M8" s="16"/>
      <c r="N8" s="16">
        <v>0.159036144578313</v>
      </c>
      <c r="O8" s="16">
        <v>0.28888888888888897</v>
      </c>
      <c r="P8" s="16">
        <v>0.34205607476635502</v>
      </c>
      <c r="Q8" s="16">
        <v>0.33211678832116798</v>
      </c>
      <c r="R8" s="16"/>
      <c r="S8" s="16">
        <v>0.211026615969582</v>
      </c>
      <c r="T8" s="16">
        <v>0.27272727272727298</v>
      </c>
      <c r="U8" s="16">
        <v>0.3125</v>
      </c>
      <c r="V8" s="16">
        <v>0.22902270483711701</v>
      </c>
      <c r="W8" s="16">
        <v>0.33045356371490298</v>
      </c>
      <c r="X8" s="16">
        <v>0.35339805825242698</v>
      </c>
      <c r="Y8" s="16">
        <v>0.39253731343283599</v>
      </c>
      <c r="Z8" s="16"/>
      <c r="AA8" s="16">
        <v>0.41954707985697298</v>
      </c>
      <c r="AB8" s="16">
        <v>0.24665924276169299</v>
      </c>
      <c r="AC8" s="16"/>
      <c r="AD8" s="16">
        <v>0.20141843971631199</v>
      </c>
      <c r="AE8" s="16">
        <v>0.33834196891191698</v>
      </c>
      <c r="AF8" s="16"/>
      <c r="AG8" s="16">
        <v>0.26877470355731198</v>
      </c>
      <c r="AH8" s="16">
        <v>0.33211678832116798</v>
      </c>
      <c r="AI8" s="16"/>
      <c r="AJ8" s="16">
        <v>0.36021285304952899</v>
      </c>
      <c r="AK8" s="16">
        <v>0.251149628581535</v>
      </c>
      <c r="AL8" s="16"/>
      <c r="AM8" s="16">
        <v>0.13395638629283499</v>
      </c>
      <c r="AN8" s="16">
        <v>0.22683706070287499</v>
      </c>
      <c r="AO8" s="16">
        <v>0.31013676588897798</v>
      </c>
      <c r="AP8" s="16">
        <v>0.403347280334728</v>
      </c>
      <c r="AQ8" s="16"/>
      <c r="AR8" s="16">
        <v>1</v>
      </c>
      <c r="AS8" s="16">
        <v>0</v>
      </c>
      <c r="AT8" s="16"/>
      <c r="AU8" s="16">
        <v>0.26880394574599298</v>
      </c>
      <c r="AV8" s="16">
        <v>0.30769230769230799</v>
      </c>
      <c r="AW8" s="16"/>
      <c r="AX8" s="16">
        <v>0.296819787985866</v>
      </c>
      <c r="AY8" s="16">
        <v>0.30264646007690599</v>
      </c>
      <c r="AZ8" s="16"/>
      <c r="BA8" s="16">
        <v>0.29558011049723798</v>
      </c>
      <c r="BB8" s="16">
        <v>0.30215973920130401</v>
      </c>
      <c r="BC8" s="16"/>
      <c r="BD8" s="16">
        <v>0.25445026178010499</v>
      </c>
      <c r="BE8" s="16">
        <v>0.312166859791425</v>
      </c>
      <c r="BF8" s="16"/>
      <c r="BG8" s="16">
        <v>0.35135135135135098</v>
      </c>
      <c r="BH8" s="16">
        <v>0.29875351829513502</v>
      </c>
      <c r="BI8" s="16"/>
      <c r="BJ8" s="16">
        <v>0.57051282051282004</v>
      </c>
      <c r="BK8" s="16">
        <v>0.26560482135169999</v>
      </c>
      <c r="BL8" s="16"/>
      <c r="BM8" s="16">
        <v>0.47594936708860802</v>
      </c>
      <c r="BN8" s="16">
        <v>0.28758974358974398</v>
      </c>
      <c r="BO8" s="16"/>
      <c r="BP8" s="16">
        <v>0.43377483443708598</v>
      </c>
      <c r="BQ8" s="16">
        <v>0.28461208744106298</v>
      </c>
    </row>
    <row r="9" spans="2:69" x14ac:dyDescent="0.25">
      <c r="B9" s="17" t="s">
        <v>98</v>
      </c>
      <c r="C9" s="16">
        <v>0.181214421252372</v>
      </c>
      <c r="D9" s="16">
        <v>0.19047619047618999</v>
      </c>
      <c r="E9" s="16">
        <v>0.17842323651452299</v>
      </c>
      <c r="F9" s="16">
        <v>0.19040247678018599</v>
      </c>
      <c r="G9" s="16">
        <v>0.19767441860465099</v>
      </c>
      <c r="H9" s="16">
        <v>0.166919575113809</v>
      </c>
      <c r="I9" s="16">
        <v>0.14754098360655701</v>
      </c>
      <c r="J9" s="16">
        <v>0.28282828282828298</v>
      </c>
      <c r="K9" s="16">
        <v>0.184873949579832</v>
      </c>
      <c r="L9" s="16">
        <v>0.212389380530973</v>
      </c>
      <c r="M9" s="16"/>
      <c r="N9" s="16">
        <v>7.7108433734939794E-2</v>
      </c>
      <c r="O9" s="16">
        <v>0.16666666666666699</v>
      </c>
      <c r="P9" s="16">
        <v>0.21214953271028</v>
      </c>
      <c r="Q9" s="16">
        <v>0.204014598540146</v>
      </c>
      <c r="R9" s="16"/>
      <c r="S9" s="16">
        <v>0.16349809885931599</v>
      </c>
      <c r="T9" s="16">
        <v>0.196172248803828</v>
      </c>
      <c r="U9" s="16">
        <v>0.20689655172413801</v>
      </c>
      <c r="V9" s="16">
        <v>0.15992102665350399</v>
      </c>
      <c r="W9" s="16">
        <v>0.180345572354212</v>
      </c>
      <c r="X9" s="16">
        <v>0.21165048543689299</v>
      </c>
      <c r="Y9" s="16">
        <v>0.17462686567164201</v>
      </c>
      <c r="Z9" s="16"/>
      <c r="AA9" s="16">
        <v>0.19427890345649601</v>
      </c>
      <c r="AB9" s="16">
        <v>0.17511135857460999</v>
      </c>
      <c r="AC9" s="16"/>
      <c r="AD9" s="16">
        <v>0.145390070921986</v>
      </c>
      <c r="AE9" s="16">
        <v>0.19430051813471499</v>
      </c>
      <c r="AF9" s="16"/>
      <c r="AG9" s="16">
        <v>0.15652173913043499</v>
      </c>
      <c r="AH9" s="16">
        <v>0.204014598540146</v>
      </c>
      <c r="AI9" s="16"/>
      <c r="AJ9" s="16">
        <v>0.18583708555055301</v>
      </c>
      <c r="AK9" s="16">
        <v>0.17721966749204099</v>
      </c>
      <c r="AL9" s="16"/>
      <c r="AM9" s="16">
        <v>0.10280373831775701</v>
      </c>
      <c r="AN9" s="16">
        <v>0.16373801916932901</v>
      </c>
      <c r="AO9" s="16">
        <v>0.170152855993564</v>
      </c>
      <c r="AP9" s="16">
        <v>0.24602510460251001</v>
      </c>
      <c r="AQ9" s="16"/>
      <c r="AR9" s="16">
        <v>0.152830188679245</v>
      </c>
      <c r="AS9" s="16">
        <v>0.19347826086956499</v>
      </c>
      <c r="AT9" s="16"/>
      <c r="AU9" s="16">
        <v>0.19975339087546201</v>
      </c>
      <c r="AV9" s="16">
        <v>0.17784256559766801</v>
      </c>
      <c r="AW9" s="16"/>
      <c r="AX9" s="16">
        <v>0.11660777385159</v>
      </c>
      <c r="AY9" s="16">
        <v>0.19362135263515001</v>
      </c>
      <c r="AZ9" s="16"/>
      <c r="BA9" s="16">
        <v>0.237569060773481</v>
      </c>
      <c r="BB9" s="16">
        <v>0.177057864710676</v>
      </c>
      <c r="BC9" s="16"/>
      <c r="BD9" s="16">
        <v>1</v>
      </c>
      <c r="BE9" s="16">
        <v>0</v>
      </c>
      <c r="BF9" s="16"/>
      <c r="BG9" s="16">
        <v>0.358108108108108</v>
      </c>
      <c r="BH9" s="16">
        <v>0.17068757539203899</v>
      </c>
      <c r="BI9" s="16"/>
      <c r="BJ9" s="16">
        <v>0.171474358974359</v>
      </c>
      <c r="BK9" s="16">
        <v>0.182522600086096</v>
      </c>
      <c r="BL9" s="16"/>
      <c r="BM9" s="16">
        <v>0.24556962025316501</v>
      </c>
      <c r="BN9" s="16">
        <v>0.17599999999999999</v>
      </c>
      <c r="BO9" s="16"/>
      <c r="BP9" s="16">
        <v>0.165562913907285</v>
      </c>
      <c r="BQ9" s="16">
        <v>0.183240462923275</v>
      </c>
    </row>
    <row r="10" spans="2:69" x14ac:dyDescent="0.25">
      <c r="B10" s="17" t="s">
        <v>99</v>
      </c>
      <c r="C10" s="16">
        <v>0.161100569259962</v>
      </c>
      <c r="D10" s="16">
        <v>0.19047619047618999</v>
      </c>
      <c r="E10" s="16">
        <v>0.157676348547718</v>
      </c>
      <c r="F10" s="16">
        <v>0.195046439628483</v>
      </c>
      <c r="G10" s="16">
        <v>0.21656976744185999</v>
      </c>
      <c r="H10" s="16">
        <v>0.116843702579666</v>
      </c>
      <c r="I10" s="16">
        <v>0.12988650693568701</v>
      </c>
      <c r="J10" s="16">
        <v>0.19696969696969699</v>
      </c>
      <c r="K10" s="16">
        <v>0.22689075630252101</v>
      </c>
      <c r="L10" s="16">
        <v>7.9646017699115002E-2</v>
      </c>
      <c r="M10" s="16"/>
      <c r="N10" s="16">
        <v>8.4337349397590397E-2</v>
      </c>
      <c r="O10" s="16">
        <v>0.126984126984127</v>
      </c>
      <c r="P10" s="16">
        <v>0.13551401869158899</v>
      </c>
      <c r="Q10" s="16">
        <v>0.202189781021898</v>
      </c>
      <c r="R10" s="16"/>
      <c r="S10" s="16">
        <v>0.106463878326996</v>
      </c>
      <c r="T10" s="16">
        <v>0.145933014354067</v>
      </c>
      <c r="U10" s="16">
        <v>0.163793103448276</v>
      </c>
      <c r="V10" s="16">
        <v>0.13129318854886499</v>
      </c>
      <c r="W10" s="16">
        <v>0.166306695464363</v>
      </c>
      <c r="X10" s="16">
        <v>0.19029126213592201</v>
      </c>
      <c r="Y10" s="16">
        <v>0.21044776119403</v>
      </c>
      <c r="Z10" s="16"/>
      <c r="AA10" s="16">
        <v>0.21692491060786701</v>
      </c>
      <c r="AB10" s="16">
        <v>0.13502227171492201</v>
      </c>
      <c r="AC10" s="16"/>
      <c r="AD10" s="16">
        <v>0.14468085106383</v>
      </c>
      <c r="AE10" s="16">
        <v>0.16709844559585499</v>
      </c>
      <c r="AF10" s="16"/>
      <c r="AG10" s="16">
        <v>0.116600790513834</v>
      </c>
      <c r="AH10" s="16">
        <v>0.202189781021898</v>
      </c>
      <c r="AI10" s="16"/>
      <c r="AJ10" s="16">
        <v>0.18174375767498999</v>
      </c>
      <c r="AK10" s="16">
        <v>0.14326140785284799</v>
      </c>
      <c r="AL10" s="16"/>
      <c r="AM10" s="16">
        <v>8.4112149532710304E-2</v>
      </c>
      <c r="AN10" s="16">
        <v>0.121405750798722</v>
      </c>
      <c r="AO10" s="16">
        <v>0.17940466613032999</v>
      </c>
      <c r="AP10" s="16">
        <v>0.186610878661088</v>
      </c>
      <c r="AQ10" s="16"/>
      <c r="AR10" s="16">
        <v>0.15849056603773601</v>
      </c>
      <c r="AS10" s="16">
        <v>0.16222826086956499</v>
      </c>
      <c r="AT10" s="16"/>
      <c r="AU10" s="16">
        <v>0.161528976572133</v>
      </c>
      <c r="AV10" s="16">
        <v>0.16102265081856901</v>
      </c>
      <c r="AW10" s="16"/>
      <c r="AX10" s="16">
        <v>1</v>
      </c>
      <c r="AY10" s="16">
        <v>0</v>
      </c>
      <c r="AZ10" s="16"/>
      <c r="BA10" s="16">
        <v>0.22099447513812201</v>
      </c>
      <c r="BB10" s="16">
        <v>0.15668296658516701</v>
      </c>
      <c r="BC10" s="16"/>
      <c r="BD10" s="16">
        <v>0.10366492146596901</v>
      </c>
      <c r="BE10" s="16">
        <v>0.17381228273464699</v>
      </c>
      <c r="BF10" s="16"/>
      <c r="BG10" s="16">
        <v>0.266891891891892</v>
      </c>
      <c r="BH10" s="16">
        <v>0.15480498592681899</v>
      </c>
      <c r="BI10" s="16"/>
      <c r="BJ10" s="16">
        <v>0.22435897435897401</v>
      </c>
      <c r="BK10" s="16">
        <v>0.15260439087387001</v>
      </c>
      <c r="BL10" s="16"/>
      <c r="BM10" s="16">
        <v>0.31139240506329102</v>
      </c>
      <c r="BN10" s="16">
        <v>0.14892307692307699</v>
      </c>
      <c r="BO10" s="16"/>
      <c r="BP10" s="16">
        <v>0.16390728476821201</v>
      </c>
      <c r="BQ10" s="16">
        <v>0.160737248178311</v>
      </c>
    </row>
    <row r="11" spans="2:69" x14ac:dyDescent="0.25">
      <c r="B11" s="17" t="s">
        <v>100</v>
      </c>
      <c r="C11" s="16">
        <v>0.153889943074004</v>
      </c>
      <c r="D11" s="16">
        <v>0.13839285714285701</v>
      </c>
      <c r="E11" s="16">
        <v>9.6818810511756601E-2</v>
      </c>
      <c r="F11" s="16">
        <v>0.157894736842105</v>
      </c>
      <c r="G11" s="16">
        <v>0.15552325581395299</v>
      </c>
      <c r="H11" s="16">
        <v>0.18816388467374801</v>
      </c>
      <c r="I11" s="16">
        <v>0.16519546027742699</v>
      </c>
      <c r="J11" s="16">
        <v>0.13636363636363599</v>
      </c>
      <c r="K11" s="16">
        <v>0.16806722689075601</v>
      </c>
      <c r="L11" s="16">
        <v>0.11504424778761101</v>
      </c>
      <c r="M11" s="16"/>
      <c r="N11" s="16">
        <v>0.19638554216867499</v>
      </c>
      <c r="O11" s="16">
        <v>0.14285714285714299</v>
      </c>
      <c r="P11" s="16">
        <v>0.15887850467289699</v>
      </c>
      <c r="Q11" s="16">
        <v>0.141605839416058</v>
      </c>
      <c r="R11" s="16"/>
      <c r="S11" s="16">
        <v>0.22053231939163501</v>
      </c>
      <c r="T11" s="16">
        <v>0.148325358851675</v>
      </c>
      <c r="U11" s="16">
        <v>0.125</v>
      </c>
      <c r="V11" s="16">
        <v>0.114511352418559</v>
      </c>
      <c r="W11" s="16">
        <v>0.16090712742980601</v>
      </c>
      <c r="X11" s="16">
        <v>0.15436893203883501</v>
      </c>
      <c r="Y11" s="16">
        <v>0.18805970149253701</v>
      </c>
      <c r="Z11" s="16"/>
      <c r="AA11" s="16">
        <v>0.17640047675804499</v>
      </c>
      <c r="AB11" s="16">
        <v>0.14337416481069001</v>
      </c>
      <c r="AC11" s="16"/>
      <c r="AD11" s="16">
        <v>0.17304964539007101</v>
      </c>
      <c r="AE11" s="16">
        <v>0.14689119170984499</v>
      </c>
      <c r="AF11" s="16"/>
      <c r="AG11" s="16">
        <v>0.16719367588932799</v>
      </c>
      <c r="AH11" s="16">
        <v>0.141605839416058</v>
      </c>
      <c r="AI11" s="16"/>
      <c r="AJ11" s="16">
        <v>0.155955792058944</v>
      </c>
      <c r="AK11" s="16">
        <v>0.152104704633888</v>
      </c>
      <c r="AL11" s="16"/>
      <c r="AM11" s="16">
        <v>0.16510903426791301</v>
      </c>
      <c r="AN11" s="16">
        <v>0.13738019169329099</v>
      </c>
      <c r="AO11" s="16">
        <v>0.15486725663716799</v>
      </c>
      <c r="AP11" s="16">
        <v>0.16569037656903801</v>
      </c>
      <c r="AQ11" s="16"/>
      <c r="AR11" s="16">
        <v>0.13710691823899401</v>
      </c>
      <c r="AS11" s="16">
        <v>0.161141304347826</v>
      </c>
      <c r="AT11" s="16"/>
      <c r="AU11" s="16">
        <v>1</v>
      </c>
      <c r="AV11" s="16">
        <v>0</v>
      </c>
      <c r="AW11" s="16"/>
      <c r="AX11" s="16">
        <v>0.154299175500589</v>
      </c>
      <c r="AY11" s="16">
        <v>0.153811354897082</v>
      </c>
      <c r="AZ11" s="16"/>
      <c r="BA11" s="16">
        <v>0.198895027624309</v>
      </c>
      <c r="BB11" s="16">
        <v>0.150570497147514</v>
      </c>
      <c r="BC11" s="16"/>
      <c r="BD11" s="16">
        <v>0.169633507853403</v>
      </c>
      <c r="BE11" s="16">
        <v>0.150405561993047</v>
      </c>
      <c r="BF11" s="16"/>
      <c r="BG11" s="16">
        <v>0.27364864864864902</v>
      </c>
      <c r="BH11" s="16">
        <v>0.14676316847607601</v>
      </c>
      <c r="BI11" s="16"/>
      <c r="BJ11" s="16">
        <v>0.19551282051282101</v>
      </c>
      <c r="BK11" s="16">
        <v>0.148299612569953</v>
      </c>
      <c r="BL11" s="16"/>
      <c r="BM11" s="16">
        <v>0.25063291139240501</v>
      </c>
      <c r="BN11" s="16">
        <v>0.14605128205128201</v>
      </c>
      <c r="BO11" s="16"/>
      <c r="BP11" s="16">
        <v>0.16887417218542999</v>
      </c>
      <c r="BQ11" s="16">
        <v>0.15195027861123001</v>
      </c>
    </row>
    <row r="12" spans="2:69" x14ac:dyDescent="0.25">
      <c r="B12" s="17" t="s">
        <v>101</v>
      </c>
      <c r="C12" s="16">
        <v>0.118406072106262</v>
      </c>
      <c r="D12" s="16">
        <v>0.11607142857142901</v>
      </c>
      <c r="E12" s="16">
        <v>7.3305670816044305E-2</v>
      </c>
      <c r="F12" s="16">
        <v>0.11764705882352899</v>
      </c>
      <c r="G12" s="16">
        <v>0.26744186046511598</v>
      </c>
      <c r="H12" s="16">
        <v>6.8285280728376294E-2</v>
      </c>
      <c r="I12" s="16">
        <v>8.5750315258511997E-2</v>
      </c>
      <c r="J12" s="16">
        <v>0.13636363636363599</v>
      </c>
      <c r="K12" s="16">
        <v>0.252100840336134</v>
      </c>
      <c r="L12" s="16">
        <v>0.15929203539823</v>
      </c>
      <c r="M12" s="16"/>
      <c r="N12" s="16">
        <v>4.09638554216867E-2</v>
      </c>
      <c r="O12" s="16">
        <v>7.6190476190476197E-2</v>
      </c>
      <c r="P12" s="16">
        <v>0.119626168224299</v>
      </c>
      <c r="Q12" s="16">
        <v>0.15109489051094899</v>
      </c>
      <c r="R12" s="16"/>
      <c r="S12" s="16">
        <v>7.9847908745247206E-2</v>
      </c>
      <c r="T12" s="16">
        <v>9.5693779904306206E-2</v>
      </c>
      <c r="U12" s="16">
        <v>0.14008620689655199</v>
      </c>
      <c r="V12" s="16">
        <v>7.5024679170779901E-2</v>
      </c>
      <c r="W12" s="16">
        <v>0.12526997840172799</v>
      </c>
      <c r="X12" s="16">
        <v>0.159223300970874</v>
      </c>
      <c r="Y12" s="16">
        <v>0.15373134328358201</v>
      </c>
      <c r="Z12" s="16"/>
      <c r="AA12" s="16">
        <v>0.16209773539928499</v>
      </c>
      <c r="AB12" s="16">
        <v>9.7995545657015598E-2</v>
      </c>
      <c r="AC12" s="16"/>
      <c r="AD12" s="16">
        <v>7.9432624113475195E-2</v>
      </c>
      <c r="AE12" s="16">
        <v>0.13264248704663201</v>
      </c>
      <c r="AF12" s="16"/>
      <c r="AG12" s="16">
        <v>8.3003952569169995E-2</v>
      </c>
      <c r="AH12" s="16">
        <v>0.15109489051094899</v>
      </c>
      <c r="AI12" s="16"/>
      <c r="AJ12" s="16">
        <v>0.13958248055669301</v>
      </c>
      <c r="AK12" s="16">
        <v>0.100106119561372</v>
      </c>
      <c r="AL12" s="16"/>
      <c r="AM12" s="16">
        <v>4.3613707165108997E-2</v>
      </c>
      <c r="AN12" s="16">
        <v>0.10702875399361</v>
      </c>
      <c r="AO12" s="16">
        <v>0.113435237329043</v>
      </c>
      <c r="AP12" s="16">
        <v>0.159832635983264</v>
      </c>
      <c r="AQ12" s="16"/>
      <c r="AR12" s="16">
        <v>0.22389937106918201</v>
      </c>
      <c r="AS12" s="16">
        <v>7.2826086956521693E-2</v>
      </c>
      <c r="AT12" s="16"/>
      <c r="AU12" s="16">
        <v>0.15043156596794099</v>
      </c>
      <c r="AV12" s="16">
        <v>0.112581296254766</v>
      </c>
      <c r="AW12" s="16"/>
      <c r="AX12" s="16">
        <v>0.16489988221436999</v>
      </c>
      <c r="AY12" s="16">
        <v>0.109477493779688</v>
      </c>
      <c r="AZ12" s="16"/>
      <c r="BA12" s="16">
        <v>0.21546961325966901</v>
      </c>
      <c r="BB12" s="16">
        <v>0.11124694376528101</v>
      </c>
      <c r="BC12" s="16"/>
      <c r="BD12" s="16">
        <v>0.11204188481675401</v>
      </c>
      <c r="BE12" s="16">
        <v>0.11981460023175</v>
      </c>
      <c r="BF12" s="16"/>
      <c r="BG12" s="16">
        <v>0.25675675675675702</v>
      </c>
      <c r="BH12" s="16">
        <v>0.110172899075191</v>
      </c>
      <c r="BI12" s="16"/>
      <c r="BJ12" s="16">
        <v>1</v>
      </c>
      <c r="BK12" s="16">
        <v>0</v>
      </c>
      <c r="BL12" s="16"/>
      <c r="BM12" s="16">
        <v>0.36202531645569602</v>
      </c>
      <c r="BN12" s="16">
        <v>9.8666666666666694E-2</v>
      </c>
      <c r="BO12" s="16"/>
      <c r="BP12" s="16">
        <v>0.137417218543046</v>
      </c>
      <c r="BQ12" s="16">
        <v>0.11594513501928801</v>
      </c>
    </row>
    <row r="13" spans="2:69" x14ac:dyDescent="0.25">
      <c r="B13" s="17" t="s">
        <v>102</v>
      </c>
      <c r="C13" s="16">
        <v>7.4952561669829207E-2</v>
      </c>
      <c r="D13" s="16">
        <v>6.1011904761904802E-2</v>
      </c>
      <c r="E13" s="16">
        <v>4.9792531120331898E-2</v>
      </c>
      <c r="F13" s="16">
        <v>6.6563467492260095E-2</v>
      </c>
      <c r="G13" s="16">
        <v>0.11918604651162799</v>
      </c>
      <c r="H13" s="16">
        <v>6.2215477996965099E-2</v>
      </c>
      <c r="I13" s="16">
        <v>5.2963430012610301E-2</v>
      </c>
      <c r="J13" s="16">
        <v>0.11616161616161599</v>
      </c>
      <c r="K13" s="16">
        <v>0.252100840336134</v>
      </c>
      <c r="L13" s="16">
        <v>0.14159292035398199</v>
      </c>
      <c r="M13" s="16"/>
      <c r="N13" s="16">
        <v>8.0722891566265095E-2</v>
      </c>
      <c r="O13" s="16">
        <v>8.5714285714285701E-2</v>
      </c>
      <c r="P13" s="16">
        <v>7.7570093457943898E-2</v>
      </c>
      <c r="Q13" s="16">
        <v>6.9708029197080301E-2</v>
      </c>
      <c r="R13" s="16"/>
      <c r="S13" s="16">
        <v>7.9847908745247206E-2</v>
      </c>
      <c r="T13" s="16">
        <v>7.4162679425837305E-2</v>
      </c>
      <c r="U13" s="16">
        <v>7.7586206896551699E-2</v>
      </c>
      <c r="V13" s="16">
        <v>6.2191510365251702E-2</v>
      </c>
      <c r="W13" s="16">
        <v>5.6155507559395197E-2</v>
      </c>
      <c r="X13" s="16">
        <v>8.7378640776699004E-2</v>
      </c>
      <c r="Y13" s="16">
        <v>0.102985074626866</v>
      </c>
      <c r="Z13" s="16"/>
      <c r="AA13" s="16">
        <v>0.110846245530393</v>
      </c>
      <c r="AB13" s="16">
        <v>5.8184855233853E-2</v>
      </c>
      <c r="AC13" s="16"/>
      <c r="AD13" s="16">
        <v>6.8794326241134796E-2</v>
      </c>
      <c r="AE13" s="16">
        <v>7.7202072538860106E-2</v>
      </c>
      <c r="AF13" s="16"/>
      <c r="AG13" s="16">
        <v>8.0632411067193696E-2</v>
      </c>
      <c r="AH13" s="16">
        <v>6.9708029197080301E-2</v>
      </c>
      <c r="AI13" s="16"/>
      <c r="AJ13" s="16">
        <v>8.7597216537044595E-2</v>
      </c>
      <c r="AK13" s="16">
        <v>6.4025468694729401E-2</v>
      </c>
      <c r="AL13" s="16"/>
      <c r="AM13" s="16">
        <v>3.7383177570093497E-2</v>
      </c>
      <c r="AN13" s="16">
        <v>7.1086261980830706E-2</v>
      </c>
      <c r="AO13" s="16">
        <v>7.6025744167337095E-2</v>
      </c>
      <c r="AP13" s="16">
        <v>8.78661087866109E-2</v>
      </c>
      <c r="AQ13" s="16"/>
      <c r="AR13" s="16">
        <v>0.11823899371069201</v>
      </c>
      <c r="AS13" s="16">
        <v>5.6250000000000001E-2</v>
      </c>
      <c r="AT13" s="16"/>
      <c r="AU13" s="16">
        <v>0.122071516646116</v>
      </c>
      <c r="AV13" s="16">
        <v>6.6382596994841905E-2</v>
      </c>
      <c r="AW13" s="16"/>
      <c r="AX13" s="16">
        <v>0.144876325088339</v>
      </c>
      <c r="AY13" s="16">
        <v>6.15245419588328E-2</v>
      </c>
      <c r="AZ13" s="16"/>
      <c r="BA13" s="16">
        <v>0.19613259668508301</v>
      </c>
      <c r="BB13" s="16">
        <v>6.6014669926650393E-2</v>
      </c>
      <c r="BC13" s="16"/>
      <c r="BD13" s="16">
        <v>0.101570680628272</v>
      </c>
      <c r="BE13" s="16">
        <v>6.9061413673232902E-2</v>
      </c>
      <c r="BF13" s="16"/>
      <c r="BG13" s="16">
        <v>0.21621621621621601</v>
      </c>
      <c r="BH13" s="16">
        <v>6.6546039404905499E-2</v>
      </c>
      <c r="BI13" s="16"/>
      <c r="BJ13" s="16">
        <v>0.22916666666666699</v>
      </c>
      <c r="BK13" s="16">
        <v>5.4240206629358599E-2</v>
      </c>
      <c r="BL13" s="16"/>
      <c r="BM13" s="16">
        <v>1</v>
      </c>
      <c r="BN13" s="16">
        <v>0</v>
      </c>
      <c r="BO13" s="16"/>
      <c r="BP13" s="16">
        <v>0.12251655629139099</v>
      </c>
      <c r="BQ13" s="16">
        <v>6.8795542220317196E-2</v>
      </c>
    </row>
    <row r="14" spans="2:69" x14ac:dyDescent="0.25">
      <c r="B14" s="17" t="s">
        <v>103</v>
      </c>
      <c r="C14" s="16">
        <v>6.8690702087286504E-2</v>
      </c>
      <c r="D14" s="16">
        <v>7.5892857142857095E-2</v>
      </c>
      <c r="E14" s="16">
        <v>7.8838174273858905E-2</v>
      </c>
      <c r="F14" s="16">
        <v>5.7275541795665602E-2</v>
      </c>
      <c r="G14" s="16">
        <v>0.100290697674419</v>
      </c>
      <c r="H14" s="16">
        <v>3.7936267071320202E-2</v>
      </c>
      <c r="I14" s="16">
        <v>6.8095838587641899E-2</v>
      </c>
      <c r="J14" s="16">
        <v>9.0909090909090898E-2</v>
      </c>
      <c r="K14" s="16">
        <v>0.159663865546218</v>
      </c>
      <c r="L14" s="16">
        <v>6.1946902654867297E-2</v>
      </c>
      <c r="M14" s="16"/>
      <c r="N14" s="16">
        <v>5.54216867469879E-2</v>
      </c>
      <c r="O14" s="16">
        <v>6.6666666666666693E-2</v>
      </c>
      <c r="P14" s="16">
        <v>6.3551401869158905E-2</v>
      </c>
      <c r="Q14" s="16">
        <v>7.5182481751824806E-2</v>
      </c>
      <c r="R14" s="16"/>
      <c r="S14" s="16">
        <v>7.2243346007604597E-2</v>
      </c>
      <c r="T14" s="16">
        <v>7.4162679425837305E-2</v>
      </c>
      <c r="U14" s="16">
        <v>6.0344827586206899E-2</v>
      </c>
      <c r="V14" s="16">
        <v>6.02171767028628E-2</v>
      </c>
      <c r="W14" s="16">
        <v>6.0475161987040997E-2</v>
      </c>
      <c r="X14" s="16">
        <v>7.57281553398058E-2</v>
      </c>
      <c r="Y14" s="16">
        <v>7.3134328358209003E-2</v>
      </c>
      <c r="Z14" s="16"/>
      <c r="AA14" s="16">
        <v>7.7473182359952306E-2</v>
      </c>
      <c r="AB14" s="16">
        <v>6.4587973273942098E-2</v>
      </c>
      <c r="AC14" s="16"/>
      <c r="AD14" s="16">
        <v>8.29787234042553E-2</v>
      </c>
      <c r="AE14" s="16">
        <v>6.3471502590673606E-2</v>
      </c>
      <c r="AF14" s="16"/>
      <c r="AG14" s="16">
        <v>6.1660079051383397E-2</v>
      </c>
      <c r="AH14" s="16">
        <v>7.5182481751824806E-2</v>
      </c>
      <c r="AI14" s="16"/>
      <c r="AJ14" s="16">
        <v>6.0171919770773602E-2</v>
      </c>
      <c r="AK14" s="16">
        <v>7.6052352316943794E-2</v>
      </c>
      <c r="AL14" s="16"/>
      <c r="AM14" s="16">
        <v>6.8535825545171306E-2</v>
      </c>
      <c r="AN14" s="16">
        <v>7.2683706070287499E-2</v>
      </c>
      <c r="AO14" s="16">
        <v>6.9589702333065204E-2</v>
      </c>
      <c r="AP14" s="16">
        <v>6.3598326359832605E-2</v>
      </c>
      <c r="AQ14" s="16"/>
      <c r="AR14" s="16">
        <v>6.7295597484276701E-2</v>
      </c>
      <c r="AS14" s="16">
        <v>6.9293478260869595E-2</v>
      </c>
      <c r="AT14" s="16"/>
      <c r="AU14" s="16">
        <v>8.8779284833538794E-2</v>
      </c>
      <c r="AV14" s="16">
        <v>6.5037003812513997E-2</v>
      </c>
      <c r="AW14" s="16"/>
      <c r="AX14" s="16">
        <v>9.42285041224971E-2</v>
      </c>
      <c r="AY14" s="16">
        <v>6.3786473648495795E-2</v>
      </c>
      <c r="AZ14" s="16"/>
      <c r="BA14" s="16">
        <v>1</v>
      </c>
      <c r="BB14" s="16">
        <v>0</v>
      </c>
      <c r="BC14" s="16"/>
      <c r="BD14" s="16">
        <v>9.0052356020942401E-2</v>
      </c>
      <c r="BE14" s="16">
        <v>6.3962920046349903E-2</v>
      </c>
      <c r="BF14" s="16"/>
      <c r="BG14" s="16">
        <v>0.21959459459459499</v>
      </c>
      <c r="BH14" s="16">
        <v>5.9710494571773201E-2</v>
      </c>
      <c r="BI14" s="16"/>
      <c r="BJ14" s="16">
        <v>0.125</v>
      </c>
      <c r="BK14" s="16">
        <v>6.1127851915626301E-2</v>
      </c>
      <c r="BL14" s="16"/>
      <c r="BM14" s="16">
        <v>0.17974683544303799</v>
      </c>
      <c r="BN14" s="16">
        <v>5.9692307692307697E-2</v>
      </c>
      <c r="BO14" s="16"/>
      <c r="BP14" s="16">
        <v>8.1125827814569507E-2</v>
      </c>
      <c r="BQ14" s="16">
        <v>6.7081011573081897E-2</v>
      </c>
    </row>
    <row r="15" spans="2:69" x14ac:dyDescent="0.25">
      <c r="B15" s="17" t="s">
        <v>104</v>
      </c>
      <c r="C15" s="16">
        <v>5.6166982922201097E-2</v>
      </c>
      <c r="D15" s="16">
        <v>4.3154761904761897E-2</v>
      </c>
      <c r="E15" s="16">
        <v>5.9474412171507597E-2</v>
      </c>
      <c r="F15" s="16">
        <v>4.4891640866873098E-2</v>
      </c>
      <c r="G15" s="16">
        <v>7.7034883720930203E-2</v>
      </c>
      <c r="H15" s="16">
        <v>5.5386949924127502E-2</v>
      </c>
      <c r="I15" s="16">
        <v>5.5485498108448897E-2</v>
      </c>
      <c r="J15" s="16">
        <v>7.5757575757575801E-2</v>
      </c>
      <c r="K15" s="16">
        <v>5.8823529411764698E-2</v>
      </c>
      <c r="L15" s="16">
        <v>2.6548672566371698E-2</v>
      </c>
      <c r="M15" s="16"/>
      <c r="N15" s="16">
        <v>2.89156626506024E-2</v>
      </c>
      <c r="O15" s="16">
        <v>3.9682539682539701E-2</v>
      </c>
      <c r="P15" s="16">
        <v>5.2336448598130803E-2</v>
      </c>
      <c r="Q15" s="16">
        <v>6.9708029197080301E-2</v>
      </c>
      <c r="R15" s="16"/>
      <c r="S15" s="16">
        <v>6.0836501901140698E-2</v>
      </c>
      <c r="T15" s="16">
        <v>7.8947368421052599E-2</v>
      </c>
      <c r="U15" s="16">
        <v>7.5431034482758605E-2</v>
      </c>
      <c r="V15" s="16">
        <v>3.5538005923001E-2</v>
      </c>
      <c r="W15" s="16">
        <v>4.8596112311015099E-2</v>
      </c>
      <c r="X15" s="16">
        <v>6.3106796116504896E-2</v>
      </c>
      <c r="Y15" s="16">
        <v>6.5671641791044802E-2</v>
      </c>
      <c r="Z15" s="16"/>
      <c r="AA15" s="16">
        <v>7.6877234803337302E-2</v>
      </c>
      <c r="AB15" s="16">
        <v>4.6492204899777297E-2</v>
      </c>
      <c r="AC15" s="16"/>
      <c r="AD15" s="16">
        <v>4.5390070921985798E-2</v>
      </c>
      <c r="AE15" s="16">
        <v>6.0103626943005202E-2</v>
      </c>
      <c r="AF15" s="16"/>
      <c r="AG15" s="16">
        <v>4.1501976284584997E-2</v>
      </c>
      <c r="AH15" s="16">
        <v>6.9708029197080301E-2</v>
      </c>
      <c r="AI15" s="16"/>
      <c r="AJ15" s="16">
        <v>6.6721244371674204E-2</v>
      </c>
      <c r="AK15" s="16">
        <v>4.7046338875132598E-2</v>
      </c>
      <c r="AL15" s="16"/>
      <c r="AM15" s="16">
        <v>4.0498442367601202E-2</v>
      </c>
      <c r="AN15" s="16">
        <v>4.0734824281150203E-2</v>
      </c>
      <c r="AO15" s="16">
        <v>5.7119871279163299E-2</v>
      </c>
      <c r="AP15" s="16">
        <v>7.5313807531380797E-2</v>
      </c>
      <c r="AQ15" s="16"/>
      <c r="AR15" s="16">
        <v>6.5408805031446499E-2</v>
      </c>
      <c r="AS15" s="16">
        <v>5.21739130434783E-2</v>
      </c>
      <c r="AT15" s="16"/>
      <c r="AU15" s="16">
        <v>9.98766954377312E-2</v>
      </c>
      <c r="AV15" s="16">
        <v>4.8217089033415601E-2</v>
      </c>
      <c r="AW15" s="16"/>
      <c r="AX15" s="16">
        <v>9.3050647820965796E-2</v>
      </c>
      <c r="AY15" s="16">
        <v>4.9083917665686497E-2</v>
      </c>
      <c r="AZ15" s="16"/>
      <c r="BA15" s="16">
        <v>0.17955801104972399</v>
      </c>
      <c r="BB15" s="16">
        <v>4.7066014669926701E-2</v>
      </c>
      <c r="BC15" s="16"/>
      <c r="BD15" s="16">
        <v>0.110994764397906</v>
      </c>
      <c r="BE15" s="16">
        <v>4.4032444959443799E-2</v>
      </c>
      <c r="BF15" s="16"/>
      <c r="BG15" s="16">
        <v>1</v>
      </c>
      <c r="BH15" s="16">
        <v>0</v>
      </c>
      <c r="BI15" s="16"/>
      <c r="BJ15" s="16">
        <v>0.121794871794872</v>
      </c>
      <c r="BK15" s="16">
        <v>4.73525613430908E-2</v>
      </c>
      <c r="BL15" s="16"/>
      <c r="BM15" s="16">
        <v>0.16202531645569601</v>
      </c>
      <c r="BN15" s="16">
        <v>4.7589743589743598E-2</v>
      </c>
      <c r="BO15" s="16"/>
      <c r="BP15" s="16">
        <v>5.9602649006622502E-2</v>
      </c>
      <c r="BQ15" s="16">
        <v>5.5722246035147902E-2</v>
      </c>
    </row>
    <row r="16" spans="2:69" x14ac:dyDescent="0.25">
      <c r="B16" s="17" t="s">
        <v>105</v>
      </c>
      <c r="C16" s="18">
        <v>0.248956356736243</v>
      </c>
      <c r="D16" s="18">
        <v>0.211309523809524</v>
      </c>
      <c r="E16" s="18">
        <v>0.291839557399723</v>
      </c>
      <c r="F16" s="18">
        <v>0.22600619195046401</v>
      </c>
      <c r="G16" s="18">
        <v>0.165697674418605</v>
      </c>
      <c r="H16" s="18">
        <v>0.31411229135053098</v>
      </c>
      <c r="I16" s="18">
        <v>0.27994955863808302</v>
      </c>
      <c r="J16" s="18">
        <v>0.15151515151515199</v>
      </c>
      <c r="K16" s="18">
        <v>0.13445378151260501</v>
      </c>
      <c r="L16" s="18">
        <v>0.15044247787610601</v>
      </c>
      <c r="M16" s="18"/>
      <c r="N16" s="18">
        <v>0.44337349397590398</v>
      </c>
      <c r="O16" s="18">
        <v>0.30952380952380998</v>
      </c>
      <c r="P16" s="18">
        <v>0.237383177570093</v>
      </c>
      <c r="Q16" s="18">
        <v>0.18065693430656901</v>
      </c>
      <c r="R16" s="18"/>
      <c r="S16" s="18">
        <v>0.33460076045627402</v>
      </c>
      <c r="T16" s="18">
        <v>0.23923444976076599</v>
      </c>
      <c r="U16" s="18">
        <v>0.204741379310345</v>
      </c>
      <c r="V16" s="18">
        <v>0.33662388943731503</v>
      </c>
      <c r="W16" s="18">
        <v>0.203023758099352</v>
      </c>
      <c r="X16" s="18">
        <v>0.188349514563107</v>
      </c>
      <c r="Y16" s="18">
        <v>0.18955223880597</v>
      </c>
      <c r="Z16" s="18"/>
      <c r="AA16" s="18">
        <v>0.14958283671036901</v>
      </c>
      <c r="AB16" s="18">
        <v>0.29537861915367503</v>
      </c>
      <c r="AC16" s="18"/>
      <c r="AD16" s="18">
        <v>0.33191489361702098</v>
      </c>
      <c r="AE16" s="18">
        <v>0.21865284974093299</v>
      </c>
      <c r="AF16" s="18"/>
      <c r="AG16" s="18">
        <v>0.322924901185771</v>
      </c>
      <c r="AH16" s="18">
        <v>0.18065693430656901</v>
      </c>
      <c r="AI16" s="18"/>
      <c r="AJ16" s="18">
        <v>0.19074907900122801</v>
      </c>
      <c r="AK16" s="18">
        <v>0.29925716307039302</v>
      </c>
      <c r="AL16" s="18"/>
      <c r="AM16" s="18">
        <v>0.451713395638629</v>
      </c>
      <c r="AN16" s="18">
        <v>0.33865814696485602</v>
      </c>
      <c r="AO16" s="18">
        <v>0.234111021721641</v>
      </c>
      <c r="AP16" s="18">
        <v>0.133054393305439</v>
      </c>
      <c r="AQ16" s="18"/>
      <c r="AR16" s="18">
        <v>0</v>
      </c>
      <c r="AS16" s="18">
        <v>0.356521739130435</v>
      </c>
      <c r="AT16" s="18"/>
      <c r="AU16" s="18">
        <v>0</v>
      </c>
      <c r="AV16" s="18">
        <v>0.29423637586902901</v>
      </c>
      <c r="AW16" s="18"/>
      <c r="AX16" s="18">
        <v>0</v>
      </c>
      <c r="AY16" s="18">
        <v>0.296765437683782</v>
      </c>
      <c r="AZ16" s="18"/>
      <c r="BA16" s="18">
        <v>0</v>
      </c>
      <c r="BB16" s="18">
        <v>0.26731866340668298</v>
      </c>
      <c r="BC16" s="18"/>
      <c r="BD16" s="18">
        <v>0</v>
      </c>
      <c r="BE16" s="18">
        <v>0.30405561993047497</v>
      </c>
      <c r="BF16" s="18"/>
      <c r="BG16" s="18">
        <v>0</v>
      </c>
      <c r="BH16" s="18">
        <v>0.263771612384399</v>
      </c>
      <c r="BI16" s="18"/>
      <c r="BJ16" s="18">
        <v>0</v>
      </c>
      <c r="BK16" s="18">
        <v>0.28239345673697802</v>
      </c>
      <c r="BL16" s="18"/>
      <c r="BM16" s="18">
        <v>0</v>
      </c>
      <c r="BN16" s="18">
        <v>0.26912820512820501</v>
      </c>
      <c r="BO16" s="18"/>
      <c r="BP16" s="18">
        <v>0.18874172185430499</v>
      </c>
      <c r="BQ16" s="18">
        <v>0.25675096442348899</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Q3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125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107</v>
      </c>
      <c r="C8" s="16">
        <v>1.6129032258064498E-2</v>
      </c>
      <c r="D8" s="16">
        <v>5.9523809523809503E-3</v>
      </c>
      <c r="E8" s="16">
        <v>6.9156293222683296E-3</v>
      </c>
      <c r="F8" s="16">
        <v>3.09597523219814E-3</v>
      </c>
      <c r="G8" s="16">
        <v>1.01744186046512E-2</v>
      </c>
      <c r="H8" s="16">
        <v>3.0349013657056102E-2</v>
      </c>
      <c r="I8" s="16">
        <v>2.5220680958385901E-2</v>
      </c>
      <c r="J8" s="16">
        <v>1.5151515151515201E-2</v>
      </c>
      <c r="K8" s="16">
        <v>1.6806722689075598E-2</v>
      </c>
      <c r="L8" s="16">
        <v>1.7699115044247801E-2</v>
      </c>
      <c r="M8" s="16"/>
      <c r="N8" s="16">
        <v>3.2530120481927702E-2</v>
      </c>
      <c r="O8" s="16">
        <v>2.3809523809523801E-2</v>
      </c>
      <c r="P8" s="16">
        <v>1.6822429906542102E-2</v>
      </c>
      <c r="Q8" s="16">
        <v>9.1240875912408804E-3</v>
      </c>
      <c r="R8" s="16"/>
      <c r="S8" s="16">
        <v>3.04182509505703E-2</v>
      </c>
      <c r="T8" s="16">
        <v>4.78468899521531E-3</v>
      </c>
      <c r="U8" s="16">
        <v>1.72413793103448E-2</v>
      </c>
      <c r="V8" s="16">
        <v>2.46791707798618E-2</v>
      </c>
      <c r="W8" s="16">
        <v>1.07991360691145E-2</v>
      </c>
      <c r="X8" s="16">
        <v>1.06796116504854E-2</v>
      </c>
      <c r="Y8" s="16">
        <v>1.1940298507462701E-2</v>
      </c>
      <c r="Z8" s="16"/>
      <c r="AA8" s="16">
        <v>1.31108462455304E-2</v>
      </c>
      <c r="AB8" s="16">
        <v>1.75389755011136E-2</v>
      </c>
      <c r="AC8" s="16"/>
      <c r="AD8" s="16">
        <v>2.4822695035461001E-2</v>
      </c>
      <c r="AE8" s="16">
        <v>1.2953367875647701E-2</v>
      </c>
      <c r="AF8" s="16"/>
      <c r="AG8" s="16">
        <v>2.3715415019762799E-2</v>
      </c>
      <c r="AH8" s="16">
        <v>9.1240875912408804E-3</v>
      </c>
      <c r="AI8" s="16"/>
      <c r="AJ8" s="16">
        <v>1.4326647564469899E-2</v>
      </c>
      <c r="AK8" s="16">
        <v>1.76865935620799E-2</v>
      </c>
      <c r="AL8" s="16"/>
      <c r="AM8" s="16">
        <v>7.4766355140186896E-2</v>
      </c>
      <c r="AN8" s="16">
        <v>1.59744408945687E-2</v>
      </c>
      <c r="AO8" s="16">
        <v>1.0458567980691899E-2</v>
      </c>
      <c r="AP8" s="16">
        <v>1.2552301255230099E-2</v>
      </c>
      <c r="AQ8" s="16"/>
      <c r="AR8" s="16">
        <v>9.4339622641509396E-3</v>
      </c>
      <c r="AS8" s="16">
        <v>1.9021739130434801E-2</v>
      </c>
      <c r="AT8" s="16"/>
      <c r="AU8" s="16">
        <v>2.0961775585696701E-2</v>
      </c>
      <c r="AV8" s="16">
        <v>1.52500560663826E-2</v>
      </c>
      <c r="AW8" s="16"/>
      <c r="AX8" s="16">
        <v>1.1778563015312099E-2</v>
      </c>
      <c r="AY8" s="16">
        <v>1.69644876724723E-2</v>
      </c>
      <c r="AZ8" s="16"/>
      <c r="BA8" s="16">
        <v>2.7624309392265199E-2</v>
      </c>
      <c r="BB8" s="16">
        <v>1.5281173594131999E-2</v>
      </c>
      <c r="BC8" s="16"/>
      <c r="BD8" s="16">
        <v>2.3036649214659699E-2</v>
      </c>
      <c r="BE8" s="16">
        <v>1.4600231749710301E-2</v>
      </c>
      <c r="BF8" s="16"/>
      <c r="BG8" s="16">
        <v>4.72972972972973E-2</v>
      </c>
      <c r="BH8" s="16">
        <v>1.4274225975070399E-2</v>
      </c>
      <c r="BI8" s="16"/>
      <c r="BJ8" s="16">
        <v>1.6025641025641E-2</v>
      </c>
      <c r="BK8" s="16">
        <v>1.6142918639690099E-2</v>
      </c>
      <c r="BL8" s="16"/>
      <c r="BM8" s="16">
        <v>1.7721518987341801E-2</v>
      </c>
      <c r="BN8" s="16">
        <v>1.6E-2</v>
      </c>
      <c r="BO8" s="16"/>
      <c r="BP8" s="16">
        <v>9.93377483443709E-3</v>
      </c>
      <c r="BQ8" s="16">
        <v>1.6930990141448801E-2</v>
      </c>
    </row>
    <row r="9" spans="2:69" x14ac:dyDescent="0.25">
      <c r="B9" s="17" t="s">
        <v>108</v>
      </c>
      <c r="C9" s="16">
        <v>7.9696394686906997E-3</v>
      </c>
      <c r="D9" s="16">
        <v>5.9523809523809503E-3</v>
      </c>
      <c r="E9" s="16">
        <v>1.2448132780083001E-2</v>
      </c>
      <c r="F9" s="16">
        <v>7.7399380804953604E-3</v>
      </c>
      <c r="G9" s="16">
        <v>5.8139534883720903E-3</v>
      </c>
      <c r="H9" s="16">
        <v>8.3459787556904395E-3</v>
      </c>
      <c r="I9" s="16">
        <v>7.5662042875157603E-3</v>
      </c>
      <c r="J9" s="16">
        <v>5.0505050505050501E-3</v>
      </c>
      <c r="K9" s="16">
        <v>8.4033613445378096E-3</v>
      </c>
      <c r="L9" s="16">
        <v>8.8495575221238902E-3</v>
      </c>
      <c r="M9" s="16"/>
      <c r="N9" s="16">
        <v>3.6144578313253E-3</v>
      </c>
      <c r="O9" s="16">
        <v>7.9365079365079395E-3</v>
      </c>
      <c r="P9" s="16">
        <v>1.3084112149532701E-2</v>
      </c>
      <c r="Q9" s="16">
        <v>7.2992700729926996E-3</v>
      </c>
      <c r="R9" s="16"/>
      <c r="S9" s="16">
        <v>5.7034220532319402E-3</v>
      </c>
      <c r="T9" s="16">
        <v>2.39234449760766E-2</v>
      </c>
      <c r="U9" s="16">
        <v>1.72413793103448E-2</v>
      </c>
      <c r="V9" s="16">
        <v>2.96150049358342E-3</v>
      </c>
      <c r="W9" s="16">
        <v>5.3995680345572403E-3</v>
      </c>
      <c r="X9" s="16">
        <v>5.8252427184466004E-3</v>
      </c>
      <c r="Y9" s="16">
        <v>8.9552238805970207E-3</v>
      </c>
      <c r="Z9" s="16"/>
      <c r="AA9" s="16">
        <v>5.3635280095351602E-3</v>
      </c>
      <c r="AB9" s="16">
        <v>9.1870824053452097E-3</v>
      </c>
      <c r="AC9" s="16"/>
      <c r="AD9" s="16">
        <v>4.9645390070921997E-3</v>
      </c>
      <c r="AE9" s="16">
        <v>9.0673575129533706E-3</v>
      </c>
      <c r="AF9" s="16"/>
      <c r="AG9" s="16">
        <v>8.6956521739130401E-3</v>
      </c>
      <c r="AH9" s="16">
        <v>7.2992700729926996E-3</v>
      </c>
      <c r="AI9" s="16"/>
      <c r="AJ9" s="16">
        <v>7.3679901760131004E-3</v>
      </c>
      <c r="AK9" s="16">
        <v>8.4895649097983701E-3</v>
      </c>
      <c r="AL9" s="16"/>
      <c r="AM9" s="16">
        <v>3.1152647975077898E-3</v>
      </c>
      <c r="AN9" s="16">
        <v>8.7859424920127792E-3</v>
      </c>
      <c r="AO9" s="16">
        <v>8.4473049074818996E-3</v>
      </c>
      <c r="AP9" s="16">
        <v>7.5313807531380804E-3</v>
      </c>
      <c r="AQ9" s="16"/>
      <c r="AR9" s="16">
        <v>7.5471698113207496E-3</v>
      </c>
      <c r="AS9" s="16">
        <v>8.1521739130434798E-3</v>
      </c>
      <c r="AT9" s="16"/>
      <c r="AU9" s="16">
        <v>9.8643649815043193E-3</v>
      </c>
      <c r="AV9" s="16">
        <v>7.6250280331913002E-3</v>
      </c>
      <c r="AW9" s="16"/>
      <c r="AX9" s="16">
        <v>1.53121319199058E-2</v>
      </c>
      <c r="AY9" s="16">
        <v>6.5596019000226198E-3</v>
      </c>
      <c r="AZ9" s="16"/>
      <c r="BA9" s="16">
        <v>1.6574585635359101E-2</v>
      </c>
      <c r="BB9" s="16">
        <v>7.3349633251833697E-3</v>
      </c>
      <c r="BC9" s="16"/>
      <c r="BD9" s="16">
        <v>1.4659685863874301E-2</v>
      </c>
      <c r="BE9" s="16">
        <v>6.4889918887601396E-3</v>
      </c>
      <c r="BF9" s="16"/>
      <c r="BG9" s="16">
        <v>1.68918918918919E-2</v>
      </c>
      <c r="BH9" s="16">
        <v>7.4386811419380802E-3</v>
      </c>
      <c r="BI9" s="16"/>
      <c r="BJ9" s="16">
        <v>1.2820512820512799E-2</v>
      </c>
      <c r="BK9" s="16">
        <v>7.3181231166594904E-3</v>
      </c>
      <c r="BL9" s="16"/>
      <c r="BM9" s="16">
        <v>2.0253164556962001E-2</v>
      </c>
      <c r="BN9" s="16">
        <v>6.9743589743589702E-3</v>
      </c>
      <c r="BO9" s="16"/>
      <c r="BP9" s="16">
        <v>4.9668874172185398E-3</v>
      </c>
      <c r="BQ9" s="16">
        <v>8.3583369052721793E-3</v>
      </c>
    </row>
    <row r="10" spans="2:69" x14ac:dyDescent="0.25">
      <c r="B10" s="17" t="s">
        <v>98</v>
      </c>
      <c r="C10" s="16">
        <v>0.12561669829222</v>
      </c>
      <c r="D10" s="16">
        <v>0.151785714285714</v>
      </c>
      <c r="E10" s="16">
        <v>0.146611341632089</v>
      </c>
      <c r="F10" s="16">
        <v>0.13622291021671801</v>
      </c>
      <c r="G10" s="16">
        <v>9.5930232558139497E-2</v>
      </c>
      <c r="H10" s="16">
        <v>0.115326251896813</v>
      </c>
      <c r="I10" s="16">
        <v>9.7099621689785601E-2</v>
      </c>
      <c r="J10" s="16">
        <v>0.20707070707070699</v>
      </c>
      <c r="K10" s="16">
        <v>7.5630252100840303E-2</v>
      </c>
      <c r="L10" s="16">
        <v>0.185840707964602</v>
      </c>
      <c r="M10" s="16"/>
      <c r="N10" s="16">
        <v>3.9759036144578298E-2</v>
      </c>
      <c r="O10" s="16">
        <v>0.122222222222222</v>
      </c>
      <c r="P10" s="16">
        <v>0.146728971962617</v>
      </c>
      <c r="Q10" s="16">
        <v>0.144160583941606</v>
      </c>
      <c r="R10" s="16"/>
      <c r="S10" s="16">
        <v>0.119771863117871</v>
      </c>
      <c r="T10" s="16">
        <v>0.15311004784689</v>
      </c>
      <c r="U10" s="16">
        <v>0.15301724137931</v>
      </c>
      <c r="V10" s="16">
        <v>0.116485686080948</v>
      </c>
      <c r="W10" s="16">
        <v>0.13390928725701901</v>
      </c>
      <c r="X10" s="16">
        <v>0.14368932038835</v>
      </c>
      <c r="Y10" s="16">
        <v>8.9552238805970102E-2</v>
      </c>
      <c r="Z10" s="16"/>
      <c r="AA10" s="16">
        <v>0.132300357568534</v>
      </c>
      <c r="AB10" s="16">
        <v>0.122494432071269</v>
      </c>
      <c r="AC10" s="16"/>
      <c r="AD10" s="16">
        <v>9.64539007092199E-2</v>
      </c>
      <c r="AE10" s="16">
        <v>0.136269430051813</v>
      </c>
      <c r="AF10" s="16"/>
      <c r="AG10" s="16">
        <v>0.105533596837945</v>
      </c>
      <c r="AH10" s="16">
        <v>0.144160583941606</v>
      </c>
      <c r="AI10" s="16"/>
      <c r="AJ10" s="16">
        <v>0.12730249693000401</v>
      </c>
      <c r="AK10" s="16">
        <v>0.12415988680580101</v>
      </c>
      <c r="AL10" s="16"/>
      <c r="AM10" s="16">
        <v>5.9190031152648002E-2</v>
      </c>
      <c r="AN10" s="16">
        <v>9.3450479233226802E-2</v>
      </c>
      <c r="AO10" s="16">
        <v>0.12308930008045101</v>
      </c>
      <c r="AP10" s="16">
        <v>0.182426778242678</v>
      </c>
      <c r="AQ10" s="16"/>
      <c r="AR10" s="16">
        <v>8.6163522012578597E-2</v>
      </c>
      <c r="AS10" s="16">
        <v>0.142663043478261</v>
      </c>
      <c r="AT10" s="16"/>
      <c r="AU10" s="16">
        <v>8.0147965474722596E-2</v>
      </c>
      <c r="AV10" s="16">
        <v>0.13388652164162401</v>
      </c>
      <c r="AW10" s="16"/>
      <c r="AX10" s="16">
        <v>3.06242638398115E-2</v>
      </c>
      <c r="AY10" s="16">
        <v>0.14385885546256499</v>
      </c>
      <c r="AZ10" s="16"/>
      <c r="BA10" s="16">
        <v>6.6298342541436503E-2</v>
      </c>
      <c r="BB10" s="16">
        <v>0.12999185004075001</v>
      </c>
      <c r="BC10" s="16"/>
      <c r="BD10" s="16">
        <v>0.54450261780104703</v>
      </c>
      <c r="BE10" s="16">
        <v>3.29084588644264E-2</v>
      </c>
      <c r="BF10" s="16"/>
      <c r="BG10" s="16">
        <v>0.24324324324324301</v>
      </c>
      <c r="BH10" s="16">
        <v>0.118616807398472</v>
      </c>
      <c r="BI10" s="16"/>
      <c r="BJ10" s="16">
        <v>3.3653846153846201E-2</v>
      </c>
      <c r="BK10" s="16">
        <v>0.13796814464055099</v>
      </c>
      <c r="BL10" s="16"/>
      <c r="BM10" s="16">
        <v>6.3291139240506306E-2</v>
      </c>
      <c r="BN10" s="16">
        <v>0.13066666666666699</v>
      </c>
      <c r="BO10" s="16"/>
      <c r="BP10" s="16">
        <v>0.10430463576158901</v>
      </c>
      <c r="BQ10" s="16">
        <v>0.128375482211745</v>
      </c>
    </row>
    <row r="11" spans="2:69" x14ac:dyDescent="0.25">
      <c r="B11" s="17" t="s">
        <v>109</v>
      </c>
      <c r="C11" s="16">
        <v>1.72675521821632E-2</v>
      </c>
      <c r="D11" s="16">
        <v>1.4880952380952399E-2</v>
      </c>
      <c r="E11" s="16">
        <v>1.7980636237897599E-2</v>
      </c>
      <c r="F11" s="16">
        <v>1.8575851393188899E-2</v>
      </c>
      <c r="G11" s="16">
        <v>1.8895348837209301E-2</v>
      </c>
      <c r="H11" s="16">
        <v>1.66919575113809E-2</v>
      </c>
      <c r="I11" s="16">
        <v>1.26103404791929E-2</v>
      </c>
      <c r="J11" s="16">
        <v>5.0505050505050501E-3</v>
      </c>
      <c r="K11" s="16">
        <v>5.8823529411764698E-2</v>
      </c>
      <c r="L11" s="16">
        <v>2.6548672566371698E-2</v>
      </c>
      <c r="M11" s="16"/>
      <c r="N11" s="16">
        <v>0</v>
      </c>
      <c r="O11" s="16">
        <v>9.5238095238095195E-3</v>
      </c>
      <c r="P11" s="16">
        <v>1.4953271028037399E-2</v>
      </c>
      <c r="Q11" s="16">
        <v>2.51824817518248E-2</v>
      </c>
      <c r="R11" s="16"/>
      <c r="S11" s="16">
        <v>5.7034220532319402E-3</v>
      </c>
      <c r="T11" s="16">
        <v>1.9138755980861202E-2</v>
      </c>
      <c r="U11" s="16">
        <v>1.0775862068965501E-2</v>
      </c>
      <c r="V11" s="16">
        <v>1.77690029615005E-2</v>
      </c>
      <c r="W11" s="16">
        <v>2.4838012958963301E-2</v>
      </c>
      <c r="X11" s="16">
        <v>1.5533980582524301E-2</v>
      </c>
      <c r="Y11" s="16">
        <v>2.3880597014925401E-2</v>
      </c>
      <c r="Z11" s="16"/>
      <c r="AA11" s="16">
        <v>1.7282479141835502E-2</v>
      </c>
      <c r="AB11" s="16">
        <v>1.7260579064588E-2</v>
      </c>
      <c r="AC11" s="16"/>
      <c r="AD11" s="16">
        <v>9.21985815602837E-3</v>
      </c>
      <c r="AE11" s="16">
        <v>2.0207253886010398E-2</v>
      </c>
      <c r="AF11" s="16"/>
      <c r="AG11" s="16">
        <v>8.6956521739130401E-3</v>
      </c>
      <c r="AH11" s="16">
        <v>2.51824817518248E-2</v>
      </c>
      <c r="AI11" s="16"/>
      <c r="AJ11" s="16">
        <v>1.55546459271388E-2</v>
      </c>
      <c r="AK11" s="16">
        <v>1.8747789175804701E-2</v>
      </c>
      <c r="AL11" s="16"/>
      <c r="AM11" s="16">
        <v>6.2305295950155796E-3</v>
      </c>
      <c r="AN11" s="16">
        <v>1.8370607028754E-2</v>
      </c>
      <c r="AO11" s="16">
        <v>1.7699115044247801E-2</v>
      </c>
      <c r="AP11" s="16">
        <v>1.7573221757322201E-2</v>
      </c>
      <c r="AQ11" s="16"/>
      <c r="AR11" s="16">
        <v>2.3270440251572301E-2</v>
      </c>
      <c r="AS11" s="16">
        <v>1.4673913043478299E-2</v>
      </c>
      <c r="AT11" s="16"/>
      <c r="AU11" s="16">
        <v>1.1097410604192399E-2</v>
      </c>
      <c r="AV11" s="16">
        <v>1.8389773491814299E-2</v>
      </c>
      <c r="AW11" s="16"/>
      <c r="AX11" s="16">
        <v>1.7667844522968199E-2</v>
      </c>
      <c r="AY11" s="16">
        <v>1.7190680841438599E-2</v>
      </c>
      <c r="AZ11" s="16"/>
      <c r="BA11" s="16">
        <v>1.93370165745856E-2</v>
      </c>
      <c r="BB11" s="16">
        <v>1.71149144254279E-2</v>
      </c>
      <c r="BC11" s="16"/>
      <c r="BD11" s="16">
        <v>2.0942408376963401E-2</v>
      </c>
      <c r="BE11" s="16">
        <v>1.64542294322132E-2</v>
      </c>
      <c r="BF11" s="16"/>
      <c r="BG11" s="16">
        <v>2.7027027027027001E-2</v>
      </c>
      <c r="BH11" s="16">
        <v>1.6686771210293501E-2</v>
      </c>
      <c r="BI11" s="16"/>
      <c r="BJ11" s="16">
        <v>2.0833333333333301E-2</v>
      </c>
      <c r="BK11" s="16">
        <v>1.6788635385277698E-2</v>
      </c>
      <c r="BL11" s="16"/>
      <c r="BM11" s="16">
        <v>1.7721518987341801E-2</v>
      </c>
      <c r="BN11" s="16">
        <v>1.7230769230769199E-2</v>
      </c>
      <c r="BO11" s="16"/>
      <c r="BP11" s="16">
        <v>1.1589403973509899E-2</v>
      </c>
      <c r="BQ11" s="16">
        <v>1.8002571795970899E-2</v>
      </c>
    </row>
    <row r="12" spans="2:69" ht="30" x14ac:dyDescent="0.25">
      <c r="B12" s="17" t="s">
        <v>110</v>
      </c>
      <c r="C12" s="16">
        <v>5.12333965844402E-3</v>
      </c>
      <c r="D12" s="16">
        <v>7.4404761904761901E-3</v>
      </c>
      <c r="E12" s="16">
        <v>6.9156293222683296E-3</v>
      </c>
      <c r="F12" s="16">
        <v>4.64396284829721E-3</v>
      </c>
      <c r="G12" s="16">
        <v>8.7209302325581394E-3</v>
      </c>
      <c r="H12" s="16">
        <v>2.2761760242792101E-3</v>
      </c>
      <c r="I12" s="16">
        <v>3.7831021437578802E-3</v>
      </c>
      <c r="J12" s="16">
        <v>0</v>
      </c>
      <c r="K12" s="16">
        <v>1.6806722689075598E-2</v>
      </c>
      <c r="L12" s="16">
        <v>0</v>
      </c>
      <c r="M12" s="16"/>
      <c r="N12" s="16">
        <v>0</v>
      </c>
      <c r="O12" s="16">
        <v>4.7619047619047597E-3</v>
      </c>
      <c r="P12" s="16">
        <v>9.3457943925233603E-3</v>
      </c>
      <c r="Q12" s="16">
        <v>5.1094890510948896E-3</v>
      </c>
      <c r="R12" s="16"/>
      <c r="S12" s="16">
        <v>1.9011406844106501E-3</v>
      </c>
      <c r="T12" s="16">
        <v>4.78468899521531E-3</v>
      </c>
      <c r="U12" s="16">
        <v>1.0775862068965501E-2</v>
      </c>
      <c r="V12" s="16">
        <v>2.96150049358342E-3</v>
      </c>
      <c r="W12" s="16">
        <v>5.3995680345572403E-3</v>
      </c>
      <c r="X12" s="16">
        <v>6.7961165048543697E-3</v>
      </c>
      <c r="Y12" s="16">
        <v>2.9850746268656699E-3</v>
      </c>
      <c r="Z12" s="16"/>
      <c r="AA12" s="16">
        <v>9.5351609058402908E-3</v>
      </c>
      <c r="AB12" s="16">
        <v>3.06236080178174E-3</v>
      </c>
      <c r="AC12" s="16"/>
      <c r="AD12" s="16">
        <v>7.09219858156028E-3</v>
      </c>
      <c r="AE12" s="16">
        <v>4.4041450777202104E-3</v>
      </c>
      <c r="AF12" s="16"/>
      <c r="AG12" s="16">
        <v>5.1383399209486199E-3</v>
      </c>
      <c r="AH12" s="16">
        <v>5.1094890510948896E-3</v>
      </c>
      <c r="AI12" s="16"/>
      <c r="AJ12" s="16">
        <v>4.9119934506753997E-3</v>
      </c>
      <c r="AK12" s="16">
        <v>5.30597806862398E-3</v>
      </c>
      <c r="AL12" s="16"/>
      <c r="AM12" s="16">
        <v>3.1152647975077898E-3</v>
      </c>
      <c r="AN12" s="16">
        <v>4.7923322683706103E-3</v>
      </c>
      <c r="AO12" s="16">
        <v>7.6427996781979098E-3</v>
      </c>
      <c r="AP12" s="16">
        <v>8.3682008368200799E-4</v>
      </c>
      <c r="AQ12" s="16"/>
      <c r="AR12" s="16">
        <v>5.0314465408805003E-3</v>
      </c>
      <c r="AS12" s="16">
        <v>5.1630434782608701E-3</v>
      </c>
      <c r="AT12" s="16"/>
      <c r="AU12" s="16">
        <v>4.9321824907521596E-3</v>
      </c>
      <c r="AV12" s="16">
        <v>5.1581071989235299E-3</v>
      </c>
      <c r="AW12" s="16"/>
      <c r="AX12" s="16">
        <v>1.1778563015312101E-3</v>
      </c>
      <c r="AY12" s="16">
        <v>5.8810223931237303E-3</v>
      </c>
      <c r="AZ12" s="16"/>
      <c r="BA12" s="16">
        <v>1.38121546961326E-2</v>
      </c>
      <c r="BB12" s="16">
        <v>4.48247758761206E-3</v>
      </c>
      <c r="BC12" s="16"/>
      <c r="BD12" s="16">
        <v>8.3769633507853394E-3</v>
      </c>
      <c r="BE12" s="16">
        <v>4.4032444959443799E-3</v>
      </c>
      <c r="BF12" s="16"/>
      <c r="BG12" s="16">
        <v>1.0135135135135099E-2</v>
      </c>
      <c r="BH12" s="16">
        <v>4.8250904704463197E-3</v>
      </c>
      <c r="BI12" s="16"/>
      <c r="BJ12" s="16">
        <v>1.1217948717948701E-2</v>
      </c>
      <c r="BK12" s="16">
        <v>4.30477830391735E-3</v>
      </c>
      <c r="BL12" s="16"/>
      <c r="BM12" s="16">
        <v>7.5949367088607601E-3</v>
      </c>
      <c r="BN12" s="16">
        <v>4.9230769230769198E-3</v>
      </c>
      <c r="BO12" s="16"/>
      <c r="BP12" s="16">
        <v>1.4900662251655599E-2</v>
      </c>
      <c r="BQ12" s="16">
        <v>3.8576939562794698E-3</v>
      </c>
    </row>
    <row r="13" spans="2:69" x14ac:dyDescent="0.25">
      <c r="B13" s="17" t="s">
        <v>111</v>
      </c>
      <c r="C13" s="16">
        <v>4.7628083491461103E-2</v>
      </c>
      <c r="D13" s="16">
        <v>4.0178571428571397E-2</v>
      </c>
      <c r="E13" s="16">
        <v>5.9474412171507597E-2</v>
      </c>
      <c r="F13" s="16">
        <v>2.7863777089783302E-2</v>
      </c>
      <c r="G13" s="16">
        <v>2.1802325581395301E-2</v>
      </c>
      <c r="H13" s="16">
        <v>7.5113808801214002E-2</v>
      </c>
      <c r="I13" s="16">
        <v>4.41361916771753E-2</v>
      </c>
      <c r="J13" s="16">
        <v>3.5353535353535401E-2</v>
      </c>
      <c r="K13" s="16">
        <v>1.6806722689075598E-2</v>
      </c>
      <c r="L13" s="16">
        <v>4.4247787610619503E-2</v>
      </c>
      <c r="M13" s="16"/>
      <c r="N13" s="16">
        <v>7.3493975903614506E-2</v>
      </c>
      <c r="O13" s="16">
        <v>5.3968253968253999E-2</v>
      </c>
      <c r="P13" s="16">
        <v>5.98130841121495E-2</v>
      </c>
      <c r="Q13" s="16">
        <v>3.3576642335766398E-2</v>
      </c>
      <c r="R13" s="16"/>
      <c r="S13" s="16">
        <v>5.5133079847908703E-2</v>
      </c>
      <c r="T13" s="16">
        <v>5.7416267942583699E-2</v>
      </c>
      <c r="U13" s="16">
        <v>5.6034482758620698E-2</v>
      </c>
      <c r="V13" s="16">
        <v>5.92300098716683E-2</v>
      </c>
      <c r="W13" s="16">
        <v>3.99568034557235E-2</v>
      </c>
      <c r="X13" s="16">
        <v>4.1747572815533998E-2</v>
      </c>
      <c r="Y13" s="16">
        <v>3.8805970149253702E-2</v>
      </c>
      <c r="Z13" s="16"/>
      <c r="AA13" s="16">
        <v>3.2777115613825999E-2</v>
      </c>
      <c r="AB13" s="16">
        <v>5.4565701559019998E-2</v>
      </c>
      <c r="AC13" s="16"/>
      <c r="AD13" s="16">
        <v>3.8297872340425497E-2</v>
      </c>
      <c r="AE13" s="16">
        <v>5.1036269430051802E-2</v>
      </c>
      <c r="AF13" s="16"/>
      <c r="AG13" s="16">
        <v>6.2845849802371498E-2</v>
      </c>
      <c r="AH13" s="16">
        <v>3.3576642335766398E-2</v>
      </c>
      <c r="AI13" s="16"/>
      <c r="AJ13" s="16">
        <v>4.3798608268522297E-2</v>
      </c>
      <c r="AK13" s="16">
        <v>5.09373894587902E-2</v>
      </c>
      <c r="AL13" s="16"/>
      <c r="AM13" s="16">
        <v>8.4112149532710304E-2</v>
      </c>
      <c r="AN13" s="16">
        <v>5.9105431309904199E-2</v>
      </c>
      <c r="AO13" s="16">
        <v>4.2638777152051499E-2</v>
      </c>
      <c r="AP13" s="16">
        <v>3.5983263598326397E-2</v>
      </c>
      <c r="AQ13" s="16"/>
      <c r="AR13" s="16">
        <v>2.1383647798742099E-2</v>
      </c>
      <c r="AS13" s="16">
        <v>5.8967391304347798E-2</v>
      </c>
      <c r="AT13" s="16"/>
      <c r="AU13" s="16">
        <v>2.58939580764488E-2</v>
      </c>
      <c r="AV13" s="16">
        <v>5.1581071989235297E-2</v>
      </c>
      <c r="AW13" s="16"/>
      <c r="AX13" s="16">
        <v>1.6489988221437001E-2</v>
      </c>
      <c r="AY13" s="16">
        <v>5.3607781045012397E-2</v>
      </c>
      <c r="AZ13" s="16"/>
      <c r="BA13" s="16">
        <v>8.2872928176795594E-3</v>
      </c>
      <c r="BB13" s="16">
        <v>5.0529747351263199E-2</v>
      </c>
      <c r="BC13" s="16"/>
      <c r="BD13" s="16">
        <v>7.1204188481675396E-2</v>
      </c>
      <c r="BE13" s="16">
        <v>4.2410196987253797E-2</v>
      </c>
      <c r="BF13" s="16"/>
      <c r="BG13" s="16">
        <v>1.35135135135135E-2</v>
      </c>
      <c r="BH13" s="16">
        <v>4.9658222758343397E-2</v>
      </c>
      <c r="BI13" s="16"/>
      <c r="BJ13" s="16">
        <v>2.7243589743589699E-2</v>
      </c>
      <c r="BK13" s="16">
        <v>5.0365906155833001E-2</v>
      </c>
      <c r="BL13" s="16"/>
      <c r="BM13" s="16">
        <v>1.0126582278481001E-2</v>
      </c>
      <c r="BN13" s="16">
        <v>5.06666666666667E-2</v>
      </c>
      <c r="BO13" s="16"/>
      <c r="BP13" s="16">
        <v>3.9735099337748297E-2</v>
      </c>
      <c r="BQ13" s="16">
        <v>4.8649807115302202E-2</v>
      </c>
    </row>
    <row r="14" spans="2:69" x14ac:dyDescent="0.25">
      <c r="B14" s="17" t="s">
        <v>112</v>
      </c>
      <c r="C14" s="16">
        <v>0.108159392789374</v>
      </c>
      <c r="D14" s="16">
        <v>0.107142857142857</v>
      </c>
      <c r="E14" s="16">
        <v>0.121715076071923</v>
      </c>
      <c r="F14" s="16">
        <v>0.10216718266253901</v>
      </c>
      <c r="G14" s="16">
        <v>8.1395348837209294E-2</v>
      </c>
      <c r="H14" s="16">
        <v>0.115326251896813</v>
      </c>
      <c r="I14" s="16">
        <v>0.117276166456494</v>
      </c>
      <c r="J14" s="16">
        <v>8.5858585858585898E-2</v>
      </c>
      <c r="K14" s="16">
        <v>0.109243697478992</v>
      </c>
      <c r="L14" s="16">
        <v>0.11504424778761101</v>
      </c>
      <c r="M14" s="16"/>
      <c r="N14" s="16">
        <v>0.136144578313253</v>
      </c>
      <c r="O14" s="16">
        <v>9.0476190476190502E-2</v>
      </c>
      <c r="P14" s="16">
        <v>0.108411214953271</v>
      </c>
      <c r="Q14" s="16">
        <v>0.103649635036496</v>
      </c>
      <c r="R14" s="16"/>
      <c r="S14" s="16">
        <v>0.14638783269962</v>
      </c>
      <c r="T14" s="16">
        <v>0.11244019138756001</v>
      </c>
      <c r="U14" s="16">
        <v>0.101293103448276</v>
      </c>
      <c r="V14" s="16">
        <v>8.8845014807502495E-2</v>
      </c>
      <c r="W14" s="16">
        <v>0.10583153347732201</v>
      </c>
      <c r="X14" s="16">
        <v>0.10291262135922299</v>
      </c>
      <c r="Y14" s="16">
        <v>0.14179104477611901</v>
      </c>
      <c r="Z14" s="16"/>
      <c r="AA14" s="16">
        <v>0.115613825983313</v>
      </c>
      <c r="AB14" s="16">
        <v>0.10467706013363</v>
      </c>
      <c r="AC14" s="16"/>
      <c r="AD14" s="16">
        <v>0.12695035460992901</v>
      </c>
      <c r="AE14" s="16">
        <v>0.101295336787565</v>
      </c>
      <c r="AF14" s="16"/>
      <c r="AG14" s="16">
        <v>0.11304347826087</v>
      </c>
      <c r="AH14" s="16">
        <v>0.103649635036496</v>
      </c>
      <c r="AI14" s="16"/>
      <c r="AJ14" s="16">
        <v>0.107245190339746</v>
      </c>
      <c r="AK14" s="16">
        <v>0.10894941634241199</v>
      </c>
      <c r="AL14" s="16"/>
      <c r="AM14" s="16">
        <v>0.13395638629283499</v>
      </c>
      <c r="AN14" s="16">
        <v>8.4664536741214103E-2</v>
      </c>
      <c r="AO14" s="16">
        <v>0.11625100563153699</v>
      </c>
      <c r="AP14" s="16">
        <v>0.108786610878661</v>
      </c>
      <c r="AQ14" s="16"/>
      <c r="AR14" s="16">
        <v>5.6603773584905703E-2</v>
      </c>
      <c r="AS14" s="16">
        <v>0.13043478260869601</v>
      </c>
      <c r="AT14" s="16"/>
      <c r="AU14" s="16">
        <v>0.493218249075216</v>
      </c>
      <c r="AV14" s="16">
        <v>3.81251401659565E-2</v>
      </c>
      <c r="AW14" s="16"/>
      <c r="AX14" s="16">
        <v>4.47585394581861E-2</v>
      </c>
      <c r="AY14" s="16">
        <v>0.12033476589007</v>
      </c>
      <c r="AZ14" s="16"/>
      <c r="BA14" s="16">
        <v>6.0773480662983402E-2</v>
      </c>
      <c r="BB14" s="16">
        <v>0.111654441727791</v>
      </c>
      <c r="BC14" s="16"/>
      <c r="BD14" s="16">
        <v>5.9685863874345602E-2</v>
      </c>
      <c r="BE14" s="16">
        <v>0.118887601390498</v>
      </c>
      <c r="BF14" s="16"/>
      <c r="BG14" s="16">
        <v>0.11824324324324299</v>
      </c>
      <c r="BH14" s="16">
        <v>0.107559308403699</v>
      </c>
      <c r="BI14" s="16"/>
      <c r="BJ14" s="16">
        <v>6.8910256410256401E-2</v>
      </c>
      <c r="BK14" s="16">
        <v>0.113430908308222</v>
      </c>
      <c r="BL14" s="16"/>
      <c r="BM14" s="16">
        <v>7.0886075949367106E-2</v>
      </c>
      <c r="BN14" s="16">
        <v>0.111179487179487</v>
      </c>
      <c r="BO14" s="16"/>
      <c r="BP14" s="16">
        <v>0.115894039735099</v>
      </c>
      <c r="BQ14" s="16">
        <v>0.10715816545220699</v>
      </c>
    </row>
    <row r="15" spans="2:69" x14ac:dyDescent="0.25">
      <c r="B15" s="17" t="s">
        <v>113</v>
      </c>
      <c r="C15" s="16">
        <v>4.9525616698292203E-2</v>
      </c>
      <c r="D15" s="16">
        <v>4.7619047619047603E-2</v>
      </c>
      <c r="E15" s="16">
        <v>6.7773167358229594E-2</v>
      </c>
      <c r="F15" s="16">
        <v>2.0123839009287901E-2</v>
      </c>
      <c r="G15" s="16">
        <v>5.37790697674419E-2</v>
      </c>
      <c r="H15" s="16">
        <v>6.5250379362670696E-2</v>
      </c>
      <c r="I15" s="16">
        <v>3.9092055485498101E-2</v>
      </c>
      <c r="J15" s="16">
        <v>2.02020202020202E-2</v>
      </c>
      <c r="K15" s="16">
        <v>4.20168067226891E-2</v>
      </c>
      <c r="L15" s="16">
        <v>3.5398230088495602E-2</v>
      </c>
      <c r="M15" s="16"/>
      <c r="N15" s="16">
        <v>1.32530120481928E-2</v>
      </c>
      <c r="O15" s="16">
        <v>4.9206349206349198E-2</v>
      </c>
      <c r="P15" s="16">
        <v>7.4766355140186896E-2</v>
      </c>
      <c r="Q15" s="16">
        <v>5.0729927007299301E-2</v>
      </c>
      <c r="R15" s="16"/>
      <c r="S15" s="16">
        <v>3.6121673003802299E-2</v>
      </c>
      <c r="T15" s="16">
        <v>6.2200956937799E-2</v>
      </c>
      <c r="U15" s="16">
        <v>4.31034482758621E-2</v>
      </c>
      <c r="V15" s="16">
        <v>4.3435340572556803E-2</v>
      </c>
      <c r="W15" s="16">
        <v>4.3196544276457902E-2</v>
      </c>
      <c r="X15" s="16">
        <v>5.4368932038834999E-2</v>
      </c>
      <c r="Y15" s="16">
        <v>6.4179104477611895E-2</v>
      </c>
      <c r="Z15" s="16"/>
      <c r="AA15" s="16">
        <v>4.9463647199046501E-2</v>
      </c>
      <c r="AB15" s="16">
        <v>4.9554565701559E-2</v>
      </c>
      <c r="AC15" s="16"/>
      <c r="AD15" s="16">
        <v>5.3900709219858199E-2</v>
      </c>
      <c r="AE15" s="16">
        <v>4.7927461139896398E-2</v>
      </c>
      <c r="AF15" s="16"/>
      <c r="AG15" s="16">
        <v>4.82213438735178E-2</v>
      </c>
      <c r="AH15" s="16">
        <v>5.0729927007299301E-2</v>
      </c>
      <c r="AI15" s="16"/>
      <c r="AJ15" s="16">
        <v>4.9119934506753997E-2</v>
      </c>
      <c r="AK15" s="16">
        <v>4.9876193845065399E-2</v>
      </c>
      <c r="AL15" s="16"/>
      <c r="AM15" s="16">
        <v>3.4267912772585701E-2</v>
      </c>
      <c r="AN15" s="16">
        <v>5.1118210862619799E-2</v>
      </c>
      <c r="AO15" s="16">
        <v>4.8270313757039399E-2</v>
      </c>
      <c r="AP15" s="16">
        <v>5.5230125523012603E-2</v>
      </c>
      <c r="AQ15" s="16"/>
      <c r="AR15" s="16">
        <v>3.0188679245282998E-2</v>
      </c>
      <c r="AS15" s="16">
        <v>5.7880434782608702E-2</v>
      </c>
      <c r="AT15" s="16"/>
      <c r="AU15" s="16">
        <v>4.1923551171393299E-2</v>
      </c>
      <c r="AV15" s="16">
        <v>5.0908275398071301E-2</v>
      </c>
      <c r="AW15" s="16"/>
      <c r="AX15" s="16">
        <v>2.8268551236749099E-2</v>
      </c>
      <c r="AY15" s="16">
        <v>5.3607781045012397E-2</v>
      </c>
      <c r="AZ15" s="16"/>
      <c r="BA15" s="16">
        <v>4.4198895027624301E-2</v>
      </c>
      <c r="BB15" s="16">
        <v>4.9918500407497998E-2</v>
      </c>
      <c r="BC15" s="16"/>
      <c r="BD15" s="16">
        <v>3.5602094240837698E-2</v>
      </c>
      <c r="BE15" s="16">
        <v>5.2607184241019699E-2</v>
      </c>
      <c r="BF15" s="16"/>
      <c r="BG15" s="16">
        <v>0.141891891891892</v>
      </c>
      <c r="BH15" s="16">
        <v>4.4028950542822701E-2</v>
      </c>
      <c r="BI15" s="16"/>
      <c r="BJ15" s="16">
        <v>4.1666666666666699E-2</v>
      </c>
      <c r="BK15" s="16">
        <v>5.0581145071028802E-2</v>
      </c>
      <c r="BL15" s="16"/>
      <c r="BM15" s="16">
        <v>4.8101265822784803E-2</v>
      </c>
      <c r="BN15" s="16">
        <v>4.9641025641025599E-2</v>
      </c>
      <c r="BO15" s="16"/>
      <c r="BP15" s="16">
        <v>4.4701986754966901E-2</v>
      </c>
      <c r="BQ15" s="16">
        <v>5.01500214316331E-2</v>
      </c>
    </row>
    <row r="16" spans="2:69" ht="30" x14ac:dyDescent="0.25">
      <c r="B16" s="17" t="s">
        <v>114</v>
      </c>
      <c r="C16" s="16">
        <v>1.5370018975332101E-2</v>
      </c>
      <c r="D16" s="16">
        <v>1.1904761904761901E-2</v>
      </c>
      <c r="E16" s="16">
        <v>1.3831258644536701E-2</v>
      </c>
      <c r="F16" s="16">
        <v>1.8575851393188899E-2</v>
      </c>
      <c r="G16" s="16">
        <v>8.7209302325581394E-3</v>
      </c>
      <c r="H16" s="16">
        <v>1.28983308042489E-2</v>
      </c>
      <c r="I16" s="16">
        <v>3.02648171500631E-2</v>
      </c>
      <c r="J16" s="16">
        <v>5.0505050505050501E-3</v>
      </c>
      <c r="K16" s="16">
        <v>1.6806722689075598E-2</v>
      </c>
      <c r="L16" s="16">
        <v>8.8495575221238902E-3</v>
      </c>
      <c r="M16" s="16"/>
      <c r="N16" s="16">
        <v>2.0481927710843398E-2</v>
      </c>
      <c r="O16" s="16">
        <v>1.9047619047619001E-2</v>
      </c>
      <c r="P16" s="16">
        <v>1.96261682242991E-2</v>
      </c>
      <c r="Q16" s="16">
        <v>1.1313868613138701E-2</v>
      </c>
      <c r="R16" s="16"/>
      <c r="S16" s="16">
        <v>4.5627376425855501E-2</v>
      </c>
      <c r="T16" s="16">
        <v>2.1531100478468901E-2</v>
      </c>
      <c r="U16" s="16">
        <v>1.0775862068965501E-2</v>
      </c>
      <c r="V16" s="16">
        <v>5.9230009871668304E-3</v>
      </c>
      <c r="W16" s="16">
        <v>1.29589632829374E-2</v>
      </c>
      <c r="X16" s="16">
        <v>1.5533980582524301E-2</v>
      </c>
      <c r="Y16" s="16">
        <v>8.9552238805970207E-3</v>
      </c>
      <c r="Z16" s="16"/>
      <c r="AA16" s="16">
        <v>1.01311084624553E-2</v>
      </c>
      <c r="AB16" s="16">
        <v>1.7817371937639201E-2</v>
      </c>
      <c r="AC16" s="16"/>
      <c r="AD16" s="16">
        <v>2.3404255319148901E-2</v>
      </c>
      <c r="AE16" s="16">
        <v>1.2435233160621799E-2</v>
      </c>
      <c r="AF16" s="16"/>
      <c r="AG16" s="16">
        <v>1.97628458498024E-2</v>
      </c>
      <c r="AH16" s="16">
        <v>1.1313868613138701E-2</v>
      </c>
      <c r="AI16" s="16"/>
      <c r="AJ16" s="16">
        <v>8.5959885386819503E-3</v>
      </c>
      <c r="AK16" s="16">
        <v>2.1223912274495899E-2</v>
      </c>
      <c r="AL16" s="16"/>
      <c r="AM16" s="16">
        <v>2.80373831775701E-2</v>
      </c>
      <c r="AN16" s="16">
        <v>1.99680511182109E-2</v>
      </c>
      <c r="AO16" s="16">
        <v>1.64923572003218E-2</v>
      </c>
      <c r="AP16" s="16">
        <v>5.0209205020920501E-3</v>
      </c>
      <c r="AQ16" s="16"/>
      <c r="AR16" s="16">
        <v>4.4025157232704401E-3</v>
      </c>
      <c r="AS16" s="16">
        <v>2.0108695652173901E-2</v>
      </c>
      <c r="AT16" s="16"/>
      <c r="AU16" s="16">
        <v>2.2194821208384698E-2</v>
      </c>
      <c r="AV16" s="16">
        <v>1.4128728414442701E-2</v>
      </c>
      <c r="AW16" s="16"/>
      <c r="AX16" s="16">
        <v>8.2449941107184902E-3</v>
      </c>
      <c r="AY16" s="16">
        <v>1.6738294503506002E-2</v>
      </c>
      <c r="AZ16" s="16"/>
      <c r="BA16" s="16">
        <v>2.7624309392265201E-3</v>
      </c>
      <c r="BB16" s="16">
        <v>1.62999185004075E-2</v>
      </c>
      <c r="BC16" s="16"/>
      <c r="BD16" s="16">
        <v>8.3769633507853394E-3</v>
      </c>
      <c r="BE16" s="16">
        <v>1.69177288528389E-2</v>
      </c>
      <c r="BF16" s="16"/>
      <c r="BG16" s="16">
        <v>1.0135135135135099E-2</v>
      </c>
      <c r="BH16" s="16">
        <v>1.56815440289505E-2</v>
      </c>
      <c r="BI16" s="16"/>
      <c r="BJ16" s="16">
        <v>4.8076923076923097E-3</v>
      </c>
      <c r="BK16" s="16">
        <v>1.6788635385277698E-2</v>
      </c>
      <c r="BL16" s="16"/>
      <c r="BM16" s="16">
        <v>1.5189873417721499E-2</v>
      </c>
      <c r="BN16" s="16">
        <v>1.5384615384615399E-2</v>
      </c>
      <c r="BO16" s="16"/>
      <c r="BP16" s="16">
        <v>1.82119205298013E-2</v>
      </c>
      <c r="BQ16" s="16">
        <v>1.5002143163309001E-2</v>
      </c>
    </row>
    <row r="17" spans="2:69" ht="30" x14ac:dyDescent="0.25">
      <c r="B17" s="17" t="s">
        <v>115</v>
      </c>
      <c r="C17" s="16">
        <v>0.16223908918406099</v>
      </c>
      <c r="D17" s="16">
        <v>0.129464285714286</v>
      </c>
      <c r="E17" s="16">
        <v>0.134163208852006</v>
      </c>
      <c r="F17" s="16">
        <v>0.12538699690402499</v>
      </c>
      <c r="G17" s="16">
        <v>0.30668604651162801</v>
      </c>
      <c r="H17" s="16">
        <v>0.17298937784522</v>
      </c>
      <c r="I17" s="16">
        <v>0.10088272383354401</v>
      </c>
      <c r="J17" s="16">
        <v>0.15656565656565699</v>
      </c>
      <c r="K17" s="16">
        <v>0.23529411764705899</v>
      </c>
      <c r="L17" s="16">
        <v>0.106194690265487</v>
      </c>
      <c r="M17" s="16"/>
      <c r="N17" s="16">
        <v>7.8313253012048195E-2</v>
      </c>
      <c r="O17" s="16">
        <v>0.14126984126984099</v>
      </c>
      <c r="P17" s="16">
        <v>0.16728971962616801</v>
      </c>
      <c r="Q17" s="16">
        <v>0.19051094890511</v>
      </c>
      <c r="R17" s="16"/>
      <c r="S17" s="16">
        <v>7.0342205323193893E-2</v>
      </c>
      <c r="T17" s="16">
        <v>0.148325358851675</v>
      </c>
      <c r="U17" s="16">
        <v>0.176724137931034</v>
      </c>
      <c r="V17" s="16">
        <v>0.117472852912142</v>
      </c>
      <c r="W17" s="16">
        <v>0.19762419006479501</v>
      </c>
      <c r="X17" s="16">
        <v>0.21650485436893199</v>
      </c>
      <c r="Y17" s="16">
        <v>0.180597014925373</v>
      </c>
      <c r="Z17" s="16"/>
      <c r="AA17" s="16">
        <v>0.213945172824791</v>
      </c>
      <c r="AB17" s="16">
        <v>0.138084632516704</v>
      </c>
      <c r="AC17" s="16"/>
      <c r="AD17" s="16">
        <v>0.102127659574468</v>
      </c>
      <c r="AE17" s="16">
        <v>0.18419689119171001</v>
      </c>
      <c r="AF17" s="16"/>
      <c r="AG17" s="16">
        <v>0.13162055335968401</v>
      </c>
      <c r="AH17" s="16">
        <v>0.19051094890511</v>
      </c>
      <c r="AI17" s="16"/>
      <c r="AJ17" s="16">
        <v>0.19443307408923499</v>
      </c>
      <c r="AK17" s="16">
        <v>0.13441811107180801</v>
      </c>
      <c r="AL17" s="16"/>
      <c r="AM17" s="16">
        <v>5.60747663551402E-2</v>
      </c>
      <c r="AN17" s="16">
        <v>0.148562300319489</v>
      </c>
      <c r="AO17" s="16">
        <v>0.16934835076428001</v>
      </c>
      <c r="AP17" s="16">
        <v>0.18828451882845201</v>
      </c>
      <c r="AQ17" s="16"/>
      <c r="AR17" s="16">
        <v>0.364150943396226</v>
      </c>
      <c r="AS17" s="16">
        <v>7.4999999999999997E-2</v>
      </c>
      <c r="AT17" s="16"/>
      <c r="AU17" s="16">
        <v>9.6177558569667101E-2</v>
      </c>
      <c r="AV17" s="16">
        <v>0.17425431711146</v>
      </c>
      <c r="AW17" s="16"/>
      <c r="AX17" s="16">
        <v>9.3050647820965796E-2</v>
      </c>
      <c r="AY17" s="16">
        <v>0.175525899117847</v>
      </c>
      <c r="AZ17" s="16"/>
      <c r="BA17" s="16">
        <v>0.10497237569060799</v>
      </c>
      <c r="BB17" s="16">
        <v>0.16646291768541199</v>
      </c>
      <c r="BC17" s="16"/>
      <c r="BD17" s="16">
        <v>5.9685863874345602E-2</v>
      </c>
      <c r="BE17" s="16">
        <v>0.18493626882966399</v>
      </c>
      <c r="BF17" s="16"/>
      <c r="BG17" s="16">
        <v>0.121621621621622</v>
      </c>
      <c r="BH17" s="16">
        <v>0.164656212303981</v>
      </c>
      <c r="BI17" s="16"/>
      <c r="BJ17" s="16">
        <v>0.47916666666666702</v>
      </c>
      <c r="BK17" s="16">
        <v>0.119672836848902</v>
      </c>
      <c r="BL17" s="16"/>
      <c r="BM17" s="16">
        <v>0.25822784810126598</v>
      </c>
      <c r="BN17" s="16">
        <v>0.15446153846153801</v>
      </c>
      <c r="BO17" s="16"/>
      <c r="BP17" s="16">
        <v>0.20695364238410599</v>
      </c>
      <c r="BQ17" s="16">
        <v>0.156450921560223</v>
      </c>
    </row>
    <row r="18" spans="2:69" ht="30" x14ac:dyDescent="0.25">
      <c r="B18" s="17" t="s">
        <v>116</v>
      </c>
      <c r="C18" s="16">
        <v>0.102277039848197</v>
      </c>
      <c r="D18" s="16">
        <v>0.151785714285714</v>
      </c>
      <c r="E18" s="16">
        <v>0.11756569847856201</v>
      </c>
      <c r="F18" s="16">
        <v>0.13003095975232201</v>
      </c>
      <c r="G18" s="16">
        <v>9.5930232558139497E-2</v>
      </c>
      <c r="H18" s="16">
        <v>7.2078907435508294E-2</v>
      </c>
      <c r="I18" s="16">
        <v>7.8184110970996201E-2</v>
      </c>
      <c r="J18" s="16">
        <v>0.15151515151515199</v>
      </c>
      <c r="K18" s="16">
        <v>0.109243697478992</v>
      </c>
      <c r="L18" s="16">
        <v>1.7699115044247801E-2</v>
      </c>
      <c r="M18" s="16"/>
      <c r="N18" s="16">
        <v>5.54216867469879E-2</v>
      </c>
      <c r="O18" s="16">
        <v>6.3492063492063502E-2</v>
      </c>
      <c r="P18" s="16">
        <v>7.00934579439252E-2</v>
      </c>
      <c r="Q18" s="16">
        <v>0.13795620437956199</v>
      </c>
      <c r="R18" s="16"/>
      <c r="S18" s="16">
        <v>4.7528517110266198E-2</v>
      </c>
      <c r="T18" s="16">
        <v>5.9808612440191401E-2</v>
      </c>
      <c r="U18" s="16">
        <v>9.6982758620689696E-2</v>
      </c>
      <c r="V18" s="16">
        <v>9.9703849950641701E-2</v>
      </c>
      <c r="W18" s="16">
        <v>0.122030237580994</v>
      </c>
      <c r="X18" s="16">
        <v>0.123300970873786</v>
      </c>
      <c r="Y18" s="16">
        <v>0.117910447761194</v>
      </c>
      <c r="Z18" s="16"/>
      <c r="AA18" s="16">
        <v>0.12693682955899899</v>
      </c>
      <c r="AB18" s="16">
        <v>9.0757238307349705E-2</v>
      </c>
      <c r="AC18" s="16"/>
      <c r="AD18" s="16">
        <v>0.104964539007092</v>
      </c>
      <c r="AE18" s="16">
        <v>0.101295336787565</v>
      </c>
      <c r="AF18" s="16"/>
      <c r="AG18" s="16">
        <v>6.3636363636363602E-2</v>
      </c>
      <c r="AH18" s="16">
        <v>0.13795620437956199</v>
      </c>
      <c r="AI18" s="16"/>
      <c r="AJ18" s="16">
        <v>0.121981170691772</v>
      </c>
      <c r="AK18" s="16">
        <v>8.5249380969225297E-2</v>
      </c>
      <c r="AL18" s="16"/>
      <c r="AM18" s="16">
        <v>4.9844236760124602E-2</v>
      </c>
      <c r="AN18" s="16">
        <v>7.3482428115015999E-2</v>
      </c>
      <c r="AO18" s="16">
        <v>0.114239742558327</v>
      </c>
      <c r="AP18" s="16">
        <v>0.122175732217573</v>
      </c>
      <c r="AQ18" s="16"/>
      <c r="AR18" s="16">
        <v>4.8427672955974797E-2</v>
      </c>
      <c r="AS18" s="16">
        <v>0.12554347826087001</v>
      </c>
      <c r="AT18" s="16"/>
      <c r="AU18" s="16">
        <v>3.0826140567201E-2</v>
      </c>
      <c r="AV18" s="16">
        <v>0.115272482619421</v>
      </c>
      <c r="AW18" s="16"/>
      <c r="AX18" s="16">
        <v>0.56301531213192002</v>
      </c>
      <c r="AY18" s="16">
        <v>1.37977833069441E-2</v>
      </c>
      <c r="AZ18" s="16"/>
      <c r="BA18" s="16">
        <v>6.3535911602209894E-2</v>
      </c>
      <c r="BB18" s="16">
        <v>0.105134474327628</v>
      </c>
      <c r="BC18" s="16"/>
      <c r="BD18" s="16">
        <v>1.8848167539267002E-2</v>
      </c>
      <c r="BE18" s="16">
        <v>0.120741599073001</v>
      </c>
      <c r="BF18" s="16"/>
      <c r="BG18" s="16">
        <v>4.0540540540540501E-2</v>
      </c>
      <c r="BH18" s="16">
        <v>0.10595094491355</v>
      </c>
      <c r="BI18" s="16"/>
      <c r="BJ18" s="16">
        <v>4.80769230769231E-2</v>
      </c>
      <c r="BK18" s="16">
        <v>0.10955660783469701</v>
      </c>
      <c r="BL18" s="16"/>
      <c r="BM18" s="16">
        <v>6.3291139240506306E-2</v>
      </c>
      <c r="BN18" s="16">
        <v>0.105435897435897</v>
      </c>
      <c r="BO18" s="16"/>
      <c r="BP18" s="16">
        <v>7.2847682119205295E-2</v>
      </c>
      <c r="BQ18" s="16">
        <v>0.106086583797685</v>
      </c>
    </row>
    <row r="19" spans="2:69" x14ac:dyDescent="0.25">
      <c r="B19" s="17" t="s">
        <v>117</v>
      </c>
      <c r="C19" s="16">
        <v>1.21442125237192E-2</v>
      </c>
      <c r="D19" s="16">
        <v>1.48809523809524E-3</v>
      </c>
      <c r="E19" s="16">
        <v>8.29875518672199E-3</v>
      </c>
      <c r="F19" s="16">
        <v>1.23839009287926E-2</v>
      </c>
      <c r="G19" s="16">
        <v>1.30813953488372E-2</v>
      </c>
      <c r="H19" s="16">
        <v>1.44157814871017E-2</v>
      </c>
      <c r="I19" s="16">
        <v>1.38713745271122E-2</v>
      </c>
      <c r="J19" s="16">
        <v>3.5353535353535401E-2</v>
      </c>
      <c r="K19" s="16">
        <v>1.6806722689075598E-2</v>
      </c>
      <c r="L19" s="16">
        <v>8.8495575221238902E-3</v>
      </c>
      <c r="M19" s="16"/>
      <c r="N19" s="16">
        <v>2.89156626506024E-2</v>
      </c>
      <c r="O19" s="16">
        <v>1.1111111111111099E-2</v>
      </c>
      <c r="P19" s="16">
        <v>1.4953271028037399E-2</v>
      </c>
      <c r="Q19" s="16">
        <v>6.2043795620437998E-3</v>
      </c>
      <c r="R19" s="16"/>
      <c r="S19" s="16">
        <v>1.14068441064639E-2</v>
      </c>
      <c r="T19" s="16">
        <v>1.43540669856459E-2</v>
      </c>
      <c r="U19" s="16">
        <v>8.6206896551724102E-3</v>
      </c>
      <c r="V19" s="16">
        <v>2.2704837117472901E-2</v>
      </c>
      <c r="W19" s="16">
        <v>1.51187904967603E-2</v>
      </c>
      <c r="X19" s="16">
        <v>4.8543689320388302E-3</v>
      </c>
      <c r="Y19" s="16">
        <v>5.9701492537313399E-3</v>
      </c>
      <c r="Z19" s="16"/>
      <c r="AA19" s="16">
        <v>4.7675804529201402E-3</v>
      </c>
      <c r="AB19" s="16">
        <v>1.5590200445434301E-2</v>
      </c>
      <c r="AC19" s="16"/>
      <c r="AD19" s="16">
        <v>1.56028368794326E-2</v>
      </c>
      <c r="AE19" s="16">
        <v>1.0880829015544E-2</v>
      </c>
      <c r="AF19" s="16"/>
      <c r="AG19" s="16">
        <v>1.8577075098814198E-2</v>
      </c>
      <c r="AH19" s="16">
        <v>6.2043795620437998E-3</v>
      </c>
      <c r="AI19" s="16"/>
      <c r="AJ19" s="16">
        <v>8.5959885386819503E-3</v>
      </c>
      <c r="AK19" s="16">
        <v>1.52104704633888E-2</v>
      </c>
      <c r="AL19" s="16"/>
      <c r="AM19" s="16">
        <v>3.1152647975077899E-2</v>
      </c>
      <c r="AN19" s="16">
        <v>1.8370607028754E-2</v>
      </c>
      <c r="AO19" s="16">
        <v>8.8495575221238902E-3</v>
      </c>
      <c r="AP19" s="16">
        <v>7.5313807531380804E-3</v>
      </c>
      <c r="AQ19" s="16"/>
      <c r="AR19" s="16">
        <v>3.77358490566038E-3</v>
      </c>
      <c r="AS19" s="16">
        <v>1.5760869565217401E-2</v>
      </c>
      <c r="AT19" s="16"/>
      <c r="AU19" s="16">
        <v>4.9321824907521596E-3</v>
      </c>
      <c r="AV19" s="16">
        <v>1.34559318232788E-2</v>
      </c>
      <c r="AW19" s="16"/>
      <c r="AX19" s="16">
        <v>2.3557126030624301E-3</v>
      </c>
      <c r="AY19" s="16">
        <v>1.40239764759104E-2</v>
      </c>
      <c r="AZ19" s="16"/>
      <c r="BA19" s="16">
        <v>5.5248618784530402E-3</v>
      </c>
      <c r="BB19" s="16">
        <v>1.26324368378158E-2</v>
      </c>
      <c r="BC19" s="16"/>
      <c r="BD19" s="16">
        <v>2.0942408376963401E-3</v>
      </c>
      <c r="BE19" s="16">
        <v>1.4368482039397499E-2</v>
      </c>
      <c r="BF19" s="16"/>
      <c r="BG19" s="16">
        <v>0</v>
      </c>
      <c r="BH19" s="16">
        <v>1.2866907921190201E-2</v>
      </c>
      <c r="BI19" s="16"/>
      <c r="BJ19" s="16">
        <v>3.2051282051282098E-3</v>
      </c>
      <c r="BK19" s="16">
        <v>1.3344812742143801E-2</v>
      </c>
      <c r="BL19" s="16"/>
      <c r="BM19" s="16">
        <v>2.5316455696202502E-3</v>
      </c>
      <c r="BN19" s="16">
        <v>1.29230769230769E-2</v>
      </c>
      <c r="BO19" s="16"/>
      <c r="BP19" s="16">
        <v>8.2781456953642408E-3</v>
      </c>
      <c r="BQ19" s="16">
        <v>1.2644663523360499E-2</v>
      </c>
    </row>
    <row r="20" spans="2:69" ht="30" x14ac:dyDescent="0.25">
      <c r="B20" s="17" t="s">
        <v>118</v>
      </c>
      <c r="C20" s="16">
        <v>0.104743833017078</v>
      </c>
      <c r="D20" s="16">
        <v>0.113095238095238</v>
      </c>
      <c r="E20" s="16">
        <v>8.4370677731673602E-2</v>
      </c>
      <c r="F20" s="16">
        <v>0.16718266253870001</v>
      </c>
      <c r="G20" s="16">
        <v>9.8837209302325604E-2</v>
      </c>
      <c r="H20" s="16">
        <v>5.0834597875569001E-2</v>
      </c>
      <c r="I20" s="16">
        <v>0.170239596469105</v>
      </c>
      <c r="J20" s="16">
        <v>5.0505050505050497E-2</v>
      </c>
      <c r="K20" s="16">
        <v>0.109243697478992</v>
      </c>
      <c r="L20" s="16">
        <v>0.123893805309735</v>
      </c>
      <c r="M20" s="16"/>
      <c r="N20" s="16">
        <v>0.126506024096386</v>
      </c>
      <c r="O20" s="16">
        <v>0.106349206349206</v>
      </c>
      <c r="P20" s="16">
        <v>9.1588785046729002E-2</v>
      </c>
      <c r="Q20" s="16">
        <v>0.102919708029197</v>
      </c>
      <c r="R20" s="16"/>
      <c r="S20" s="16">
        <v>8.7452471482889704E-2</v>
      </c>
      <c r="T20" s="16">
        <v>8.8516746411483299E-2</v>
      </c>
      <c r="U20" s="16">
        <v>0.11206896551724101</v>
      </c>
      <c r="V20" s="16">
        <v>0.111549851924975</v>
      </c>
      <c r="W20" s="16">
        <v>0.106911447084233</v>
      </c>
      <c r="X20" s="16">
        <v>0.1</v>
      </c>
      <c r="Y20" s="16">
        <v>0.12835820895522401</v>
      </c>
      <c r="Z20" s="16"/>
      <c r="AA20" s="16">
        <v>0.12097735399284899</v>
      </c>
      <c r="AB20" s="16">
        <v>9.7160356347438706E-2</v>
      </c>
      <c r="AC20" s="16"/>
      <c r="AD20" s="16">
        <v>8.5106382978723402E-2</v>
      </c>
      <c r="AE20" s="16">
        <v>0.111917098445596</v>
      </c>
      <c r="AF20" s="16"/>
      <c r="AG20" s="16">
        <v>0.106719367588933</v>
      </c>
      <c r="AH20" s="16">
        <v>0.102919708029197</v>
      </c>
      <c r="AI20" s="16"/>
      <c r="AJ20" s="16">
        <v>0.110519852640196</v>
      </c>
      <c r="AK20" s="16">
        <v>9.9752387690130895E-2</v>
      </c>
      <c r="AL20" s="16"/>
      <c r="AM20" s="16">
        <v>9.0342679127725894E-2</v>
      </c>
      <c r="AN20" s="16">
        <v>0.101437699680511</v>
      </c>
      <c r="AO20" s="16">
        <v>9.8149637972646794E-2</v>
      </c>
      <c r="AP20" s="16">
        <v>0.125523012552301</v>
      </c>
      <c r="AQ20" s="16"/>
      <c r="AR20" s="16">
        <v>0.20125786163522</v>
      </c>
      <c r="AS20" s="16">
        <v>6.3043478260869604E-2</v>
      </c>
      <c r="AT20" s="16"/>
      <c r="AU20" s="16">
        <v>5.4254007398273699E-2</v>
      </c>
      <c r="AV20" s="16">
        <v>0.113926889437094</v>
      </c>
      <c r="AW20" s="16"/>
      <c r="AX20" s="16">
        <v>7.7738515901060096E-2</v>
      </c>
      <c r="AY20" s="16">
        <v>0.10992988011762</v>
      </c>
      <c r="AZ20" s="16"/>
      <c r="BA20" s="16">
        <v>8.8397790055248601E-2</v>
      </c>
      <c r="BB20" s="16">
        <v>0.105949470252649</v>
      </c>
      <c r="BC20" s="16"/>
      <c r="BD20" s="16">
        <v>6.17801047120419E-2</v>
      </c>
      <c r="BE20" s="16">
        <v>0.114252607184241</v>
      </c>
      <c r="BF20" s="16"/>
      <c r="BG20" s="16">
        <v>7.77027027027027E-2</v>
      </c>
      <c r="BH20" s="16">
        <v>0.106353035786088</v>
      </c>
      <c r="BI20" s="16"/>
      <c r="BJ20" s="16">
        <v>0.121794871794872</v>
      </c>
      <c r="BK20" s="16">
        <v>0.102453723633233</v>
      </c>
      <c r="BL20" s="16"/>
      <c r="BM20" s="16">
        <v>8.3544303797468397E-2</v>
      </c>
      <c r="BN20" s="16">
        <v>0.106461538461538</v>
      </c>
      <c r="BO20" s="16"/>
      <c r="BP20" s="16">
        <v>0.13245033112582799</v>
      </c>
      <c r="BQ20" s="16">
        <v>0.101157308186884</v>
      </c>
    </row>
    <row r="21" spans="2:69" ht="30" x14ac:dyDescent="0.25">
      <c r="B21" s="17" t="s">
        <v>119</v>
      </c>
      <c r="C21" s="16">
        <v>2.2201138519924099E-2</v>
      </c>
      <c r="D21" s="16">
        <v>2.82738095238095E-2</v>
      </c>
      <c r="E21" s="16">
        <v>1.2448132780083001E-2</v>
      </c>
      <c r="F21" s="16">
        <v>2.32198142414861E-2</v>
      </c>
      <c r="G21" s="16">
        <v>2.0348837209302299E-2</v>
      </c>
      <c r="H21" s="16">
        <v>1.59332321699545E-2</v>
      </c>
      <c r="I21" s="16">
        <v>2.6481715006305199E-2</v>
      </c>
      <c r="J21" s="16">
        <v>3.5353535353535401E-2</v>
      </c>
      <c r="K21" s="16">
        <v>8.4033613445378096E-3</v>
      </c>
      <c r="L21" s="16">
        <v>8.8495575221238895E-2</v>
      </c>
      <c r="M21" s="16"/>
      <c r="N21" s="16">
        <v>2.16867469879518E-2</v>
      </c>
      <c r="O21" s="16">
        <v>2.53968253968254E-2</v>
      </c>
      <c r="P21" s="16">
        <v>2.7102803738317801E-2</v>
      </c>
      <c r="Q21" s="16">
        <v>1.9708029197080298E-2</v>
      </c>
      <c r="R21" s="16"/>
      <c r="S21" s="16">
        <v>1.7110266159695801E-2</v>
      </c>
      <c r="T21" s="16">
        <v>2.39234449760766E-2</v>
      </c>
      <c r="U21" s="16">
        <v>1.29310344827586E-2</v>
      </c>
      <c r="V21" s="16">
        <v>2.8627838104639699E-2</v>
      </c>
      <c r="W21" s="16">
        <v>2.6997840172786201E-2</v>
      </c>
      <c r="X21" s="16">
        <v>2.3300970873786402E-2</v>
      </c>
      <c r="Y21" s="16">
        <v>1.34328358208955E-2</v>
      </c>
      <c r="Z21" s="16"/>
      <c r="AA21" s="16">
        <v>2.1454112038140599E-2</v>
      </c>
      <c r="AB21" s="16">
        <v>2.2550111358574602E-2</v>
      </c>
      <c r="AC21" s="16"/>
      <c r="AD21" s="16">
        <v>2.4113475177304999E-2</v>
      </c>
      <c r="AE21" s="16">
        <v>2.15025906735751E-2</v>
      </c>
      <c r="AF21" s="16"/>
      <c r="AG21" s="16">
        <v>2.4901185770751001E-2</v>
      </c>
      <c r="AH21" s="16">
        <v>1.9708029197080298E-2</v>
      </c>
      <c r="AI21" s="16"/>
      <c r="AJ21" s="16">
        <v>1.80106426524765E-2</v>
      </c>
      <c r="AK21" s="16">
        <v>2.5822426600636699E-2</v>
      </c>
      <c r="AL21" s="16"/>
      <c r="AM21" s="16">
        <v>9.3457943925233603E-3</v>
      </c>
      <c r="AN21" s="16">
        <v>2.47603833865815E-2</v>
      </c>
      <c r="AO21" s="16">
        <v>2.2928399034593702E-2</v>
      </c>
      <c r="AP21" s="16">
        <v>2.1757322175732199E-2</v>
      </c>
      <c r="AQ21" s="16"/>
      <c r="AR21" s="16">
        <v>2.1383647798742099E-2</v>
      </c>
      <c r="AS21" s="16">
        <v>2.2554347826087E-2</v>
      </c>
      <c r="AT21" s="16"/>
      <c r="AU21" s="16">
        <v>8.6313193588162807E-3</v>
      </c>
      <c r="AV21" s="16">
        <v>2.46692083426777E-2</v>
      </c>
      <c r="AW21" s="16"/>
      <c r="AX21" s="16">
        <v>4.00471142520612E-2</v>
      </c>
      <c r="AY21" s="16">
        <v>1.8774033024202701E-2</v>
      </c>
      <c r="AZ21" s="16"/>
      <c r="BA21" s="16">
        <v>1.1049723756906099E-2</v>
      </c>
      <c r="BB21" s="16">
        <v>2.30236348818256E-2</v>
      </c>
      <c r="BC21" s="16"/>
      <c r="BD21" s="16">
        <v>8.3769633507853394E-3</v>
      </c>
      <c r="BE21" s="16">
        <v>2.5260718424102001E-2</v>
      </c>
      <c r="BF21" s="16"/>
      <c r="BG21" s="16">
        <v>3.3783783783783799E-3</v>
      </c>
      <c r="BH21" s="16">
        <v>2.3321270607157201E-2</v>
      </c>
      <c r="BI21" s="16"/>
      <c r="BJ21" s="16">
        <v>1.44230769230769E-2</v>
      </c>
      <c r="BK21" s="16">
        <v>2.3245802841153702E-2</v>
      </c>
      <c r="BL21" s="16"/>
      <c r="BM21" s="16">
        <v>2.2784810126582299E-2</v>
      </c>
      <c r="BN21" s="16">
        <v>2.2153846153846201E-2</v>
      </c>
      <c r="BO21" s="16"/>
      <c r="BP21" s="16">
        <v>2.8145695364238402E-2</v>
      </c>
      <c r="BQ21" s="16">
        <v>2.14316330904415E-2</v>
      </c>
    </row>
    <row r="22" spans="2:69" ht="30" x14ac:dyDescent="0.25">
      <c r="B22" s="17" t="s">
        <v>120</v>
      </c>
      <c r="C22" s="16">
        <v>2.0872865275142299E-2</v>
      </c>
      <c r="D22" s="16">
        <v>1.9345238095238099E-2</v>
      </c>
      <c r="E22" s="16">
        <v>2.4896265560166001E-2</v>
      </c>
      <c r="F22" s="16">
        <v>2.7863777089783302E-2</v>
      </c>
      <c r="G22" s="16">
        <v>2.4709302325581401E-2</v>
      </c>
      <c r="H22" s="16">
        <v>1.7450682852807299E-2</v>
      </c>
      <c r="I22" s="16">
        <v>1.8915510718789399E-2</v>
      </c>
      <c r="J22" s="16">
        <v>1.5151515151515201E-2</v>
      </c>
      <c r="K22" s="16">
        <v>8.4033613445378096E-3</v>
      </c>
      <c r="L22" s="16">
        <v>1.7699115044247801E-2</v>
      </c>
      <c r="M22" s="16"/>
      <c r="N22" s="16">
        <v>4.8192771084337397E-3</v>
      </c>
      <c r="O22" s="16">
        <v>1.26984126984127E-2</v>
      </c>
      <c r="P22" s="16">
        <v>2.0560747663551399E-2</v>
      </c>
      <c r="Q22" s="16">
        <v>2.7737226277372299E-2</v>
      </c>
      <c r="R22" s="16"/>
      <c r="S22" s="16">
        <v>1.33079847908745E-2</v>
      </c>
      <c r="T22" s="16">
        <v>4.78468899521531E-3</v>
      </c>
      <c r="U22" s="16">
        <v>1.72413793103448E-2</v>
      </c>
      <c r="V22" s="16">
        <v>3.6525172754195499E-2</v>
      </c>
      <c r="W22" s="16">
        <v>1.4038876889848799E-2</v>
      </c>
      <c r="X22" s="16">
        <v>9.7087378640776708E-3</v>
      </c>
      <c r="Y22" s="16">
        <v>8.9552238805970207E-3</v>
      </c>
      <c r="Z22" s="16"/>
      <c r="AA22" s="16">
        <v>8.3432657926102508E-3</v>
      </c>
      <c r="AB22" s="16">
        <v>2.6726057906458801E-2</v>
      </c>
      <c r="AC22" s="16"/>
      <c r="AD22" s="16">
        <v>2.1985815602836901E-2</v>
      </c>
      <c r="AE22" s="16">
        <v>2.0466321243523301E-2</v>
      </c>
      <c r="AF22" s="16"/>
      <c r="AG22" s="16">
        <v>1.3438735177865599E-2</v>
      </c>
      <c r="AH22" s="16">
        <v>2.7737226277372299E-2</v>
      </c>
      <c r="AI22" s="16"/>
      <c r="AJ22" s="16">
        <v>1.10519852640196E-2</v>
      </c>
      <c r="AK22" s="16">
        <v>2.9359745313052701E-2</v>
      </c>
      <c r="AL22" s="16"/>
      <c r="AM22" s="16">
        <v>2.80373831775701E-2</v>
      </c>
      <c r="AN22" s="16">
        <v>3.03514376996805E-2</v>
      </c>
      <c r="AO22" s="16">
        <v>2.17216411906677E-2</v>
      </c>
      <c r="AP22" s="16">
        <v>7.5313807531380804E-3</v>
      </c>
      <c r="AQ22" s="16"/>
      <c r="AR22" s="16">
        <v>1.06918238993711E-2</v>
      </c>
      <c r="AS22" s="16">
        <v>2.52717391304348E-2</v>
      </c>
      <c r="AT22" s="16"/>
      <c r="AU22" s="16">
        <v>3.6991368680641202E-3</v>
      </c>
      <c r="AV22" s="16">
        <v>2.3996411751513801E-2</v>
      </c>
      <c r="AW22" s="16"/>
      <c r="AX22" s="16">
        <v>5.8892815076560696E-3</v>
      </c>
      <c r="AY22" s="16">
        <v>2.3750282741461199E-2</v>
      </c>
      <c r="AZ22" s="16"/>
      <c r="BA22" s="16">
        <v>1.38121546961326E-2</v>
      </c>
      <c r="BB22" s="16">
        <v>2.1393643031784801E-2</v>
      </c>
      <c r="BC22" s="16"/>
      <c r="BD22" s="16">
        <v>3.1413612565445001E-3</v>
      </c>
      <c r="BE22" s="16">
        <v>2.4797219003476201E-2</v>
      </c>
      <c r="BF22" s="16"/>
      <c r="BG22" s="16">
        <v>6.7567567567567597E-3</v>
      </c>
      <c r="BH22" s="16">
        <v>2.17129071170084E-2</v>
      </c>
      <c r="BI22" s="16"/>
      <c r="BJ22" s="16">
        <v>9.6153846153846194E-3</v>
      </c>
      <c r="BK22" s="16">
        <v>2.2384847180370201E-2</v>
      </c>
      <c r="BL22" s="16"/>
      <c r="BM22" s="16">
        <v>1.26582278481013E-2</v>
      </c>
      <c r="BN22" s="16">
        <v>2.1538461538461499E-2</v>
      </c>
      <c r="BO22" s="16"/>
      <c r="BP22" s="16">
        <v>9.93377483443709E-3</v>
      </c>
      <c r="BQ22" s="16">
        <v>2.2288898414059202E-2</v>
      </c>
    </row>
    <row r="23" spans="2:69" x14ac:dyDescent="0.25">
      <c r="B23" s="17" t="s">
        <v>121</v>
      </c>
      <c r="C23" s="16">
        <v>2.75142314990512E-2</v>
      </c>
      <c r="D23" s="16">
        <v>3.2738095238095198E-2</v>
      </c>
      <c r="E23" s="16">
        <v>2.0746887966804999E-2</v>
      </c>
      <c r="F23" s="16">
        <v>2.9411764705882401E-2</v>
      </c>
      <c r="G23" s="16">
        <v>2.4709302325581401E-2</v>
      </c>
      <c r="H23" s="16">
        <v>2.5796661608497699E-2</v>
      </c>
      <c r="I23" s="16">
        <v>3.6569987389659497E-2</v>
      </c>
      <c r="J23" s="16">
        <v>1.5151515151515201E-2</v>
      </c>
      <c r="K23" s="16">
        <v>3.3613445378151301E-2</v>
      </c>
      <c r="L23" s="16">
        <v>1.7699115044247801E-2</v>
      </c>
      <c r="M23" s="16"/>
      <c r="N23" s="16">
        <v>4.81927710843374E-2</v>
      </c>
      <c r="O23" s="16">
        <v>3.6507936507936503E-2</v>
      </c>
      <c r="P23" s="16">
        <v>2.2429906542056101E-2</v>
      </c>
      <c r="Q23" s="16">
        <v>2.1167883211678801E-2</v>
      </c>
      <c r="R23" s="16"/>
      <c r="S23" s="16">
        <v>4.1825095057034203E-2</v>
      </c>
      <c r="T23" s="16">
        <v>2.8708133971291901E-2</v>
      </c>
      <c r="U23" s="16">
        <v>1.93965517241379E-2</v>
      </c>
      <c r="V23" s="16">
        <v>4.2448173741362297E-2</v>
      </c>
      <c r="W23" s="16">
        <v>1.6198704103671701E-2</v>
      </c>
      <c r="X23" s="16">
        <v>1.06796116504854E-2</v>
      </c>
      <c r="Y23" s="16">
        <v>2.53731343283582E-2</v>
      </c>
      <c r="Z23" s="16"/>
      <c r="AA23" s="16">
        <v>1.6686531585220502E-2</v>
      </c>
      <c r="AB23" s="16">
        <v>3.2572383073496698E-2</v>
      </c>
      <c r="AC23" s="16"/>
      <c r="AD23" s="16">
        <v>4.0425531914893599E-2</v>
      </c>
      <c r="AE23" s="16">
        <v>2.27979274611399E-2</v>
      </c>
      <c r="AF23" s="16"/>
      <c r="AG23" s="16">
        <v>3.4387351778656101E-2</v>
      </c>
      <c r="AH23" s="16">
        <v>2.1167883211678801E-2</v>
      </c>
      <c r="AI23" s="16"/>
      <c r="AJ23" s="16">
        <v>2.0875972165370401E-2</v>
      </c>
      <c r="AK23" s="16">
        <v>3.3250795896710303E-2</v>
      </c>
      <c r="AL23" s="16"/>
      <c r="AM23" s="16">
        <v>4.3613707165108997E-2</v>
      </c>
      <c r="AN23" s="16">
        <v>3.5143769968051103E-2</v>
      </c>
      <c r="AO23" s="16">
        <v>2.6950925181013701E-2</v>
      </c>
      <c r="AP23" s="16">
        <v>1.6736401673640201E-2</v>
      </c>
      <c r="AQ23" s="16"/>
      <c r="AR23" s="16">
        <v>8.8050314465408803E-3</v>
      </c>
      <c r="AS23" s="16">
        <v>3.5597826086956497E-2</v>
      </c>
      <c r="AT23" s="16"/>
      <c r="AU23" s="16">
        <v>1.2330456226880399E-3</v>
      </c>
      <c r="AV23" s="16">
        <v>3.2294236375869E-2</v>
      </c>
      <c r="AW23" s="16"/>
      <c r="AX23" s="16">
        <v>4.7114252061248498E-3</v>
      </c>
      <c r="AY23" s="16">
        <v>3.1893236824247898E-2</v>
      </c>
      <c r="AZ23" s="16"/>
      <c r="BA23" s="16">
        <v>2.7624309392265199E-2</v>
      </c>
      <c r="BB23" s="16">
        <v>2.75061124694377E-2</v>
      </c>
      <c r="BC23" s="16"/>
      <c r="BD23" s="16">
        <v>3.1413612565445001E-3</v>
      </c>
      <c r="BE23" s="16">
        <v>3.29084588644264E-2</v>
      </c>
      <c r="BF23" s="16"/>
      <c r="BG23" s="16">
        <v>1.0135135135135099E-2</v>
      </c>
      <c r="BH23" s="16">
        <v>2.8548451950140701E-2</v>
      </c>
      <c r="BI23" s="16"/>
      <c r="BJ23" s="16">
        <v>1.1217948717948701E-2</v>
      </c>
      <c r="BK23" s="16">
        <v>2.9702970297029702E-2</v>
      </c>
      <c r="BL23" s="16"/>
      <c r="BM23" s="16">
        <v>1.7721518987341801E-2</v>
      </c>
      <c r="BN23" s="16">
        <v>2.8307692307692301E-2</v>
      </c>
      <c r="BO23" s="16"/>
      <c r="BP23" s="16">
        <v>2.48344370860927E-2</v>
      </c>
      <c r="BQ23" s="16">
        <v>2.7861123017573899E-2</v>
      </c>
    </row>
    <row r="24" spans="2:69" ht="30" x14ac:dyDescent="0.25">
      <c r="B24" s="17" t="s">
        <v>122</v>
      </c>
      <c r="C24" s="16">
        <v>3.16888045540797E-2</v>
      </c>
      <c r="D24" s="16">
        <v>4.3154761904761897E-2</v>
      </c>
      <c r="E24" s="16">
        <v>4.9792531120331898E-2</v>
      </c>
      <c r="F24" s="16">
        <v>2.7863777089783302E-2</v>
      </c>
      <c r="G24" s="16">
        <v>2.0348837209302299E-2</v>
      </c>
      <c r="H24" s="16">
        <v>2.2003034901365699E-2</v>
      </c>
      <c r="I24" s="16">
        <v>3.6569987389659497E-2</v>
      </c>
      <c r="J24" s="16">
        <v>2.5252525252525301E-2</v>
      </c>
      <c r="K24" s="16">
        <v>2.5210084033613401E-2</v>
      </c>
      <c r="L24" s="16">
        <v>3.5398230088495602E-2</v>
      </c>
      <c r="M24" s="16"/>
      <c r="N24" s="16">
        <v>2.65060240963855E-2</v>
      </c>
      <c r="O24" s="16">
        <v>3.6507936507936503E-2</v>
      </c>
      <c r="P24" s="16">
        <v>2.7102803738317801E-2</v>
      </c>
      <c r="Q24" s="16">
        <v>3.3941605839416099E-2</v>
      </c>
      <c r="R24" s="16"/>
      <c r="S24" s="16">
        <v>3.04182509505703E-2</v>
      </c>
      <c r="T24" s="16">
        <v>2.8708133971291901E-2</v>
      </c>
      <c r="U24" s="16">
        <v>1.93965517241379E-2</v>
      </c>
      <c r="V24" s="16">
        <v>4.2448173741362297E-2</v>
      </c>
      <c r="W24" s="16">
        <v>3.2397408207343402E-2</v>
      </c>
      <c r="X24" s="16">
        <v>3.2038834951456298E-2</v>
      </c>
      <c r="Y24" s="16">
        <v>2.0895522388059699E-2</v>
      </c>
      <c r="Z24" s="16"/>
      <c r="AA24" s="16">
        <v>2.38379022646007E-2</v>
      </c>
      <c r="AB24" s="16">
        <v>3.5356347438752801E-2</v>
      </c>
      <c r="AC24" s="16"/>
      <c r="AD24" s="16">
        <v>5.0354609929077997E-2</v>
      </c>
      <c r="AE24" s="16">
        <v>2.4870466321243501E-2</v>
      </c>
      <c r="AF24" s="16"/>
      <c r="AG24" s="16">
        <v>2.9249011857707501E-2</v>
      </c>
      <c r="AH24" s="16">
        <v>3.3941605839416099E-2</v>
      </c>
      <c r="AI24" s="16"/>
      <c r="AJ24" s="16">
        <v>2.0466639377814198E-2</v>
      </c>
      <c r="AK24" s="16">
        <v>4.1386628935267102E-2</v>
      </c>
      <c r="AL24" s="16"/>
      <c r="AM24" s="16">
        <v>3.4267912772585701E-2</v>
      </c>
      <c r="AN24" s="16">
        <v>3.5942492012779603E-2</v>
      </c>
      <c r="AO24" s="16">
        <v>3.4191472244569601E-2</v>
      </c>
      <c r="AP24" s="16">
        <v>2.1757322175732199E-2</v>
      </c>
      <c r="AQ24" s="16"/>
      <c r="AR24" s="16">
        <v>1.0062893081761001E-2</v>
      </c>
      <c r="AS24" s="16">
        <v>4.1032608695652201E-2</v>
      </c>
      <c r="AT24" s="16"/>
      <c r="AU24" s="16">
        <v>6.1652281134402E-3</v>
      </c>
      <c r="AV24" s="16">
        <v>3.6331015922852698E-2</v>
      </c>
      <c r="AW24" s="16"/>
      <c r="AX24" s="16">
        <v>2.3557126030624301E-3</v>
      </c>
      <c r="AY24" s="16">
        <v>3.7321872879439E-2</v>
      </c>
      <c r="AZ24" s="16"/>
      <c r="BA24" s="16">
        <v>0.38950276243093901</v>
      </c>
      <c r="BB24" s="16">
        <v>5.2974735126324404E-3</v>
      </c>
      <c r="BC24" s="16"/>
      <c r="BD24" s="16">
        <v>8.3769633507853394E-3</v>
      </c>
      <c r="BE24" s="16">
        <v>3.6848203939745097E-2</v>
      </c>
      <c r="BF24" s="16"/>
      <c r="BG24" s="16">
        <v>6.7567567567567597E-3</v>
      </c>
      <c r="BH24" s="16">
        <v>3.3172496984318497E-2</v>
      </c>
      <c r="BI24" s="16"/>
      <c r="BJ24" s="16">
        <v>3.2051282051282098E-3</v>
      </c>
      <c r="BK24" s="16">
        <v>3.5514421007318102E-2</v>
      </c>
      <c r="BL24" s="16"/>
      <c r="BM24" s="16">
        <v>5.0632911392405099E-3</v>
      </c>
      <c r="BN24" s="16">
        <v>3.3846153846153797E-2</v>
      </c>
      <c r="BO24" s="16"/>
      <c r="BP24" s="16">
        <v>2.8145695364238402E-2</v>
      </c>
      <c r="BQ24" s="16">
        <v>3.2147449635662198E-2</v>
      </c>
    </row>
    <row r="25" spans="2:69" ht="30" x14ac:dyDescent="0.25">
      <c r="B25" s="17" t="s">
        <v>123</v>
      </c>
      <c r="C25" s="16">
        <v>2.5616698292220099E-2</v>
      </c>
      <c r="D25" s="16">
        <v>1.6369047619047599E-2</v>
      </c>
      <c r="E25" s="16">
        <v>2.4896265560166001E-2</v>
      </c>
      <c r="F25" s="16">
        <v>1.8575851393188899E-2</v>
      </c>
      <c r="G25" s="16">
        <v>1.16279069767442E-2</v>
      </c>
      <c r="H25" s="16">
        <v>3.71775417298938E-2</v>
      </c>
      <c r="I25" s="16">
        <v>3.1525851197982298E-2</v>
      </c>
      <c r="J25" s="16">
        <v>1.5151515151515201E-2</v>
      </c>
      <c r="K25" s="16">
        <v>3.3613445378151301E-2</v>
      </c>
      <c r="L25" s="16">
        <v>4.4247787610619503E-2</v>
      </c>
      <c r="M25" s="16"/>
      <c r="N25" s="16">
        <v>8.3132530120481898E-2</v>
      </c>
      <c r="O25" s="16">
        <v>4.1269841269841297E-2</v>
      </c>
      <c r="P25" s="16">
        <v>1.6822429906542102E-2</v>
      </c>
      <c r="Q25" s="16">
        <v>8.0291970802919693E-3</v>
      </c>
      <c r="R25" s="16"/>
      <c r="S25" s="16">
        <v>6.4638783269962002E-2</v>
      </c>
      <c r="T25" s="16">
        <v>2.6315789473684199E-2</v>
      </c>
      <c r="U25" s="16">
        <v>3.4482758620689703E-2</v>
      </c>
      <c r="V25" s="16">
        <v>3.45508390918065E-2</v>
      </c>
      <c r="W25" s="16">
        <v>9.7192224622030202E-3</v>
      </c>
      <c r="X25" s="16">
        <v>1.1650485436893201E-2</v>
      </c>
      <c r="Y25" s="16">
        <v>2.0895522388059699E-2</v>
      </c>
      <c r="Z25" s="16"/>
      <c r="AA25" s="16">
        <v>1.6090584028605501E-2</v>
      </c>
      <c r="AB25" s="16">
        <v>3.0066815144766099E-2</v>
      </c>
      <c r="AC25" s="16"/>
      <c r="AD25" s="16">
        <v>3.8297872340425497E-2</v>
      </c>
      <c r="AE25" s="16">
        <v>2.0984455958549201E-2</v>
      </c>
      <c r="AF25" s="16"/>
      <c r="AG25" s="16">
        <v>4.46640316205534E-2</v>
      </c>
      <c r="AH25" s="16">
        <v>8.0291970802919693E-3</v>
      </c>
      <c r="AI25" s="16"/>
      <c r="AJ25" s="16">
        <v>2.5378632828489602E-2</v>
      </c>
      <c r="AK25" s="16">
        <v>2.5822426600636699E-2</v>
      </c>
      <c r="AL25" s="16"/>
      <c r="AM25" s="16">
        <v>2.4922118380062301E-2</v>
      </c>
      <c r="AN25" s="16">
        <v>3.5143769968051103E-2</v>
      </c>
      <c r="AO25" s="16">
        <v>2.8962188254223701E-2</v>
      </c>
      <c r="AP25" s="16">
        <v>9.2050209205020907E-3</v>
      </c>
      <c r="AQ25" s="16"/>
      <c r="AR25" s="16">
        <v>1.1949685534591199E-2</v>
      </c>
      <c r="AS25" s="16">
        <v>3.1521739130434802E-2</v>
      </c>
      <c r="AT25" s="16"/>
      <c r="AU25" s="16">
        <v>2.46609124537608E-2</v>
      </c>
      <c r="AV25" s="16">
        <v>2.57905359946176E-2</v>
      </c>
      <c r="AW25" s="16"/>
      <c r="AX25" s="16">
        <v>3.53356890459364E-3</v>
      </c>
      <c r="AY25" s="16">
        <v>2.9857498303551201E-2</v>
      </c>
      <c r="AZ25" s="16"/>
      <c r="BA25" s="16">
        <v>2.7624309392265201E-3</v>
      </c>
      <c r="BB25" s="16">
        <v>2.7302363488182602E-2</v>
      </c>
      <c r="BC25" s="16"/>
      <c r="BD25" s="16">
        <v>2.0942408376963401E-3</v>
      </c>
      <c r="BE25" s="16">
        <v>3.0822711471610701E-2</v>
      </c>
      <c r="BF25" s="16"/>
      <c r="BG25" s="16">
        <v>0</v>
      </c>
      <c r="BH25" s="16">
        <v>2.7141133896260598E-2</v>
      </c>
      <c r="BI25" s="16"/>
      <c r="BJ25" s="16">
        <v>4.8076923076923097E-3</v>
      </c>
      <c r="BK25" s="16">
        <v>2.8411536805854499E-2</v>
      </c>
      <c r="BL25" s="16"/>
      <c r="BM25" s="16">
        <v>0.2</v>
      </c>
      <c r="BN25" s="16">
        <v>1.14871794871795E-2</v>
      </c>
      <c r="BO25" s="16"/>
      <c r="BP25" s="16">
        <v>3.3112582781456998E-2</v>
      </c>
      <c r="BQ25" s="16">
        <v>2.4646378054007701E-2</v>
      </c>
    </row>
    <row r="26" spans="2:69" x14ac:dyDescent="0.25">
      <c r="B26" s="17" t="s">
        <v>124</v>
      </c>
      <c r="C26" s="16">
        <v>5.29411764705882E-2</v>
      </c>
      <c r="D26" s="16">
        <v>3.8690476190476199E-2</v>
      </c>
      <c r="E26" s="16">
        <v>3.5961272475795301E-2</v>
      </c>
      <c r="F26" s="16">
        <v>4.1795665634674899E-2</v>
      </c>
      <c r="G26" s="16">
        <v>4.2151162790697701E-2</v>
      </c>
      <c r="H26" s="16">
        <v>7.3596358118361196E-2</v>
      </c>
      <c r="I26" s="16">
        <v>6.0529634300126103E-2</v>
      </c>
      <c r="J26" s="16">
        <v>6.5656565656565705E-2</v>
      </c>
      <c r="K26" s="16">
        <v>3.3613445378151301E-2</v>
      </c>
      <c r="L26" s="16">
        <v>7.9646017699115002E-2</v>
      </c>
      <c r="M26" s="16"/>
      <c r="N26" s="16">
        <v>0.126506024096386</v>
      </c>
      <c r="O26" s="16">
        <v>7.1428571428571397E-2</v>
      </c>
      <c r="P26" s="16">
        <v>4.3925233644859799E-2</v>
      </c>
      <c r="Q26" s="16">
        <v>2.99270072992701E-2</v>
      </c>
      <c r="R26" s="16"/>
      <c r="S26" s="16">
        <v>0.10836501901140699</v>
      </c>
      <c r="T26" s="16">
        <v>6.2200956937799E-2</v>
      </c>
      <c r="U26" s="16">
        <v>3.8793103448275898E-2</v>
      </c>
      <c r="V26" s="16">
        <v>5.5281342546890398E-2</v>
      </c>
      <c r="W26" s="16">
        <v>3.8876889848812102E-2</v>
      </c>
      <c r="X26" s="16">
        <v>3.5922330097087403E-2</v>
      </c>
      <c r="Y26" s="16">
        <v>3.8805970149253702E-2</v>
      </c>
      <c r="Z26" s="16"/>
      <c r="AA26" s="16">
        <v>2.9201430274135898E-2</v>
      </c>
      <c r="AB26" s="16">
        <v>6.4031180400890897E-2</v>
      </c>
      <c r="AC26" s="16"/>
      <c r="AD26" s="16">
        <v>6.8794326241134796E-2</v>
      </c>
      <c r="AE26" s="16">
        <v>4.7150259067357501E-2</v>
      </c>
      <c r="AF26" s="16"/>
      <c r="AG26" s="16">
        <v>7.7865612648221297E-2</v>
      </c>
      <c r="AH26" s="16">
        <v>2.99270072992701E-2</v>
      </c>
      <c r="AI26" s="16"/>
      <c r="AJ26" s="16">
        <v>5.2394596807204298E-2</v>
      </c>
      <c r="AK26" s="16">
        <v>5.3413512557481398E-2</v>
      </c>
      <c r="AL26" s="16"/>
      <c r="AM26" s="16">
        <v>0.127725856697819</v>
      </c>
      <c r="AN26" s="16">
        <v>7.9073482428115002E-2</v>
      </c>
      <c r="AO26" s="16">
        <v>4.3443282381335498E-2</v>
      </c>
      <c r="AP26" s="16">
        <v>2.5104602510460299E-2</v>
      </c>
      <c r="AQ26" s="16"/>
      <c r="AR26" s="16">
        <v>4.2767295597484302E-2</v>
      </c>
      <c r="AS26" s="16">
        <v>5.7336956521739098E-2</v>
      </c>
      <c r="AT26" s="16"/>
      <c r="AU26" s="16">
        <v>2.8360049321824898E-2</v>
      </c>
      <c r="AV26" s="16">
        <v>5.7411975779322701E-2</v>
      </c>
      <c r="AW26" s="16"/>
      <c r="AX26" s="16">
        <v>1.41342756183746E-2</v>
      </c>
      <c r="AY26" s="16">
        <v>6.0393576114001403E-2</v>
      </c>
      <c r="AZ26" s="16"/>
      <c r="BA26" s="16">
        <v>8.2872928176795594E-3</v>
      </c>
      <c r="BB26" s="16">
        <v>5.6234718826405898E-2</v>
      </c>
      <c r="BC26" s="16"/>
      <c r="BD26" s="16">
        <v>1.4659685863874301E-2</v>
      </c>
      <c r="BE26" s="16">
        <v>6.14136732329085E-2</v>
      </c>
      <c r="BF26" s="16"/>
      <c r="BG26" s="16">
        <v>4.72972972972973E-2</v>
      </c>
      <c r="BH26" s="16">
        <v>5.3277040611178099E-2</v>
      </c>
      <c r="BI26" s="16"/>
      <c r="BJ26" s="16">
        <v>3.8461538461538498E-2</v>
      </c>
      <c r="BK26" s="16">
        <v>5.4885923374946202E-2</v>
      </c>
      <c r="BL26" s="16"/>
      <c r="BM26" s="16">
        <v>3.0379746835442999E-2</v>
      </c>
      <c r="BN26" s="16">
        <v>5.4769230769230799E-2</v>
      </c>
      <c r="BO26" s="16"/>
      <c r="BP26" s="16">
        <v>4.3046357615894003E-2</v>
      </c>
      <c r="BQ26" s="16">
        <v>5.4222031718817003E-2</v>
      </c>
    </row>
    <row r="27" spans="2:69" x14ac:dyDescent="0.25">
      <c r="B27" s="17" t="s">
        <v>90</v>
      </c>
      <c r="C27" s="18">
        <v>4.4971537001897502E-2</v>
      </c>
      <c r="D27" s="18">
        <v>3.2738095238095198E-2</v>
      </c>
      <c r="E27" s="18">
        <v>3.3195020746888002E-2</v>
      </c>
      <c r="F27" s="18">
        <v>5.7275541795665602E-2</v>
      </c>
      <c r="G27" s="18">
        <v>3.6337209302325597E-2</v>
      </c>
      <c r="H27" s="18">
        <v>5.6145675265553897E-2</v>
      </c>
      <c r="I27" s="18">
        <v>4.91803278688525E-2</v>
      </c>
      <c r="J27" s="18">
        <v>5.5555555555555601E-2</v>
      </c>
      <c r="K27" s="18">
        <v>2.5210084033613401E-2</v>
      </c>
      <c r="L27" s="18">
        <v>1.7699115044247801E-2</v>
      </c>
      <c r="M27" s="18"/>
      <c r="N27" s="18">
        <v>8.0722891566265095E-2</v>
      </c>
      <c r="O27" s="18">
        <v>7.3015873015873006E-2</v>
      </c>
      <c r="P27" s="18">
        <v>3.4579439252336398E-2</v>
      </c>
      <c r="Q27" s="18">
        <v>3.1751824817518197E-2</v>
      </c>
      <c r="R27" s="18"/>
      <c r="S27" s="18">
        <v>6.0836501901140698E-2</v>
      </c>
      <c r="T27" s="18">
        <v>5.50239234449761E-2</v>
      </c>
      <c r="U27" s="18">
        <v>4.31034482758621E-2</v>
      </c>
      <c r="V27" s="18">
        <v>4.6396841066140199E-2</v>
      </c>
      <c r="W27" s="18">
        <v>3.77969762419006E-2</v>
      </c>
      <c r="X27" s="18">
        <v>3.4951456310679599E-2</v>
      </c>
      <c r="Y27" s="18">
        <v>4.7761194029850698E-2</v>
      </c>
      <c r="Z27" s="18"/>
      <c r="AA27" s="18">
        <v>3.2181168057211003E-2</v>
      </c>
      <c r="AB27" s="18">
        <v>5.09465478841871E-2</v>
      </c>
      <c r="AC27" s="18"/>
      <c r="AD27" s="18">
        <v>6.3120567375886505E-2</v>
      </c>
      <c r="AE27" s="18">
        <v>3.8341968911917101E-2</v>
      </c>
      <c r="AF27" s="18"/>
      <c r="AG27" s="18">
        <v>5.9288537549407098E-2</v>
      </c>
      <c r="AH27" s="18">
        <v>3.1751824817518197E-2</v>
      </c>
      <c r="AI27" s="18"/>
      <c r="AJ27" s="18">
        <v>3.8067949242734302E-2</v>
      </c>
      <c r="AK27" s="18">
        <v>5.09373894587902E-2</v>
      </c>
      <c r="AL27" s="18"/>
      <c r="AM27" s="18">
        <v>7.7881619937694699E-2</v>
      </c>
      <c r="AN27" s="18">
        <v>6.1501597444089499E-2</v>
      </c>
      <c r="AO27" s="18">
        <v>4.0225261464199497E-2</v>
      </c>
      <c r="AP27" s="18">
        <v>2.8451882845188299E-2</v>
      </c>
      <c r="AQ27" s="18"/>
      <c r="AR27" s="18">
        <v>3.2704402515723298E-2</v>
      </c>
      <c r="AS27" s="18">
        <v>5.0271739130434798E-2</v>
      </c>
      <c r="AT27" s="18"/>
      <c r="AU27" s="18">
        <v>3.0826140567201E-2</v>
      </c>
      <c r="AV27" s="18">
        <v>4.7544292442251598E-2</v>
      </c>
      <c r="AW27" s="18"/>
      <c r="AX27" s="18">
        <v>1.8845700824499399E-2</v>
      </c>
      <c r="AY27" s="18">
        <v>4.9988690341551699E-2</v>
      </c>
      <c r="AZ27" s="18"/>
      <c r="BA27" s="18">
        <v>2.4861878453038701E-2</v>
      </c>
      <c r="BB27" s="18">
        <v>4.6454767726161403E-2</v>
      </c>
      <c r="BC27" s="18"/>
      <c r="BD27" s="18">
        <v>3.1413612565444997E-2</v>
      </c>
      <c r="BE27" s="18">
        <v>4.7972190034762503E-2</v>
      </c>
      <c r="BF27" s="18"/>
      <c r="BG27" s="18">
        <v>5.7432432432432401E-2</v>
      </c>
      <c r="BH27" s="18">
        <v>4.4229995979091302E-2</v>
      </c>
      <c r="BI27" s="18"/>
      <c r="BJ27" s="18">
        <v>2.8846153846153799E-2</v>
      </c>
      <c r="BK27" s="18">
        <v>4.7137322427895E-2</v>
      </c>
      <c r="BL27" s="18"/>
      <c r="BM27" s="18">
        <v>3.29113924050633E-2</v>
      </c>
      <c r="BN27" s="18">
        <v>4.5948717948718E-2</v>
      </c>
      <c r="BO27" s="18"/>
      <c r="BP27" s="18">
        <v>4.8013245033112599E-2</v>
      </c>
      <c r="BQ27" s="18">
        <v>4.4577796828118299E-2</v>
      </c>
    </row>
    <row r="28" spans="2:69" x14ac:dyDescent="0.25">
      <c r="B28" s="15"/>
    </row>
    <row r="29" spans="2:69" x14ac:dyDescent="0.25">
      <c r="B29" t="s">
        <v>71</v>
      </c>
    </row>
    <row r="30" spans="2:69" x14ac:dyDescent="0.25">
      <c r="B30" t="s">
        <v>72</v>
      </c>
    </row>
    <row r="32" spans="2:69" x14ac:dyDescent="0.25">
      <c r="B32"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Q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132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126</v>
      </c>
      <c r="C8" s="16">
        <v>1.3472485768500899E-2</v>
      </c>
      <c r="D8" s="16">
        <v>1.0416666666666701E-2</v>
      </c>
      <c r="E8" s="16">
        <v>1.9363762102351301E-2</v>
      </c>
      <c r="F8" s="16">
        <v>1.3931888544891601E-2</v>
      </c>
      <c r="G8" s="16">
        <v>5.8139534883720903E-3</v>
      </c>
      <c r="H8" s="16">
        <v>1.9726858877086501E-2</v>
      </c>
      <c r="I8" s="16">
        <v>1.0088272383354401E-2</v>
      </c>
      <c r="J8" s="16">
        <v>5.0505050505050501E-3</v>
      </c>
      <c r="K8" s="16">
        <v>1.6806722689075598E-2</v>
      </c>
      <c r="L8" s="16">
        <v>0</v>
      </c>
      <c r="M8" s="16"/>
      <c r="N8" s="16">
        <v>5.3012048192771097E-2</v>
      </c>
      <c r="O8" s="16">
        <v>1.4285714285714299E-2</v>
      </c>
      <c r="P8" s="16">
        <v>5.60747663551402E-3</v>
      </c>
      <c r="Q8" s="16">
        <v>4.3795620437956199E-3</v>
      </c>
      <c r="R8" s="16"/>
      <c r="S8" s="16">
        <v>0.13498098859315599</v>
      </c>
      <c r="T8" s="16">
        <v>0</v>
      </c>
      <c r="U8" s="16">
        <v>0</v>
      </c>
      <c r="V8" s="16">
        <v>0</v>
      </c>
      <c r="W8" s="16">
        <v>0</v>
      </c>
      <c r="X8" s="16">
        <v>0</v>
      </c>
      <c r="Y8" s="16">
        <v>0</v>
      </c>
      <c r="Z8" s="16"/>
      <c r="AA8" s="16">
        <v>8.3432657926102508E-3</v>
      </c>
      <c r="AB8" s="16">
        <v>1.58685968819599E-2</v>
      </c>
      <c r="AC8" s="16"/>
      <c r="AD8" s="16">
        <v>1.9858156028368799E-2</v>
      </c>
      <c r="AE8" s="16">
        <v>1.1139896373057E-2</v>
      </c>
      <c r="AF8" s="16"/>
      <c r="AG8" s="16">
        <v>2.3320158102766799E-2</v>
      </c>
      <c r="AH8" s="16">
        <v>4.3795620437956199E-3</v>
      </c>
      <c r="AI8" s="16"/>
      <c r="AJ8" s="16">
        <v>1.0642652476463401E-2</v>
      </c>
      <c r="AK8" s="16">
        <v>1.5917934205871901E-2</v>
      </c>
      <c r="AL8" s="16"/>
      <c r="AM8" s="16">
        <v>4.3613707165108997E-2</v>
      </c>
      <c r="AN8" s="16">
        <v>2.71565495207668E-2</v>
      </c>
      <c r="AO8" s="16">
        <v>4.4247787610619503E-3</v>
      </c>
      <c r="AP8" s="16">
        <v>1.00418410041841E-2</v>
      </c>
      <c r="AQ8" s="16"/>
      <c r="AR8" s="16">
        <v>8.1761006289308193E-3</v>
      </c>
      <c r="AS8" s="16">
        <v>1.5760869565217401E-2</v>
      </c>
      <c r="AT8" s="16"/>
      <c r="AU8" s="16">
        <v>2.46609124537608E-2</v>
      </c>
      <c r="AV8" s="16">
        <v>1.14375420497869E-2</v>
      </c>
      <c r="AW8" s="16"/>
      <c r="AX8" s="16">
        <v>8.2449941107184902E-3</v>
      </c>
      <c r="AY8" s="16">
        <v>1.4476362813842999E-2</v>
      </c>
      <c r="AZ8" s="16"/>
      <c r="BA8" s="16">
        <v>1.93370165745856E-2</v>
      </c>
      <c r="BB8" s="16">
        <v>1.3039934800325999E-2</v>
      </c>
      <c r="BC8" s="16"/>
      <c r="BD8" s="16">
        <v>8.3769633507853394E-3</v>
      </c>
      <c r="BE8" s="16">
        <v>1.4600231749710301E-2</v>
      </c>
      <c r="BF8" s="16"/>
      <c r="BG8" s="16">
        <v>2.0270270270270299E-2</v>
      </c>
      <c r="BH8" s="16">
        <v>1.3067953357458801E-2</v>
      </c>
      <c r="BI8" s="16"/>
      <c r="BJ8" s="16">
        <v>1.1217948717948701E-2</v>
      </c>
      <c r="BK8" s="16">
        <v>1.3775290572535501E-2</v>
      </c>
      <c r="BL8" s="16"/>
      <c r="BM8" s="16">
        <v>3.29113924050633E-2</v>
      </c>
      <c r="BN8" s="16">
        <v>1.18974358974359E-2</v>
      </c>
      <c r="BO8" s="16"/>
      <c r="BP8" s="16">
        <v>1.4900662251655599E-2</v>
      </c>
      <c r="BQ8" s="16">
        <v>1.32876125160737E-2</v>
      </c>
    </row>
    <row r="9" spans="2:69" x14ac:dyDescent="0.25">
      <c r="B9" s="17" t="s">
        <v>127</v>
      </c>
      <c r="C9" s="16">
        <v>2.59962049335863E-2</v>
      </c>
      <c r="D9" s="16">
        <v>1.33928571428571E-2</v>
      </c>
      <c r="E9" s="16">
        <v>1.7980636237897599E-2</v>
      </c>
      <c r="F9" s="16">
        <v>2.7863777089783302E-2</v>
      </c>
      <c r="G9" s="16">
        <v>1.30813953488372E-2</v>
      </c>
      <c r="H9" s="16">
        <v>4.47647951441578E-2</v>
      </c>
      <c r="I9" s="16">
        <v>2.6481715006305199E-2</v>
      </c>
      <c r="J9" s="16">
        <v>2.02020202020202E-2</v>
      </c>
      <c r="K9" s="16">
        <v>1.6806722689075598E-2</v>
      </c>
      <c r="L9" s="16">
        <v>1.7699115044247801E-2</v>
      </c>
      <c r="M9" s="16"/>
      <c r="N9" s="16">
        <v>8.7951807228915699E-2</v>
      </c>
      <c r="O9" s="16">
        <v>4.2857142857142899E-2</v>
      </c>
      <c r="P9" s="16">
        <v>1.4018691588785E-2</v>
      </c>
      <c r="Q9" s="16">
        <v>8.0291970802919693E-3</v>
      </c>
      <c r="R9" s="16"/>
      <c r="S9" s="16">
        <v>0.26045627376425901</v>
      </c>
      <c r="T9" s="16">
        <v>0</v>
      </c>
      <c r="U9" s="16">
        <v>0</v>
      </c>
      <c r="V9" s="16">
        <v>0</v>
      </c>
      <c r="W9" s="16">
        <v>0</v>
      </c>
      <c r="X9" s="16">
        <v>0</v>
      </c>
      <c r="Y9" s="16">
        <v>0</v>
      </c>
      <c r="Z9" s="16"/>
      <c r="AA9" s="16">
        <v>1.9070321811680599E-2</v>
      </c>
      <c r="AB9" s="16">
        <v>2.92316258351893E-2</v>
      </c>
      <c r="AC9" s="16"/>
      <c r="AD9" s="16">
        <v>3.9007092198581603E-2</v>
      </c>
      <c r="AE9" s="16">
        <v>2.1243523316062201E-2</v>
      </c>
      <c r="AF9" s="16"/>
      <c r="AG9" s="16">
        <v>4.5454545454545497E-2</v>
      </c>
      <c r="AH9" s="16">
        <v>8.0291970802919693E-3</v>
      </c>
      <c r="AI9" s="16"/>
      <c r="AJ9" s="16">
        <v>1.9238641015145299E-2</v>
      </c>
      <c r="AK9" s="16">
        <v>3.1835868411743899E-2</v>
      </c>
      <c r="AL9" s="16"/>
      <c r="AM9" s="16">
        <v>6.2305295950155798E-2</v>
      </c>
      <c r="AN9" s="16">
        <v>4.4728434504792303E-2</v>
      </c>
      <c r="AO9" s="16">
        <v>1.8905872888173799E-2</v>
      </c>
      <c r="AP9" s="16">
        <v>1.17154811715481E-2</v>
      </c>
      <c r="AQ9" s="16"/>
      <c r="AR9" s="16">
        <v>1.38364779874214E-2</v>
      </c>
      <c r="AS9" s="16">
        <v>3.125E-2</v>
      </c>
      <c r="AT9" s="16"/>
      <c r="AU9" s="16">
        <v>3.69913686806412E-2</v>
      </c>
      <c r="AV9" s="16">
        <v>2.3996411751513801E-2</v>
      </c>
      <c r="AW9" s="16"/>
      <c r="AX9" s="16">
        <v>1.29564193168433E-2</v>
      </c>
      <c r="AY9" s="16">
        <v>2.8500339289753401E-2</v>
      </c>
      <c r="AZ9" s="16"/>
      <c r="BA9" s="16">
        <v>3.3149171270718203E-2</v>
      </c>
      <c r="BB9" s="16">
        <v>2.5468622656886701E-2</v>
      </c>
      <c r="BC9" s="16"/>
      <c r="BD9" s="16">
        <v>2.5130890052356001E-2</v>
      </c>
      <c r="BE9" s="16">
        <v>2.6187717265353402E-2</v>
      </c>
      <c r="BF9" s="16"/>
      <c r="BG9" s="16">
        <v>3.37837837837838E-2</v>
      </c>
      <c r="BH9" s="16">
        <v>2.55327704061118E-2</v>
      </c>
      <c r="BI9" s="16"/>
      <c r="BJ9" s="16">
        <v>1.9230769230769201E-2</v>
      </c>
      <c r="BK9" s="16">
        <v>2.6904864399483398E-2</v>
      </c>
      <c r="BL9" s="16"/>
      <c r="BM9" s="16">
        <v>2.53164556962025E-2</v>
      </c>
      <c r="BN9" s="16">
        <v>2.6051282051282099E-2</v>
      </c>
      <c r="BO9" s="16"/>
      <c r="BP9" s="16">
        <v>3.6423841059602599E-2</v>
      </c>
      <c r="BQ9" s="16">
        <v>2.4646378054007701E-2</v>
      </c>
    </row>
    <row r="10" spans="2:69" x14ac:dyDescent="0.25">
      <c r="B10" s="17" t="s">
        <v>128</v>
      </c>
      <c r="C10" s="16">
        <v>6.0341555977229601E-2</v>
      </c>
      <c r="D10" s="16">
        <v>4.4642857142857102E-2</v>
      </c>
      <c r="E10" s="16">
        <v>3.8727524204702601E-2</v>
      </c>
      <c r="F10" s="16">
        <v>6.8111455108359101E-2</v>
      </c>
      <c r="G10" s="16">
        <v>3.6337209302325597E-2</v>
      </c>
      <c r="H10" s="16">
        <v>8.4977238239757197E-2</v>
      </c>
      <c r="I10" s="16">
        <v>7.1878940731399693E-2</v>
      </c>
      <c r="J10" s="16">
        <v>6.5656565656565705E-2</v>
      </c>
      <c r="K10" s="16">
        <v>2.5210084033613401E-2</v>
      </c>
      <c r="L10" s="16">
        <v>5.3097345132743397E-2</v>
      </c>
      <c r="M10" s="16"/>
      <c r="N10" s="16">
        <v>0.11084337349397599</v>
      </c>
      <c r="O10" s="16">
        <v>8.8888888888888906E-2</v>
      </c>
      <c r="P10" s="16">
        <v>6.4485981308411197E-2</v>
      </c>
      <c r="Q10" s="16">
        <v>3.6861313868613098E-2</v>
      </c>
      <c r="R10" s="16"/>
      <c r="S10" s="16">
        <v>0.60456273764258595</v>
      </c>
      <c r="T10" s="16">
        <v>0</v>
      </c>
      <c r="U10" s="16">
        <v>0</v>
      </c>
      <c r="V10" s="16">
        <v>0</v>
      </c>
      <c r="W10" s="16">
        <v>0</v>
      </c>
      <c r="X10" s="16">
        <v>0</v>
      </c>
      <c r="Y10" s="16">
        <v>0</v>
      </c>
      <c r="Z10" s="16"/>
      <c r="AA10" s="16">
        <v>4.2908224076281302E-2</v>
      </c>
      <c r="AB10" s="16">
        <v>6.8485523385300701E-2</v>
      </c>
      <c r="AC10" s="16"/>
      <c r="AD10" s="16">
        <v>7.1631205673758899E-2</v>
      </c>
      <c r="AE10" s="16">
        <v>5.6217616580310902E-2</v>
      </c>
      <c r="AF10" s="16"/>
      <c r="AG10" s="16">
        <v>8.5770750988142297E-2</v>
      </c>
      <c r="AH10" s="16">
        <v>3.6861313868613098E-2</v>
      </c>
      <c r="AI10" s="16"/>
      <c r="AJ10" s="16">
        <v>4.7891936144085101E-2</v>
      </c>
      <c r="AK10" s="16">
        <v>7.1100106119561399E-2</v>
      </c>
      <c r="AL10" s="16"/>
      <c r="AM10" s="16">
        <v>0.105919003115265</v>
      </c>
      <c r="AN10" s="16">
        <v>7.3482428115015999E-2</v>
      </c>
      <c r="AO10" s="16">
        <v>5.9131134352373299E-2</v>
      </c>
      <c r="AP10" s="16">
        <v>3.5146443514644403E-2</v>
      </c>
      <c r="AQ10" s="16"/>
      <c r="AR10" s="16">
        <v>4.7798742138364797E-2</v>
      </c>
      <c r="AS10" s="16">
        <v>6.57608695652174E-2</v>
      </c>
      <c r="AT10" s="16"/>
      <c r="AU10" s="16">
        <v>8.1381011097410597E-2</v>
      </c>
      <c r="AV10" s="16">
        <v>5.6514913657770803E-2</v>
      </c>
      <c r="AW10" s="16"/>
      <c r="AX10" s="16">
        <v>4.47585394581861E-2</v>
      </c>
      <c r="AY10" s="16">
        <v>6.3334087310563197E-2</v>
      </c>
      <c r="AZ10" s="16"/>
      <c r="BA10" s="16">
        <v>5.24861878453039E-2</v>
      </c>
      <c r="BB10" s="16">
        <v>6.0920945395272999E-2</v>
      </c>
      <c r="BC10" s="16"/>
      <c r="BD10" s="16">
        <v>5.6544502617801001E-2</v>
      </c>
      <c r="BE10" s="16">
        <v>6.1181923522595598E-2</v>
      </c>
      <c r="BF10" s="16"/>
      <c r="BG10" s="16">
        <v>5.4054054054054099E-2</v>
      </c>
      <c r="BH10" s="16">
        <v>6.0715721753116202E-2</v>
      </c>
      <c r="BI10" s="16"/>
      <c r="BJ10" s="16">
        <v>3.6858974358974401E-2</v>
      </c>
      <c r="BK10" s="16">
        <v>6.3495479982780906E-2</v>
      </c>
      <c r="BL10" s="16"/>
      <c r="BM10" s="16">
        <v>4.8101265822784803E-2</v>
      </c>
      <c r="BN10" s="16">
        <v>6.1333333333333302E-2</v>
      </c>
      <c r="BO10" s="16"/>
      <c r="BP10" s="16">
        <v>6.7880794701986796E-2</v>
      </c>
      <c r="BQ10" s="16">
        <v>5.93656236605229E-2</v>
      </c>
    </row>
    <row r="11" spans="2:69" x14ac:dyDescent="0.25">
      <c r="B11" s="17" t="s">
        <v>32</v>
      </c>
      <c r="C11" s="16">
        <v>7.9316888045540795E-2</v>
      </c>
      <c r="D11" s="16">
        <v>3.8690476190476199E-2</v>
      </c>
      <c r="E11" s="16">
        <v>8.0221300138312607E-2</v>
      </c>
      <c r="F11" s="16">
        <v>0.103715170278638</v>
      </c>
      <c r="G11" s="16">
        <v>7.4127906976744207E-2</v>
      </c>
      <c r="H11" s="16">
        <v>7.8148710166919599E-2</v>
      </c>
      <c r="I11" s="16">
        <v>0.112232030264817</v>
      </c>
      <c r="J11" s="16">
        <v>6.5656565656565705E-2</v>
      </c>
      <c r="K11" s="16">
        <v>6.7226890756302504E-2</v>
      </c>
      <c r="L11" s="16">
        <v>2.6548672566371698E-2</v>
      </c>
      <c r="M11" s="16"/>
      <c r="N11" s="16">
        <v>7.7108433734939794E-2</v>
      </c>
      <c r="O11" s="16">
        <v>8.5714285714285701E-2</v>
      </c>
      <c r="P11" s="16">
        <v>0.111214953271028</v>
      </c>
      <c r="Q11" s="16">
        <v>6.60583941605839E-2</v>
      </c>
      <c r="R11" s="16"/>
      <c r="S11" s="16">
        <v>0</v>
      </c>
      <c r="T11" s="16">
        <v>1</v>
      </c>
      <c r="U11" s="16">
        <v>0</v>
      </c>
      <c r="V11" s="16">
        <v>0</v>
      </c>
      <c r="W11" s="16">
        <v>0</v>
      </c>
      <c r="X11" s="16">
        <v>0</v>
      </c>
      <c r="Y11" s="16">
        <v>0</v>
      </c>
      <c r="Z11" s="16"/>
      <c r="AA11" s="16">
        <v>6.9725864123957093E-2</v>
      </c>
      <c r="AB11" s="16">
        <v>8.3797327394209406E-2</v>
      </c>
      <c r="AC11" s="16"/>
      <c r="AD11" s="16">
        <v>7.1631205673758899E-2</v>
      </c>
      <c r="AE11" s="16">
        <v>8.2124352331606199E-2</v>
      </c>
      <c r="AF11" s="16"/>
      <c r="AG11" s="16">
        <v>9.36758893280632E-2</v>
      </c>
      <c r="AH11" s="16">
        <v>6.60583941605839E-2</v>
      </c>
      <c r="AI11" s="16"/>
      <c r="AJ11" s="16">
        <v>6.6721244371674204E-2</v>
      </c>
      <c r="AK11" s="16">
        <v>9.0201627166607706E-2</v>
      </c>
      <c r="AL11" s="16"/>
      <c r="AM11" s="16">
        <v>6.8535825545171306E-2</v>
      </c>
      <c r="AN11" s="16">
        <v>8.7060702875399396E-2</v>
      </c>
      <c r="AO11" s="16">
        <v>8.5277554304102998E-2</v>
      </c>
      <c r="AP11" s="16">
        <v>6.2761506276150597E-2</v>
      </c>
      <c r="AQ11" s="16"/>
      <c r="AR11" s="16">
        <v>7.1698113207547196E-2</v>
      </c>
      <c r="AS11" s="16">
        <v>8.2608695652173894E-2</v>
      </c>
      <c r="AT11" s="16"/>
      <c r="AU11" s="16">
        <v>7.6448828606658401E-2</v>
      </c>
      <c r="AV11" s="16">
        <v>7.9838528818120702E-2</v>
      </c>
      <c r="AW11" s="16"/>
      <c r="AX11" s="16">
        <v>7.1849234393404002E-2</v>
      </c>
      <c r="AY11" s="16">
        <v>8.0750961320968095E-2</v>
      </c>
      <c r="AZ11" s="16"/>
      <c r="BA11" s="16">
        <v>8.5635359116022103E-2</v>
      </c>
      <c r="BB11" s="16">
        <v>7.8850855745721302E-2</v>
      </c>
      <c r="BC11" s="16"/>
      <c r="BD11" s="16">
        <v>8.5863874345549707E-2</v>
      </c>
      <c r="BE11" s="16">
        <v>7.7867902665121697E-2</v>
      </c>
      <c r="BF11" s="16"/>
      <c r="BG11" s="16">
        <v>0.111486486486486</v>
      </c>
      <c r="BH11" s="16">
        <v>7.7402492963409703E-2</v>
      </c>
      <c r="BI11" s="16"/>
      <c r="BJ11" s="16">
        <v>6.4102564102564097E-2</v>
      </c>
      <c r="BK11" s="16">
        <v>8.1360309944037895E-2</v>
      </c>
      <c r="BL11" s="16"/>
      <c r="BM11" s="16">
        <v>7.8481012658227794E-2</v>
      </c>
      <c r="BN11" s="16">
        <v>7.9384615384615401E-2</v>
      </c>
      <c r="BO11" s="16"/>
      <c r="BP11" s="16">
        <v>9.27152317880795E-2</v>
      </c>
      <c r="BQ11" s="16">
        <v>7.7582511787398195E-2</v>
      </c>
    </row>
    <row r="12" spans="2:69" x14ac:dyDescent="0.25">
      <c r="B12" s="17" t="s">
        <v>33</v>
      </c>
      <c r="C12" s="16">
        <v>8.8045540796963903E-2</v>
      </c>
      <c r="D12" s="16">
        <v>9.2261904761904795E-2</v>
      </c>
      <c r="E12" s="16">
        <v>0.103734439834025</v>
      </c>
      <c r="F12" s="16">
        <v>0.10061919504644</v>
      </c>
      <c r="G12" s="16">
        <v>8.57558139534884E-2</v>
      </c>
      <c r="H12" s="16">
        <v>7.6631259484066794E-2</v>
      </c>
      <c r="I12" s="16">
        <v>8.9533417402269902E-2</v>
      </c>
      <c r="J12" s="16">
        <v>6.5656565656565705E-2</v>
      </c>
      <c r="K12" s="16">
        <v>4.20168067226891E-2</v>
      </c>
      <c r="L12" s="16">
        <v>0.11504424778761101</v>
      </c>
      <c r="M12" s="16"/>
      <c r="N12" s="16">
        <v>5.78313253012048E-2</v>
      </c>
      <c r="O12" s="16">
        <v>8.5714285714285701E-2</v>
      </c>
      <c r="P12" s="16">
        <v>0.10093457943925201</v>
      </c>
      <c r="Q12" s="16">
        <v>9.27007299270073E-2</v>
      </c>
      <c r="R12" s="16"/>
      <c r="S12" s="16">
        <v>0</v>
      </c>
      <c r="T12" s="16">
        <v>0</v>
      </c>
      <c r="U12" s="16">
        <v>1</v>
      </c>
      <c r="V12" s="16">
        <v>0</v>
      </c>
      <c r="W12" s="16">
        <v>0</v>
      </c>
      <c r="X12" s="16">
        <v>0</v>
      </c>
      <c r="Y12" s="16">
        <v>0</v>
      </c>
      <c r="Z12" s="16"/>
      <c r="AA12" s="16">
        <v>8.7008343265792598E-2</v>
      </c>
      <c r="AB12" s="16">
        <v>8.8530066815144803E-2</v>
      </c>
      <c r="AC12" s="16"/>
      <c r="AD12" s="16">
        <v>8.4397163120567401E-2</v>
      </c>
      <c r="AE12" s="16">
        <v>8.9378238341968896E-2</v>
      </c>
      <c r="AF12" s="16"/>
      <c r="AG12" s="16">
        <v>8.3003952569169995E-2</v>
      </c>
      <c r="AH12" s="16">
        <v>9.27007299270073E-2</v>
      </c>
      <c r="AI12" s="16"/>
      <c r="AJ12" s="16">
        <v>7.6954564060581293E-2</v>
      </c>
      <c r="AK12" s="16">
        <v>9.7629996462681307E-2</v>
      </c>
      <c r="AL12" s="16"/>
      <c r="AM12" s="16">
        <v>4.3613707165108997E-2</v>
      </c>
      <c r="AN12" s="16">
        <v>7.9872204472843406E-2</v>
      </c>
      <c r="AO12" s="16">
        <v>9.6540627514078797E-2</v>
      </c>
      <c r="AP12" s="16">
        <v>9.1213389121338903E-2</v>
      </c>
      <c r="AQ12" s="16"/>
      <c r="AR12" s="16">
        <v>9.1194968553459099E-2</v>
      </c>
      <c r="AS12" s="16">
        <v>8.6684782608695707E-2</v>
      </c>
      <c r="AT12" s="16"/>
      <c r="AU12" s="16">
        <v>7.1516646115906302E-2</v>
      </c>
      <c r="AV12" s="16">
        <v>9.1051805337519595E-2</v>
      </c>
      <c r="AW12" s="16"/>
      <c r="AX12" s="16">
        <v>8.95170789163722E-2</v>
      </c>
      <c r="AY12" s="16">
        <v>8.7762949558923303E-2</v>
      </c>
      <c r="AZ12" s="16"/>
      <c r="BA12" s="16">
        <v>7.7348066298342497E-2</v>
      </c>
      <c r="BB12" s="16">
        <v>8.8834555827220898E-2</v>
      </c>
      <c r="BC12" s="16"/>
      <c r="BD12" s="16">
        <v>0.100523560209424</v>
      </c>
      <c r="BE12" s="16">
        <v>8.5283893395133301E-2</v>
      </c>
      <c r="BF12" s="16"/>
      <c r="BG12" s="16">
        <v>0.11824324324324299</v>
      </c>
      <c r="BH12" s="16">
        <v>8.6248492159228002E-2</v>
      </c>
      <c r="BI12" s="16"/>
      <c r="BJ12" s="16">
        <v>0.104166666666667</v>
      </c>
      <c r="BK12" s="16">
        <v>8.5880327163151096E-2</v>
      </c>
      <c r="BL12" s="16"/>
      <c r="BM12" s="16">
        <v>9.11392405063291E-2</v>
      </c>
      <c r="BN12" s="16">
        <v>8.7794871794871804E-2</v>
      </c>
      <c r="BO12" s="16"/>
      <c r="BP12" s="16">
        <v>8.1125827814569507E-2</v>
      </c>
      <c r="BQ12" s="16">
        <v>8.8941277325332205E-2</v>
      </c>
    </row>
    <row r="13" spans="2:69" x14ac:dyDescent="0.25">
      <c r="B13" s="17" t="s">
        <v>34</v>
      </c>
      <c r="C13" s="16">
        <v>0.192220113851992</v>
      </c>
      <c r="D13" s="16">
        <v>0.14583333333333301</v>
      </c>
      <c r="E13" s="16">
        <v>0.183955739972337</v>
      </c>
      <c r="F13" s="16">
        <v>0.215170278637771</v>
      </c>
      <c r="G13" s="16">
        <v>0.186046511627907</v>
      </c>
      <c r="H13" s="16">
        <v>0.22230652503793599</v>
      </c>
      <c r="I13" s="16">
        <v>0.19293820933165201</v>
      </c>
      <c r="J13" s="16">
        <v>0.10101010101010099</v>
      </c>
      <c r="K13" s="16">
        <v>0.109243697478992</v>
      </c>
      <c r="L13" s="16">
        <v>0.31858407079646001</v>
      </c>
      <c r="M13" s="16"/>
      <c r="N13" s="16">
        <v>0.30722891566265098</v>
      </c>
      <c r="O13" s="16">
        <v>0.241269841269841</v>
      </c>
      <c r="P13" s="16">
        <v>0.17289719626168201</v>
      </c>
      <c r="Q13" s="16">
        <v>0.15364963503649601</v>
      </c>
      <c r="R13" s="16"/>
      <c r="S13" s="16">
        <v>0</v>
      </c>
      <c r="T13" s="16">
        <v>0</v>
      </c>
      <c r="U13" s="16">
        <v>0</v>
      </c>
      <c r="V13" s="16">
        <v>1</v>
      </c>
      <c r="W13" s="16">
        <v>0</v>
      </c>
      <c r="X13" s="16">
        <v>0</v>
      </c>
      <c r="Y13" s="16">
        <v>0</v>
      </c>
      <c r="Z13" s="16"/>
      <c r="AA13" s="16">
        <v>0.13051251489868901</v>
      </c>
      <c r="AB13" s="16">
        <v>0.22104677060133601</v>
      </c>
      <c r="AC13" s="16"/>
      <c r="AD13" s="16">
        <v>0.21205673758865201</v>
      </c>
      <c r="AE13" s="16">
        <v>0.18497409326424899</v>
      </c>
      <c r="AF13" s="16"/>
      <c r="AG13" s="16">
        <v>0.23399209486166</v>
      </c>
      <c r="AH13" s="16">
        <v>0.15364963503649601</v>
      </c>
      <c r="AI13" s="16"/>
      <c r="AJ13" s="16">
        <v>0.16004911993450699</v>
      </c>
      <c r="AK13" s="16">
        <v>0.22002122391227399</v>
      </c>
      <c r="AL13" s="16"/>
      <c r="AM13" s="16">
        <v>0.31152647975077902</v>
      </c>
      <c r="AN13" s="16">
        <v>0.23722044728434499</v>
      </c>
      <c r="AO13" s="16">
        <v>0.18262268704746601</v>
      </c>
      <c r="AP13" s="16">
        <v>0.13556485355648501</v>
      </c>
      <c r="AQ13" s="16"/>
      <c r="AR13" s="16">
        <v>0.145911949685535</v>
      </c>
      <c r="AS13" s="16">
        <v>0.21222826086956501</v>
      </c>
      <c r="AT13" s="16"/>
      <c r="AU13" s="16">
        <v>0.14303329223181299</v>
      </c>
      <c r="AV13" s="16">
        <v>0.20116618075801701</v>
      </c>
      <c r="AW13" s="16"/>
      <c r="AX13" s="16">
        <v>0.156654888103651</v>
      </c>
      <c r="AY13" s="16">
        <v>0.19904998869034199</v>
      </c>
      <c r="AZ13" s="16"/>
      <c r="BA13" s="16">
        <v>0.168508287292818</v>
      </c>
      <c r="BB13" s="16">
        <v>0.19396903015484901</v>
      </c>
      <c r="BC13" s="16"/>
      <c r="BD13" s="16">
        <v>0.169633507853403</v>
      </c>
      <c r="BE13" s="16">
        <v>0.19721900347624599</v>
      </c>
      <c r="BF13" s="16"/>
      <c r="BG13" s="16">
        <v>0.121621621621622</v>
      </c>
      <c r="BH13" s="16">
        <v>0.19642139123441901</v>
      </c>
      <c r="BI13" s="16"/>
      <c r="BJ13" s="16">
        <v>0.121794871794872</v>
      </c>
      <c r="BK13" s="16">
        <v>0.20167886353852801</v>
      </c>
      <c r="BL13" s="16"/>
      <c r="BM13" s="16">
        <v>0.15949367088607599</v>
      </c>
      <c r="BN13" s="16">
        <v>0.19487179487179501</v>
      </c>
      <c r="BO13" s="16"/>
      <c r="BP13" s="16">
        <v>0.157284768211921</v>
      </c>
      <c r="BQ13" s="16">
        <v>0.19674239177025299</v>
      </c>
    </row>
    <row r="14" spans="2:69" x14ac:dyDescent="0.25">
      <c r="B14" s="17" t="s">
        <v>35</v>
      </c>
      <c r="C14" s="16">
        <v>0.17571157495256201</v>
      </c>
      <c r="D14" s="16">
        <v>0.235119047619048</v>
      </c>
      <c r="E14" s="16">
        <v>0.19363762102351301</v>
      </c>
      <c r="F14" s="16">
        <v>0.17492260061919501</v>
      </c>
      <c r="G14" s="16">
        <v>0.186046511627907</v>
      </c>
      <c r="H14" s="16">
        <v>0.142640364188164</v>
      </c>
      <c r="I14" s="16">
        <v>0.15384615384615399</v>
      </c>
      <c r="J14" s="16">
        <v>0.20202020202020199</v>
      </c>
      <c r="K14" s="16">
        <v>0.151260504201681</v>
      </c>
      <c r="L14" s="16">
        <v>0.16814159292035399</v>
      </c>
      <c r="M14" s="16"/>
      <c r="N14" s="16">
        <v>7.3493975903614506E-2</v>
      </c>
      <c r="O14" s="16">
        <v>0.136507936507936</v>
      </c>
      <c r="P14" s="16">
        <v>0.19439252336448601</v>
      </c>
      <c r="Q14" s="16">
        <v>0.208394160583942</v>
      </c>
      <c r="R14" s="16"/>
      <c r="S14" s="16">
        <v>0</v>
      </c>
      <c r="T14" s="16">
        <v>0</v>
      </c>
      <c r="U14" s="16">
        <v>0</v>
      </c>
      <c r="V14" s="16">
        <v>0</v>
      </c>
      <c r="W14" s="16">
        <v>1</v>
      </c>
      <c r="X14" s="16">
        <v>0</v>
      </c>
      <c r="Y14" s="16">
        <v>0</v>
      </c>
      <c r="Z14" s="16"/>
      <c r="AA14" s="16">
        <v>0.20202622169249099</v>
      </c>
      <c r="AB14" s="16">
        <v>0.163418708240535</v>
      </c>
      <c r="AC14" s="16"/>
      <c r="AD14" s="16">
        <v>0.16737588652482299</v>
      </c>
      <c r="AE14" s="16">
        <v>0.17875647668393799</v>
      </c>
      <c r="AF14" s="16"/>
      <c r="AG14" s="16">
        <v>0.140316205533597</v>
      </c>
      <c r="AH14" s="16">
        <v>0.208394160583942</v>
      </c>
      <c r="AI14" s="16"/>
      <c r="AJ14" s="16">
        <v>0.187474416700778</v>
      </c>
      <c r="AK14" s="16">
        <v>0.16554651574106799</v>
      </c>
      <c r="AL14" s="16"/>
      <c r="AM14" s="16">
        <v>7.7881619937694699E-2</v>
      </c>
      <c r="AN14" s="16">
        <v>0.13578274760383399</v>
      </c>
      <c r="AO14" s="16">
        <v>0.19026548672566401</v>
      </c>
      <c r="AP14" s="16">
        <v>0.213389121338912</v>
      </c>
      <c r="AQ14" s="16"/>
      <c r="AR14" s="16">
        <v>0.19245283018867901</v>
      </c>
      <c r="AS14" s="16">
        <v>0.16847826086956499</v>
      </c>
      <c r="AT14" s="16"/>
      <c r="AU14" s="16">
        <v>0.18372379778051801</v>
      </c>
      <c r="AV14" s="16">
        <v>0.17425431711146</v>
      </c>
      <c r="AW14" s="16"/>
      <c r="AX14" s="16">
        <v>0.18138987043580701</v>
      </c>
      <c r="AY14" s="16">
        <v>0.17462112644198099</v>
      </c>
      <c r="AZ14" s="16"/>
      <c r="BA14" s="16">
        <v>0.15469613259668499</v>
      </c>
      <c r="BB14" s="16">
        <v>0.177261613691932</v>
      </c>
      <c r="BC14" s="16"/>
      <c r="BD14" s="16">
        <v>0.17486910994764401</v>
      </c>
      <c r="BE14" s="16">
        <v>0.175898030127462</v>
      </c>
      <c r="BF14" s="16"/>
      <c r="BG14" s="16">
        <v>0.152027027027027</v>
      </c>
      <c r="BH14" s="16">
        <v>0.17712102935263399</v>
      </c>
      <c r="BI14" s="16"/>
      <c r="BJ14" s="16">
        <v>0.18589743589743599</v>
      </c>
      <c r="BK14" s="16">
        <v>0.17434352130865299</v>
      </c>
      <c r="BL14" s="16"/>
      <c r="BM14" s="16">
        <v>0.13164556962025301</v>
      </c>
      <c r="BN14" s="16">
        <v>0.17928205128205099</v>
      </c>
      <c r="BO14" s="16"/>
      <c r="BP14" s="16">
        <v>0.183774834437086</v>
      </c>
      <c r="BQ14" s="16">
        <v>0.174667809687098</v>
      </c>
    </row>
    <row r="15" spans="2:69" x14ac:dyDescent="0.25">
      <c r="B15" s="17" t="s">
        <v>36</v>
      </c>
      <c r="C15" s="16">
        <v>0.195445920303605</v>
      </c>
      <c r="D15" s="16">
        <v>0.25446428571428598</v>
      </c>
      <c r="E15" s="16">
        <v>0.21576763485477199</v>
      </c>
      <c r="F15" s="16">
        <v>0.14705882352941199</v>
      </c>
      <c r="G15" s="16">
        <v>0.209302325581395</v>
      </c>
      <c r="H15" s="16">
        <v>0.16464339908952999</v>
      </c>
      <c r="I15" s="16">
        <v>0.18411097099621701</v>
      </c>
      <c r="J15" s="16">
        <v>0.22222222222222199</v>
      </c>
      <c r="K15" s="16">
        <v>0.29411764705882398</v>
      </c>
      <c r="L15" s="16">
        <v>0.19469026548672599</v>
      </c>
      <c r="M15" s="16"/>
      <c r="N15" s="16">
        <v>9.3975903614457804E-2</v>
      </c>
      <c r="O15" s="16">
        <v>0.153968253968254</v>
      </c>
      <c r="P15" s="16">
        <v>0.199065420560748</v>
      </c>
      <c r="Q15" s="16">
        <v>0.23430656934306601</v>
      </c>
      <c r="R15" s="16"/>
      <c r="S15" s="16">
        <v>0</v>
      </c>
      <c r="T15" s="16">
        <v>0</v>
      </c>
      <c r="U15" s="16">
        <v>0</v>
      </c>
      <c r="V15" s="16">
        <v>0</v>
      </c>
      <c r="W15" s="16">
        <v>0</v>
      </c>
      <c r="X15" s="16">
        <v>1</v>
      </c>
      <c r="Y15" s="16">
        <v>0</v>
      </c>
      <c r="Z15" s="16"/>
      <c r="AA15" s="16">
        <v>0.25506555423122801</v>
      </c>
      <c r="AB15" s="16">
        <v>0.16759465478841901</v>
      </c>
      <c r="AC15" s="16"/>
      <c r="AD15" s="16">
        <v>0.17730496453900699</v>
      </c>
      <c r="AE15" s="16">
        <v>0.20207253886010401</v>
      </c>
      <c r="AF15" s="16"/>
      <c r="AG15" s="16">
        <v>0.15335968379446599</v>
      </c>
      <c r="AH15" s="16">
        <v>0.23430656934306601</v>
      </c>
      <c r="AI15" s="16"/>
      <c r="AJ15" s="16">
        <v>0.23577568563241899</v>
      </c>
      <c r="AK15" s="16">
        <v>0.160594269543686</v>
      </c>
      <c r="AL15" s="16"/>
      <c r="AM15" s="16">
        <v>9.34579439252336E-2</v>
      </c>
      <c r="AN15" s="16">
        <v>0.13977635782747599</v>
      </c>
      <c r="AO15" s="16">
        <v>0.20112630732099801</v>
      </c>
      <c r="AP15" s="16">
        <v>0.26778242677824299</v>
      </c>
      <c r="AQ15" s="16"/>
      <c r="AR15" s="16">
        <v>0.22893081761006301</v>
      </c>
      <c r="AS15" s="16">
        <v>0.18097826086956501</v>
      </c>
      <c r="AT15" s="16"/>
      <c r="AU15" s="16">
        <v>0.19605425400739801</v>
      </c>
      <c r="AV15" s="16">
        <v>0.19533527696792999</v>
      </c>
      <c r="AW15" s="16"/>
      <c r="AX15" s="16">
        <v>0.23085983510011801</v>
      </c>
      <c r="AY15" s="16">
        <v>0.18864510291789199</v>
      </c>
      <c r="AZ15" s="16"/>
      <c r="BA15" s="16">
        <v>0.21546961325966901</v>
      </c>
      <c r="BB15" s="16">
        <v>0.19396903015484901</v>
      </c>
      <c r="BC15" s="16"/>
      <c r="BD15" s="16">
        <v>0.228272251308901</v>
      </c>
      <c r="BE15" s="16">
        <v>0.188180764774044</v>
      </c>
      <c r="BF15" s="16"/>
      <c r="BG15" s="16">
        <v>0.21959459459459499</v>
      </c>
      <c r="BH15" s="16">
        <v>0.19400884599919599</v>
      </c>
      <c r="BI15" s="16"/>
      <c r="BJ15" s="16">
        <v>0.262820512820513</v>
      </c>
      <c r="BK15" s="16">
        <v>0.18639690055962099</v>
      </c>
      <c r="BL15" s="16"/>
      <c r="BM15" s="16">
        <v>0.227848101265823</v>
      </c>
      <c r="BN15" s="16">
        <v>0.19282051282051299</v>
      </c>
      <c r="BO15" s="16"/>
      <c r="BP15" s="16">
        <v>0.221854304635762</v>
      </c>
      <c r="BQ15" s="16">
        <v>0.192027432490356</v>
      </c>
    </row>
    <row r="16" spans="2:69" x14ac:dyDescent="0.25">
      <c r="B16" s="17" t="s">
        <v>129</v>
      </c>
      <c r="C16" s="16">
        <v>8.9753320683111995E-2</v>
      </c>
      <c r="D16" s="16">
        <v>0.108630952380952</v>
      </c>
      <c r="E16" s="16">
        <v>9.8201936376210205E-2</v>
      </c>
      <c r="F16" s="16">
        <v>7.5851393188854505E-2</v>
      </c>
      <c r="G16" s="16">
        <v>0.101744186046512</v>
      </c>
      <c r="H16" s="16">
        <v>7.6631259484066794E-2</v>
      </c>
      <c r="I16" s="16">
        <v>8.82723833543506E-2</v>
      </c>
      <c r="J16" s="16">
        <v>9.0909090909090898E-2</v>
      </c>
      <c r="K16" s="16">
        <v>0.13445378151260501</v>
      </c>
      <c r="L16" s="16">
        <v>4.4247787610619503E-2</v>
      </c>
      <c r="M16" s="16"/>
      <c r="N16" s="16">
        <v>4.4578313253012099E-2</v>
      </c>
      <c r="O16" s="16">
        <v>7.7777777777777807E-2</v>
      </c>
      <c r="P16" s="16">
        <v>7.1962616822429895E-2</v>
      </c>
      <c r="Q16" s="16">
        <v>0.113138686131387</v>
      </c>
      <c r="R16" s="16"/>
      <c r="S16" s="16">
        <v>0</v>
      </c>
      <c r="T16" s="16">
        <v>0</v>
      </c>
      <c r="U16" s="16">
        <v>0</v>
      </c>
      <c r="V16" s="16">
        <v>0</v>
      </c>
      <c r="W16" s="16">
        <v>0</v>
      </c>
      <c r="X16" s="16">
        <v>0</v>
      </c>
      <c r="Y16" s="16">
        <v>0.70597014925373103</v>
      </c>
      <c r="Z16" s="16"/>
      <c r="AA16" s="16">
        <v>0.117997616209774</v>
      </c>
      <c r="AB16" s="16">
        <v>7.6559020044543402E-2</v>
      </c>
      <c r="AC16" s="16"/>
      <c r="AD16" s="16">
        <v>7.3049645390070903E-2</v>
      </c>
      <c r="AE16" s="16">
        <v>9.5854922279792698E-2</v>
      </c>
      <c r="AF16" s="16"/>
      <c r="AG16" s="16">
        <v>6.4426877470355706E-2</v>
      </c>
      <c r="AH16" s="16">
        <v>0.113138686131387</v>
      </c>
      <c r="AI16" s="16"/>
      <c r="AJ16" s="16">
        <v>0.117478510028653</v>
      </c>
      <c r="AK16" s="16">
        <v>6.57941280509374E-2</v>
      </c>
      <c r="AL16" s="16"/>
      <c r="AM16" s="16">
        <v>4.0498442367601202E-2</v>
      </c>
      <c r="AN16" s="16">
        <v>7.4281150159744402E-2</v>
      </c>
      <c r="AO16" s="16">
        <v>9.0909090909090898E-2</v>
      </c>
      <c r="AP16" s="16">
        <v>0.116317991631799</v>
      </c>
      <c r="AQ16" s="16"/>
      <c r="AR16" s="16">
        <v>0.117610062893082</v>
      </c>
      <c r="AS16" s="16">
        <v>7.7717391304347794E-2</v>
      </c>
      <c r="AT16" s="16"/>
      <c r="AU16" s="16">
        <v>0.112207151664612</v>
      </c>
      <c r="AV16" s="16">
        <v>8.5669432608208099E-2</v>
      </c>
      <c r="AW16" s="16"/>
      <c r="AX16" s="16">
        <v>0.11189634864546499</v>
      </c>
      <c r="AY16" s="16">
        <v>8.5501017869260301E-2</v>
      </c>
      <c r="AZ16" s="16"/>
      <c r="BA16" s="16">
        <v>9.11602209944751E-2</v>
      </c>
      <c r="BB16" s="16">
        <v>8.9649551752241194E-2</v>
      </c>
      <c r="BC16" s="16"/>
      <c r="BD16" s="16">
        <v>9.0052356020942401E-2</v>
      </c>
      <c r="BE16" s="16">
        <v>8.9687137891077601E-2</v>
      </c>
      <c r="BF16" s="16"/>
      <c r="BG16" s="16">
        <v>9.7972972972972999E-2</v>
      </c>
      <c r="BH16" s="16">
        <v>8.9264173703256899E-2</v>
      </c>
      <c r="BI16" s="16"/>
      <c r="BJ16" s="16">
        <v>0.115384615384615</v>
      </c>
      <c r="BK16" s="16">
        <v>8.6310804993542795E-2</v>
      </c>
      <c r="BL16" s="16"/>
      <c r="BM16" s="16">
        <v>0.111392405063291</v>
      </c>
      <c r="BN16" s="16">
        <v>8.7999999999999995E-2</v>
      </c>
      <c r="BO16" s="16"/>
      <c r="BP16" s="16">
        <v>9.27152317880795E-2</v>
      </c>
      <c r="BQ16" s="16">
        <v>8.9369909987141005E-2</v>
      </c>
    </row>
    <row r="17" spans="2:69" x14ac:dyDescent="0.25">
      <c r="B17" s="17" t="s">
        <v>130</v>
      </c>
      <c r="C17" s="16">
        <v>2.8652751423149901E-2</v>
      </c>
      <c r="D17" s="16">
        <v>1.9345238095238099E-2</v>
      </c>
      <c r="E17" s="16">
        <v>3.0428769017980601E-2</v>
      </c>
      <c r="F17" s="16">
        <v>2.9411764705882401E-2</v>
      </c>
      <c r="G17" s="16">
        <v>2.7616279069767401E-2</v>
      </c>
      <c r="H17" s="16">
        <v>2.80728376327769E-2</v>
      </c>
      <c r="I17" s="16">
        <v>2.5220680958385901E-2</v>
      </c>
      <c r="J17" s="16">
        <v>5.0505050505050497E-2</v>
      </c>
      <c r="K17" s="16">
        <v>8.40336134453782E-2</v>
      </c>
      <c r="L17" s="16">
        <v>8.8495575221238902E-3</v>
      </c>
      <c r="M17" s="16"/>
      <c r="N17" s="16">
        <v>3.4939759036144602E-2</v>
      </c>
      <c r="O17" s="16">
        <v>1.9047619047619001E-2</v>
      </c>
      <c r="P17" s="16">
        <v>1.21495327102804E-2</v>
      </c>
      <c r="Q17" s="16">
        <v>3.5401459854014598E-2</v>
      </c>
      <c r="R17" s="16"/>
      <c r="S17" s="16">
        <v>0</v>
      </c>
      <c r="T17" s="16">
        <v>0</v>
      </c>
      <c r="U17" s="16">
        <v>0</v>
      </c>
      <c r="V17" s="16">
        <v>0</v>
      </c>
      <c r="W17" s="16">
        <v>0</v>
      </c>
      <c r="X17" s="16">
        <v>0</v>
      </c>
      <c r="Y17" s="16">
        <v>0.22537313432835801</v>
      </c>
      <c r="Z17" s="16"/>
      <c r="AA17" s="16">
        <v>4.0524433849821198E-2</v>
      </c>
      <c r="AB17" s="16">
        <v>2.3106904231625799E-2</v>
      </c>
      <c r="AC17" s="16"/>
      <c r="AD17" s="16">
        <v>2.9078014184397202E-2</v>
      </c>
      <c r="AE17" s="16">
        <v>2.8497409326424899E-2</v>
      </c>
      <c r="AF17" s="16"/>
      <c r="AG17" s="16">
        <v>2.1343873517786601E-2</v>
      </c>
      <c r="AH17" s="16">
        <v>3.5401459854014598E-2</v>
      </c>
      <c r="AI17" s="16"/>
      <c r="AJ17" s="16">
        <v>3.9295947605403198E-2</v>
      </c>
      <c r="AK17" s="16">
        <v>1.94552529182879E-2</v>
      </c>
      <c r="AL17" s="16"/>
      <c r="AM17" s="16">
        <v>5.2959501557632398E-2</v>
      </c>
      <c r="AN17" s="16">
        <v>2.07667731629393E-2</v>
      </c>
      <c r="AO17" s="16">
        <v>2.5341914722445701E-2</v>
      </c>
      <c r="AP17" s="16">
        <v>3.7656903765690398E-2</v>
      </c>
      <c r="AQ17" s="16"/>
      <c r="AR17" s="16">
        <v>3.3962264150943403E-2</v>
      </c>
      <c r="AS17" s="16">
        <v>2.63586956521739E-2</v>
      </c>
      <c r="AT17" s="16"/>
      <c r="AU17" s="16">
        <v>3.3292231812577101E-2</v>
      </c>
      <c r="AV17" s="16">
        <v>2.7808925768109401E-2</v>
      </c>
      <c r="AW17" s="16"/>
      <c r="AX17" s="16">
        <v>3.8869257950529999E-2</v>
      </c>
      <c r="AY17" s="16">
        <v>2.6690793938023101E-2</v>
      </c>
      <c r="AZ17" s="16"/>
      <c r="BA17" s="16">
        <v>1.93370165745856E-2</v>
      </c>
      <c r="BB17" s="16">
        <v>2.93398533007335E-2</v>
      </c>
      <c r="BC17" s="16"/>
      <c r="BD17" s="16">
        <v>2.40837696335079E-2</v>
      </c>
      <c r="BE17" s="16">
        <v>2.9663962920046399E-2</v>
      </c>
      <c r="BF17" s="16"/>
      <c r="BG17" s="16">
        <v>3.7162162162162199E-2</v>
      </c>
      <c r="BH17" s="16">
        <v>2.8146361077603502E-2</v>
      </c>
      <c r="BI17" s="16"/>
      <c r="BJ17" s="16">
        <v>3.6858974358974401E-2</v>
      </c>
      <c r="BK17" s="16">
        <v>2.7550581145071001E-2</v>
      </c>
      <c r="BL17" s="16"/>
      <c r="BM17" s="16">
        <v>3.7974683544303799E-2</v>
      </c>
      <c r="BN17" s="16">
        <v>2.7897435897435902E-2</v>
      </c>
      <c r="BO17" s="16"/>
      <c r="BP17" s="16">
        <v>2.48344370860927E-2</v>
      </c>
      <c r="BQ17" s="16">
        <v>2.9147021003000401E-2</v>
      </c>
    </row>
    <row r="18" spans="2:69" x14ac:dyDescent="0.25">
      <c r="B18" s="17" t="s">
        <v>131</v>
      </c>
      <c r="C18" s="16">
        <v>8.7286527514231493E-3</v>
      </c>
      <c r="D18" s="16">
        <v>1.48809523809524E-3</v>
      </c>
      <c r="E18" s="16">
        <v>6.9156293222683296E-3</v>
      </c>
      <c r="F18" s="16">
        <v>1.54798761609907E-2</v>
      </c>
      <c r="G18" s="16">
        <v>8.7209302325581394E-3</v>
      </c>
      <c r="H18" s="16">
        <v>9.1047040971168405E-3</v>
      </c>
      <c r="I18" s="16">
        <v>6.30517023959647E-3</v>
      </c>
      <c r="J18" s="16">
        <v>3.03030303030303E-2</v>
      </c>
      <c r="K18" s="16">
        <v>8.4033613445378096E-3</v>
      </c>
      <c r="L18" s="16">
        <v>0</v>
      </c>
      <c r="M18" s="16"/>
      <c r="N18" s="16">
        <v>1.8072289156626498E-2</v>
      </c>
      <c r="O18" s="16">
        <v>4.7619047619047597E-3</v>
      </c>
      <c r="P18" s="16">
        <v>8.41121495327103E-3</v>
      </c>
      <c r="Q18" s="16">
        <v>6.9343065693430704E-3</v>
      </c>
      <c r="R18" s="16"/>
      <c r="S18" s="16">
        <v>0</v>
      </c>
      <c r="T18" s="16">
        <v>0</v>
      </c>
      <c r="U18" s="16">
        <v>0</v>
      </c>
      <c r="V18" s="16">
        <v>0</v>
      </c>
      <c r="W18" s="16">
        <v>0</v>
      </c>
      <c r="X18" s="16">
        <v>0</v>
      </c>
      <c r="Y18" s="16">
        <v>6.8656716417910393E-2</v>
      </c>
      <c r="Z18" s="16"/>
      <c r="AA18" s="16">
        <v>7.1513706793802099E-3</v>
      </c>
      <c r="AB18" s="16">
        <v>9.4654788418708207E-3</v>
      </c>
      <c r="AC18" s="16"/>
      <c r="AD18" s="16">
        <v>8.5106382978723406E-3</v>
      </c>
      <c r="AE18" s="16">
        <v>8.8082901554404104E-3</v>
      </c>
      <c r="AF18" s="16"/>
      <c r="AG18" s="16">
        <v>1.0671936758893301E-2</v>
      </c>
      <c r="AH18" s="16">
        <v>6.9343065693430704E-3</v>
      </c>
      <c r="AI18" s="16"/>
      <c r="AJ18" s="16">
        <v>1.10519852640196E-2</v>
      </c>
      <c r="AK18" s="16">
        <v>6.7209055535903802E-3</v>
      </c>
      <c r="AL18" s="16"/>
      <c r="AM18" s="16">
        <v>3.1152647975077898E-3</v>
      </c>
      <c r="AN18" s="16">
        <v>1.03833865814696E-2</v>
      </c>
      <c r="AO18" s="16">
        <v>6.8382944489139199E-3</v>
      </c>
      <c r="AP18" s="16">
        <v>1.0878661087866099E-2</v>
      </c>
      <c r="AQ18" s="16"/>
      <c r="AR18" s="16">
        <v>1.38364779874214E-2</v>
      </c>
      <c r="AS18" s="16">
        <v>6.5217391304347797E-3</v>
      </c>
      <c r="AT18" s="16"/>
      <c r="AU18" s="16">
        <v>9.8643649815043193E-3</v>
      </c>
      <c r="AV18" s="16">
        <v>8.5220901547432195E-3</v>
      </c>
      <c r="AW18" s="16"/>
      <c r="AX18" s="16">
        <v>1.53121319199058E-2</v>
      </c>
      <c r="AY18" s="16">
        <v>7.4643745758878098E-3</v>
      </c>
      <c r="AZ18" s="16"/>
      <c r="BA18" s="16">
        <v>2.4861878453038701E-2</v>
      </c>
      <c r="BB18" s="16">
        <v>7.5387123064384696E-3</v>
      </c>
      <c r="BC18" s="16"/>
      <c r="BD18" s="16">
        <v>8.3769633507853394E-3</v>
      </c>
      <c r="BE18" s="16">
        <v>8.8064889918887598E-3</v>
      </c>
      <c r="BF18" s="16"/>
      <c r="BG18" s="16">
        <v>1.35135135135135E-2</v>
      </c>
      <c r="BH18" s="16">
        <v>8.4439083232810599E-3</v>
      </c>
      <c r="BI18" s="16"/>
      <c r="BJ18" s="16">
        <v>1.2820512820512799E-2</v>
      </c>
      <c r="BK18" s="16">
        <v>8.1790787774429601E-3</v>
      </c>
      <c r="BL18" s="16"/>
      <c r="BM18" s="16">
        <v>2.53164556962025E-2</v>
      </c>
      <c r="BN18" s="16">
        <v>7.3846153846153801E-3</v>
      </c>
      <c r="BO18" s="16"/>
      <c r="BP18" s="16">
        <v>6.6225165562913899E-3</v>
      </c>
      <c r="BQ18" s="16">
        <v>9.0012858979854303E-3</v>
      </c>
    </row>
    <row r="19" spans="2:69" x14ac:dyDescent="0.25">
      <c r="B19" s="17" t="s">
        <v>68</v>
      </c>
      <c r="C19" s="18">
        <v>4.2314990512333998E-2</v>
      </c>
      <c r="D19" s="18">
        <v>3.5714285714285698E-2</v>
      </c>
      <c r="E19" s="18">
        <v>1.10650069156293E-2</v>
      </c>
      <c r="F19" s="18">
        <v>2.7863777089783302E-2</v>
      </c>
      <c r="G19" s="18">
        <v>6.5406976744186093E-2</v>
      </c>
      <c r="H19" s="18">
        <v>5.23520485584218E-2</v>
      </c>
      <c r="I19" s="18">
        <v>3.9092055485498101E-2</v>
      </c>
      <c r="J19" s="18">
        <v>8.0808080808080801E-2</v>
      </c>
      <c r="K19" s="18">
        <v>5.0420168067226899E-2</v>
      </c>
      <c r="L19" s="18">
        <v>5.3097345132743397E-2</v>
      </c>
      <c r="M19" s="18"/>
      <c r="N19" s="18">
        <v>4.09638554216867E-2</v>
      </c>
      <c r="O19" s="18">
        <v>4.9206349206349198E-2</v>
      </c>
      <c r="P19" s="18">
        <v>4.4859813084112098E-2</v>
      </c>
      <c r="Q19" s="18">
        <v>4.0145985401459902E-2</v>
      </c>
      <c r="R19" s="18"/>
      <c r="S19" s="18">
        <v>0</v>
      </c>
      <c r="T19" s="18">
        <v>0</v>
      </c>
      <c r="U19" s="18">
        <v>0</v>
      </c>
      <c r="V19" s="18">
        <v>0</v>
      </c>
      <c r="W19" s="18">
        <v>0</v>
      </c>
      <c r="X19" s="18">
        <v>0</v>
      </c>
      <c r="Y19" s="18">
        <v>0</v>
      </c>
      <c r="Z19" s="18"/>
      <c r="AA19" s="18">
        <v>1.9666269368295599E-2</v>
      </c>
      <c r="AB19" s="18">
        <v>5.2895322939866402E-2</v>
      </c>
      <c r="AC19" s="18"/>
      <c r="AD19" s="18">
        <v>4.6099290780141799E-2</v>
      </c>
      <c r="AE19" s="18">
        <v>4.0932642487046603E-2</v>
      </c>
      <c r="AF19" s="18"/>
      <c r="AG19" s="18">
        <v>4.46640316205534E-2</v>
      </c>
      <c r="AH19" s="18">
        <v>4.0145985401459902E-2</v>
      </c>
      <c r="AI19" s="18"/>
      <c r="AJ19" s="18">
        <v>2.7425296766271E-2</v>
      </c>
      <c r="AK19" s="18">
        <v>5.5182171913689397E-2</v>
      </c>
      <c r="AL19" s="18"/>
      <c r="AM19" s="18">
        <v>9.6573208722741402E-2</v>
      </c>
      <c r="AN19" s="18">
        <v>6.9488817891373802E-2</v>
      </c>
      <c r="AO19" s="18">
        <v>3.8616251005631499E-2</v>
      </c>
      <c r="AP19" s="18">
        <v>7.5313807531380804E-3</v>
      </c>
      <c r="AQ19" s="18"/>
      <c r="AR19" s="18">
        <v>3.45911949685535E-2</v>
      </c>
      <c r="AS19" s="18">
        <v>4.5652173913043499E-2</v>
      </c>
      <c r="AT19" s="18"/>
      <c r="AU19" s="18">
        <v>3.0826140567201E-2</v>
      </c>
      <c r="AV19" s="18">
        <v>4.4404575016819901E-2</v>
      </c>
      <c r="AW19" s="18"/>
      <c r="AX19" s="18">
        <v>3.7691401648998799E-2</v>
      </c>
      <c r="AY19" s="18">
        <v>4.3202895272562797E-2</v>
      </c>
      <c r="AZ19" s="18"/>
      <c r="BA19" s="18">
        <v>5.8011049723756897E-2</v>
      </c>
      <c r="BB19" s="18">
        <v>4.11572942135289E-2</v>
      </c>
      <c r="BC19" s="18"/>
      <c r="BD19" s="18">
        <v>2.8272251308900501E-2</v>
      </c>
      <c r="BE19" s="18">
        <v>4.5422943221320997E-2</v>
      </c>
      <c r="BF19" s="18"/>
      <c r="BG19" s="18">
        <v>2.0270270270270299E-2</v>
      </c>
      <c r="BH19" s="18">
        <v>4.3626859670285498E-2</v>
      </c>
      <c r="BI19" s="18"/>
      <c r="BJ19" s="18">
        <v>2.8846153846153799E-2</v>
      </c>
      <c r="BK19" s="18">
        <v>4.4123977615152798E-2</v>
      </c>
      <c r="BL19" s="18"/>
      <c r="BM19" s="18">
        <v>3.0379746835442999E-2</v>
      </c>
      <c r="BN19" s="18">
        <v>4.3282051282051301E-2</v>
      </c>
      <c r="BO19" s="18"/>
      <c r="BP19" s="18">
        <v>1.9867549668874201E-2</v>
      </c>
      <c r="BQ19" s="18">
        <v>4.52207458208315E-2</v>
      </c>
    </row>
    <row r="20" spans="2:69" x14ac:dyDescent="0.25">
      <c r="B20" s="15"/>
    </row>
    <row r="21" spans="2:69" x14ac:dyDescent="0.25">
      <c r="B21" t="s">
        <v>71</v>
      </c>
    </row>
    <row r="22" spans="2:69" x14ac:dyDescent="0.25">
      <c r="B22" t="s">
        <v>72</v>
      </c>
    </row>
    <row r="24" spans="2:69" x14ac:dyDescent="0.25">
      <c r="B24"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Q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126</v>
      </c>
      <c r="C8" s="16">
        <v>8.53889943074004E-3</v>
      </c>
      <c r="D8" s="16">
        <v>4.4642857142857097E-3</v>
      </c>
      <c r="E8" s="16">
        <v>1.6597510373444001E-2</v>
      </c>
      <c r="F8" s="16">
        <v>1.08359133126935E-2</v>
      </c>
      <c r="G8" s="16">
        <v>4.3604651162790697E-3</v>
      </c>
      <c r="H8" s="16">
        <v>1.1380880121396099E-2</v>
      </c>
      <c r="I8" s="16">
        <v>3.7831021437578802E-3</v>
      </c>
      <c r="J8" s="16">
        <v>1.01010101010101E-2</v>
      </c>
      <c r="K8" s="16">
        <v>0</v>
      </c>
      <c r="L8" s="16">
        <v>0</v>
      </c>
      <c r="M8" s="16"/>
      <c r="N8" s="16">
        <v>2.89156626506024E-2</v>
      </c>
      <c r="O8" s="16">
        <v>1.26984126984127E-2</v>
      </c>
      <c r="P8" s="16">
        <v>3.7383177570093499E-3</v>
      </c>
      <c r="Q8" s="16">
        <v>3.2846715328467202E-3</v>
      </c>
      <c r="R8" s="16"/>
      <c r="S8" s="16">
        <v>7.6045627376425895E-2</v>
      </c>
      <c r="T8" s="16">
        <v>0</v>
      </c>
      <c r="U8" s="16">
        <v>2.1551724137930999E-3</v>
      </c>
      <c r="V8" s="16">
        <v>1.9743336623889401E-3</v>
      </c>
      <c r="W8" s="16">
        <v>0</v>
      </c>
      <c r="X8" s="16">
        <v>9.7087378640776695E-4</v>
      </c>
      <c r="Y8" s="16">
        <v>1.49253731343284E-3</v>
      </c>
      <c r="Z8" s="16"/>
      <c r="AA8" s="16">
        <v>4.7675804529201402E-3</v>
      </c>
      <c r="AB8" s="16">
        <v>1.0300668151447701E-2</v>
      </c>
      <c r="AC8" s="16"/>
      <c r="AD8" s="16">
        <v>1.3475177304964499E-2</v>
      </c>
      <c r="AE8" s="16">
        <v>6.7357512953367896E-3</v>
      </c>
      <c r="AF8" s="16"/>
      <c r="AG8" s="16">
        <v>1.42292490118577E-2</v>
      </c>
      <c r="AH8" s="16">
        <v>3.2846715328467202E-3</v>
      </c>
      <c r="AI8" s="16"/>
      <c r="AJ8" s="16">
        <v>6.1399918133442496E-3</v>
      </c>
      <c r="AK8" s="16">
        <v>1.0611956137248E-2</v>
      </c>
      <c r="AL8" s="16"/>
      <c r="AM8" s="16">
        <v>2.80373831775701E-2</v>
      </c>
      <c r="AN8" s="16">
        <v>1.35782747603834E-2</v>
      </c>
      <c r="AO8" s="16">
        <v>3.62027353177796E-3</v>
      </c>
      <c r="AP8" s="16">
        <v>8.3682008368200795E-3</v>
      </c>
      <c r="AQ8" s="16"/>
      <c r="AR8" s="16">
        <v>6.9182389937106903E-3</v>
      </c>
      <c r="AS8" s="16">
        <v>9.2391304347826091E-3</v>
      </c>
      <c r="AT8" s="16"/>
      <c r="AU8" s="16">
        <v>1.6029593094944498E-2</v>
      </c>
      <c r="AV8" s="16">
        <v>7.1764969724153402E-3</v>
      </c>
      <c r="AW8" s="16"/>
      <c r="AX8" s="16">
        <v>7.0671378091872799E-3</v>
      </c>
      <c r="AY8" s="16">
        <v>8.8215335896855897E-3</v>
      </c>
      <c r="AZ8" s="16"/>
      <c r="BA8" s="16">
        <v>1.38121546961326E-2</v>
      </c>
      <c r="BB8" s="16">
        <v>8.1499592502037501E-3</v>
      </c>
      <c r="BC8" s="16"/>
      <c r="BD8" s="16">
        <v>1.04712041884817E-2</v>
      </c>
      <c r="BE8" s="16">
        <v>8.1112398609501698E-3</v>
      </c>
      <c r="BF8" s="16"/>
      <c r="BG8" s="16">
        <v>3.04054054054054E-2</v>
      </c>
      <c r="BH8" s="16">
        <v>7.2376357056694804E-3</v>
      </c>
      <c r="BI8" s="16"/>
      <c r="BJ8" s="16">
        <v>1.1217948717948701E-2</v>
      </c>
      <c r="BK8" s="16">
        <v>8.1790787774429601E-3</v>
      </c>
      <c r="BL8" s="16"/>
      <c r="BM8" s="16">
        <v>2.2784810126582299E-2</v>
      </c>
      <c r="BN8" s="16">
        <v>7.3846153846153801E-3</v>
      </c>
      <c r="BO8" s="16"/>
      <c r="BP8" s="16">
        <v>6.6225165562913899E-3</v>
      </c>
      <c r="BQ8" s="16">
        <v>8.7869695670810093E-3</v>
      </c>
    </row>
    <row r="9" spans="2:69" x14ac:dyDescent="0.25">
      <c r="B9" s="17" t="s">
        <v>127</v>
      </c>
      <c r="C9" s="16">
        <v>2.2390891840607201E-2</v>
      </c>
      <c r="D9" s="16">
        <v>1.4880952380952399E-2</v>
      </c>
      <c r="E9" s="16">
        <v>1.6597510373444001E-2</v>
      </c>
      <c r="F9" s="16">
        <v>3.2507739938080503E-2</v>
      </c>
      <c r="G9" s="16">
        <v>5.8139534883720903E-3</v>
      </c>
      <c r="H9" s="16">
        <v>3.33839150227618E-2</v>
      </c>
      <c r="I9" s="16">
        <v>2.5220680958385901E-2</v>
      </c>
      <c r="J9" s="16">
        <v>2.5252525252525301E-2</v>
      </c>
      <c r="K9" s="16">
        <v>8.4033613445378096E-3</v>
      </c>
      <c r="L9" s="16">
        <v>8.8495575221238902E-3</v>
      </c>
      <c r="M9" s="16"/>
      <c r="N9" s="16">
        <v>6.7469879518072304E-2</v>
      </c>
      <c r="O9" s="16">
        <v>3.8095238095238099E-2</v>
      </c>
      <c r="P9" s="16">
        <v>1.7757009345794401E-2</v>
      </c>
      <c r="Q9" s="16">
        <v>6.9343065693430704E-3</v>
      </c>
      <c r="R9" s="16"/>
      <c r="S9" s="16">
        <v>0.195817490494297</v>
      </c>
      <c r="T9" s="16">
        <v>1.43540669856459E-2</v>
      </c>
      <c r="U9" s="16">
        <v>0</v>
      </c>
      <c r="V9" s="16">
        <v>1.9743336623889401E-3</v>
      </c>
      <c r="W9" s="16">
        <v>1.07991360691145E-3</v>
      </c>
      <c r="X9" s="16">
        <v>2.9126213592233002E-3</v>
      </c>
      <c r="Y9" s="16">
        <v>4.4776119402985103E-3</v>
      </c>
      <c r="Z9" s="16"/>
      <c r="AA9" s="16">
        <v>1.8474374255065599E-2</v>
      </c>
      <c r="AB9" s="16">
        <v>2.4220489977728299E-2</v>
      </c>
      <c r="AC9" s="16"/>
      <c r="AD9" s="16">
        <v>3.4751773049645399E-2</v>
      </c>
      <c r="AE9" s="16">
        <v>1.78756476683938E-2</v>
      </c>
      <c r="AF9" s="16"/>
      <c r="AG9" s="16">
        <v>3.9130434782608699E-2</v>
      </c>
      <c r="AH9" s="16">
        <v>6.9343065693430704E-3</v>
      </c>
      <c r="AI9" s="16"/>
      <c r="AJ9" s="16">
        <v>1.80106426524765E-2</v>
      </c>
      <c r="AK9" s="16">
        <v>2.6176158471878298E-2</v>
      </c>
      <c r="AL9" s="16"/>
      <c r="AM9" s="16">
        <v>4.0498442367601202E-2</v>
      </c>
      <c r="AN9" s="16">
        <v>3.9936102236421703E-2</v>
      </c>
      <c r="AO9" s="16">
        <v>1.7699115044247801E-2</v>
      </c>
      <c r="AP9" s="16">
        <v>8.3682008368200795E-3</v>
      </c>
      <c r="AQ9" s="16"/>
      <c r="AR9" s="16">
        <v>1.32075471698113E-2</v>
      </c>
      <c r="AS9" s="16">
        <v>2.63586956521739E-2</v>
      </c>
      <c r="AT9" s="16"/>
      <c r="AU9" s="16">
        <v>2.9593094944512899E-2</v>
      </c>
      <c r="AV9" s="16">
        <v>2.10809598564701E-2</v>
      </c>
      <c r="AW9" s="16"/>
      <c r="AX9" s="16">
        <v>1.29564193168433E-2</v>
      </c>
      <c r="AY9" s="16">
        <v>2.42026690793938E-2</v>
      </c>
      <c r="AZ9" s="16"/>
      <c r="BA9" s="16">
        <v>2.7624309392265199E-2</v>
      </c>
      <c r="BB9" s="16">
        <v>2.2004889975550099E-2</v>
      </c>
      <c r="BC9" s="16"/>
      <c r="BD9" s="16">
        <v>1.36125654450262E-2</v>
      </c>
      <c r="BE9" s="16">
        <v>2.4333719582850501E-2</v>
      </c>
      <c r="BF9" s="16"/>
      <c r="BG9" s="16">
        <v>1.35135135135135E-2</v>
      </c>
      <c r="BH9" s="16">
        <v>2.2919179734620002E-2</v>
      </c>
      <c r="BI9" s="16"/>
      <c r="BJ9" s="16">
        <v>1.6025641025641E-2</v>
      </c>
      <c r="BK9" s="16">
        <v>2.3245802841153702E-2</v>
      </c>
      <c r="BL9" s="16"/>
      <c r="BM9" s="16">
        <v>2.53164556962025E-2</v>
      </c>
      <c r="BN9" s="16">
        <v>2.2153846153846201E-2</v>
      </c>
      <c r="BO9" s="16"/>
      <c r="BP9" s="16">
        <v>3.3112582781456998E-2</v>
      </c>
      <c r="BQ9" s="16">
        <v>2.10030004286327E-2</v>
      </c>
    </row>
    <row r="10" spans="2:69" x14ac:dyDescent="0.25">
      <c r="B10" s="17" t="s">
        <v>128</v>
      </c>
      <c r="C10" s="16">
        <v>4.1935483870967703E-2</v>
      </c>
      <c r="D10" s="16">
        <v>4.0178571428571397E-2</v>
      </c>
      <c r="E10" s="16">
        <v>2.4896265560166001E-2</v>
      </c>
      <c r="F10" s="16">
        <v>4.7987616099071199E-2</v>
      </c>
      <c r="G10" s="16">
        <v>3.4883720930232599E-2</v>
      </c>
      <c r="H10" s="16">
        <v>5.3869499241274703E-2</v>
      </c>
      <c r="I10" s="16">
        <v>4.2875157629255999E-2</v>
      </c>
      <c r="J10" s="16">
        <v>4.0404040404040401E-2</v>
      </c>
      <c r="K10" s="16">
        <v>3.3613445378151301E-2</v>
      </c>
      <c r="L10" s="16">
        <v>3.5398230088495602E-2</v>
      </c>
      <c r="M10" s="16"/>
      <c r="N10" s="16">
        <v>8.4337349397590397E-2</v>
      </c>
      <c r="O10" s="16">
        <v>5.7142857142857099E-2</v>
      </c>
      <c r="P10" s="16">
        <v>4.4859813084112098E-2</v>
      </c>
      <c r="Q10" s="16">
        <v>2.4452554744525502E-2</v>
      </c>
      <c r="R10" s="16"/>
      <c r="S10" s="16">
        <v>0.24524714828897301</v>
      </c>
      <c r="T10" s="16">
        <v>0.105263157894737</v>
      </c>
      <c r="U10" s="16">
        <v>1.72413793103448E-2</v>
      </c>
      <c r="V10" s="16">
        <v>9.8716683119447202E-3</v>
      </c>
      <c r="W10" s="16">
        <v>8.6393088552915807E-3</v>
      </c>
      <c r="X10" s="16">
        <v>1.1650485436893201E-2</v>
      </c>
      <c r="Y10" s="16">
        <v>1.34328358208955E-2</v>
      </c>
      <c r="Z10" s="16"/>
      <c r="AA10" s="16">
        <v>3.1585220500595999E-2</v>
      </c>
      <c r="AB10" s="16">
        <v>4.6770601336302897E-2</v>
      </c>
      <c r="AC10" s="16"/>
      <c r="AD10" s="16">
        <v>4.4680851063829803E-2</v>
      </c>
      <c r="AE10" s="16">
        <v>4.0932642487046603E-2</v>
      </c>
      <c r="AF10" s="16"/>
      <c r="AG10" s="16">
        <v>6.08695652173913E-2</v>
      </c>
      <c r="AH10" s="16">
        <v>2.4452554744525502E-2</v>
      </c>
      <c r="AI10" s="16"/>
      <c r="AJ10" s="16">
        <v>3.4383954154727801E-2</v>
      </c>
      <c r="AK10" s="16">
        <v>4.8461266360099002E-2</v>
      </c>
      <c r="AL10" s="16"/>
      <c r="AM10" s="16">
        <v>6.8535825545171306E-2</v>
      </c>
      <c r="AN10" s="16">
        <v>5.2715654952076703E-2</v>
      </c>
      <c r="AO10" s="16">
        <v>3.9823008849557501E-2</v>
      </c>
      <c r="AP10" s="16">
        <v>2.7615062761506302E-2</v>
      </c>
      <c r="AQ10" s="16"/>
      <c r="AR10" s="16">
        <v>3.52201257861635E-2</v>
      </c>
      <c r="AS10" s="16">
        <v>4.4836956521739101E-2</v>
      </c>
      <c r="AT10" s="16"/>
      <c r="AU10" s="16">
        <v>5.3020961775585698E-2</v>
      </c>
      <c r="AV10" s="16">
        <v>3.9919264409060302E-2</v>
      </c>
      <c r="AW10" s="16"/>
      <c r="AX10" s="16">
        <v>2.5912838633686701E-2</v>
      </c>
      <c r="AY10" s="16">
        <v>4.5012440624293097E-2</v>
      </c>
      <c r="AZ10" s="16"/>
      <c r="BA10" s="16">
        <v>3.3149171270718203E-2</v>
      </c>
      <c r="BB10" s="16">
        <v>4.2583537082314597E-2</v>
      </c>
      <c r="BC10" s="16"/>
      <c r="BD10" s="16">
        <v>3.5602094240837698E-2</v>
      </c>
      <c r="BE10" s="16">
        <v>4.3337195828505197E-2</v>
      </c>
      <c r="BF10" s="16"/>
      <c r="BG10" s="16">
        <v>4.72972972972973E-2</v>
      </c>
      <c r="BH10" s="16">
        <v>4.1616405307599497E-2</v>
      </c>
      <c r="BI10" s="16"/>
      <c r="BJ10" s="16">
        <v>2.2435897435897401E-2</v>
      </c>
      <c r="BK10" s="16">
        <v>4.4554455445544601E-2</v>
      </c>
      <c r="BL10" s="16"/>
      <c r="BM10" s="16">
        <v>2.7848101265822801E-2</v>
      </c>
      <c r="BN10" s="16">
        <v>4.3076923076923103E-2</v>
      </c>
      <c r="BO10" s="16"/>
      <c r="BP10" s="16">
        <v>5.6291390728476803E-2</v>
      </c>
      <c r="BQ10" s="16">
        <v>4.0077153879125603E-2</v>
      </c>
    </row>
    <row r="11" spans="2:69" x14ac:dyDescent="0.25">
      <c r="B11" s="17" t="s">
        <v>32</v>
      </c>
      <c r="C11" s="16">
        <v>5.7305502846299802E-2</v>
      </c>
      <c r="D11" s="16">
        <v>5.2083333333333301E-2</v>
      </c>
      <c r="E11" s="16">
        <v>4.84094052558783E-2</v>
      </c>
      <c r="F11" s="16">
        <v>7.8947368421052599E-2</v>
      </c>
      <c r="G11" s="16">
        <v>5.5232558139534899E-2</v>
      </c>
      <c r="H11" s="16">
        <v>5.9180576631259502E-2</v>
      </c>
      <c r="I11" s="16">
        <v>5.6746532156368198E-2</v>
      </c>
      <c r="J11" s="16">
        <v>6.0606060606060601E-2</v>
      </c>
      <c r="K11" s="16">
        <v>4.20168067226891E-2</v>
      </c>
      <c r="L11" s="16">
        <v>2.6548672566371698E-2</v>
      </c>
      <c r="M11" s="16"/>
      <c r="N11" s="16">
        <v>6.8674698795180705E-2</v>
      </c>
      <c r="O11" s="16">
        <v>7.1428571428571397E-2</v>
      </c>
      <c r="P11" s="16">
        <v>6.4485981308411197E-2</v>
      </c>
      <c r="Q11" s="16">
        <v>4.7810218978102198E-2</v>
      </c>
      <c r="R11" s="16"/>
      <c r="S11" s="16">
        <v>0.129277566539924</v>
      </c>
      <c r="T11" s="16">
        <v>0.299043062200957</v>
      </c>
      <c r="U11" s="16">
        <v>0.101293103448276</v>
      </c>
      <c r="V11" s="16">
        <v>1.6781836130306E-2</v>
      </c>
      <c r="W11" s="16">
        <v>2.2678185745140401E-2</v>
      </c>
      <c r="X11" s="16">
        <v>1.6504854368931999E-2</v>
      </c>
      <c r="Y11" s="16">
        <v>8.9552238805970207E-3</v>
      </c>
      <c r="Z11" s="16"/>
      <c r="AA11" s="16">
        <v>4.8867699642431497E-2</v>
      </c>
      <c r="AB11" s="16">
        <v>6.1247216035634697E-2</v>
      </c>
      <c r="AC11" s="16"/>
      <c r="AD11" s="16">
        <v>7.0212765957446799E-2</v>
      </c>
      <c r="AE11" s="16">
        <v>5.2590673575129497E-2</v>
      </c>
      <c r="AF11" s="16"/>
      <c r="AG11" s="16">
        <v>6.7588932806324095E-2</v>
      </c>
      <c r="AH11" s="16">
        <v>4.7810218978102198E-2</v>
      </c>
      <c r="AI11" s="16"/>
      <c r="AJ11" s="16">
        <v>4.7073270568972599E-2</v>
      </c>
      <c r="AK11" s="16">
        <v>6.6147859922179003E-2</v>
      </c>
      <c r="AL11" s="16"/>
      <c r="AM11" s="16">
        <v>5.2959501557632398E-2</v>
      </c>
      <c r="AN11" s="16">
        <v>5.7507987220447303E-2</v>
      </c>
      <c r="AO11" s="16">
        <v>6.4762670957361199E-2</v>
      </c>
      <c r="AP11" s="16">
        <v>4.3514644351464397E-2</v>
      </c>
      <c r="AQ11" s="16"/>
      <c r="AR11" s="16">
        <v>5.4088050314465397E-2</v>
      </c>
      <c r="AS11" s="16">
        <v>5.8695652173913003E-2</v>
      </c>
      <c r="AT11" s="16"/>
      <c r="AU11" s="16">
        <v>5.7953144266337901E-2</v>
      </c>
      <c r="AV11" s="16">
        <v>5.7187710248934702E-2</v>
      </c>
      <c r="AW11" s="16"/>
      <c r="AX11" s="16">
        <v>4.3580683156654899E-2</v>
      </c>
      <c r="AY11" s="16">
        <v>5.9941189776068798E-2</v>
      </c>
      <c r="AZ11" s="16"/>
      <c r="BA11" s="16">
        <v>6.3535911602209894E-2</v>
      </c>
      <c r="BB11" s="16">
        <v>5.6845965770171099E-2</v>
      </c>
      <c r="BC11" s="16"/>
      <c r="BD11" s="16">
        <v>5.9685863874345602E-2</v>
      </c>
      <c r="BE11" s="16">
        <v>5.6778679026651201E-2</v>
      </c>
      <c r="BF11" s="16"/>
      <c r="BG11" s="16">
        <v>6.41891891891892E-2</v>
      </c>
      <c r="BH11" s="16">
        <v>5.6895858464012898E-2</v>
      </c>
      <c r="BI11" s="16"/>
      <c r="BJ11" s="16">
        <v>5.6089743589743599E-2</v>
      </c>
      <c r="BK11" s="16">
        <v>5.7468790357296601E-2</v>
      </c>
      <c r="BL11" s="16"/>
      <c r="BM11" s="16">
        <v>7.0886075949367106E-2</v>
      </c>
      <c r="BN11" s="16">
        <v>5.6205128205128199E-2</v>
      </c>
      <c r="BO11" s="16"/>
      <c r="BP11" s="16">
        <v>6.7880794701986796E-2</v>
      </c>
      <c r="BQ11" s="16">
        <v>5.5936562366052302E-2</v>
      </c>
    </row>
    <row r="12" spans="2:69" x14ac:dyDescent="0.25">
      <c r="B12" s="17" t="s">
        <v>33</v>
      </c>
      <c r="C12" s="16">
        <v>7.1537001897533203E-2</v>
      </c>
      <c r="D12" s="16">
        <v>6.9940476190476206E-2</v>
      </c>
      <c r="E12" s="16">
        <v>7.1922544951590603E-2</v>
      </c>
      <c r="F12" s="16">
        <v>8.51393188854489E-2</v>
      </c>
      <c r="G12" s="16">
        <v>9.4476744186046499E-2</v>
      </c>
      <c r="H12" s="16">
        <v>6.5250379362670696E-2</v>
      </c>
      <c r="I12" s="16">
        <v>6.6834804539722598E-2</v>
      </c>
      <c r="J12" s="16">
        <v>4.0404040404040401E-2</v>
      </c>
      <c r="K12" s="16">
        <v>2.5210084033613401E-2</v>
      </c>
      <c r="L12" s="16">
        <v>7.0796460176991094E-2</v>
      </c>
      <c r="M12" s="16"/>
      <c r="N12" s="16">
        <v>7.4698795180722893E-2</v>
      </c>
      <c r="O12" s="16">
        <v>6.0317460317460297E-2</v>
      </c>
      <c r="P12" s="16">
        <v>8.31775700934579E-2</v>
      </c>
      <c r="Q12" s="16">
        <v>6.8613138686131406E-2</v>
      </c>
      <c r="R12" s="16"/>
      <c r="S12" s="16">
        <v>7.6045627376425895E-2</v>
      </c>
      <c r="T12" s="16">
        <v>0.17703349282296699</v>
      </c>
      <c r="U12" s="16">
        <v>0.32543103448275901</v>
      </c>
      <c r="V12" s="16">
        <v>5.4294175715696003E-2</v>
      </c>
      <c r="W12" s="16">
        <v>2.9157667386609101E-2</v>
      </c>
      <c r="X12" s="16">
        <v>1.84466019417476E-2</v>
      </c>
      <c r="Y12" s="16">
        <v>1.1940298507462701E-2</v>
      </c>
      <c r="Z12" s="16"/>
      <c r="AA12" s="16">
        <v>5.89988081048868E-2</v>
      </c>
      <c r="AB12" s="16">
        <v>7.7394209354120294E-2</v>
      </c>
      <c r="AC12" s="16"/>
      <c r="AD12" s="16">
        <v>8.1560283687943297E-2</v>
      </c>
      <c r="AE12" s="16">
        <v>6.7875647668393796E-2</v>
      </c>
      <c r="AF12" s="16"/>
      <c r="AG12" s="16">
        <v>7.4703557312253005E-2</v>
      </c>
      <c r="AH12" s="16">
        <v>6.8613138686131406E-2</v>
      </c>
      <c r="AI12" s="16"/>
      <c r="AJ12" s="16">
        <v>5.6897257470323398E-2</v>
      </c>
      <c r="AK12" s="16">
        <v>8.4188185355500503E-2</v>
      </c>
      <c r="AL12" s="16"/>
      <c r="AM12" s="16">
        <v>8.7227414330218106E-2</v>
      </c>
      <c r="AN12" s="16">
        <v>7.4281150159744402E-2</v>
      </c>
      <c r="AO12" s="16">
        <v>7.5221238938053103E-2</v>
      </c>
      <c r="AP12" s="16">
        <v>5.6903765690376598E-2</v>
      </c>
      <c r="AQ12" s="16"/>
      <c r="AR12" s="16">
        <v>5.9748427672956003E-2</v>
      </c>
      <c r="AS12" s="16">
        <v>7.6630434782608697E-2</v>
      </c>
      <c r="AT12" s="16"/>
      <c r="AU12" s="16">
        <v>6.9050554870530204E-2</v>
      </c>
      <c r="AV12" s="16">
        <v>7.19892352545414E-2</v>
      </c>
      <c r="AW12" s="16"/>
      <c r="AX12" s="16">
        <v>6.94935217903416E-2</v>
      </c>
      <c r="AY12" s="16">
        <v>7.1929427731282497E-2</v>
      </c>
      <c r="AZ12" s="16"/>
      <c r="BA12" s="16">
        <v>7.18232044198895E-2</v>
      </c>
      <c r="BB12" s="16">
        <v>7.1515892420537894E-2</v>
      </c>
      <c r="BC12" s="16"/>
      <c r="BD12" s="16">
        <v>7.8534031413612607E-2</v>
      </c>
      <c r="BE12" s="16">
        <v>6.9988412514484399E-2</v>
      </c>
      <c r="BF12" s="16"/>
      <c r="BG12" s="16">
        <v>7.77027027027027E-2</v>
      </c>
      <c r="BH12" s="16">
        <v>7.1170084439083195E-2</v>
      </c>
      <c r="BI12" s="16"/>
      <c r="BJ12" s="16">
        <v>7.3717948717948706E-2</v>
      </c>
      <c r="BK12" s="16">
        <v>7.1244080929832102E-2</v>
      </c>
      <c r="BL12" s="16"/>
      <c r="BM12" s="16">
        <v>5.5696202531645603E-2</v>
      </c>
      <c r="BN12" s="16">
        <v>7.2820512820512801E-2</v>
      </c>
      <c r="BO12" s="16"/>
      <c r="BP12" s="16">
        <v>6.6225165562913899E-2</v>
      </c>
      <c r="BQ12" s="16">
        <v>7.2224603514787794E-2</v>
      </c>
    </row>
    <row r="13" spans="2:69" x14ac:dyDescent="0.25">
      <c r="B13" s="17" t="s">
        <v>34</v>
      </c>
      <c r="C13" s="16">
        <v>0.161859582542695</v>
      </c>
      <c r="D13" s="16">
        <v>0.12797619047618999</v>
      </c>
      <c r="E13" s="16">
        <v>0.15352697095435699</v>
      </c>
      <c r="F13" s="16">
        <v>0.17492260061919501</v>
      </c>
      <c r="G13" s="16">
        <v>0.1875</v>
      </c>
      <c r="H13" s="16">
        <v>0.18512898330804201</v>
      </c>
      <c r="I13" s="16">
        <v>0.16645649432534701</v>
      </c>
      <c r="J13" s="16">
        <v>4.5454545454545497E-2</v>
      </c>
      <c r="K13" s="16">
        <v>7.5630252100840303E-2</v>
      </c>
      <c r="L13" s="16">
        <v>0.17699115044247801</v>
      </c>
      <c r="M13" s="16"/>
      <c r="N13" s="16">
        <v>0.25180722891566298</v>
      </c>
      <c r="O13" s="16">
        <v>0.180952380952381</v>
      </c>
      <c r="P13" s="16">
        <v>0.150467289719626</v>
      </c>
      <c r="Q13" s="16">
        <v>0.13467153284671499</v>
      </c>
      <c r="R13" s="16"/>
      <c r="S13" s="16">
        <v>8.9353612167300395E-2</v>
      </c>
      <c r="T13" s="16">
        <v>0.11483253588516699</v>
      </c>
      <c r="U13" s="16">
        <v>0.198275862068966</v>
      </c>
      <c r="V13" s="16">
        <v>0.54195459032576498</v>
      </c>
      <c r="W13" s="16">
        <v>7.7753779697624203E-2</v>
      </c>
      <c r="X13" s="16">
        <v>3.2038834951456298E-2</v>
      </c>
      <c r="Y13" s="16">
        <v>1.34328358208955E-2</v>
      </c>
      <c r="Z13" s="16"/>
      <c r="AA13" s="16">
        <v>0.12812872467222899</v>
      </c>
      <c r="AB13" s="16">
        <v>0.17761692650334099</v>
      </c>
      <c r="AC13" s="16"/>
      <c r="AD13" s="16">
        <v>0.181560283687943</v>
      </c>
      <c r="AE13" s="16">
        <v>0.15466321243523301</v>
      </c>
      <c r="AF13" s="16"/>
      <c r="AG13" s="16">
        <v>0.19130434782608699</v>
      </c>
      <c r="AH13" s="16">
        <v>0.13467153284671499</v>
      </c>
      <c r="AI13" s="16"/>
      <c r="AJ13" s="16">
        <v>0.13344248874334799</v>
      </c>
      <c r="AK13" s="16">
        <v>0.18641669614432299</v>
      </c>
      <c r="AL13" s="16"/>
      <c r="AM13" s="16">
        <v>0.27725856697819301</v>
      </c>
      <c r="AN13" s="16">
        <v>0.194888178913738</v>
      </c>
      <c r="AO13" s="16">
        <v>0.14963797264682199</v>
      </c>
      <c r="AP13" s="16">
        <v>0.123012552301255</v>
      </c>
      <c r="AQ13" s="16"/>
      <c r="AR13" s="16">
        <v>0.12327044025157199</v>
      </c>
      <c r="AS13" s="16">
        <v>0.17853260869565199</v>
      </c>
      <c r="AT13" s="16"/>
      <c r="AU13" s="16">
        <v>0.13563501849568399</v>
      </c>
      <c r="AV13" s="16">
        <v>0.16662928907826899</v>
      </c>
      <c r="AW13" s="16"/>
      <c r="AX13" s="16">
        <v>0.12720848056537101</v>
      </c>
      <c r="AY13" s="16">
        <v>0.16851391087989101</v>
      </c>
      <c r="AZ13" s="16"/>
      <c r="BA13" s="16">
        <v>0.16022099447513799</v>
      </c>
      <c r="BB13" s="16">
        <v>0.16198044009779999</v>
      </c>
      <c r="BC13" s="16"/>
      <c r="BD13" s="16">
        <v>0.138219895287958</v>
      </c>
      <c r="BE13" s="16">
        <v>0.16709154113557401</v>
      </c>
      <c r="BF13" s="16"/>
      <c r="BG13" s="16">
        <v>0.10472972972973001</v>
      </c>
      <c r="BH13" s="16">
        <v>0.16525934861278599</v>
      </c>
      <c r="BI13" s="16"/>
      <c r="BJ13" s="16">
        <v>0.107371794871795</v>
      </c>
      <c r="BK13" s="16">
        <v>0.169177787343952</v>
      </c>
      <c r="BL13" s="16"/>
      <c r="BM13" s="16">
        <v>0.14177215189873399</v>
      </c>
      <c r="BN13" s="16">
        <v>0.163487179487179</v>
      </c>
      <c r="BO13" s="16"/>
      <c r="BP13" s="16">
        <v>0.158940397350993</v>
      </c>
      <c r="BQ13" s="16">
        <v>0.16223746249464199</v>
      </c>
    </row>
    <row r="14" spans="2:69" x14ac:dyDescent="0.25">
      <c r="B14" s="17" t="s">
        <v>35</v>
      </c>
      <c r="C14" s="16">
        <v>0.17571157495256201</v>
      </c>
      <c r="D14" s="16">
        <v>0.235119047619048</v>
      </c>
      <c r="E14" s="16">
        <v>0.225449515905947</v>
      </c>
      <c r="F14" s="16">
        <v>0.16253869969040199</v>
      </c>
      <c r="G14" s="16">
        <v>0.19331395348837199</v>
      </c>
      <c r="H14" s="16">
        <v>0.12443095599393</v>
      </c>
      <c r="I14" s="16">
        <v>0.15762925598991201</v>
      </c>
      <c r="J14" s="16">
        <v>0.18686868686868699</v>
      </c>
      <c r="K14" s="16">
        <v>0.14285714285714299</v>
      </c>
      <c r="L14" s="16">
        <v>0.212389380530973</v>
      </c>
      <c r="M14" s="16"/>
      <c r="N14" s="16">
        <v>8.91566265060241E-2</v>
      </c>
      <c r="O14" s="16">
        <v>0.133333333333333</v>
      </c>
      <c r="P14" s="16">
        <v>0.19439252336448601</v>
      </c>
      <c r="Q14" s="16">
        <v>0.20437956204379601</v>
      </c>
      <c r="R14" s="16"/>
      <c r="S14" s="16">
        <v>3.6121673003802299E-2</v>
      </c>
      <c r="T14" s="16">
        <v>0.124401913875598</v>
      </c>
      <c r="U14" s="16">
        <v>0.181034482758621</v>
      </c>
      <c r="V14" s="16">
        <v>0.16189536031589299</v>
      </c>
      <c r="W14" s="16">
        <v>0.40928725701943802</v>
      </c>
      <c r="X14" s="16">
        <v>0.188349514563107</v>
      </c>
      <c r="Y14" s="16">
        <v>4.6268656716417902E-2</v>
      </c>
      <c r="Z14" s="16"/>
      <c r="AA14" s="16">
        <v>0.18474374255065601</v>
      </c>
      <c r="AB14" s="16">
        <v>0.17149220489977701</v>
      </c>
      <c r="AC14" s="16"/>
      <c r="AD14" s="16">
        <v>0.147517730496454</v>
      </c>
      <c r="AE14" s="16">
        <v>0.18601036269430099</v>
      </c>
      <c r="AF14" s="16"/>
      <c r="AG14" s="16">
        <v>0.144664031620553</v>
      </c>
      <c r="AH14" s="16">
        <v>0.20437956204379601</v>
      </c>
      <c r="AI14" s="16"/>
      <c r="AJ14" s="16">
        <v>0.17683176422431399</v>
      </c>
      <c r="AK14" s="16">
        <v>0.17474354439334999</v>
      </c>
      <c r="AL14" s="16"/>
      <c r="AM14" s="16">
        <v>8.7227414330218106E-2</v>
      </c>
      <c r="AN14" s="16">
        <v>0.149361022364217</v>
      </c>
      <c r="AO14" s="16">
        <v>0.19509251810136799</v>
      </c>
      <c r="AP14" s="16">
        <v>0.186610878661088</v>
      </c>
      <c r="AQ14" s="16"/>
      <c r="AR14" s="16">
        <v>0.181761006289308</v>
      </c>
      <c r="AS14" s="16">
        <v>0.17309782608695701</v>
      </c>
      <c r="AT14" s="16"/>
      <c r="AU14" s="16">
        <v>0.166461159062885</v>
      </c>
      <c r="AV14" s="16">
        <v>0.17739403453689201</v>
      </c>
      <c r="AW14" s="16"/>
      <c r="AX14" s="16">
        <v>0.190812720848057</v>
      </c>
      <c r="AY14" s="16">
        <v>0.17281158109025099</v>
      </c>
      <c r="AZ14" s="16"/>
      <c r="BA14" s="16">
        <v>0.143646408839779</v>
      </c>
      <c r="BB14" s="16">
        <v>0.17807660961695199</v>
      </c>
      <c r="BC14" s="16"/>
      <c r="BD14" s="16">
        <v>0.21675392670157101</v>
      </c>
      <c r="BE14" s="16">
        <v>0.16662804171494799</v>
      </c>
      <c r="BF14" s="16"/>
      <c r="BG14" s="16">
        <v>0.20270270270270299</v>
      </c>
      <c r="BH14" s="16">
        <v>0.17410534780860501</v>
      </c>
      <c r="BI14" s="16"/>
      <c r="BJ14" s="16">
        <v>0.190705128205128</v>
      </c>
      <c r="BK14" s="16">
        <v>0.17369780456306499</v>
      </c>
      <c r="BL14" s="16"/>
      <c r="BM14" s="16">
        <v>0.14683544303797499</v>
      </c>
      <c r="BN14" s="16">
        <v>0.17805128205128201</v>
      </c>
      <c r="BO14" s="16"/>
      <c r="BP14" s="16">
        <v>0.14072847682119199</v>
      </c>
      <c r="BQ14" s="16">
        <v>0.180240034290613</v>
      </c>
    </row>
    <row r="15" spans="2:69" x14ac:dyDescent="0.25">
      <c r="B15" s="17" t="s">
        <v>36</v>
      </c>
      <c r="C15" s="16">
        <v>0.22296015180265699</v>
      </c>
      <c r="D15" s="16">
        <v>0.26339285714285698</v>
      </c>
      <c r="E15" s="16">
        <v>0.27524204702627902</v>
      </c>
      <c r="F15" s="16">
        <v>0.18266253869969001</v>
      </c>
      <c r="G15" s="16">
        <v>0.207848837209302</v>
      </c>
      <c r="H15" s="16">
        <v>0.19575113808801201</v>
      </c>
      <c r="I15" s="16">
        <v>0.22950819672131101</v>
      </c>
      <c r="J15" s="16">
        <v>0.19696969696969699</v>
      </c>
      <c r="K15" s="16">
        <v>0.28571428571428598</v>
      </c>
      <c r="L15" s="16">
        <v>0.221238938053097</v>
      </c>
      <c r="M15" s="16"/>
      <c r="N15" s="16">
        <v>0.11566265060241</v>
      </c>
      <c r="O15" s="16">
        <v>0.20158730158730201</v>
      </c>
      <c r="P15" s="16">
        <v>0.22242990654205599</v>
      </c>
      <c r="Q15" s="16">
        <v>0.26058394160583898</v>
      </c>
      <c r="R15" s="16"/>
      <c r="S15" s="16">
        <v>5.5133079847908703E-2</v>
      </c>
      <c r="T15" s="16">
        <v>8.3732057416267894E-2</v>
      </c>
      <c r="U15" s="16">
        <v>0.148706896551724</v>
      </c>
      <c r="V15" s="16">
        <v>0.13919052319842101</v>
      </c>
      <c r="W15" s="16">
        <v>0.35421166306695501</v>
      </c>
      <c r="X15" s="16">
        <v>0.39708737864077698</v>
      </c>
      <c r="Y15" s="16">
        <v>0.23731343283582099</v>
      </c>
      <c r="Z15" s="16"/>
      <c r="AA15" s="16">
        <v>0.26400476758045299</v>
      </c>
      <c r="AB15" s="16">
        <v>0.20378619153674801</v>
      </c>
      <c r="AC15" s="16"/>
      <c r="AD15" s="16">
        <v>0.19929078014184401</v>
      </c>
      <c r="AE15" s="16">
        <v>0.23160621761658001</v>
      </c>
      <c r="AF15" s="16"/>
      <c r="AG15" s="16">
        <v>0.18221343873517801</v>
      </c>
      <c r="AH15" s="16">
        <v>0.26058394160583898</v>
      </c>
      <c r="AI15" s="16"/>
      <c r="AJ15" s="16">
        <v>0.25092099877200202</v>
      </c>
      <c r="AK15" s="16">
        <v>0.198797311637779</v>
      </c>
      <c r="AL15" s="16"/>
      <c r="AM15" s="16">
        <v>0.118380062305296</v>
      </c>
      <c r="AN15" s="16">
        <v>0.18370607028753999</v>
      </c>
      <c r="AO15" s="16">
        <v>0.23089300080450501</v>
      </c>
      <c r="AP15" s="16">
        <v>0.27447698744769899</v>
      </c>
      <c r="AQ15" s="16"/>
      <c r="AR15" s="16">
        <v>0.242767295597484</v>
      </c>
      <c r="AS15" s="16">
        <v>0.214402173913043</v>
      </c>
      <c r="AT15" s="16"/>
      <c r="AU15" s="16">
        <v>0.21824907521578299</v>
      </c>
      <c r="AV15" s="16">
        <v>0.223816999327203</v>
      </c>
      <c r="AW15" s="16"/>
      <c r="AX15" s="16">
        <v>0.246171967020024</v>
      </c>
      <c r="AY15" s="16">
        <v>0.21850260122144299</v>
      </c>
      <c r="AZ15" s="16"/>
      <c r="BA15" s="16">
        <v>0.23480662983425399</v>
      </c>
      <c r="BB15" s="16">
        <v>0.22208638956805199</v>
      </c>
      <c r="BC15" s="16"/>
      <c r="BD15" s="16">
        <v>0.23246073298429301</v>
      </c>
      <c r="BE15" s="16">
        <v>0.22085747392815799</v>
      </c>
      <c r="BF15" s="16"/>
      <c r="BG15" s="16">
        <v>0.212837837837838</v>
      </c>
      <c r="BH15" s="16">
        <v>0.22356252513068001</v>
      </c>
      <c r="BI15" s="16"/>
      <c r="BJ15" s="16">
        <v>0.23878205128205099</v>
      </c>
      <c r="BK15" s="16">
        <v>0.22083512699096</v>
      </c>
      <c r="BL15" s="16"/>
      <c r="BM15" s="16">
        <v>0.19746835443037999</v>
      </c>
      <c r="BN15" s="16">
        <v>0.22502564102564099</v>
      </c>
      <c r="BO15" s="16"/>
      <c r="BP15" s="16">
        <v>0.22516556291390699</v>
      </c>
      <c r="BQ15" s="16">
        <v>0.222674667809687</v>
      </c>
    </row>
    <row r="16" spans="2:69" x14ac:dyDescent="0.25">
      <c r="B16" s="17" t="s">
        <v>129</v>
      </c>
      <c r="C16" s="16">
        <v>0.12618595825426901</v>
      </c>
      <c r="D16" s="16">
        <v>9.8214285714285698E-2</v>
      </c>
      <c r="E16" s="16">
        <v>0.11756569847856201</v>
      </c>
      <c r="F16" s="16">
        <v>0.134674922600619</v>
      </c>
      <c r="G16" s="16">
        <v>0.10901162790697699</v>
      </c>
      <c r="H16" s="16">
        <v>0.123672230652504</v>
      </c>
      <c r="I16" s="16">
        <v>0.14627994955863799</v>
      </c>
      <c r="J16" s="16">
        <v>0.19696969696969699</v>
      </c>
      <c r="K16" s="16">
        <v>0.17647058823529399</v>
      </c>
      <c r="L16" s="16">
        <v>0.11504424778761101</v>
      </c>
      <c r="M16" s="16"/>
      <c r="N16" s="16">
        <v>8.3132530120481898E-2</v>
      </c>
      <c r="O16" s="16">
        <v>0.136507936507936</v>
      </c>
      <c r="P16" s="16">
        <v>0.116822429906542</v>
      </c>
      <c r="Q16" s="16">
        <v>0.14051094890510901</v>
      </c>
      <c r="R16" s="16"/>
      <c r="S16" s="16">
        <v>4.7528517110266198E-2</v>
      </c>
      <c r="T16" s="16">
        <v>5.7416267942583699E-2</v>
      </c>
      <c r="U16" s="16">
        <v>1.0775862068965501E-2</v>
      </c>
      <c r="V16" s="16">
        <v>4.5409674234945699E-2</v>
      </c>
      <c r="W16" s="16">
        <v>7.5593952483801297E-2</v>
      </c>
      <c r="X16" s="16">
        <v>0.27378640776698998</v>
      </c>
      <c r="Y16" s="16">
        <v>0.314925373134328</v>
      </c>
      <c r="Z16" s="16"/>
      <c r="AA16" s="16">
        <v>0.16209773539928499</v>
      </c>
      <c r="AB16" s="16">
        <v>0.10940979955456601</v>
      </c>
      <c r="AC16" s="16"/>
      <c r="AD16" s="16">
        <v>0.109929078014184</v>
      </c>
      <c r="AE16" s="16">
        <v>0.13212435233160599</v>
      </c>
      <c r="AF16" s="16"/>
      <c r="AG16" s="16">
        <v>0.110671936758893</v>
      </c>
      <c r="AH16" s="16">
        <v>0.14051094890510901</v>
      </c>
      <c r="AI16" s="16"/>
      <c r="AJ16" s="16">
        <v>0.15513712648383099</v>
      </c>
      <c r="AK16" s="16">
        <v>0.101167315175097</v>
      </c>
      <c r="AL16" s="16"/>
      <c r="AM16" s="16">
        <v>6.5420560747663503E-2</v>
      </c>
      <c r="AN16" s="16">
        <v>0.100638977635783</v>
      </c>
      <c r="AO16" s="16">
        <v>0.122284794851167</v>
      </c>
      <c r="AP16" s="16">
        <v>0.17740585774058601</v>
      </c>
      <c r="AQ16" s="16"/>
      <c r="AR16" s="16">
        <v>0.16100628930817601</v>
      </c>
      <c r="AS16" s="16">
        <v>0.111141304347826</v>
      </c>
      <c r="AT16" s="16"/>
      <c r="AU16" s="16">
        <v>0.13563501849568399</v>
      </c>
      <c r="AV16" s="16">
        <v>0.124467369365329</v>
      </c>
      <c r="AW16" s="16"/>
      <c r="AX16" s="16">
        <v>0.143698468786808</v>
      </c>
      <c r="AY16" s="16">
        <v>0.122822890748699</v>
      </c>
      <c r="AZ16" s="16"/>
      <c r="BA16" s="16">
        <v>0.12707182320442001</v>
      </c>
      <c r="BB16" s="16">
        <v>0.126120619396903</v>
      </c>
      <c r="BC16" s="16"/>
      <c r="BD16" s="16">
        <v>0.13298429319371699</v>
      </c>
      <c r="BE16" s="16">
        <v>0.12468134414831999</v>
      </c>
      <c r="BF16" s="16"/>
      <c r="BG16" s="16">
        <v>0.15878378378378399</v>
      </c>
      <c r="BH16" s="16">
        <v>0.124246079613993</v>
      </c>
      <c r="BI16" s="16"/>
      <c r="BJ16" s="16">
        <v>0.168269230769231</v>
      </c>
      <c r="BK16" s="16">
        <v>0.120533792509686</v>
      </c>
      <c r="BL16" s="16"/>
      <c r="BM16" s="16">
        <v>0.16708860759493699</v>
      </c>
      <c r="BN16" s="16">
        <v>0.122871794871795</v>
      </c>
      <c r="BO16" s="16"/>
      <c r="BP16" s="16">
        <v>0.15231788079470199</v>
      </c>
      <c r="BQ16" s="16">
        <v>0.12280325760822999</v>
      </c>
    </row>
    <row r="17" spans="2:69" x14ac:dyDescent="0.25">
      <c r="B17" s="17" t="s">
        <v>130</v>
      </c>
      <c r="C17" s="16">
        <v>4.68690702087287E-2</v>
      </c>
      <c r="D17" s="16">
        <v>5.2083333333333301E-2</v>
      </c>
      <c r="E17" s="16">
        <v>2.9045643153527E-2</v>
      </c>
      <c r="F17" s="16">
        <v>3.7151702786377701E-2</v>
      </c>
      <c r="G17" s="16">
        <v>3.1976744186046499E-2</v>
      </c>
      <c r="H17" s="16">
        <v>5.8421851289833099E-2</v>
      </c>
      <c r="I17" s="16">
        <v>3.9092055485498101E-2</v>
      </c>
      <c r="J17" s="16">
        <v>9.0909090909090898E-2</v>
      </c>
      <c r="K17" s="16">
        <v>0.10084033613445401</v>
      </c>
      <c r="L17" s="16">
        <v>6.1946902654867297E-2</v>
      </c>
      <c r="M17" s="16"/>
      <c r="N17" s="16">
        <v>4.4578313253012099E-2</v>
      </c>
      <c r="O17" s="16">
        <v>3.8095238095238099E-2</v>
      </c>
      <c r="P17" s="16">
        <v>3.9252336448598102E-2</v>
      </c>
      <c r="Q17" s="16">
        <v>5.2554744525547398E-2</v>
      </c>
      <c r="R17" s="16"/>
      <c r="S17" s="16">
        <v>2.0912547528517102E-2</v>
      </c>
      <c r="T17" s="16">
        <v>1.67464114832536E-2</v>
      </c>
      <c r="U17" s="16">
        <v>1.0775862068965501E-2</v>
      </c>
      <c r="V17" s="16">
        <v>1.4807502467917099E-2</v>
      </c>
      <c r="W17" s="16">
        <v>1.1879049676025899E-2</v>
      </c>
      <c r="X17" s="16">
        <v>4.0776699029126201E-2</v>
      </c>
      <c r="Y17" s="16">
        <v>0.22985074626865701</v>
      </c>
      <c r="Z17" s="16"/>
      <c r="AA17" s="16">
        <v>5.72109654350417E-2</v>
      </c>
      <c r="AB17" s="16">
        <v>4.20378619153675E-2</v>
      </c>
      <c r="AC17" s="16"/>
      <c r="AD17" s="16">
        <v>4.5390070921985798E-2</v>
      </c>
      <c r="AE17" s="16">
        <v>4.7409326424870502E-2</v>
      </c>
      <c r="AF17" s="16"/>
      <c r="AG17" s="16">
        <v>4.07114624505929E-2</v>
      </c>
      <c r="AH17" s="16">
        <v>5.2554744525547398E-2</v>
      </c>
      <c r="AI17" s="16"/>
      <c r="AJ17" s="16">
        <v>6.3855914858780199E-2</v>
      </c>
      <c r="AK17" s="16">
        <v>3.2189600282985502E-2</v>
      </c>
      <c r="AL17" s="16"/>
      <c r="AM17" s="16">
        <v>3.7383177570093497E-2</v>
      </c>
      <c r="AN17" s="16">
        <v>3.5143769968051103E-2</v>
      </c>
      <c r="AO17" s="16">
        <v>4.5052292839903502E-2</v>
      </c>
      <c r="AP17" s="16">
        <v>6.6108786610878698E-2</v>
      </c>
      <c r="AQ17" s="16"/>
      <c r="AR17" s="16">
        <v>5.9119496855345899E-2</v>
      </c>
      <c r="AS17" s="16">
        <v>4.15760869565217E-2</v>
      </c>
      <c r="AT17" s="16"/>
      <c r="AU17" s="16">
        <v>6.7817509247842203E-2</v>
      </c>
      <c r="AV17" s="16">
        <v>4.3058981834491999E-2</v>
      </c>
      <c r="AW17" s="16"/>
      <c r="AX17" s="16">
        <v>5.7714958775029399E-2</v>
      </c>
      <c r="AY17" s="16">
        <v>4.4786247455326798E-2</v>
      </c>
      <c r="AZ17" s="16"/>
      <c r="BA17" s="16">
        <v>4.4198895027624301E-2</v>
      </c>
      <c r="BB17" s="16">
        <v>4.7066014669926701E-2</v>
      </c>
      <c r="BC17" s="16"/>
      <c r="BD17" s="16">
        <v>4.2931937172774902E-2</v>
      </c>
      <c r="BE17" s="16">
        <v>4.7740440324449601E-2</v>
      </c>
      <c r="BF17" s="16"/>
      <c r="BG17" s="16">
        <v>5.7432432432432401E-2</v>
      </c>
      <c r="BH17" s="16">
        <v>4.6240450341777199E-2</v>
      </c>
      <c r="BI17" s="16"/>
      <c r="BJ17" s="16">
        <v>6.4102564102564097E-2</v>
      </c>
      <c r="BK17" s="16">
        <v>4.4554455445544601E-2</v>
      </c>
      <c r="BL17" s="16"/>
      <c r="BM17" s="16">
        <v>7.3417721518987303E-2</v>
      </c>
      <c r="BN17" s="16">
        <v>4.4717948717948701E-2</v>
      </c>
      <c r="BO17" s="16"/>
      <c r="BP17" s="16">
        <v>4.4701986754966901E-2</v>
      </c>
      <c r="BQ17" s="16">
        <v>4.7149592798971303E-2</v>
      </c>
    </row>
    <row r="18" spans="2:69" x14ac:dyDescent="0.25">
      <c r="B18" s="17" t="s">
        <v>131</v>
      </c>
      <c r="C18" s="16">
        <v>1.6318785578747601E-2</v>
      </c>
      <c r="D18" s="16">
        <v>7.4404761904761901E-3</v>
      </c>
      <c r="E18" s="16">
        <v>9.6818810511756608E-3</v>
      </c>
      <c r="F18" s="16">
        <v>2.4767801857585099E-2</v>
      </c>
      <c r="G18" s="16">
        <v>7.2674418604651196E-3</v>
      </c>
      <c r="H18" s="16">
        <v>1.8209408194233698E-2</v>
      </c>
      <c r="I18" s="16">
        <v>1.7654476670870101E-2</v>
      </c>
      <c r="J18" s="16">
        <v>4.0404040404040401E-2</v>
      </c>
      <c r="K18" s="16">
        <v>4.20168067226891E-2</v>
      </c>
      <c r="L18" s="16">
        <v>1.7699115044247801E-2</v>
      </c>
      <c r="M18" s="16"/>
      <c r="N18" s="16">
        <v>3.2530120481927702E-2</v>
      </c>
      <c r="O18" s="16">
        <v>1.9047619047619001E-2</v>
      </c>
      <c r="P18" s="16">
        <v>1.3084112149532701E-2</v>
      </c>
      <c r="Q18" s="16">
        <v>1.2043795620438001E-2</v>
      </c>
      <c r="R18" s="16"/>
      <c r="S18" s="16">
        <v>5.7034220532319402E-3</v>
      </c>
      <c r="T18" s="16">
        <v>0</v>
      </c>
      <c r="U18" s="16">
        <v>0</v>
      </c>
      <c r="V18" s="16">
        <v>3.9486673247778898E-3</v>
      </c>
      <c r="W18" s="16">
        <v>2.15982721382289E-3</v>
      </c>
      <c r="X18" s="16">
        <v>7.7669902912621399E-3</v>
      </c>
      <c r="Y18" s="16">
        <v>0.102985074626866</v>
      </c>
      <c r="Z18" s="16"/>
      <c r="AA18" s="16">
        <v>2.0858164481525599E-2</v>
      </c>
      <c r="AB18" s="16">
        <v>1.4198218262806201E-2</v>
      </c>
      <c r="AC18" s="16"/>
      <c r="AD18" s="16">
        <v>1.20567375886525E-2</v>
      </c>
      <c r="AE18" s="16">
        <v>1.78756476683938E-2</v>
      </c>
      <c r="AF18" s="16"/>
      <c r="AG18" s="16">
        <v>2.09486166007905E-2</v>
      </c>
      <c r="AH18" s="16">
        <v>1.2043795620438001E-2</v>
      </c>
      <c r="AI18" s="16"/>
      <c r="AJ18" s="16">
        <v>2.3331968890708099E-2</v>
      </c>
      <c r="AK18" s="16">
        <v>1.0258224266006401E-2</v>
      </c>
      <c r="AL18" s="16"/>
      <c r="AM18" s="16">
        <v>1.2461059190031199E-2</v>
      </c>
      <c r="AN18" s="16">
        <v>1.91693290734824E-2</v>
      </c>
      <c r="AO18" s="16">
        <v>1.36765888978278E-2</v>
      </c>
      <c r="AP18" s="16">
        <v>1.8410041841004199E-2</v>
      </c>
      <c r="AQ18" s="16"/>
      <c r="AR18" s="16">
        <v>2.6415094339622601E-2</v>
      </c>
      <c r="AS18" s="16">
        <v>1.19565217391304E-2</v>
      </c>
      <c r="AT18" s="16"/>
      <c r="AU18" s="16">
        <v>1.6029593094944498E-2</v>
      </c>
      <c r="AV18" s="16">
        <v>1.6371383718322498E-2</v>
      </c>
      <c r="AW18" s="16"/>
      <c r="AX18" s="16">
        <v>2.8268551236749099E-2</v>
      </c>
      <c r="AY18" s="16">
        <v>1.40239764759104E-2</v>
      </c>
      <c r="AZ18" s="16"/>
      <c r="BA18" s="16">
        <v>2.4861878453038701E-2</v>
      </c>
      <c r="BB18" s="16">
        <v>1.5688671556642199E-2</v>
      </c>
      <c r="BC18" s="16"/>
      <c r="BD18" s="16">
        <v>8.3769633507853394E-3</v>
      </c>
      <c r="BE18" s="16">
        <v>1.8076477404403199E-2</v>
      </c>
      <c r="BF18" s="16"/>
      <c r="BG18" s="16">
        <v>1.0135135135135099E-2</v>
      </c>
      <c r="BH18" s="16">
        <v>1.6686771210293501E-2</v>
      </c>
      <c r="BI18" s="16"/>
      <c r="BJ18" s="16">
        <v>1.76282051282051E-2</v>
      </c>
      <c r="BK18" s="16">
        <v>1.6142918639690099E-2</v>
      </c>
      <c r="BL18" s="16"/>
      <c r="BM18" s="16">
        <v>3.5443037974683497E-2</v>
      </c>
      <c r="BN18" s="16">
        <v>1.47692307692308E-2</v>
      </c>
      <c r="BO18" s="16"/>
      <c r="BP18" s="16">
        <v>2.48344370860927E-2</v>
      </c>
      <c r="BQ18" s="16">
        <v>1.52164594942135E-2</v>
      </c>
    </row>
    <row r="19" spans="2:69" x14ac:dyDescent="0.25">
      <c r="B19" s="17" t="s">
        <v>68</v>
      </c>
      <c r="C19" s="18">
        <v>4.8387096774193498E-2</v>
      </c>
      <c r="D19" s="18">
        <v>3.42261904761905E-2</v>
      </c>
      <c r="E19" s="18">
        <v>1.10650069156293E-2</v>
      </c>
      <c r="F19" s="18">
        <v>2.7863777089783302E-2</v>
      </c>
      <c r="G19" s="18">
        <v>6.8313953488372103E-2</v>
      </c>
      <c r="H19" s="18">
        <v>7.1320182094081905E-2</v>
      </c>
      <c r="I19" s="18">
        <v>4.7919293820933198E-2</v>
      </c>
      <c r="J19" s="18">
        <v>6.5656565656565705E-2</v>
      </c>
      <c r="K19" s="18">
        <v>6.7226890756302504E-2</v>
      </c>
      <c r="L19" s="18">
        <v>5.3097345132743397E-2</v>
      </c>
      <c r="M19" s="18"/>
      <c r="N19" s="18">
        <v>5.9036144578313299E-2</v>
      </c>
      <c r="O19" s="18">
        <v>5.0793650793650801E-2</v>
      </c>
      <c r="P19" s="18">
        <v>4.9532710280373801E-2</v>
      </c>
      <c r="Q19" s="18">
        <v>4.4160583941605797E-2</v>
      </c>
      <c r="R19" s="18"/>
      <c r="S19" s="18">
        <v>2.2813688212927799E-2</v>
      </c>
      <c r="T19" s="18">
        <v>7.1770334928229701E-3</v>
      </c>
      <c r="U19" s="18">
        <v>4.3103448275862103E-3</v>
      </c>
      <c r="V19" s="18">
        <v>7.8973346495557692E-3</v>
      </c>
      <c r="W19" s="18">
        <v>7.5593952483801298E-3</v>
      </c>
      <c r="X19" s="18">
        <v>9.7087378640776708E-3</v>
      </c>
      <c r="Y19" s="18">
        <v>1.49253731343284E-2</v>
      </c>
      <c r="Z19" s="18"/>
      <c r="AA19" s="18">
        <v>2.0262216924910599E-2</v>
      </c>
      <c r="AB19" s="18">
        <v>6.1525612472160401E-2</v>
      </c>
      <c r="AC19" s="18"/>
      <c r="AD19" s="18">
        <v>5.95744680851064E-2</v>
      </c>
      <c r="AE19" s="18">
        <v>4.4300518134715E-2</v>
      </c>
      <c r="AF19" s="18"/>
      <c r="AG19" s="18">
        <v>5.2964426877470397E-2</v>
      </c>
      <c r="AH19" s="18">
        <v>4.4160583941605797E-2</v>
      </c>
      <c r="AI19" s="18"/>
      <c r="AJ19" s="18">
        <v>3.3974621367171498E-2</v>
      </c>
      <c r="AK19" s="18">
        <v>6.0841881853554998E-2</v>
      </c>
      <c r="AL19" s="18"/>
      <c r="AM19" s="18">
        <v>0.124610591900312</v>
      </c>
      <c r="AN19" s="18">
        <v>7.9073482428115002E-2</v>
      </c>
      <c r="AO19" s="18">
        <v>4.2236524537409503E-2</v>
      </c>
      <c r="AP19" s="18">
        <v>9.2050209205020907E-3</v>
      </c>
      <c r="AQ19" s="18"/>
      <c r="AR19" s="18">
        <v>3.6477987421383598E-2</v>
      </c>
      <c r="AS19" s="18">
        <v>5.3532608695652198E-2</v>
      </c>
      <c r="AT19" s="18"/>
      <c r="AU19" s="18">
        <v>3.4525277435265102E-2</v>
      </c>
      <c r="AV19" s="18">
        <v>5.0908275398071301E-2</v>
      </c>
      <c r="AW19" s="18"/>
      <c r="AX19" s="18">
        <v>4.7114252061248502E-2</v>
      </c>
      <c r="AY19" s="18">
        <v>4.8631531327753899E-2</v>
      </c>
      <c r="AZ19" s="18"/>
      <c r="BA19" s="18">
        <v>5.5248618784530398E-2</v>
      </c>
      <c r="BB19" s="18">
        <v>4.7881010594947003E-2</v>
      </c>
      <c r="BC19" s="18"/>
      <c r="BD19" s="18">
        <v>3.03664921465969E-2</v>
      </c>
      <c r="BE19" s="18">
        <v>5.2375434530706803E-2</v>
      </c>
      <c r="BF19" s="18"/>
      <c r="BG19" s="18">
        <v>2.0270270270270299E-2</v>
      </c>
      <c r="BH19" s="18">
        <v>5.00603136308806E-2</v>
      </c>
      <c r="BI19" s="18"/>
      <c r="BJ19" s="18">
        <v>3.3653846153846201E-2</v>
      </c>
      <c r="BK19" s="18">
        <v>5.0365906155833001E-2</v>
      </c>
      <c r="BL19" s="18"/>
      <c r="BM19" s="18">
        <v>3.5443037974683497E-2</v>
      </c>
      <c r="BN19" s="18">
        <v>4.9435897435897401E-2</v>
      </c>
      <c r="BO19" s="18"/>
      <c r="BP19" s="18">
        <v>2.3178807947019899E-2</v>
      </c>
      <c r="BQ19" s="18">
        <v>5.1650235747963999E-2</v>
      </c>
    </row>
    <row r="20" spans="2:69" x14ac:dyDescent="0.25">
      <c r="B20" s="15"/>
    </row>
    <row r="21" spans="2:69" x14ac:dyDescent="0.25">
      <c r="B21" t="s">
        <v>71</v>
      </c>
    </row>
    <row r="22" spans="2:69" x14ac:dyDescent="0.25">
      <c r="B22" t="s">
        <v>72</v>
      </c>
    </row>
    <row r="24" spans="2:69" x14ac:dyDescent="0.25">
      <c r="B24"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Q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126</v>
      </c>
      <c r="C8" s="16">
        <v>7.0208728652751398E-3</v>
      </c>
      <c r="D8" s="16">
        <v>4.4642857142857097E-3</v>
      </c>
      <c r="E8" s="16">
        <v>9.6818810511756608E-3</v>
      </c>
      <c r="F8" s="16">
        <v>7.7399380804953604E-3</v>
      </c>
      <c r="G8" s="16">
        <v>2.9069767441860499E-3</v>
      </c>
      <c r="H8" s="16">
        <v>8.3459787556904395E-3</v>
      </c>
      <c r="I8" s="16">
        <v>1.13493064312736E-2</v>
      </c>
      <c r="J8" s="16">
        <v>0</v>
      </c>
      <c r="K8" s="16">
        <v>0</v>
      </c>
      <c r="L8" s="16">
        <v>0</v>
      </c>
      <c r="M8" s="16"/>
      <c r="N8" s="16">
        <v>2.7710843373493999E-2</v>
      </c>
      <c r="O8" s="16">
        <v>4.7619047619047597E-3</v>
      </c>
      <c r="P8" s="16">
        <v>2.80373831775701E-3</v>
      </c>
      <c r="Q8" s="16">
        <v>2.9197080291970801E-3</v>
      </c>
      <c r="R8" s="16"/>
      <c r="S8" s="16">
        <v>5.8935361216730001E-2</v>
      </c>
      <c r="T8" s="16">
        <v>2.3923444976076602E-3</v>
      </c>
      <c r="U8" s="16">
        <v>0</v>
      </c>
      <c r="V8" s="16">
        <v>1.9743336623889401E-3</v>
      </c>
      <c r="W8" s="16">
        <v>1.07991360691145E-3</v>
      </c>
      <c r="X8" s="16">
        <v>9.7087378640776695E-4</v>
      </c>
      <c r="Y8" s="16">
        <v>1.49253731343284E-3</v>
      </c>
      <c r="Z8" s="16"/>
      <c r="AA8" s="16">
        <v>4.1716328963051297E-3</v>
      </c>
      <c r="AB8" s="16">
        <v>8.3518930957683698E-3</v>
      </c>
      <c r="AC8" s="16"/>
      <c r="AD8" s="16">
        <v>1.27659574468085E-2</v>
      </c>
      <c r="AE8" s="16">
        <v>4.92227979274611E-3</v>
      </c>
      <c r="AF8" s="16"/>
      <c r="AG8" s="16">
        <v>1.14624505928854E-2</v>
      </c>
      <c r="AH8" s="16">
        <v>2.9197080291970801E-3</v>
      </c>
      <c r="AI8" s="16"/>
      <c r="AJ8" s="16">
        <v>3.6839950880065502E-3</v>
      </c>
      <c r="AK8" s="16">
        <v>9.9044923947647703E-3</v>
      </c>
      <c r="AL8" s="16"/>
      <c r="AM8" s="16">
        <v>2.80373831775701E-2</v>
      </c>
      <c r="AN8" s="16">
        <v>7.9872204472843395E-3</v>
      </c>
      <c r="AO8" s="16">
        <v>4.0225261464199502E-3</v>
      </c>
      <c r="AP8" s="16">
        <v>6.69456066945607E-3</v>
      </c>
      <c r="AQ8" s="16"/>
      <c r="AR8" s="16">
        <v>5.66037735849057E-3</v>
      </c>
      <c r="AS8" s="16">
        <v>7.6086956521739099E-3</v>
      </c>
      <c r="AT8" s="16"/>
      <c r="AU8" s="16">
        <v>1.35635018495684E-2</v>
      </c>
      <c r="AV8" s="16">
        <v>5.83090379008746E-3</v>
      </c>
      <c r="AW8" s="16"/>
      <c r="AX8" s="16">
        <v>8.2449941107184902E-3</v>
      </c>
      <c r="AY8" s="16">
        <v>6.7857950689889203E-3</v>
      </c>
      <c r="AZ8" s="16"/>
      <c r="BA8" s="16">
        <v>1.38121546961326E-2</v>
      </c>
      <c r="BB8" s="16">
        <v>6.5199674001629997E-3</v>
      </c>
      <c r="BC8" s="16"/>
      <c r="BD8" s="16">
        <v>6.2827225130890098E-3</v>
      </c>
      <c r="BE8" s="16">
        <v>7.1842410196987297E-3</v>
      </c>
      <c r="BF8" s="16"/>
      <c r="BG8" s="16">
        <v>2.3648648648648601E-2</v>
      </c>
      <c r="BH8" s="16">
        <v>6.0313630880579E-3</v>
      </c>
      <c r="BI8" s="16"/>
      <c r="BJ8" s="16">
        <v>1.1217948717948701E-2</v>
      </c>
      <c r="BK8" s="16">
        <v>6.4571674558760199E-3</v>
      </c>
      <c r="BL8" s="16"/>
      <c r="BM8" s="16">
        <v>2.0253164556962001E-2</v>
      </c>
      <c r="BN8" s="16">
        <v>5.9487179487179498E-3</v>
      </c>
      <c r="BO8" s="16"/>
      <c r="BP8" s="16">
        <v>6.6225165562913899E-3</v>
      </c>
      <c r="BQ8" s="16">
        <v>7.0724389198456904E-3</v>
      </c>
    </row>
    <row r="9" spans="2:69" x14ac:dyDescent="0.25">
      <c r="B9" s="17" t="s">
        <v>127</v>
      </c>
      <c r="C9" s="16">
        <v>1.2903225806451601E-2</v>
      </c>
      <c r="D9" s="16">
        <v>1.1904761904761901E-2</v>
      </c>
      <c r="E9" s="16">
        <v>1.3831258644536701E-2</v>
      </c>
      <c r="F9" s="16">
        <v>9.2879256965944304E-3</v>
      </c>
      <c r="G9" s="16">
        <v>4.3604651162790697E-3</v>
      </c>
      <c r="H9" s="16">
        <v>1.28983308042489E-2</v>
      </c>
      <c r="I9" s="16">
        <v>2.5220680958385901E-2</v>
      </c>
      <c r="J9" s="16">
        <v>1.5151515151515201E-2</v>
      </c>
      <c r="K9" s="16">
        <v>8.4033613445378096E-3</v>
      </c>
      <c r="L9" s="16">
        <v>0</v>
      </c>
      <c r="M9" s="16"/>
      <c r="N9" s="16">
        <v>2.5301204819277098E-2</v>
      </c>
      <c r="O9" s="16">
        <v>2.53968253968254E-2</v>
      </c>
      <c r="P9" s="16">
        <v>1.0280373831775699E-2</v>
      </c>
      <c r="Q9" s="16">
        <v>7.2992700729926996E-3</v>
      </c>
      <c r="R9" s="16"/>
      <c r="S9" s="16">
        <v>9.3155893536121706E-2</v>
      </c>
      <c r="T9" s="16">
        <v>1.67464114832536E-2</v>
      </c>
      <c r="U9" s="16">
        <v>6.4655172413793103E-3</v>
      </c>
      <c r="V9" s="16">
        <v>3.9486673247778898E-3</v>
      </c>
      <c r="W9" s="16">
        <v>1.07991360691145E-3</v>
      </c>
      <c r="X9" s="16">
        <v>0</v>
      </c>
      <c r="Y9" s="16">
        <v>4.4776119402985103E-3</v>
      </c>
      <c r="Z9" s="16"/>
      <c r="AA9" s="16">
        <v>9.5351609058402908E-3</v>
      </c>
      <c r="AB9" s="16">
        <v>1.44766146993318E-2</v>
      </c>
      <c r="AC9" s="16"/>
      <c r="AD9" s="16">
        <v>1.63120567375887E-2</v>
      </c>
      <c r="AE9" s="16">
        <v>1.16580310880829E-2</v>
      </c>
      <c r="AF9" s="16"/>
      <c r="AG9" s="16">
        <v>1.8972332015810299E-2</v>
      </c>
      <c r="AH9" s="16">
        <v>7.2992700729926996E-3</v>
      </c>
      <c r="AI9" s="16"/>
      <c r="AJ9" s="16">
        <v>1.3098649201801101E-2</v>
      </c>
      <c r="AK9" s="16">
        <v>1.27343473646976E-2</v>
      </c>
      <c r="AL9" s="16"/>
      <c r="AM9" s="16">
        <v>0</v>
      </c>
      <c r="AN9" s="16">
        <v>1.67731629392971E-2</v>
      </c>
      <c r="AO9" s="16">
        <v>1.4078841512469799E-2</v>
      </c>
      <c r="AP9" s="16">
        <v>9.2050209205020907E-3</v>
      </c>
      <c r="AQ9" s="16"/>
      <c r="AR9" s="16">
        <v>1.32075471698113E-2</v>
      </c>
      <c r="AS9" s="16">
        <v>1.2771739130434801E-2</v>
      </c>
      <c r="AT9" s="16"/>
      <c r="AU9" s="16">
        <v>1.84956843403206E-2</v>
      </c>
      <c r="AV9" s="16">
        <v>1.18860731105629E-2</v>
      </c>
      <c r="AW9" s="16"/>
      <c r="AX9" s="16">
        <v>9.4228504122496996E-3</v>
      </c>
      <c r="AY9" s="16">
        <v>1.3571590137977801E-2</v>
      </c>
      <c r="AZ9" s="16"/>
      <c r="BA9" s="16">
        <v>1.93370165745856E-2</v>
      </c>
      <c r="BB9" s="16">
        <v>1.24286878565607E-2</v>
      </c>
      <c r="BC9" s="16"/>
      <c r="BD9" s="16">
        <v>1.04712041884817E-2</v>
      </c>
      <c r="BE9" s="16">
        <v>1.3441483198146E-2</v>
      </c>
      <c r="BF9" s="16"/>
      <c r="BG9" s="16">
        <v>2.3648648648648601E-2</v>
      </c>
      <c r="BH9" s="16">
        <v>1.22637716123844E-2</v>
      </c>
      <c r="BI9" s="16"/>
      <c r="BJ9" s="16">
        <v>1.1217948717948701E-2</v>
      </c>
      <c r="BK9" s="16">
        <v>1.3129573826947899E-2</v>
      </c>
      <c r="BL9" s="16"/>
      <c r="BM9" s="16">
        <v>1.7721518987341801E-2</v>
      </c>
      <c r="BN9" s="16">
        <v>1.25128205128205E-2</v>
      </c>
      <c r="BO9" s="16"/>
      <c r="BP9" s="16">
        <v>1.3245033112582801E-2</v>
      </c>
      <c r="BQ9" s="16">
        <v>1.28589798542649E-2</v>
      </c>
    </row>
    <row r="10" spans="2:69" x14ac:dyDescent="0.25">
      <c r="B10" s="17" t="s">
        <v>128</v>
      </c>
      <c r="C10" s="16">
        <v>2.9791271347248599E-2</v>
      </c>
      <c r="D10" s="16">
        <v>1.6369047619047599E-2</v>
      </c>
      <c r="E10" s="16">
        <v>2.3513139695712299E-2</v>
      </c>
      <c r="F10" s="16">
        <v>4.02476780185759E-2</v>
      </c>
      <c r="G10" s="16">
        <v>2.1802325581395301E-2</v>
      </c>
      <c r="H10" s="16">
        <v>3.4142640364188202E-2</v>
      </c>
      <c r="I10" s="16">
        <v>3.6569987389659497E-2</v>
      </c>
      <c r="J10" s="16">
        <v>3.5353535353535401E-2</v>
      </c>
      <c r="K10" s="16">
        <v>4.20168067226891E-2</v>
      </c>
      <c r="L10" s="16">
        <v>1.7699115044247801E-2</v>
      </c>
      <c r="M10" s="16"/>
      <c r="N10" s="16">
        <v>2.89156626506024E-2</v>
      </c>
      <c r="O10" s="16">
        <v>4.7619047619047603E-2</v>
      </c>
      <c r="P10" s="16">
        <v>3.0841121495327101E-2</v>
      </c>
      <c r="Q10" s="16">
        <v>2.5547445255474501E-2</v>
      </c>
      <c r="R10" s="16"/>
      <c r="S10" s="16">
        <v>0.129277566539924</v>
      </c>
      <c r="T10" s="16">
        <v>9.3301435406698593E-2</v>
      </c>
      <c r="U10" s="16">
        <v>2.1551724137931001E-2</v>
      </c>
      <c r="V10" s="16">
        <v>1.1846001974333701E-2</v>
      </c>
      <c r="W10" s="16">
        <v>7.5593952483801298E-3</v>
      </c>
      <c r="X10" s="16">
        <v>7.7669902912621399E-3</v>
      </c>
      <c r="Y10" s="16">
        <v>1.34328358208955E-2</v>
      </c>
      <c r="Z10" s="16"/>
      <c r="AA10" s="16">
        <v>3.1585220500595999E-2</v>
      </c>
      <c r="AB10" s="16">
        <v>2.89532293986637E-2</v>
      </c>
      <c r="AC10" s="16"/>
      <c r="AD10" s="16">
        <v>2.97872340425532E-2</v>
      </c>
      <c r="AE10" s="16">
        <v>2.9792746113989601E-2</v>
      </c>
      <c r="AF10" s="16"/>
      <c r="AG10" s="16">
        <v>3.4387351778656101E-2</v>
      </c>
      <c r="AH10" s="16">
        <v>2.5547445255474501E-2</v>
      </c>
      <c r="AI10" s="16"/>
      <c r="AJ10" s="16">
        <v>2.1285304952926701E-2</v>
      </c>
      <c r="AK10" s="16">
        <v>3.7141846480367897E-2</v>
      </c>
      <c r="AL10" s="16"/>
      <c r="AM10" s="16">
        <v>2.4922118380062301E-2</v>
      </c>
      <c r="AN10" s="16">
        <v>3.43450479233227E-2</v>
      </c>
      <c r="AO10" s="16">
        <v>3.09734513274336E-2</v>
      </c>
      <c r="AP10" s="16">
        <v>2.4267782426778201E-2</v>
      </c>
      <c r="AQ10" s="16"/>
      <c r="AR10" s="16">
        <v>2.7672955974842799E-2</v>
      </c>
      <c r="AS10" s="16">
        <v>3.07065217391304E-2</v>
      </c>
      <c r="AT10" s="16"/>
      <c r="AU10" s="16">
        <v>2.2194821208384698E-2</v>
      </c>
      <c r="AV10" s="16">
        <v>3.11729087239291E-2</v>
      </c>
      <c r="AW10" s="16"/>
      <c r="AX10" s="16">
        <v>1.7667844522968199E-2</v>
      </c>
      <c r="AY10" s="16">
        <v>3.2119429993214203E-2</v>
      </c>
      <c r="AZ10" s="16"/>
      <c r="BA10" s="16">
        <v>3.3149171270718203E-2</v>
      </c>
      <c r="BB10" s="16">
        <v>2.9543602281988601E-2</v>
      </c>
      <c r="BC10" s="16"/>
      <c r="BD10" s="16">
        <v>3.5602094240837698E-2</v>
      </c>
      <c r="BE10" s="16">
        <v>2.8505214368481999E-2</v>
      </c>
      <c r="BF10" s="16"/>
      <c r="BG10" s="16">
        <v>2.3648648648648601E-2</v>
      </c>
      <c r="BH10" s="16">
        <v>3.0156815440289499E-2</v>
      </c>
      <c r="BI10" s="16"/>
      <c r="BJ10" s="16">
        <v>2.0833333333333301E-2</v>
      </c>
      <c r="BK10" s="16">
        <v>3.0994403788204901E-2</v>
      </c>
      <c r="BL10" s="16"/>
      <c r="BM10" s="16">
        <v>3.7974683544303799E-2</v>
      </c>
      <c r="BN10" s="16">
        <v>2.91282051282051E-2</v>
      </c>
      <c r="BO10" s="16"/>
      <c r="BP10" s="16">
        <v>4.6357615894039701E-2</v>
      </c>
      <c r="BQ10" s="16">
        <v>2.7646806686669499E-2</v>
      </c>
    </row>
    <row r="11" spans="2:69" x14ac:dyDescent="0.25">
      <c r="B11" s="17" t="s">
        <v>32</v>
      </c>
      <c r="C11" s="16">
        <v>5.9582542694497198E-2</v>
      </c>
      <c r="D11" s="16">
        <v>5.8035714285714302E-2</v>
      </c>
      <c r="E11" s="16">
        <v>4.7026279391424598E-2</v>
      </c>
      <c r="F11" s="16">
        <v>6.19195046439628E-2</v>
      </c>
      <c r="G11" s="16">
        <v>6.8313953488372103E-2</v>
      </c>
      <c r="H11" s="16">
        <v>5.23520485584218E-2</v>
      </c>
      <c r="I11" s="16">
        <v>7.8184110970996201E-2</v>
      </c>
      <c r="J11" s="16">
        <v>5.0505050505050497E-2</v>
      </c>
      <c r="K11" s="16">
        <v>5.8823529411764698E-2</v>
      </c>
      <c r="L11" s="16">
        <v>5.3097345132743397E-2</v>
      </c>
      <c r="M11" s="16"/>
      <c r="N11" s="16">
        <v>3.0120481927710802E-2</v>
      </c>
      <c r="O11" s="16">
        <v>5.5555555555555601E-2</v>
      </c>
      <c r="P11" s="16">
        <v>7.1962616822429895E-2</v>
      </c>
      <c r="Q11" s="16">
        <v>6.45985401459854E-2</v>
      </c>
      <c r="R11" s="16"/>
      <c r="S11" s="16">
        <v>0.144486692015209</v>
      </c>
      <c r="T11" s="16">
        <v>0.18899521531100499</v>
      </c>
      <c r="U11" s="16">
        <v>0.11206896551724101</v>
      </c>
      <c r="V11" s="16">
        <v>2.56663376110563E-2</v>
      </c>
      <c r="W11" s="16">
        <v>2.5917926565874699E-2</v>
      </c>
      <c r="X11" s="16">
        <v>2.81553398058252E-2</v>
      </c>
      <c r="Y11" s="16">
        <v>2.8358208955223899E-2</v>
      </c>
      <c r="Z11" s="16"/>
      <c r="AA11" s="16">
        <v>4.7079856972586397E-2</v>
      </c>
      <c r="AB11" s="16">
        <v>6.5423162583518907E-2</v>
      </c>
      <c r="AC11" s="16"/>
      <c r="AD11" s="16">
        <v>5.5319148936170202E-2</v>
      </c>
      <c r="AE11" s="16">
        <v>6.1139896373057001E-2</v>
      </c>
      <c r="AF11" s="16"/>
      <c r="AG11" s="16">
        <v>5.4150197628458498E-2</v>
      </c>
      <c r="AH11" s="16">
        <v>6.45985401459854E-2</v>
      </c>
      <c r="AI11" s="16"/>
      <c r="AJ11" s="16">
        <v>5.6078591895210798E-2</v>
      </c>
      <c r="AK11" s="16">
        <v>6.2610541209763004E-2</v>
      </c>
      <c r="AL11" s="16"/>
      <c r="AM11" s="16">
        <v>3.7383177570093497E-2</v>
      </c>
      <c r="AN11" s="16">
        <v>5.5111821086262003E-2</v>
      </c>
      <c r="AO11" s="16">
        <v>6.23491552695093E-2</v>
      </c>
      <c r="AP11" s="16">
        <v>6.4435146443514599E-2</v>
      </c>
      <c r="AQ11" s="16"/>
      <c r="AR11" s="16">
        <v>6.0377358490565997E-2</v>
      </c>
      <c r="AS11" s="16">
        <v>5.92391304347826E-2</v>
      </c>
      <c r="AT11" s="16"/>
      <c r="AU11" s="16">
        <v>7.0283600493218204E-2</v>
      </c>
      <c r="AV11" s="16">
        <v>5.7636241309710699E-2</v>
      </c>
      <c r="AW11" s="16"/>
      <c r="AX11" s="16">
        <v>5.6537102473498198E-2</v>
      </c>
      <c r="AY11" s="16">
        <v>6.0167382945035097E-2</v>
      </c>
      <c r="AZ11" s="16"/>
      <c r="BA11" s="16">
        <v>5.24861878453039E-2</v>
      </c>
      <c r="BB11" s="16">
        <v>6.01059494702526E-2</v>
      </c>
      <c r="BC11" s="16"/>
      <c r="BD11" s="16">
        <v>5.9685863874345602E-2</v>
      </c>
      <c r="BE11" s="16">
        <v>5.9559675550405602E-2</v>
      </c>
      <c r="BF11" s="16"/>
      <c r="BG11" s="16">
        <v>6.41891891891892E-2</v>
      </c>
      <c r="BH11" s="16">
        <v>5.9308403699235998E-2</v>
      </c>
      <c r="BI11" s="16"/>
      <c r="BJ11" s="16">
        <v>4.48717948717949E-2</v>
      </c>
      <c r="BK11" s="16">
        <v>6.1558329746018103E-2</v>
      </c>
      <c r="BL11" s="16"/>
      <c r="BM11" s="16">
        <v>6.0759493670886101E-2</v>
      </c>
      <c r="BN11" s="16">
        <v>5.9487179487179499E-2</v>
      </c>
      <c r="BO11" s="16"/>
      <c r="BP11" s="16">
        <v>4.96688741721854E-2</v>
      </c>
      <c r="BQ11" s="16">
        <v>6.0865837976853798E-2</v>
      </c>
    </row>
    <row r="12" spans="2:69" x14ac:dyDescent="0.25">
      <c r="B12" s="17" t="s">
        <v>33</v>
      </c>
      <c r="C12" s="16">
        <v>0.10303605313093001</v>
      </c>
      <c r="D12" s="16">
        <v>9.2261904761904795E-2</v>
      </c>
      <c r="E12" s="16">
        <v>0.114799446749654</v>
      </c>
      <c r="F12" s="16">
        <v>0.10990712074303401</v>
      </c>
      <c r="G12" s="16">
        <v>0.116279069767442</v>
      </c>
      <c r="H12" s="16">
        <v>8.7253414264036405E-2</v>
      </c>
      <c r="I12" s="16">
        <v>0.10970996216897901</v>
      </c>
      <c r="J12" s="16">
        <v>0.10101010101010099</v>
      </c>
      <c r="K12" s="16">
        <v>6.7226890756302504E-2</v>
      </c>
      <c r="L12" s="16">
        <v>0.15044247787610601</v>
      </c>
      <c r="M12" s="16"/>
      <c r="N12" s="16">
        <v>3.6144578313252997E-2</v>
      </c>
      <c r="O12" s="16">
        <v>0.101587301587302</v>
      </c>
      <c r="P12" s="16">
        <v>0.11588785046729</v>
      </c>
      <c r="Q12" s="16">
        <v>0.11861313868613101</v>
      </c>
      <c r="R12" s="16"/>
      <c r="S12" s="16">
        <v>8.7452471482889704E-2</v>
      </c>
      <c r="T12" s="16">
        <v>0.200956937799043</v>
      </c>
      <c r="U12" s="16">
        <v>0.26724137931034497</v>
      </c>
      <c r="V12" s="16">
        <v>0.10266535044422501</v>
      </c>
      <c r="W12" s="16">
        <v>9.7192224622030199E-2</v>
      </c>
      <c r="X12" s="16">
        <v>4.75728155339806E-2</v>
      </c>
      <c r="Y12" s="16">
        <v>4.47761194029851E-2</v>
      </c>
      <c r="Z12" s="16"/>
      <c r="AA12" s="16">
        <v>0.104886769964243</v>
      </c>
      <c r="AB12" s="16">
        <v>0.1021714922049</v>
      </c>
      <c r="AC12" s="16"/>
      <c r="AD12" s="16">
        <v>9.0070921985815594E-2</v>
      </c>
      <c r="AE12" s="16">
        <v>0.107772020725389</v>
      </c>
      <c r="AF12" s="16"/>
      <c r="AG12" s="16">
        <v>8.61660079051383E-2</v>
      </c>
      <c r="AH12" s="16">
        <v>0.11861313868613101</v>
      </c>
      <c r="AI12" s="16"/>
      <c r="AJ12" s="16">
        <v>9.1690544412607405E-2</v>
      </c>
      <c r="AK12" s="16">
        <v>0.11284046692607</v>
      </c>
      <c r="AL12" s="16"/>
      <c r="AM12" s="16">
        <v>4.0498442367601202E-2</v>
      </c>
      <c r="AN12" s="16">
        <v>9.5846645367412095E-2</v>
      </c>
      <c r="AO12" s="16">
        <v>0.122687047465809</v>
      </c>
      <c r="AP12" s="16">
        <v>8.7029288702928906E-2</v>
      </c>
      <c r="AQ12" s="16"/>
      <c r="AR12" s="16">
        <v>8.9308176100628897E-2</v>
      </c>
      <c r="AS12" s="16">
        <v>0.108967391304348</v>
      </c>
      <c r="AT12" s="16"/>
      <c r="AU12" s="16">
        <v>7.8914919852034499E-2</v>
      </c>
      <c r="AV12" s="16">
        <v>0.107423189055842</v>
      </c>
      <c r="AW12" s="16"/>
      <c r="AX12" s="16">
        <v>0.12838633686690201</v>
      </c>
      <c r="AY12" s="16">
        <v>9.8167835331372993E-2</v>
      </c>
      <c r="AZ12" s="16"/>
      <c r="BA12" s="16">
        <v>8.5635359116022103E-2</v>
      </c>
      <c r="BB12" s="16">
        <v>0.104319478402608</v>
      </c>
      <c r="BC12" s="16"/>
      <c r="BD12" s="16">
        <v>0.101570680628272</v>
      </c>
      <c r="BE12" s="16">
        <v>0.103360370799536</v>
      </c>
      <c r="BF12" s="16"/>
      <c r="BG12" s="16">
        <v>0.135135135135135</v>
      </c>
      <c r="BH12" s="16">
        <v>0.101125854443104</v>
      </c>
      <c r="BI12" s="16"/>
      <c r="BJ12" s="16">
        <v>0.128205128205128</v>
      </c>
      <c r="BK12" s="16">
        <v>9.9655617735686597E-2</v>
      </c>
      <c r="BL12" s="16"/>
      <c r="BM12" s="16">
        <v>9.3670886075949394E-2</v>
      </c>
      <c r="BN12" s="16">
        <v>0.103794871794872</v>
      </c>
      <c r="BO12" s="16"/>
      <c r="BP12" s="16">
        <v>9.7682119205297999E-2</v>
      </c>
      <c r="BQ12" s="16">
        <v>0.10372910415773701</v>
      </c>
    </row>
    <row r="13" spans="2:69" x14ac:dyDescent="0.25">
      <c r="B13" s="17" t="s">
        <v>34</v>
      </c>
      <c r="C13" s="16">
        <v>0.40246679316888001</v>
      </c>
      <c r="D13" s="16">
        <v>0.31547619047619002</v>
      </c>
      <c r="E13" s="16">
        <v>0.390041493775934</v>
      </c>
      <c r="F13" s="16">
        <v>0.394736842105263</v>
      </c>
      <c r="G13" s="16">
        <v>0.28924418604651198</v>
      </c>
      <c r="H13" s="16">
        <v>0.50834597875568999</v>
      </c>
      <c r="I13" s="16">
        <v>0.44892812105926899</v>
      </c>
      <c r="J13" s="16">
        <v>0.32323232323232298</v>
      </c>
      <c r="K13" s="16">
        <v>0.23529411764705899</v>
      </c>
      <c r="L13" s="16">
        <v>0.48672566371681403</v>
      </c>
      <c r="M13" s="16"/>
      <c r="N13" s="16">
        <v>0.72048192771084296</v>
      </c>
      <c r="O13" s="16">
        <v>0.43968253968254001</v>
      </c>
      <c r="P13" s="16">
        <v>0.38130841121495301</v>
      </c>
      <c r="Q13" s="16">
        <v>0.30583941605839399</v>
      </c>
      <c r="R13" s="16"/>
      <c r="S13" s="16">
        <v>0.38403041825095102</v>
      </c>
      <c r="T13" s="16">
        <v>0.33492822966507202</v>
      </c>
      <c r="U13" s="16">
        <v>0.43965517241379298</v>
      </c>
      <c r="V13" s="16">
        <v>0.68904244817374105</v>
      </c>
      <c r="W13" s="16">
        <v>0.42224622030237602</v>
      </c>
      <c r="X13" s="16">
        <v>0.28446601941747601</v>
      </c>
      <c r="Y13" s="16">
        <v>0.18358208955223901</v>
      </c>
      <c r="Z13" s="16"/>
      <c r="AA13" s="16">
        <v>0.298569725864124</v>
      </c>
      <c r="AB13" s="16">
        <v>0.45100222717149202</v>
      </c>
      <c r="AC13" s="16"/>
      <c r="AD13" s="16">
        <v>0.439716312056738</v>
      </c>
      <c r="AE13" s="16">
        <v>0.38886010362694301</v>
      </c>
      <c r="AF13" s="16"/>
      <c r="AG13" s="16">
        <v>0.50711462450592903</v>
      </c>
      <c r="AH13" s="16">
        <v>0.30583941605839399</v>
      </c>
      <c r="AI13" s="16"/>
      <c r="AJ13" s="16">
        <v>0.36389684813753598</v>
      </c>
      <c r="AK13" s="16">
        <v>0.43579766536964998</v>
      </c>
      <c r="AL13" s="16"/>
      <c r="AM13" s="16">
        <v>0.62616822429906505</v>
      </c>
      <c r="AN13" s="16">
        <v>0.46805111821086298</v>
      </c>
      <c r="AO13" s="16">
        <v>0.38374899436846299</v>
      </c>
      <c r="AP13" s="16">
        <v>0.31464435146443498</v>
      </c>
      <c r="AQ13" s="16"/>
      <c r="AR13" s="16">
        <v>0.32327044025157198</v>
      </c>
      <c r="AS13" s="16">
        <v>0.43668478260869598</v>
      </c>
      <c r="AT13" s="16"/>
      <c r="AU13" s="16">
        <v>0.38964241676942002</v>
      </c>
      <c r="AV13" s="16">
        <v>0.40479928235030299</v>
      </c>
      <c r="AW13" s="16"/>
      <c r="AX13" s="16">
        <v>0.33097762073027098</v>
      </c>
      <c r="AY13" s="16">
        <v>0.416195430897987</v>
      </c>
      <c r="AZ13" s="16"/>
      <c r="BA13" s="16">
        <v>0.30386740331491702</v>
      </c>
      <c r="BB13" s="16">
        <v>0.40973920130399299</v>
      </c>
      <c r="BC13" s="16"/>
      <c r="BD13" s="16">
        <v>0.37382198952879597</v>
      </c>
      <c r="BE13" s="16">
        <v>0.40880648899188898</v>
      </c>
      <c r="BF13" s="16"/>
      <c r="BG13" s="16">
        <v>0.24324324324324301</v>
      </c>
      <c r="BH13" s="16">
        <v>0.41194209891435501</v>
      </c>
      <c r="BI13" s="16"/>
      <c r="BJ13" s="16">
        <v>0.23878205128205099</v>
      </c>
      <c r="BK13" s="16">
        <v>0.42445114076625101</v>
      </c>
      <c r="BL13" s="16"/>
      <c r="BM13" s="16">
        <v>0.31392405063291101</v>
      </c>
      <c r="BN13" s="16">
        <v>0.409641025641026</v>
      </c>
      <c r="BO13" s="16"/>
      <c r="BP13" s="16">
        <v>0.362582781456954</v>
      </c>
      <c r="BQ13" s="16">
        <v>0.40762966138019702</v>
      </c>
    </row>
    <row r="14" spans="2:69" x14ac:dyDescent="0.25">
      <c r="B14" s="17" t="s">
        <v>35</v>
      </c>
      <c r="C14" s="16">
        <v>0.149905123339658</v>
      </c>
      <c r="D14" s="16">
        <v>0.21726190476190499</v>
      </c>
      <c r="E14" s="16">
        <v>0.188105117565698</v>
      </c>
      <c r="F14" s="16">
        <v>0.187306501547988</v>
      </c>
      <c r="G14" s="16">
        <v>0.143895348837209</v>
      </c>
      <c r="H14" s="16">
        <v>0.101669195751138</v>
      </c>
      <c r="I14" s="16">
        <v>0.108448928121059</v>
      </c>
      <c r="J14" s="16">
        <v>0.16666666666666699</v>
      </c>
      <c r="K14" s="16">
        <v>0.184873949579832</v>
      </c>
      <c r="L14" s="16">
        <v>0.11504424778761101</v>
      </c>
      <c r="M14" s="16"/>
      <c r="N14" s="16">
        <v>4.09638554216867E-2</v>
      </c>
      <c r="O14" s="16">
        <v>0.14761904761904801</v>
      </c>
      <c r="P14" s="16">
        <v>0.15514018691588799</v>
      </c>
      <c r="Q14" s="16">
        <v>0.181386861313869</v>
      </c>
      <c r="R14" s="16"/>
      <c r="S14" s="16">
        <v>2.85171102661597E-2</v>
      </c>
      <c r="T14" s="16">
        <v>0.102870813397129</v>
      </c>
      <c r="U14" s="16">
        <v>0.105603448275862</v>
      </c>
      <c r="V14" s="16">
        <v>9.47680157946693E-2</v>
      </c>
      <c r="W14" s="16">
        <v>0.27105831533477298</v>
      </c>
      <c r="X14" s="16">
        <v>0.23009708737864101</v>
      </c>
      <c r="Y14" s="16">
        <v>0.12686567164179099</v>
      </c>
      <c r="Z14" s="16"/>
      <c r="AA14" s="16">
        <v>0.19606674612634101</v>
      </c>
      <c r="AB14" s="16">
        <v>0.12834075723830701</v>
      </c>
      <c r="AC14" s="16"/>
      <c r="AD14" s="16">
        <v>0.14468085106383</v>
      </c>
      <c r="AE14" s="16">
        <v>0.151813471502591</v>
      </c>
      <c r="AF14" s="16"/>
      <c r="AG14" s="16">
        <v>0.11581027667984201</v>
      </c>
      <c r="AH14" s="16">
        <v>0.181386861313869</v>
      </c>
      <c r="AI14" s="16"/>
      <c r="AJ14" s="16">
        <v>0.16209578387228801</v>
      </c>
      <c r="AK14" s="16">
        <v>0.13937035726919</v>
      </c>
      <c r="AL14" s="16"/>
      <c r="AM14" s="16">
        <v>6.8535825545171306E-2</v>
      </c>
      <c r="AN14" s="16">
        <v>0.12779552715654999</v>
      </c>
      <c r="AO14" s="16">
        <v>0.156878519710378</v>
      </c>
      <c r="AP14" s="16">
        <v>0.17907949790795</v>
      </c>
      <c r="AQ14" s="16"/>
      <c r="AR14" s="16">
        <v>0.16100628930817601</v>
      </c>
      <c r="AS14" s="16">
        <v>0.14510869565217399</v>
      </c>
      <c r="AT14" s="16"/>
      <c r="AU14" s="16">
        <v>0.14426633785450099</v>
      </c>
      <c r="AV14" s="16">
        <v>0.15093070195111</v>
      </c>
      <c r="AW14" s="16"/>
      <c r="AX14" s="16">
        <v>0.148409893992933</v>
      </c>
      <c r="AY14" s="16">
        <v>0.150192264193621</v>
      </c>
      <c r="AZ14" s="16"/>
      <c r="BA14" s="16">
        <v>0.17955801104972399</v>
      </c>
      <c r="BB14" s="16">
        <v>0.14771801140994301</v>
      </c>
      <c r="BC14" s="16"/>
      <c r="BD14" s="16">
        <v>0.16439790575916199</v>
      </c>
      <c r="BE14" s="16">
        <v>0.14669756662804201</v>
      </c>
      <c r="BF14" s="16"/>
      <c r="BG14" s="16">
        <v>0.14864864864864899</v>
      </c>
      <c r="BH14" s="16">
        <v>0.149979895456373</v>
      </c>
      <c r="BI14" s="16"/>
      <c r="BJ14" s="16">
        <v>0.174679487179487</v>
      </c>
      <c r="BK14" s="16">
        <v>0.14657770124838601</v>
      </c>
      <c r="BL14" s="16"/>
      <c r="BM14" s="16">
        <v>0.139240506329114</v>
      </c>
      <c r="BN14" s="16">
        <v>0.15076923076923099</v>
      </c>
      <c r="BO14" s="16"/>
      <c r="BP14" s="16">
        <v>0.17218543046357601</v>
      </c>
      <c r="BQ14" s="16">
        <v>0.147021003000429</v>
      </c>
    </row>
    <row r="15" spans="2:69" x14ac:dyDescent="0.25">
      <c r="B15" s="17" t="s">
        <v>36</v>
      </c>
      <c r="C15" s="16">
        <v>0.12220113851992399</v>
      </c>
      <c r="D15" s="16">
        <v>0.16666666666666699</v>
      </c>
      <c r="E15" s="16">
        <v>0.12448132780083</v>
      </c>
      <c r="F15" s="16">
        <v>8.51393188854489E-2</v>
      </c>
      <c r="G15" s="16">
        <v>0.17441860465116299</v>
      </c>
      <c r="H15" s="16">
        <v>9.9393019726858906E-2</v>
      </c>
      <c r="I15" s="16">
        <v>0.103404791929382</v>
      </c>
      <c r="J15" s="16">
        <v>0.15151515151515199</v>
      </c>
      <c r="K15" s="16">
        <v>0.14285714285714299</v>
      </c>
      <c r="L15" s="16">
        <v>6.1946902654867297E-2</v>
      </c>
      <c r="M15" s="16"/>
      <c r="N15" s="16">
        <v>2.7710843373493999E-2</v>
      </c>
      <c r="O15" s="16">
        <v>9.2063492063492097E-2</v>
      </c>
      <c r="P15" s="16">
        <v>0.13177570093457899</v>
      </c>
      <c r="Q15" s="16">
        <v>0.15401459854014601</v>
      </c>
      <c r="R15" s="16"/>
      <c r="S15" s="16">
        <v>2.85171102661597E-2</v>
      </c>
      <c r="T15" s="16">
        <v>3.5885167464114798E-2</v>
      </c>
      <c r="U15" s="16">
        <v>3.4482758620689703E-2</v>
      </c>
      <c r="V15" s="16">
        <v>4.3435340572556803E-2</v>
      </c>
      <c r="W15" s="16">
        <v>0.12742980561555101</v>
      </c>
      <c r="X15" s="16">
        <v>0.26407766990291298</v>
      </c>
      <c r="Y15" s="16">
        <v>0.214925373134328</v>
      </c>
      <c r="Z15" s="16"/>
      <c r="AA15" s="16">
        <v>0.164481525625745</v>
      </c>
      <c r="AB15" s="16">
        <v>0.102449888641425</v>
      </c>
      <c r="AC15" s="16"/>
      <c r="AD15" s="16">
        <v>0.108510638297872</v>
      </c>
      <c r="AE15" s="16">
        <v>0.12720207253886001</v>
      </c>
      <c r="AF15" s="16"/>
      <c r="AG15" s="16">
        <v>8.7747035573122495E-2</v>
      </c>
      <c r="AH15" s="16">
        <v>0.15401459854014601</v>
      </c>
      <c r="AI15" s="16"/>
      <c r="AJ15" s="16">
        <v>0.14449447400736801</v>
      </c>
      <c r="AK15" s="16">
        <v>0.102935974531305</v>
      </c>
      <c r="AL15" s="16"/>
      <c r="AM15" s="16">
        <v>6.2305295950155798E-2</v>
      </c>
      <c r="AN15" s="16">
        <v>8.7060702875399396E-2</v>
      </c>
      <c r="AO15" s="16">
        <v>0.12912308930008001</v>
      </c>
      <c r="AP15" s="16">
        <v>0.16066945606694599</v>
      </c>
      <c r="AQ15" s="16"/>
      <c r="AR15" s="16">
        <v>0.17044025157232701</v>
      </c>
      <c r="AS15" s="16">
        <v>0.10135869565217399</v>
      </c>
      <c r="AT15" s="16"/>
      <c r="AU15" s="16">
        <v>0.13316892725030799</v>
      </c>
      <c r="AV15" s="16">
        <v>0.12020632428795699</v>
      </c>
      <c r="AW15" s="16"/>
      <c r="AX15" s="16">
        <v>0.142520612485277</v>
      </c>
      <c r="AY15" s="16">
        <v>0.11829902736937301</v>
      </c>
      <c r="AZ15" s="16"/>
      <c r="BA15" s="16">
        <v>0.149171270718232</v>
      </c>
      <c r="BB15" s="16">
        <v>0.120211898940505</v>
      </c>
      <c r="BC15" s="16"/>
      <c r="BD15" s="16">
        <v>0.13612565445026201</v>
      </c>
      <c r="BE15" s="16">
        <v>0.119119351100811</v>
      </c>
      <c r="BF15" s="16"/>
      <c r="BG15" s="16">
        <v>0.18581081081081099</v>
      </c>
      <c r="BH15" s="16">
        <v>0.11841576196220301</v>
      </c>
      <c r="BI15" s="16"/>
      <c r="BJ15" s="16">
        <v>0.17307692307692299</v>
      </c>
      <c r="BK15" s="16">
        <v>0.115368058544985</v>
      </c>
      <c r="BL15" s="16"/>
      <c r="BM15" s="16">
        <v>0.12151898734177199</v>
      </c>
      <c r="BN15" s="16">
        <v>0.12225641025641</v>
      </c>
      <c r="BO15" s="16"/>
      <c r="BP15" s="16">
        <v>0.137417218543046</v>
      </c>
      <c r="BQ15" s="16">
        <v>0.120231461637377</v>
      </c>
    </row>
    <row r="16" spans="2:69" x14ac:dyDescent="0.25">
      <c r="B16" s="17" t="s">
        <v>129</v>
      </c>
      <c r="C16" s="16">
        <v>6.1859582542694497E-2</v>
      </c>
      <c r="D16" s="16">
        <v>6.25E-2</v>
      </c>
      <c r="E16" s="16">
        <v>6.2240663900414897E-2</v>
      </c>
      <c r="F16" s="16">
        <v>5.7275541795665602E-2</v>
      </c>
      <c r="G16" s="16">
        <v>9.0116279069767394E-2</v>
      </c>
      <c r="H16" s="16">
        <v>4.5523520485584203E-2</v>
      </c>
      <c r="I16" s="16">
        <v>4.1614123581336697E-2</v>
      </c>
      <c r="J16" s="16">
        <v>9.0909090909090898E-2</v>
      </c>
      <c r="K16" s="16">
        <v>0.17647058823529399</v>
      </c>
      <c r="L16" s="16">
        <v>7.0796460176991094E-2</v>
      </c>
      <c r="M16" s="16"/>
      <c r="N16" s="16">
        <v>1.08433734939759E-2</v>
      </c>
      <c r="O16" s="16">
        <v>4.7619047619047603E-2</v>
      </c>
      <c r="P16" s="16">
        <v>5.8878504672897201E-2</v>
      </c>
      <c r="Q16" s="16">
        <v>8.1751824817518207E-2</v>
      </c>
      <c r="R16" s="16"/>
      <c r="S16" s="16">
        <v>2.0912547528517102E-2</v>
      </c>
      <c r="T16" s="16">
        <v>1.43540669856459E-2</v>
      </c>
      <c r="U16" s="16">
        <v>6.4655172413793103E-3</v>
      </c>
      <c r="V16" s="16">
        <v>1.77690029615005E-2</v>
      </c>
      <c r="W16" s="16">
        <v>3.3477321814254897E-2</v>
      </c>
      <c r="X16" s="16">
        <v>9.2233009708737906E-2</v>
      </c>
      <c r="Y16" s="16">
        <v>0.226865671641791</v>
      </c>
      <c r="Z16" s="16"/>
      <c r="AA16" s="16">
        <v>8.9392133492252696E-2</v>
      </c>
      <c r="AB16" s="16">
        <v>4.8997772828507799E-2</v>
      </c>
      <c r="AC16" s="16"/>
      <c r="AD16" s="16">
        <v>5.0354609929077997E-2</v>
      </c>
      <c r="AE16" s="16">
        <v>6.6062176165803094E-2</v>
      </c>
      <c r="AF16" s="16"/>
      <c r="AG16" s="16">
        <v>4.0316205533596799E-2</v>
      </c>
      <c r="AH16" s="16">
        <v>8.1751824817518207E-2</v>
      </c>
      <c r="AI16" s="16"/>
      <c r="AJ16" s="16">
        <v>8.5959885386819507E-2</v>
      </c>
      <c r="AK16" s="16">
        <v>4.1032897064025499E-2</v>
      </c>
      <c r="AL16" s="16"/>
      <c r="AM16" s="16">
        <v>2.4922118380062301E-2</v>
      </c>
      <c r="AN16" s="16">
        <v>5.1118210862619799E-2</v>
      </c>
      <c r="AO16" s="16">
        <v>5.3097345132743397E-2</v>
      </c>
      <c r="AP16" s="16">
        <v>0.101255230125523</v>
      </c>
      <c r="AQ16" s="16"/>
      <c r="AR16" s="16">
        <v>8.0503144654088005E-2</v>
      </c>
      <c r="AS16" s="16">
        <v>5.3804347826087E-2</v>
      </c>
      <c r="AT16" s="16"/>
      <c r="AU16" s="16">
        <v>6.7817509247842203E-2</v>
      </c>
      <c r="AV16" s="16">
        <v>6.0775958735142403E-2</v>
      </c>
      <c r="AW16" s="16"/>
      <c r="AX16" s="16">
        <v>8.4805653710247397E-2</v>
      </c>
      <c r="AY16" s="16">
        <v>5.7453064917439498E-2</v>
      </c>
      <c r="AZ16" s="16"/>
      <c r="BA16" s="16">
        <v>7.7348066298342497E-2</v>
      </c>
      <c r="BB16" s="16">
        <v>6.0717196414017897E-2</v>
      </c>
      <c r="BC16" s="16"/>
      <c r="BD16" s="16">
        <v>7.1204188481675396E-2</v>
      </c>
      <c r="BE16" s="16">
        <v>5.97914252607184E-2</v>
      </c>
      <c r="BF16" s="16"/>
      <c r="BG16" s="16">
        <v>8.7837837837837801E-2</v>
      </c>
      <c r="BH16" s="16">
        <v>6.0313630880578999E-2</v>
      </c>
      <c r="BI16" s="16"/>
      <c r="BJ16" s="16">
        <v>0.115384615384615</v>
      </c>
      <c r="BK16" s="16">
        <v>5.4670684459750298E-2</v>
      </c>
      <c r="BL16" s="16"/>
      <c r="BM16" s="16">
        <v>0.13164556962025301</v>
      </c>
      <c r="BN16" s="16">
        <v>5.6205128205128199E-2</v>
      </c>
      <c r="BO16" s="16"/>
      <c r="BP16" s="16">
        <v>6.4569536423841098E-2</v>
      </c>
      <c r="BQ16" s="16">
        <v>6.1508786969567103E-2</v>
      </c>
    </row>
    <row r="17" spans="2:69" x14ac:dyDescent="0.25">
      <c r="B17" s="17" t="s">
        <v>130</v>
      </c>
      <c r="C17" s="16">
        <v>2.1821631878557901E-2</v>
      </c>
      <c r="D17" s="16">
        <v>1.9345238095238099E-2</v>
      </c>
      <c r="E17" s="16">
        <v>1.52143845089903E-2</v>
      </c>
      <c r="F17" s="16">
        <v>2.0123839009287901E-2</v>
      </c>
      <c r="G17" s="16">
        <v>3.6337209302325597E-2</v>
      </c>
      <c r="H17" s="16">
        <v>1.59332321699545E-2</v>
      </c>
      <c r="I17" s="16">
        <v>1.8915510718789399E-2</v>
      </c>
      <c r="J17" s="16">
        <v>5.0505050505050497E-2</v>
      </c>
      <c r="K17" s="16">
        <v>3.3613445378151301E-2</v>
      </c>
      <c r="L17" s="16">
        <v>2.6548672566371698E-2</v>
      </c>
      <c r="M17" s="16"/>
      <c r="N17" s="16">
        <v>1.8072289156626498E-2</v>
      </c>
      <c r="O17" s="16">
        <v>1.26984126984127E-2</v>
      </c>
      <c r="P17" s="16">
        <v>1.5887850467289698E-2</v>
      </c>
      <c r="Q17" s="16">
        <v>2.7372262773722601E-2</v>
      </c>
      <c r="R17" s="16"/>
      <c r="S17" s="16">
        <v>3.8022813688212902E-3</v>
      </c>
      <c r="T17" s="16">
        <v>2.3923444976076602E-3</v>
      </c>
      <c r="U17" s="16">
        <v>2.1551724137930999E-3</v>
      </c>
      <c r="V17" s="16">
        <v>1.9743336623889401E-3</v>
      </c>
      <c r="W17" s="16">
        <v>8.6393088552915807E-3</v>
      </c>
      <c r="X17" s="16">
        <v>3.2038834951456298E-2</v>
      </c>
      <c r="Y17" s="16">
        <v>9.4029850746268698E-2</v>
      </c>
      <c r="Z17" s="16"/>
      <c r="AA17" s="16">
        <v>2.9201430274135898E-2</v>
      </c>
      <c r="AB17" s="16">
        <v>1.8374164810690399E-2</v>
      </c>
      <c r="AC17" s="16"/>
      <c r="AD17" s="16">
        <v>1.9148936170212801E-2</v>
      </c>
      <c r="AE17" s="16">
        <v>2.27979274611399E-2</v>
      </c>
      <c r="AF17" s="16"/>
      <c r="AG17" s="16">
        <v>1.58102766798419E-2</v>
      </c>
      <c r="AH17" s="16">
        <v>2.7372262773722601E-2</v>
      </c>
      <c r="AI17" s="16"/>
      <c r="AJ17" s="16">
        <v>2.9881293491608701E-2</v>
      </c>
      <c r="AK17" s="16">
        <v>1.4856738592147201E-2</v>
      </c>
      <c r="AL17" s="16"/>
      <c r="AM17" s="16">
        <v>9.3457943925233603E-3</v>
      </c>
      <c r="AN17" s="16">
        <v>1.43769968051118E-2</v>
      </c>
      <c r="AO17" s="16">
        <v>2.1319388576025701E-2</v>
      </c>
      <c r="AP17" s="16">
        <v>3.4309623430962298E-2</v>
      </c>
      <c r="AQ17" s="16"/>
      <c r="AR17" s="16">
        <v>3.1446540880503103E-2</v>
      </c>
      <c r="AS17" s="16">
        <v>1.7663043478260899E-2</v>
      </c>
      <c r="AT17" s="16"/>
      <c r="AU17" s="16">
        <v>2.9593094944512899E-2</v>
      </c>
      <c r="AV17" s="16">
        <v>2.04081632653061E-2</v>
      </c>
      <c r="AW17" s="16"/>
      <c r="AX17" s="16">
        <v>3.4157832744405203E-2</v>
      </c>
      <c r="AY17" s="16">
        <v>1.9452612531101601E-2</v>
      </c>
      <c r="AZ17" s="16"/>
      <c r="BA17" s="16">
        <v>4.1436464088397802E-2</v>
      </c>
      <c r="BB17" s="16">
        <v>2.03748981255094E-2</v>
      </c>
      <c r="BC17" s="16"/>
      <c r="BD17" s="16">
        <v>1.4659685863874301E-2</v>
      </c>
      <c r="BE17" s="16">
        <v>2.34067207415991E-2</v>
      </c>
      <c r="BF17" s="16"/>
      <c r="BG17" s="16">
        <v>4.0540540540540501E-2</v>
      </c>
      <c r="BH17" s="16">
        <v>2.07076799356655E-2</v>
      </c>
      <c r="BI17" s="16"/>
      <c r="BJ17" s="16">
        <v>5.1282051282051301E-2</v>
      </c>
      <c r="BK17" s="16">
        <v>1.7864829961257E-2</v>
      </c>
      <c r="BL17" s="16"/>
      <c r="BM17" s="16">
        <v>2.7848101265822801E-2</v>
      </c>
      <c r="BN17" s="16">
        <v>2.1333333333333301E-2</v>
      </c>
      <c r="BO17" s="16"/>
      <c r="BP17" s="16">
        <v>2.48344370860927E-2</v>
      </c>
      <c r="BQ17" s="16">
        <v>2.14316330904415E-2</v>
      </c>
    </row>
    <row r="18" spans="2:69" x14ac:dyDescent="0.25">
      <c r="B18" s="17" t="s">
        <v>131</v>
      </c>
      <c r="C18" s="16">
        <v>7.9696394686906997E-3</v>
      </c>
      <c r="D18" s="16">
        <v>8.9285714285714298E-3</v>
      </c>
      <c r="E18" s="16">
        <v>6.9156293222683296E-3</v>
      </c>
      <c r="F18" s="16">
        <v>1.23839009287926E-2</v>
      </c>
      <c r="G18" s="16">
        <v>5.8139534883720903E-3</v>
      </c>
      <c r="H18" s="16">
        <v>9.8634294385432503E-3</v>
      </c>
      <c r="I18" s="16">
        <v>3.7831021437578802E-3</v>
      </c>
      <c r="J18" s="16">
        <v>0</v>
      </c>
      <c r="K18" s="16">
        <v>2.5210084033613401E-2</v>
      </c>
      <c r="L18" s="16">
        <v>0</v>
      </c>
      <c r="M18" s="16"/>
      <c r="N18" s="16">
        <v>8.4337349397590397E-3</v>
      </c>
      <c r="O18" s="16">
        <v>4.7619047619047597E-3</v>
      </c>
      <c r="P18" s="16">
        <v>8.41121495327103E-3</v>
      </c>
      <c r="Q18" s="16">
        <v>8.3941605839416098E-3</v>
      </c>
      <c r="R18" s="16"/>
      <c r="S18" s="16">
        <v>5.7034220532319402E-3</v>
      </c>
      <c r="T18" s="16">
        <v>2.3923444976076602E-3</v>
      </c>
      <c r="U18" s="16">
        <v>0</v>
      </c>
      <c r="V18" s="16">
        <v>1.9743336623889401E-3</v>
      </c>
      <c r="W18" s="16">
        <v>0</v>
      </c>
      <c r="X18" s="16">
        <v>3.88349514563107E-3</v>
      </c>
      <c r="Y18" s="16">
        <v>4.7761194029850698E-2</v>
      </c>
      <c r="Z18" s="16"/>
      <c r="AA18" s="16">
        <v>1.25148986889154E-2</v>
      </c>
      <c r="AB18" s="16">
        <v>5.8463251670378604E-3</v>
      </c>
      <c r="AC18" s="16"/>
      <c r="AD18" s="16">
        <v>9.21985815602837E-3</v>
      </c>
      <c r="AE18" s="16">
        <v>7.5129533678756502E-3</v>
      </c>
      <c r="AF18" s="16"/>
      <c r="AG18" s="16">
        <v>7.5098814229249003E-3</v>
      </c>
      <c r="AH18" s="16">
        <v>8.3941605839416098E-3</v>
      </c>
      <c r="AI18" s="16"/>
      <c r="AJ18" s="16">
        <v>1.10519852640196E-2</v>
      </c>
      <c r="AK18" s="16">
        <v>5.30597806862398E-3</v>
      </c>
      <c r="AL18" s="16"/>
      <c r="AM18" s="16">
        <v>9.3457943925233603E-3</v>
      </c>
      <c r="AN18" s="16">
        <v>7.1884984025559102E-3</v>
      </c>
      <c r="AO18" s="16">
        <v>6.03378921962993E-3</v>
      </c>
      <c r="AP18" s="16">
        <v>1.0878661087866099E-2</v>
      </c>
      <c r="AQ18" s="16"/>
      <c r="AR18" s="16">
        <v>1.38364779874214E-2</v>
      </c>
      <c r="AS18" s="16">
        <v>5.4347826086956503E-3</v>
      </c>
      <c r="AT18" s="16"/>
      <c r="AU18" s="16">
        <v>9.8643649815043193E-3</v>
      </c>
      <c r="AV18" s="16">
        <v>7.6250280331913002E-3</v>
      </c>
      <c r="AW18" s="16"/>
      <c r="AX18" s="16">
        <v>1.6489988221437001E-2</v>
      </c>
      <c r="AY18" s="16">
        <v>6.3334087310563201E-3</v>
      </c>
      <c r="AZ18" s="16"/>
      <c r="BA18" s="16">
        <v>1.93370165745856E-2</v>
      </c>
      <c r="BB18" s="16">
        <v>7.1312143439282803E-3</v>
      </c>
      <c r="BC18" s="16"/>
      <c r="BD18" s="16">
        <v>6.2827225130890098E-3</v>
      </c>
      <c r="BE18" s="16">
        <v>8.3429895712630407E-3</v>
      </c>
      <c r="BF18" s="16"/>
      <c r="BG18" s="16">
        <v>2.3648648648648601E-2</v>
      </c>
      <c r="BH18" s="16">
        <v>7.0365902694008798E-3</v>
      </c>
      <c r="BI18" s="16"/>
      <c r="BJ18" s="16">
        <v>1.44230769230769E-2</v>
      </c>
      <c r="BK18" s="16">
        <v>7.1028842014636204E-3</v>
      </c>
      <c r="BL18" s="16"/>
      <c r="BM18" s="16">
        <v>1.26582278481013E-2</v>
      </c>
      <c r="BN18" s="16">
        <v>7.5897435897435903E-3</v>
      </c>
      <c r="BO18" s="16"/>
      <c r="BP18" s="16">
        <v>1.1589403973509899E-2</v>
      </c>
      <c r="BQ18" s="16">
        <v>7.5010715816545203E-3</v>
      </c>
    </row>
    <row r="19" spans="2:69" x14ac:dyDescent="0.25">
      <c r="B19" s="17" t="s">
        <v>68</v>
      </c>
      <c r="C19" s="18">
        <v>2.14421252371917E-2</v>
      </c>
      <c r="D19" s="18">
        <v>2.6785714285714302E-2</v>
      </c>
      <c r="E19" s="18">
        <v>4.1493775933610002E-3</v>
      </c>
      <c r="F19" s="18">
        <v>1.3931888544891601E-2</v>
      </c>
      <c r="G19" s="18">
        <v>4.6511627906976702E-2</v>
      </c>
      <c r="H19" s="18">
        <v>2.42792109256449E-2</v>
      </c>
      <c r="I19" s="18">
        <v>1.38713745271122E-2</v>
      </c>
      <c r="J19" s="18">
        <v>1.5151515151515201E-2</v>
      </c>
      <c r="K19" s="18">
        <v>2.5210084033613401E-2</v>
      </c>
      <c r="L19" s="18">
        <v>1.7699115044247801E-2</v>
      </c>
      <c r="M19" s="18"/>
      <c r="N19" s="18">
        <v>2.5301204819277098E-2</v>
      </c>
      <c r="O19" s="18">
        <v>2.06349206349206E-2</v>
      </c>
      <c r="P19" s="18">
        <v>1.6822429906542102E-2</v>
      </c>
      <c r="Q19" s="18">
        <v>2.22627737226277E-2</v>
      </c>
      <c r="R19" s="18"/>
      <c r="S19" s="18">
        <v>1.5209125475285201E-2</v>
      </c>
      <c r="T19" s="18">
        <v>4.78468899521531E-3</v>
      </c>
      <c r="U19" s="18">
        <v>4.3103448275862103E-3</v>
      </c>
      <c r="V19" s="18">
        <v>4.9358341559723601E-3</v>
      </c>
      <c r="W19" s="18">
        <v>4.3196544276457903E-3</v>
      </c>
      <c r="X19" s="18">
        <v>8.7378640776698997E-3</v>
      </c>
      <c r="Y19" s="18">
        <v>1.34328358208955E-2</v>
      </c>
      <c r="Z19" s="18"/>
      <c r="AA19" s="18">
        <v>1.25148986889154E-2</v>
      </c>
      <c r="AB19" s="18">
        <v>2.5612472160356298E-2</v>
      </c>
      <c r="AC19" s="18"/>
      <c r="AD19" s="18">
        <v>2.4113475177304999E-2</v>
      </c>
      <c r="AE19" s="18">
        <v>2.0466321243523301E-2</v>
      </c>
      <c r="AF19" s="18"/>
      <c r="AG19" s="18">
        <v>2.05533596837945E-2</v>
      </c>
      <c r="AH19" s="18">
        <v>2.22627737226277E-2</v>
      </c>
      <c r="AI19" s="18"/>
      <c r="AJ19" s="18">
        <v>1.6782644289807601E-2</v>
      </c>
      <c r="AK19" s="18">
        <v>2.54686947293951E-2</v>
      </c>
      <c r="AL19" s="18"/>
      <c r="AM19" s="18">
        <v>6.8535825545171306E-2</v>
      </c>
      <c r="AN19" s="18">
        <v>3.43450479233227E-2</v>
      </c>
      <c r="AO19" s="18">
        <v>1.5687851971037801E-2</v>
      </c>
      <c r="AP19" s="18">
        <v>7.5313807531380804E-3</v>
      </c>
      <c r="AQ19" s="18"/>
      <c r="AR19" s="18">
        <v>2.3270440251572301E-2</v>
      </c>
      <c r="AS19" s="18">
        <v>2.0652173913043501E-2</v>
      </c>
      <c r="AT19" s="18"/>
      <c r="AU19" s="18">
        <v>2.2194821208384698E-2</v>
      </c>
      <c r="AV19" s="18">
        <v>2.1305225386858001E-2</v>
      </c>
      <c r="AW19" s="18"/>
      <c r="AX19" s="18">
        <v>2.2379269729093099E-2</v>
      </c>
      <c r="AY19" s="18">
        <v>2.1262157882831902E-2</v>
      </c>
      <c r="AZ19" s="18"/>
      <c r="BA19" s="18">
        <v>2.4861878453038701E-2</v>
      </c>
      <c r="BB19" s="18">
        <v>2.1189894050529699E-2</v>
      </c>
      <c r="BC19" s="18"/>
      <c r="BD19" s="18">
        <v>1.9895287958115199E-2</v>
      </c>
      <c r="BE19" s="18">
        <v>2.1784472769409001E-2</v>
      </c>
      <c r="BF19" s="18"/>
      <c r="BG19" s="18">
        <v>0</v>
      </c>
      <c r="BH19" s="18">
        <v>2.27181342983514E-2</v>
      </c>
      <c r="BI19" s="18"/>
      <c r="BJ19" s="18">
        <v>1.6025641025641E-2</v>
      </c>
      <c r="BK19" s="18">
        <v>2.21696082651743E-2</v>
      </c>
      <c r="BL19" s="18"/>
      <c r="BM19" s="18">
        <v>2.2784810126582299E-2</v>
      </c>
      <c r="BN19" s="18">
        <v>2.1333333333333301E-2</v>
      </c>
      <c r="BO19" s="18"/>
      <c r="BP19" s="18">
        <v>1.3245033112582801E-2</v>
      </c>
      <c r="BQ19" s="18">
        <v>2.2503214744963598E-2</v>
      </c>
    </row>
    <row r="20" spans="2:69" x14ac:dyDescent="0.25">
      <c r="B20" s="15"/>
    </row>
    <row r="21" spans="2:69" x14ac:dyDescent="0.25">
      <c r="B21" t="s">
        <v>71</v>
      </c>
    </row>
    <row r="22" spans="2:69" x14ac:dyDescent="0.25">
      <c r="B22" t="s">
        <v>72</v>
      </c>
    </row>
    <row r="24" spans="2:69" x14ac:dyDescent="0.25">
      <c r="B24"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Q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147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135</v>
      </c>
      <c r="C8" s="16">
        <v>0.14876660341556</v>
      </c>
      <c r="D8" s="16">
        <v>7.7380952380952397E-2</v>
      </c>
      <c r="E8" s="16">
        <v>8.8520055325034597E-2</v>
      </c>
      <c r="F8" s="16">
        <v>0.14551083591331301</v>
      </c>
      <c r="G8" s="16">
        <v>0.111918604651163</v>
      </c>
      <c r="H8" s="16">
        <v>0.25417298937784499</v>
      </c>
      <c r="I8" s="16">
        <v>0.16267339218158899</v>
      </c>
      <c r="J8" s="16">
        <v>9.5959595959595995E-2</v>
      </c>
      <c r="K8" s="16">
        <v>7.5630252100840303E-2</v>
      </c>
      <c r="L8" s="16">
        <v>4.4247787610619503E-2</v>
      </c>
      <c r="M8" s="16"/>
      <c r="N8" s="16">
        <v>0.43975903614457801</v>
      </c>
      <c r="O8" s="16">
        <v>0.18888888888888899</v>
      </c>
      <c r="P8" s="16">
        <v>0.111214953271028</v>
      </c>
      <c r="Q8" s="16">
        <v>6.60583941605839E-2</v>
      </c>
      <c r="R8" s="16"/>
      <c r="S8" s="16">
        <v>0.28517110266159701</v>
      </c>
      <c r="T8" s="16">
        <v>0.16267942583732101</v>
      </c>
      <c r="U8" s="16">
        <v>0.105603448275862</v>
      </c>
      <c r="V8" s="16">
        <v>0.202369200394867</v>
      </c>
      <c r="W8" s="16">
        <v>8.6393088552915803E-2</v>
      </c>
      <c r="X8" s="16">
        <v>9.7087378640776698E-2</v>
      </c>
      <c r="Y8" s="16">
        <v>0.11641791044776099</v>
      </c>
      <c r="Z8" s="16"/>
      <c r="AA8" s="16">
        <v>6.6150178784267002E-2</v>
      </c>
      <c r="AB8" s="16">
        <v>0.187360801781737</v>
      </c>
      <c r="AC8" s="16"/>
      <c r="AD8" s="16">
        <v>0.19929078014184401</v>
      </c>
      <c r="AE8" s="16">
        <v>0.13031088082901601</v>
      </c>
      <c r="AF8" s="16"/>
      <c r="AG8" s="16">
        <v>0.238339920948617</v>
      </c>
      <c r="AH8" s="16">
        <v>6.60583941605839E-2</v>
      </c>
      <c r="AI8" s="16"/>
      <c r="AJ8" s="16">
        <v>0.115841178878428</v>
      </c>
      <c r="AK8" s="16">
        <v>0.17721966749204099</v>
      </c>
      <c r="AL8" s="16"/>
      <c r="AM8" s="16">
        <v>0.52647975077881604</v>
      </c>
      <c r="AN8" s="16">
        <v>0.20846645367412101</v>
      </c>
      <c r="AO8" s="16">
        <v>0.111423974255833</v>
      </c>
      <c r="AP8" s="16">
        <v>6.2761506276150597E-2</v>
      </c>
      <c r="AQ8" s="16"/>
      <c r="AR8" s="16">
        <v>6.7924528301886805E-2</v>
      </c>
      <c r="AS8" s="16">
        <v>0.18369565217391301</v>
      </c>
      <c r="AT8" s="16"/>
      <c r="AU8" s="16">
        <v>0.155363748458693</v>
      </c>
      <c r="AV8" s="16">
        <v>0.14756671899529</v>
      </c>
      <c r="AW8" s="16"/>
      <c r="AX8" s="16">
        <v>7.0671378091872794E-2</v>
      </c>
      <c r="AY8" s="16">
        <v>0.16376385433159901</v>
      </c>
      <c r="AZ8" s="16"/>
      <c r="BA8" s="16">
        <v>0.13259668508287301</v>
      </c>
      <c r="BB8" s="16">
        <v>0.14995925020374901</v>
      </c>
      <c r="BC8" s="16"/>
      <c r="BD8" s="16">
        <v>0.14240837696335101</v>
      </c>
      <c r="BE8" s="16">
        <v>0.15017381228273499</v>
      </c>
      <c r="BF8" s="16"/>
      <c r="BG8" s="16">
        <v>7.77027027027027E-2</v>
      </c>
      <c r="BH8" s="16">
        <v>0.15299557700040201</v>
      </c>
      <c r="BI8" s="16"/>
      <c r="BJ8" s="16">
        <v>5.7692307692307702E-2</v>
      </c>
      <c r="BK8" s="16">
        <v>0.160998708566509</v>
      </c>
      <c r="BL8" s="16"/>
      <c r="BM8" s="16">
        <v>9.87341772151899E-2</v>
      </c>
      <c r="BN8" s="16">
        <v>0.15282051282051301</v>
      </c>
      <c r="BO8" s="16"/>
      <c r="BP8" s="16">
        <v>0.12251655629139099</v>
      </c>
      <c r="BQ8" s="16">
        <v>0.152164594942135</v>
      </c>
    </row>
    <row r="9" spans="2:69" x14ac:dyDescent="0.25">
      <c r="B9" s="17" t="s">
        <v>136</v>
      </c>
      <c r="C9" s="16">
        <v>0.14933586337760901</v>
      </c>
      <c r="D9" s="16">
        <v>0.160714285714286</v>
      </c>
      <c r="E9" s="16">
        <v>0.18118948824343001</v>
      </c>
      <c r="F9" s="16">
        <v>0.13622291021671801</v>
      </c>
      <c r="G9" s="16">
        <v>0.11046511627907001</v>
      </c>
      <c r="H9" s="16">
        <v>0.150227617602428</v>
      </c>
      <c r="I9" s="16">
        <v>0.14249684741488</v>
      </c>
      <c r="J9" s="16">
        <v>0.18181818181818199</v>
      </c>
      <c r="K9" s="16">
        <v>0.10084033613445401</v>
      </c>
      <c r="L9" s="16">
        <v>0.221238938053097</v>
      </c>
      <c r="M9" s="16"/>
      <c r="N9" s="16">
        <v>8.5542168674698799E-2</v>
      </c>
      <c r="O9" s="16">
        <v>0.157142857142857</v>
      </c>
      <c r="P9" s="16">
        <v>0.16074766355140199</v>
      </c>
      <c r="Q9" s="16">
        <v>0.162408759124088</v>
      </c>
      <c r="R9" s="16"/>
      <c r="S9" s="16">
        <v>0.15209125475285201</v>
      </c>
      <c r="T9" s="16">
        <v>0.16746411483253601</v>
      </c>
      <c r="U9" s="16">
        <v>0.16163793103448301</v>
      </c>
      <c r="V9" s="16">
        <v>0.13919052319842101</v>
      </c>
      <c r="W9" s="16">
        <v>0.18898488120950299</v>
      </c>
      <c r="X9" s="16">
        <v>0.13689320388349499</v>
      </c>
      <c r="Y9" s="16">
        <v>0.111940298507463</v>
      </c>
      <c r="Z9" s="16"/>
      <c r="AA9" s="16">
        <v>0.11859356376638901</v>
      </c>
      <c r="AB9" s="16">
        <v>0.16369710467706</v>
      </c>
      <c r="AC9" s="16"/>
      <c r="AD9" s="16">
        <v>0.13971631205673801</v>
      </c>
      <c r="AE9" s="16">
        <v>0.152849740932642</v>
      </c>
      <c r="AF9" s="16"/>
      <c r="AG9" s="16">
        <v>0.135177865612648</v>
      </c>
      <c r="AH9" s="16">
        <v>0.162408759124088</v>
      </c>
      <c r="AI9" s="16"/>
      <c r="AJ9" s="16">
        <v>0.13057715923045399</v>
      </c>
      <c r="AK9" s="16">
        <v>0.16554651574106799</v>
      </c>
      <c r="AL9" s="16"/>
      <c r="AM9" s="16">
        <v>9.9688473520249204E-2</v>
      </c>
      <c r="AN9" s="16">
        <v>0.16214057507987201</v>
      </c>
      <c r="AO9" s="16">
        <v>0.16291230893000799</v>
      </c>
      <c r="AP9" s="16">
        <v>0.122175732217573</v>
      </c>
      <c r="AQ9" s="16"/>
      <c r="AR9" s="16">
        <v>0.115723270440252</v>
      </c>
      <c r="AS9" s="16">
        <v>0.16385869565217401</v>
      </c>
      <c r="AT9" s="16"/>
      <c r="AU9" s="16">
        <v>0.14180024660912499</v>
      </c>
      <c r="AV9" s="16">
        <v>0.15070643642072201</v>
      </c>
      <c r="AW9" s="16"/>
      <c r="AX9" s="16">
        <v>0.11542991755005901</v>
      </c>
      <c r="AY9" s="16">
        <v>0.155847093417779</v>
      </c>
      <c r="AZ9" s="16"/>
      <c r="BA9" s="16">
        <v>0.14088397790055199</v>
      </c>
      <c r="BB9" s="16">
        <v>0.14995925020374901</v>
      </c>
      <c r="BC9" s="16"/>
      <c r="BD9" s="16">
        <v>0.180104712041885</v>
      </c>
      <c r="BE9" s="16">
        <v>0.14252607184241001</v>
      </c>
      <c r="BF9" s="16"/>
      <c r="BG9" s="16">
        <v>0.15878378378378399</v>
      </c>
      <c r="BH9" s="16">
        <v>0.148773622838762</v>
      </c>
      <c r="BI9" s="16"/>
      <c r="BJ9" s="16">
        <v>8.6538461538461495E-2</v>
      </c>
      <c r="BK9" s="16">
        <v>0.157770124838571</v>
      </c>
      <c r="BL9" s="16"/>
      <c r="BM9" s="16">
        <v>8.3544303797468397E-2</v>
      </c>
      <c r="BN9" s="16">
        <v>0.15466666666666701</v>
      </c>
      <c r="BO9" s="16"/>
      <c r="BP9" s="16">
        <v>0.12582781456953601</v>
      </c>
      <c r="BQ9" s="16">
        <v>0.15237891127303901</v>
      </c>
    </row>
    <row r="10" spans="2:69" x14ac:dyDescent="0.25">
      <c r="B10" s="17" t="s">
        <v>137</v>
      </c>
      <c r="C10" s="16">
        <v>0.10246679316887999</v>
      </c>
      <c r="D10" s="16">
        <v>0.113095238095238</v>
      </c>
      <c r="E10" s="16">
        <v>0.14799446749654199</v>
      </c>
      <c r="F10" s="16">
        <v>0.108359133126935</v>
      </c>
      <c r="G10" s="16">
        <v>8.7209302325581398E-2</v>
      </c>
      <c r="H10" s="16">
        <v>8.6494688922610002E-2</v>
      </c>
      <c r="I10" s="16">
        <v>9.2055485498108394E-2</v>
      </c>
      <c r="J10" s="16">
        <v>0.11111111111111099</v>
      </c>
      <c r="K10" s="16">
        <v>5.0420168067226899E-2</v>
      </c>
      <c r="L10" s="16">
        <v>0.106194690265487</v>
      </c>
      <c r="M10" s="16"/>
      <c r="N10" s="16">
        <v>4.2168674698795199E-2</v>
      </c>
      <c r="O10" s="16">
        <v>0.120634920634921</v>
      </c>
      <c r="P10" s="16">
        <v>0.11588785046729</v>
      </c>
      <c r="Q10" s="16">
        <v>0.11131386861313899</v>
      </c>
      <c r="R10" s="16"/>
      <c r="S10" s="16">
        <v>9.6958174904943004E-2</v>
      </c>
      <c r="T10" s="16">
        <v>0.11004784688995201</v>
      </c>
      <c r="U10" s="16">
        <v>0.118534482758621</v>
      </c>
      <c r="V10" s="16">
        <v>0.10760118460019701</v>
      </c>
      <c r="W10" s="16">
        <v>0.113390928725702</v>
      </c>
      <c r="X10" s="16">
        <v>0.101941747572816</v>
      </c>
      <c r="Y10" s="16">
        <v>8.5074626865671604E-2</v>
      </c>
      <c r="Z10" s="16"/>
      <c r="AA10" s="16">
        <v>0.11620977353992799</v>
      </c>
      <c r="AB10" s="16">
        <v>9.6046770601336304E-2</v>
      </c>
      <c r="AC10" s="16"/>
      <c r="AD10" s="16">
        <v>7.5177304964539005E-2</v>
      </c>
      <c r="AE10" s="16">
        <v>0.112435233160622</v>
      </c>
      <c r="AF10" s="16"/>
      <c r="AG10" s="16">
        <v>9.2885375494071207E-2</v>
      </c>
      <c r="AH10" s="16">
        <v>0.11131386861313899</v>
      </c>
      <c r="AI10" s="16"/>
      <c r="AJ10" s="16">
        <v>0.104789193614409</v>
      </c>
      <c r="AK10" s="16">
        <v>0.100459851432614</v>
      </c>
      <c r="AL10" s="16"/>
      <c r="AM10" s="16">
        <v>2.4922118380062301E-2</v>
      </c>
      <c r="AN10" s="16">
        <v>8.2268370607028796E-2</v>
      </c>
      <c r="AO10" s="16">
        <v>0.11383748994368501</v>
      </c>
      <c r="AP10" s="16">
        <v>0.12050209205020899</v>
      </c>
      <c r="AQ10" s="16"/>
      <c r="AR10" s="16">
        <v>9.4968553459119504E-2</v>
      </c>
      <c r="AS10" s="16">
        <v>0.10570652173913</v>
      </c>
      <c r="AT10" s="16"/>
      <c r="AU10" s="16">
        <v>0.118372379778052</v>
      </c>
      <c r="AV10" s="16">
        <v>9.9573895492262796E-2</v>
      </c>
      <c r="AW10" s="16"/>
      <c r="AX10" s="16">
        <v>0.11425206124852801</v>
      </c>
      <c r="AY10" s="16">
        <v>0.10020357385207</v>
      </c>
      <c r="AZ10" s="16"/>
      <c r="BA10" s="16">
        <v>0.116022099447514</v>
      </c>
      <c r="BB10" s="16">
        <v>0.101466992665037</v>
      </c>
      <c r="BC10" s="16"/>
      <c r="BD10" s="16">
        <v>0.13717277486911</v>
      </c>
      <c r="BE10" s="16">
        <v>9.47856315179606E-2</v>
      </c>
      <c r="BF10" s="16"/>
      <c r="BG10" s="16">
        <v>0.12837837837837801</v>
      </c>
      <c r="BH10" s="16">
        <v>0.10092480900683599</v>
      </c>
      <c r="BI10" s="16"/>
      <c r="BJ10" s="16">
        <v>8.4935897435897398E-2</v>
      </c>
      <c r="BK10" s="16">
        <v>0.10482135170038701</v>
      </c>
      <c r="BL10" s="16"/>
      <c r="BM10" s="16">
        <v>0.10379746835443</v>
      </c>
      <c r="BN10" s="16">
        <v>0.10235897435897399</v>
      </c>
      <c r="BO10" s="16"/>
      <c r="BP10" s="16">
        <v>0.10927152317880801</v>
      </c>
      <c r="BQ10" s="16">
        <v>0.101585940848693</v>
      </c>
    </row>
    <row r="11" spans="2:69" x14ac:dyDescent="0.25">
      <c r="B11" s="17" t="s">
        <v>138</v>
      </c>
      <c r="C11" s="16">
        <v>0.10853889943073999</v>
      </c>
      <c r="D11" s="16">
        <v>0.15029761904761901</v>
      </c>
      <c r="E11" s="16">
        <v>0.13001383125864499</v>
      </c>
      <c r="F11" s="16">
        <v>0.105263157894737</v>
      </c>
      <c r="G11" s="16">
        <v>0.11046511627907001</v>
      </c>
      <c r="H11" s="16">
        <v>8.6494688922610002E-2</v>
      </c>
      <c r="I11" s="16">
        <v>9.7099621689785601E-2</v>
      </c>
      <c r="J11" s="16">
        <v>9.5959595959595995E-2</v>
      </c>
      <c r="K11" s="16">
        <v>7.5630252100840303E-2</v>
      </c>
      <c r="L11" s="16">
        <v>0.123893805309735</v>
      </c>
      <c r="M11" s="16"/>
      <c r="N11" s="16">
        <v>3.8554216867469897E-2</v>
      </c>
      <c r="O11" s="16">
        <v>0.101587301587302</v>
      </c>
      <c r="P11" s="16">
        <v>0.10467289719626199</v>
      </c>
      <c r="Q11" s="16">
        <v>0.13284671532846701</v>
      </c>
      <c r="R11" s="16"/>
      <c r="S11" s="16">
        <v>7.9847908745247206E-2</v>
      </c>
      <c r="T11" s="16">
        <v>0.11244019138756001</v>
      </c>
      <c r="U11" s="16">
        <v>0.125</v>
      </c>
      <c r="V11" s="16">
        <v>8.9832181638696898E-2</v>
      </c>
      <c r="W11" s="16">
        <v>0.129589632829374</v>
      </c>
      <c r="X11" s="16">
        <v>0.142718446601942</v>
      </c>
      <c r="Y11" s="16">
        <v>8.9552238805970102E-2</v>
      </c>
      <c r="Z11" s="16"/>
      <c r="AA11" s="16">
        <v>0.124553039332539</v>
      </c>
      <c r="AB11" s="16">
        <v>0.101057906458797</v>
      </c>
      <c r="AC11" s="16"/>
      <c r="AD11" s="16">
        <v>0.11205673758865201</v>
      </c>
      <c r="AE11" s="16">
        <v>0.10725388601036299</v>
      </c>
      <c r="AF11" s="16"/>
      <c r="AG11" s="16">
        <v>8.2213438735177904E-2</v>
      </c>
      <c r="AH11" s="16">
        <v>0.13284671532846701</v>
      </c>
      <c r="AI11" s="16"/>
      <c r="AJ11" s="16">
        <v>0.115022513303316</v>
      </c>
      <c r="AK11" s="16">
        <v>0.102935974531305</v>
      </c>
      <c r="AL11" s="16"/>
      <c r="AM11" s="16">
        <v>3.4267912772585701E-2</v>
      </c>
      <c r="AN11" s="16">
        <v>8.3865814696485602E-2</v>
      </c>
      <c r="AO11" s="16">
        <v>0.115446500402253</v>
      </c>
      <c r="AP11" s="16">
        <v>0.140585774058577</v>
      </c>
      <c r="AQ11" s="16"/>
      <c r="AR11" s="16">
        <v>0.117610062893082</v>
      </c>
      <c r="AS11" s="16">
        <v>0.10461956521739101</v>
      </c>
      <c r="AT11" s="16"/>
      <c r="AU11" s="16">
        <v>0.115906288532676</v>
      </c>
      <c r="AV11" s="16">
        <v>0.107198923525454</v>
      </c>
      <c r="AW11" s="16"/>
      <c r="AX11" s="16">
        <v>0.13309776207302701</v>
      </c>
      <c r="AY11" s="16">
        <v>0.10382266455553001</v>
      </c>
      <c r="AZ11" s="16"/>
      <c r="BA11" s="16">
        <v>0.124309392265193</v>
      </c>
      <c r="BB11" s="16">
        <v>0.107375713121434</v>
      </c>
      <c r="BC11" s="16"/>
      <c r="BD11" s="16">
        <v>0.12356020942408399</v>
      </c>
      <c r="BE11" s="16">
        <v>0.10521436848203899</v>
      </c>
      <c r="BF11" s="16"/>
      <c r="BG11" s="16">
        <v>0.121621621621622</v>
      </c>
      <c r="BH11" s="16">
        <v>0.107760353839968</v>
      </c>
      <c r="BI11" s="16"/>
      <c r="BJ11" s="16">
        <v>0.121794871794872</v>
      </c>
      <c r="BK11" s="16">
        <v>0.10675850193715</v>
      </c>
      <c r="BL11" s="16"/>
      <c r="BM11" s="16">
        <v>0.113924050632911</v>
      </c>
      <c r="BN11" s="16">
        <v>0.108102564102564</v>
      </c>
      <c r="BO11" s="16"/>
      <c r="BP11" s="16">
        <v>9.43708609271523E-2</v>
      </c>
      <c r="BQ11" s="16">
        <v>0.110372910415774</v>
      </c>
    </row>
    <row r="12" spans="2:69" x14ac:dyDescent="0.25">
      <c r="B12" s="17" t="s">
        <v>139</v>
      </c>
      <c r="C12" s="16">
        <v>8.1973434535104403E-2</v>
      </c>
      <c r="D12" s="16">
        <v>7.4404761904761904E-2</v>
      </c>
      <c r="E12" s="16">
        <v>7.0539419087136901E-2</v>
      </c>
      <c r="F12" s="16">
        <v>0.108359133126935</v>
      </c>
      <c r="G12" s="16">
        <v>0.126453488372093</v>
      </c>
      <c r="H12" s="16">
        <v>6.2215477996965099E-2</v>
      </c>
      <c r="I12" s="16">
        <v>8.4489281210592695E-2</v>
      </c>
      <c r="J12" s="16">
        <v>6.5656565656565705E-2</v>
      </c>
      <c r="K12" s="16">
        <v>5.8823529411764698E-2</v>
      </c>
      <c r="L12" s="16">
        <v>4.4247787610619503E-2</v>
      </c>
      <c r="M12" s="16"/>
      <c r="N12" s="16">
        <v>1.44578313253012E-2</v>
      </c>
      <c r="O12" s="16">
        <v>7.9365079365079402E-2</v>
      </c>
      <c r="P12" s="16">
        <v>9.8130841121495296E-2</v>
      </c>
      <c r="Q12" s="16">
        <v>9.6715328467153305E-2</v>
      </c>
      <c r="R12" s="16"/>
      <c r="S12" s="16">
        <v>5.3231939163498103E-2</v>
      </c>
      <c r="T12" s="16">
        <v>0.107655502392345</v>
      </c>
      <c r="U12" s="16">
        <v>0.11206896551724101</v>
      </c>
      <c r="V12" s="16">
        <v>8.3909180651530094E-2</v>
      </c>
      <c r="W12" s="16">
        <v>8.0993520518358494E-2</v>
      </c>
      <c r="X12" s="16">
        <v>8.3495145631067996E-2</v>
      </c>
      <c r="Y12" s="16">
        <v>8.0597014925373106E-2</v>
      </c>
      <c r="Z12" s="16"/>
      <c r="AA12" s="16">
        <v>0.104886769964243</v>
      </c>
      <c r="AB12" s="16">
        <v>7.1269487750556804E-2</v>
      </c>
      <c r="AC12" s="16"/>
      <c r="AD12" s="16">
        <v>7.7304964539007107E-2</v>
      </c>
      <c r="AE12" s="16">
        <v>8.3678756476683894E-2</v>
      </c>
      <c r="AF12" s="16"/>
      <c r="AG12" s="16">
        <v>6.6007905138339901E-2</v>
      </c>
      <c r="AH12" s="16">
        <v>9.6715328467153305E-2</v>
      </c>
      <c r="AI12" s="16"/>
      <c r="AJ12" s="16">
        <v>7.9001227998362705E-2</v>
      </c>
      <c r="AK12" s="16">
        <v>8.4541917226742105E-2</v>
      </c>
      <c r="AL12" s="16"/>
      <c r="AM12" s="16">
        <v>2.80373831775701E-2</v>
      </c>
      <c r="AN12" s="16">
        <v>6.9488817891373802E-2</v>
      </c>
      <c r="AO12" s="16">
        <v>8.2461786001609E-2</v>
      </c>
      <c r="AP12" s="16">
        <v>0.109623430962343</v>
      </c>
      <c r="AQ12" s="16"/>
      <c r="AR12" s="16">
        <v>0.106918238993711</v>
      </c>
      <c r="AS12" s="16">
        <v>7.1195652173912993E-2</v>
      </c>
      <c r="AT12" s="16"/>
      <c r="AU12" s="16">
        <v>9.6177558569667101E-2</v>
      </c>
      <c r="AV12" s="16">
        <v>7.9389997757344705E-2</v>
      </c>
      <c r="AW12" s="16"/>
      <c r="AX12" s="16">
        <v>8.3627797408716106E-2</v>
      </c>
      <c r="AY12" s="16">
        <v>8.1655733996833305E-2</v>
      </c>
      <c r="AZ12" s="16"/>
      <c r="BA12" s="16">
        <v>7.7348066298342497E-2</v>
      </c>
      <c r="BB12" s="16">
        <v>8.2314588427057897E-2</v>
      </c>
      <c r="BC12" s="16"/>
      <c r="BD12" s="16">
        <v>9.1099476439790605E-2</v>
      </c>
      <c r="BE12" s="16">
        <v>7.9953650057937406E-2</v>
      </c>
      <c r="BF12" s="16"/>
      <c r="BG12" s="16">
        <v>0.121621621621622</v>
      </c>
      <c r="BH12" s="16">
        <v>7.9613992762364305E-2</v>
      </c>
      <c r="BI12" s="16"/>
      <c r="BJ12" s="16">
        <v>0.121794871794872</v>
      </c>
      <c r="BK12" s="16">
        <v>7.6625053809728796E-2</v>
      </c>
      <c r="BL12" s="16"/>
      <c r="BM12" s="16">
        <v>0.10886075949367099</v>
      </c>
      <c r="BN12" s="16">
        <v>7.9794871794871797E-2</v>
      </c>
      <c r="BO12" s="16"/>
      <c r="BP12" s="16">
        <v>9.43708609271523E-2</v>
      </c>
      <c r="BQ12" s="16">
        <v>8.0368624089155599E-2</v>
      </c>
    </row>
    <row r="13" spans="2:69" x14ac:dyDescent="0.25">
      <c r="B13" s="17" t="s">
        <v>140</v>
      </c>
      <c r="C13" s="16">
        <v>8.7096774193548401E-2</v>
      </c>
      <c r="D13" s="16">
        <v>9.2261904761904795E-2</v>
      </c>
      <c r="E13" s="16">
        <v>9.5435684647302899E-2</v>
      </c>
      <c r="F13" s="16">
        <v>7.4303405572755402E-2</v>
      </c>
      <c r="G13" s="16">
        <v>0.13081395348837199</v>
      </c>
      <c r="H13" s="16">
        <v>7.0561456752655502E-2</v>
      </c>
      <c r="I13" s="16">
        <v>7.0617906683480502E-2</v>
      </c>
      <c r="J13" s="16">
        <v>8.0808080808080801E-2</v>
      </c>
      <c r="K13" s="16">
        <v>0.109243697478992</v>
      </c>
      <c r="L13" s="16">
        <v>0.106194690265487</v>
      </c>
      <c r="M13" s="16"/>
      <c r="N13" s="16">
        <v>3.6144578313252997E-2</v>
      </c>
      <c r="O13" s="16">
        <v>7.3015873015873006E-2</v>
      </c>
      <c r="P13" s="16">
        <v>0.1</v>
      </c>
      <c r="Q13" s="16">
        <v>0.10072992700729901</v>
      </c>
      <c r="R13" s="16"/>
      <c r="S13" s="16">
        <v>6.4638783269962002E-2</v>
      </c>
      <c r="T13" s="16">
        <v>8.3732057416267894E-2</v>
      </c>
      <c r="U13" s="16">
        <v>9.0517241379310304E-2</v>
      </c>
      <c r="V13" s="16">
        <v>7.4037512339585401E-2</v>
      </c>
      <c r="W13" s="16">
        <v>9.8272138228941694E-2</v>
      </c>
      <c r="X13" s="16">
        <v>0.10873786407767</v>
      </c>
      <c r="Y13" s="16">
        <v>9.1044776119402995E-2</v>
      </c>
      <c r="Z13" s="16"/>
      <c r="AA13" s="16">
        <v>0.106078665077473</v>
      </c>
      <c r="AB13" s="16">
        <v>7.8229398663697103E-2</v>
      </c>
      <c r="AC13" s="16"/>
      <c r="AD13" s="16">
        <v>8.9361702127659606E-2</v>
      </c>
      <c r="AE13" s="16">
        <v>8.6269430051813506E-2</v>
      </c>
      <c r="AF13" s="16"/>
      <c r="AG13" s="16">
        <v>7.2332015810276706E-2</v>
      </c>
      <c r="AH13" s="16">
        <v>0.10072992700729901</v>
      </c>
      <c r="AI13" s="16"/>
      <c r="AJ13" s="16">
        <v>9.7011870650839105E-2</v>
      </c>
      <c r="AK13" s="16">
        <v>7.8528475415634902E-2</v>
      </c>
      <c r="AL13" s="16"/>
      <c r="AM13" s="16">
        <v>6.5420560747663503E-2</v>
      </c>
      <c r="AN13" s="16">
        <v>7.7476038338658099E-2</v>
      </c>
      <c r="AO13" s="16">
        <v>8.6886564762670995E-2</v>
      </c>
      <c r="AP13" s="16">
        <v>0.102928870292887</v>
      </c>
      <c r="AQ13" s="16"/>
      <c r="AR13" s="16">
        <v>0.109433962264151</v>
      </c>
      <c r="AS13" s="16">
        <v>7.7445652173912999E-2</v>
      </c>
      <c r="AT13" s="16"/>
      <c r="AU13" s="16">
        <v>8.8779284833538794E-2</v>
      </c>
      <c r="AV13" s="16">
        <v>8.6790760260147995E-2</v>
      </c>
      <c r="AW13" s="16"/>
      <c r="AX13" s="16">
        <v>0.10718492343934</v>
      </c>
      <c r="AY13" s="16">
        <v>8.3239086179597396E-2</v>
      </c>
      <c r="AZ13" s="16"/>
      <c r="BA13" s="16">
        <v>9.9447513812154706E-2</v>
      </c>
      <c r="BB13" s="16">
        <v>8.6185819070904598E-2</v>
      </c>
      <c r="BC13" s="16"/>
      <c r="BD13" s="16">
        <v>7.95811518324607E-2</v>
      </c>
      <c r="BE13" s="16">
        <v>8.8760139049826201E-2</v>
      </c>
      <c r="BF13" s="16"/>
      <c r="BG13" s="16">
        <v>0.108108108108108</v>
      </c>
      <c r="BH13" s="16">
        <v>8.5846401286690799E-2</v>
      </c>
      <c r="BI13" s="16"/>
      <c r="BJ13" s="16">
        <v>0.128205128205128</v>
      </c>
      <c r="BK13" s="16">
        <v>8.1575548859233807E-2</v>
      </c>
      <c r="BL13" s="16"/>
      <c r="BM13" s="16">
        <v>7.8481012658227794E-2</v>
      </c>
      <c r="BN13" s="16">
        <v>8.7794871794871804E-2</v>
      </c>
      <c r="BO13" s="16"/>
      <c r="BP13" s="16">
        <v>9.9337748344370896E-2</v>
      </c>
      <c r="BQ13" s="16">
        <v>8.5512216030861593E-2</v>
      </c>
    </row>
    <row r="14" spans="2:69" x14ac:dyDescent="0.25">
      <c r="B14" s="17" t="s">
        <v>141</v>
      </c>
      <c r="C14" s="16">
        <v>7.9696394686906993E-2</v>
      </c>
      <c r="D14" s="16">
        <v>9.2261904761904795E-2</v>
      </c>
      <c r="E14" s="16">
        <v>8.5753803596127207E-2</v>
      </c>
      <c r="F14" s="16">
        <v>9.7523219814241502E-2</v>
      </c>
      <c r="G14" s="16">
        <v>7.9941860465116296E-2</v>
      </c>
      <c r="H14" s="16">
        <v>5.8421851289833099E-2</v>
      </c>
      <c r="I14" s="16">
        <v>5.6746532156368198E-2</v>
      </c>
      <c r="J14" s="16">
        <v>0.12121212121212099</v>
      </c>
      <c r="K14" s="16">
        <v>0.19327731092437</v>
      </c>
      <c r="L14" s="16">
        <v>7.9646017699115002E-2</v>
      </c>
      <c r="M14" s="16"/>
      <c r="N14" s="16">
        <v>3.0120481927710802E-2</v>
      </c>
      <c r="O14" s="16">
        <v>6.0317460317460297E-2</v>
      </c>
      <c r="P14" s="16">
        <v>9.34579439252336E-2</v>
      </c>
      <c r="Q14" s="16">
        <v>9.3795620437956195E-2</v>
      </c>
      <c r="R14" s="16"/>
      <c r="S14" s="16">
        <v>4.7528517110266198E-2</v>
      </c>
      <c r="T14" s="16">
        <v>5.7416267942583699E-2</v>
      </c>
      <c r="U14" s="16">
        <v>8.4051724137930994E-2</v>
      </c>
      <c r="V14" s="16">
        <v>4.5409674234945699E-2</v>
      </c>
      <c r="W14" s="16">
        <v>0.10475161987041</v>
      </c>
      <c r="X14" s="16">
        <v>9.5145631067961201E-2</v>
      </c>
      <c r="Y14" s="16">
        <v>0.113432835820896</v>
      </c>
      <c r="Z14" s="16"/>
      <c r="AA14" s="16">
        <v>0.113230035756853</v>
      </c>
      <c r="AB14" s="16">
        <v>6.4031180400890897E-2</v>
      </c>
      <c r="AC14" s="16"/>
      <c r="AD14" s="16">
        <v>7.6595744680851105E-2</v>
      </c>
      <c r="AE14" s="16">
        <v>8.0829015544041496E-2</v>
      </c>
      <c r="AF14" s="16"/>
      <c r="AG14" s="16">
        <v>6.4426877470355706E-2</v>
      </c>
      <c r="AH14" s="16">
        <v>9.3795620437956195E-2</v>
      </c>
      <c r="AI14" s="16"/>
      <c r="AJ14" s="16">
        <v>9.4555873925501396E-2</v>
      </c>
      <c r="AK14" s="16">
        <v>6.6855323664662195E-2</v>
      </c>
      <c r="AL14" s="16"/>
      <c r="AM14" s="16">
        <v>4.3613707165108997E-2</v>
      </c>
      <c r="AN14" s="16">
        <v>6.0702875399360999E-2</v>
      </c>
      <c r="AO14" s="16">
        <v>7.68302493966211E-2</v>
      </c>
      <c r="AP14" s="16">
        <v>0.115481171548117</v>
      </c>
      <c r="AQ14" s="16"/>
      <c r="AR14" s="16">
        <v>0.10188679245283</v>
      </c>
      <c r="AS14" s="16">
        <v>7.0108695652173897E-2</v>
      </c>
      <c r="AT14" s="16"/>
      <c r="AU14" s="16">
        <v>7.7681874229346498E-2</v>
      </c>
      <c r="AV14" s="16">
        <v>8.0062794348508604E-2</v>
      </c>
      <c r="AW14" s="16"/>
      <c r="AX14" s="16">
        <v>9.1872791519434602E-2</v>
      </c>
      <c r="AY14" s="16">
        <v>7.7358063786473696E-2</v>
      </c>
      <c r="AZ14" s="16"/>
      <c r="BA14" s="16">
        <v>8.2872928176795604E-2</v>
      </c>
      <c r="BB14" s="16">
        <v>7.9462102689486599E-2</v>
      </c>
      <c r="BC14" s="16"/>
      <c r="BD14" s="16">
        <v>8.4816753926701599E-2</v>
      </c>
      <c r="BE14" s="16">
        <v>7.8563151796060299E-2</v>
      </c>
      <c r="BF14" s="16"/>
      <c r="BG14" s="16">
        <v>7.77027027027027E-2</v>
      </c>
      <c r="BH14" s="16">
        <v>7.9815038198632907E-2</v>
      </c>
      <c r="BI14" s="16"/>
      <c r="BJ14" s="16">
        <v>0.137820512820513</v>
      </c>
      <c r="BK14" s="16">
        <v>7.1889797675419698E-2</v>
      </c>
      <c r="BL14" s="16"/>
      <c r="BM14" s="16">
        <v>9.87341772151899E-2</v>
      </c>
      <c r="BN14" s="16">
        <v>7.8153846153846199E-2</v>
      </c>
      <c r="BO14" s="16"/>
      <c r="BP14" s="16">
        <v>9.6026490066225198E-2</v>
      </c>
      <c r="BQ14" s="16">
        <v>7.7582511787398195E-2</v>
      </c>
    </row>
    <row r="15" spans="2:69" x14ac:dyDescent="0.25">
      <c r="B15" s="17" t="s">
        <v>142</v>
      </c>
      <c r="C15" s="16">
        <v>5.84440227703985E-2</v>
      </c>
      <c r="D15" s="16">
        <v>7.1428571428571397E-2</v>
      </c>
      <c r="E15" s="16">
        <v>4.7026279391424598E-2</v>
      </c>
      <c r="F15" s="16">
        <v>6.9659442724458204E-2</v>
      </c>
      <c r="G15" s="16">
        <v>6.6860465116279105E-2</v>
      </c>
      <c r="H15" s="16">
        <v>4.5523520485584203E-2</v>
      </c>
      <c r="I15" s="16">
        <v>5.2963430012610301E-2</v>
      </c>
      <c r="J15" s="16">
        <v>8.5858585858585898E-2</v>
      </c>
      <c r="K15" s="16">
        <v>9.2436974789915999E-2</v>
      </c>
      <c r="L15" s="16">
        <v>4.4247787610619503E-2</v>
      </c>
      <c r="M15" s="16"/>
      <c r="N15" s="16">
        <v>1.5662650602409602E-2</v>
      </c>
      <c r="O15" s="16">
        <v>5.7142857142857099E-2</v>
      </c>
      <c r="P15" s="16">
        <v>5.8878504672897201E-2</v>
      </c>
      <c r="Q15" s="16">
        <v>7.1532846715328502E-2</v>
      </c>
      <c r="R15" s="16"/>
      <c r="S15" s="16">
        <v>3.6121673003802299E-2</v>
      </c>
      <c r="T15" s="16">
        <v>5.0239234449760799E-2</v>
      </c>
      <c r="U15" s="16">
        <v>4.7413793103448301E-2</v>
      </c>
      <c r="V15" s="16">
        <v>4.7384007897334601E-2</v>
      </c>
      <c r="W15" s="16">
        <v>5.7235421166306699E-2</v>
      </c>
      <c r="X15" s="16">
        <v>7.6699029126213597E-2</v>
      </c>
      <c r="Y15" s="16">
        <v>8.8059701492537307E-2</v>
      </c>
      <c r="Z15" s="16"/>
      <c r="AA15" s="16">
        <v>7.5089392133492194E-2</v>
      </c>
      <c r="AB15" s="16">
        <v>5.06681514476615E-2</v>
      </c>
      <c r="AC15" s="16"/>
      <c r="AD15" s="16">
        <v>4.75177304964539E-2</v>
      </c>
      <c r="AE15" s="16">
        <v>6.24352331606218E-2</v>
      </c>
      <c r="AF15" s="16"/>
      <c r="AG15" s="16">
        <v>4.42687747035573E-2</v>
      </c>
      <c r="AH15" s="16">
        <v>7.1532846715328502E-2</v>
      </c>
      <c r="AI15" s="16"/>
      <c r="AJ15" s="16">
        <v>6.7949242734342996E-2</v>
      </c>
      <c r="AK15" s="16">
        <v>5.0229925716307001E-2</v>
      </c>
      <c r="AL15" s="16"/>
      <c r="AM15" s="16">
        <v>1.2461059190031199E-2</v>
      </c>
      <c r="AN15" s="16">
        <v>5.4313099041533502E-2</v>
      </c>
      <c r="AO15" s="16">
        <v>5.9533386967015302E-2</v>
      </c>
      <c r="AP15" s="16">
        <v>7.0292887029288695E-2</v>
      </c>
      <c r="AQ15" s="16"/>
      <c r="AR15" s="16">
        <v>8.5534591194968507E-2</v>
      </c>
      <c r="AS15" s="16">
        <v>4.6739130434782603E-2</v>
      </c>
      <c r="AT15" s="16"/>
      <c r="AU15" s="16">
        <v>5.4254007398273699E-2</v>
      </c>
      <c r="AV15" s="16">
        <v>5.92061000224266E-2</v>
      </c>
      <c r="AW15" s="16"/>
      <c r="AX15" s="16">
        <v>7.0671378091872794E-2</v>
      </c>
      <c r="AY15" s="16">
        <v>5.6095905903641698E-2</v>
      </c>
      <c r="AZ15" s="16"/>
      <c r="BA15" s="16">
        <v>4.1436464088397802E-2</v>
      </c>
      <c r="BB15" s="16">
        <v>5.96984515077425E-2</v>
      </c>
      <c r="BC15" s="16"/>
      <c r="BD15" s="16">
        <v>4.9214659685863901E-2</v>
      </c>
      <c r="BE15" s="16">
        <v>6.0486674391657003E-2</v>
      </c>
      <c r="BF15" s="16"/>
      <c r="BG15" s="16">
        <v>6.08108108108108E-2</v>
      </c>
      <c r="BH15" s="16">
        <v>5.8303176517892998E-2</v>
      </c>
      <c r="BI15" s="16"/>
      <c r="BJ15" s="16">
        <v>8.1730769230769204E-2</v>
      </c>
      <c r="BK15" s="16">
        <v>5.5316401205337901E-2</v>
      </c>
      <c r="BL15" s="16"/>
      <c r="BM15" s="16">
        <v>8.1012658227848103E-2</v>
      </c>
      <c r="BN15" s="16">
        <v>5.6615384615384602E-2</v>
      </c>
      <c r="BO15" s="16"/>
      <c r="BP15" s="16">
        <v>6.4569536423841098E-2</v>
      </c>
      <c r="BQ15" s="16">
        <v>5.7651093013287601E-2</v>
      </c>
    </row>
    <row r="16" spans="2:69" x14ac:dyDescent="0.25">
      <c r="B16" s="17" t="s">
        <v>143</v>
      </c>
      <c r="C16" s="16">
        <v>4.8007590132827301E-2</v>
      </c>
      <c r="D16" s="16">
        <v>5.2083333333333301E-2</v>
      </c>
      <c r="E16" s="16">
        <v>3.7344398340249003E-2</v>
      </c>
      <c r="F16" s="16">
        <v>3.4055727554179599E-2</v>
      </c>
      <c r="G16" s="16">
        <v>6.25E-2</v>
      </c>
      <c r="H16" s="16">
        <v>4.09711684370258E-2</v>
      </c>
      <c r="I16" s="16">
        <v>5.80075662042875E-2</v>
      </c>
      <c r="J16" s="16">
        <v>5.5555555555555601E-2</v>
      </c>
      <c r="K16" s="16">
        <v>6.7226890756302504E-2</v>
      </c>
      <c r="L16" s="16">
        <v>6.1946902654867297E-2</v>
      </c>
      <c r="M16" s="16"/>
      <c r="N16" s="16">
        <v>2.40963855421687E-2</v>
      </c>
      <c r="O16" s="16">
        <v>4.4444444444444398E-2</v>
      </c>
      <c r="P16" s="16">
        <v>4.4859813084112098E-2</v>
      </c>
      <c r="Q16" s="16">
        <v>5.7299270072992702E-2</v>
      </c>
      <c r="R16" s="16"/>
      <c r="S16" s="16">
        <v>4.1825095057034203E-2</v>
      </c>
      <c r="T16" s="16">
        <v>3.3492822966507199E-2</v>
      </c>
      <c r="U16" s="16">
        <v>5.6034482758620698E-2</v>
      </c>
      <c r="V16" s="16">
        <v>4.4422507403751199E-2</v>
      </c>
      <c r="W16" s="16">
        <v>4.21166306695464E-2</v>
      </c>
      <c r="X16" s="16">
        <v>4.5631067961164999E-2</v>
      </c>
      <c r="Y16" s="16">
        <v>7.3134328358209003E-2</v>
      </c>
      <c r="Z16" s="16"/>
      <c r="AA16" s="16">
        <v>4.9463647199046501E-2</v>
      </c>
      <c r="AB16" s="16">
        <v>4.7327394209354098E-2</v>
      </c>
      <c r="AC16" s="16"/>
      <c r="AD16" s="16">
        <v>4.0425531914893599E-2</v>
      </c>
      <c r="AE16" s="16">
        <v>5.0777202072538899E-2</v>
      </c>
      <c r="AF16" s="16"/>
      <c r="AG16" s="16">
        <v>3.7944664031620598E-2</v>
      </c>
      <c r="AH16" s="16">
        <v>5.7299270072992702E-2</v>
      </c>
      <c r="AI16" s="16"/>
      <c r="AJ16" s="16">
        <v>5.4441260744985703E-2</v>
      </c>
      <c r="AK16" s="16">
        <v>4.2447824548991903E-2</v>
      </c>
      <c r="AL16" s="16"/>
      <c r="AM16" s="16">
        <v>2.4922118380062301E-2</v>
      </c>
      <c r="AN16" s="16">
        <v>3.5143769968051103E-2</v>
      </c>
      <c r="AO16" s="16">
        <v>5.2292839903459398E-2</v>
      </c>
      <c r="AP16" s="16">
        <v>5.85774058577406E-2</v>
      </c>
      <c r="AQ16" s="16"/>
      <c r="AR16" s="16">
        <v>6.5408805031446499E-2</v>
      </c>
      <c r="AS16" s="16">
        <v>4.0489130434782597E-2</v>
      </c>
      <c r="AT16" s="16"/>
      <c r="AU16" s="16">
        <v>3.9457459926017298E-2</v>
      </c>
      <c r="AV16" s="16">
        <v>4.9562682215743399E-2</v>
      </c>
      <c r="AW16" s="16"/>
      <c r="AX16" s="16">
        <v>4.9469964664311E-2</v>
      </c>
      <c r="AY16" s="16">
        <v>4.7726758651888697E-2</v>
      </c>
      <c r="AZ16" s="16"/>
      <c r="BA16" s="16">
        <v>4.4198895027624301E-2</v>
      </c>
      <c r="BB16" s="16">
        <v>4.8288508557457199E-2</v>
      </c>
      <c r="BC16" s="16"/>
      <c r="BD16" s="16">
        <v>3.2460732984293202E-2</v>
      </c>
      <c r="BE16" s="16">
        <v>5.1448435689455403E-2</v>
      </c>
      <c r="BF16" s="16"/>
      <c r="BG16" s="16">
        <v>5.4054054054054099E-2</v>
      </c>
      <c r="BH16" s="16">
        <v>4.7647768395657403E-2</v>
      </c>
      <c r="BI16" s="16"/>
      <c r="BJ16" s="16">
        <v>6.4102564102564097E-2</v>
      </c>
      <c r="BK16" s="16">
        <v>4.58458889367198E-2</v>
      </c>
      <c r="BL16" s="16"/>
      <c r="BM16" s="16">
        <v>6.58227848101266E-2</v>
      </c>
      <c r="BN16" s="16">
        <v>4.6564102564102601E-2</v>
      </c>
      <c r="BO16" s="16"/>
      <c r="BP16" s="16">
        <v>4.1390728476821202E-2</v>
      </c>
      <c r="BQ16" s="16">
        <v>4.8864123446206602E-2</v>
      </c>
    </row>
    <row r="17" spans="2:69" x14ac:dyDescent="0.25">
      <c r="B17" s="17" t="s">
        <v>144</v>
      </c>
      <c r="C17" s="16">
        <v>4.0986717267552202E-2</v>
      </c>
      <c r="D17" s="16">
        <v>4.6130952380952397E-2</v>
      </c>
      <c r="E17" s="16">
        <v>3.4578146611341599E-2</v>
      </c>
      <c r="F17" s="16">
        <v>2.9411764705882401E-2</v>
      </c>
      <c r="G17" s="16">
        <v>3.6337209302325597E-2</v>
      </c>
      <c r="H17" s="16">
        <v>4.6282245827010599E-2</v>
      </c>
      <c r="I17" s="16">
        <v>4.2875157629255999E-2</v>
      </c>
      <c r="J17" s="16">
        <v>3.03030303030303E-2</v>
      </c>
      <c r="K17" s="16">
        <v>7.5630252100840303E-2</v>
      </c>
      <c r="L17" s="16">
        <v>5.3097345132743397E-2</v>
      </c>
      <c r="M17" s="16"/>
      <c r="N17" s="16">
        <v>1.20481927710843E-2</v>
      </c>
      <c r="O17" s="16">
        <v>3.4920634920634901E-2</v>
      </c>
      <c r="P17" s="16">
        <v>5.0467289719626197E-2</v>
      </c>
      <c r="Q17" s="16">
        <v>4.7445255474452601E-2</v>
      </c>
      <c r="R17" s="16"/>
      <c r="S17" s="16">
        <v>3.04182509505703E-2</v>
      </c>
      <c r="T17" s="16">
        <v>3.3492822966507199E-2</v>
      </c>
      <c r="U17" s="16">
        <v>4.31034482758621E-2</v>
      </c>
      <c r="V17" s="16">
        <v>4.0473840078973297E-2</v>
      </c>
      <c r="W17" s="16">
        <v>3.1317494600431997E-2</v>
      </c>
      <c r="X17" s="16">
        <v>5.2427184466019398E-2</v>
      </c>
      <c r="Y17" s="16">
        <v>3.8805970149253702E-2</v>
      </c>
      <c r="Z17" s="16"/>
      <c r="AA17" s="16">
        <v>4.0524433849821198E-2</v>
      </c>
      <c r="AB17" s="16">
        <v>4.1202672605790601E-2</v>
      </c>
      <c r="AC17" s="16"/>
      <c r="AD17" s="16">
        <v>3.9716312056737597E-2</v>
      </c>
      <c r="AE17" s="16">
        <v>4.1450777202072499E-2</v>
      </c>
      <c r="AF17" s="16"/>
      <c r="AG17" s="16">
        <v>3.3992094861660098E-2</v>
      </c>
      <c r="AH17" s="16">
        <v>4.7445255474452601E-2</v>
      </c>
      <c r="AI17" s="16"/>
      <c r="AJ17" s="16">
        <v>4.5845272206303703E-2</v>
      </c>
      <c r="AK17" s="16">
        <v>3.6788114609126302E-2</v>
      </c>
      <c r="AL17" s="16"/>
      <c r="AM17" s="16">
        <v>1.2461059190031199E-2</v>
      </c>
      <c r="AN17" s="16">
        <v>3.2747603833865803E-2</v>
      </c>
      <c r="AO17" s="16">
        <v>4.9074818986323397E-2</v>
      </c>
      <c r="AP17" s="16">
        <v>4.0167364016736401E-2</v>
      </c>
      <c r="AQ17" s="16"/>
      <c r="AR17" s="16">
        <v>4.5911949685534602E-2</v>
      </c>
      <c r="AS17" s="16">
        <v>3.8858695652173897E-2</v>
      </c>
      <c r="AT17" s="16"/>
      <c r="AU17" s="16">
        <v>1.97287299630086E-2</v>
      </c>
      <c r="AV17" s="16">
        <v>4.4853106077595899E-2</v>
      </c>
      <c r="AW17" s="16"/>
      <c r="AX17" s="16">
        <v>6.3604240282685506E-2</v>
      </c>
      <c r="AY17" s="16">
        <v>3.66432933725402E-2</v>
      </c>
      <c r="AZ17" s="16"/>
      <c r="BA17" s="16">
        <v>3.5911602209944701E-2</v>
      </c>
      <c r="BB17" s="16">
        <v>4.1361043194784002E-2</v>
      </c>
      <c r="BC17" s="16"/>
      <c r="BD17" s="16">
        <v>2.72251308900524E-2</v>
      </c>
      <c r="BE17" s="16">
        <v>4.4032444959443799E-2</v>
      </c>
      <c r="BF17" s="16"/>
      <c r="BG17" s="16">
        <v>2.7027027027027001E-2</v>
      </c>
      <c r="BH17" s="16">
        <v>4.1817450743868098E-2</v>
      </c>
      <c r="BI17" s="16"/>
      <c r="BJ17" s="16">
        <v>4.48717948717949E-2</v>
      </c>
      <c r="BK17" s="16">
        <v>4.0464916056823098E-2</v>
      </c>
      <c r="BL17" s="16"/>
      <c r="BM17" s="16">
        <v>4.5569620253164599E-2</v>
      </c>
      <c r="BN17" s="16">
        <v>4.0615384615384602E-2</v>
      </c>
      <c r="BO17" s="16"/>
      <c r="BP17" s="16">
        <v>3.6423841059602599E-2</v>
      </c>
      <c r="BQ17" s="16">
        <v>4.1577368195456502E-2</v>
      </c>
    </row>
    <row r="18" spans="2:69" x14ac:dyDescent="0.25">
      <c r="B18" s="17" t="s">
        <v>145</v>
      </c>
      <c r="C18" s="16">
        <v>2.3719165085388998E-2</v>
      </c>
      <c r="D18" s="16">
        <v>2.23214285714286E-2</v>
      </c>
      <c r="E18" s="16">
        <v>2.2130013831258601E-2</v>
      </c>
      <c r="F18" s="16">
        <v>1.7027863777089799E-2</v>
      </c>
      <c r="G18" s="16">
        <v>2.0348837209302299E-2</v>
      </c>
      <c r="H18" s="16">
        <v>1.8209408194233698E-2</v>
      </c>
      <c r="I18" s="16">
        <v>4.2875157629255999E-2</v>
      </c>
      <c r="J18" s="16">
        <v>1.5151515151515201E-2</v>
      </c>
      <c r="K18" s="16">
        <v>3.3613445378151301E-2</v>
      </c>
      <c r="L18" s="16">
        <v>3.5398230088495602E-2</v>
      </c>
      <c r="M18" s="16"/>
      <c r="N18" s="16">
        <v>1.8072289156626498E-2</v>
      </c>
      <c r="O18" s="16">
        <v>2.8571428571428598E-2</v>
      </c>
      <c r="P18" s="16">
        <v>2.2429906542056101E-2</v>
      </c>
      <c r="Q18" s="16">
        <v>2.4817518248175199E-2</v>
      </c>
      <c r="R18" s="16"/>
      <c r="S18" s="16">
        <v>2.4714828897338399E-2</v>
      </c>
      <c r="T18" s="16">
        <v>2.1531100478468901E-2</v>
      </c>
      <c r="U18" s="16">
        <v>1.72413793103448E-2</v>
      </c>
      <c r="V18" s="16">
        <v>1.57946692991115E-2</v>
      </c>
      <c r="W18" s="16">
        <v>2.5917926565874699E-2</v>
      </c>
      <c r="X18" s="16">
        <v>2.1359223300970901E-2</v>
      </c>
      <c r="Y18" s="16">
        <v>3.1343283582089501E-2</v>
      </c>
      <c r="Z18" s="16"/>
      <c r="AA18" s="16">
        <v>3.3373063170441003E-2</v>
      </c>
      <c r="AB18" s="16">
        <v>1.9209354120267301E-2</v>
      </c>
      <c r="AC18" s="16"/>
      <c r="AD18" s="16">
        <v>2.4113475177304999E-2</v>
      </c>
      <c r="AE18" s="16">
        <v>2.3575129533678799E-2</v>
      </c>
      <c r="AF18" s="16"/>
      <c r="AG18" s="16">
        <v>2.2529644268774698E-2</v>
      </c>
      <c r="AH18" s="16">
        <v>2.4817518248175199E-2</v>
      </c>
      <c r="AI18" s="16"/>
      <c r="AJ18" s="16">
        <v>2.8653295128939799E-2</v>
      </c>
      <c r="AK18" s="16">
        <v>1.94552529182879E-2</v>
      </c>
      <c r="AL18" s="16"/>
      <c r="AM18" s="16">
        <v>3.1152647975077898E-3</v>
      </c>
      <c r="AN18" s="16">
        <v>1.91693290734824E-2</v>
      </c>
      <c r="AO18" s="16">
        <v>2.93644408688656E-2</v>
      </c>
      <c r="AP18" s="16">
        <v>2.25941422594142E-2</v>
      </c>
      <c r="AQ18" s="16"/>
      <c r="AR18" s="16">
        <v>2.9559748427673001E-2</v>
      </c>
      <c r="AS18" s="16">
        <v>2.1195652173913001E-2</v>
      </c>
      <c r="AT18" s="16"/>
      <c r="AU18" s="16">
        <v>2.3427866831072799E-2</v>
      </c>
      <c r="AV18" s="16">
        <v>2.3772146221125799E-2</v>
      </c>
      <c r="AW18" s="16"/>
      <c r="AX18" s="16">
        <v>3.2979976442874002E-2</v>
      </c>
      <c r="AY18" s="16">
        <v>2.1940737389730802E-2</v>
      </c>
      <c r="AZ18" s="16"/>
      <c r="BA18" s="16">
        <v>2.2099447513812199E-2</v>
      </c>
      <c r="BB18" s="16">
        <v>2.3838630806845999E-2</v>
      </c>
      <c r="BC18" s="16"/>
      <c r="BD18" s="16">
        <v>1.2565445026178E-2</v>
      </c>
      <c r="BE18" s="16">
        <v>2.6187717265353402E-2</v>
      </c>
      <c r="BF18" s="16"/>
      <c r="BG18" s="16">
        <v>1.0135135135135099E-2</v>
      </c>
      <c r="BH18" s="16">
        <v>2.45275432247688E-2</v>
      </c>
      <c r="BI18" s="16"/>
      <c r="BJ18" s="16">
        <v>2.5641025641025599E-2</v>
      </c>
      <c r="BK18" s="16">
        <v>2.3461041756349499E-2</v>
      </c>
      <c r="BL18" s="16"/>
      <c r="BM18" s="16">
        <v>1.26582278481013E-2</v>
      </c>
      <c r="BN18" s="16">
        <v>2.4615384615384601E-2</v>
      </c>
      <c r="BO18" s="16"/>
      <c r="BP18" s="16">
        <v>2.9801324503311299E-2</v>
      </c>
      <c r="BQ18" s="16">
        <v>2.2931847406772399E-2</v>
      </c>
    </row>
    <row r="19" spans="2:69" x14ac:dyDescent="0.25">
      <c r="B19" s="17" t="s">
        <v>146</v>
      </c>
      <c r="C19" s="16">
        <v>5.9203036053130903E-2</v>
      </c>
      <c r="D19" s="16">
        <v>2.82738095238095E-2</v>
      </c>
      <c r="E19" s="16">
        <v>5.5325034578146602E-2</v>
      </c>
      <c r="F19" s="16">
        <v>6.8111455108359101E-2</v>
      </c>
      <c r="G19" s="16">
        <v>4.3604651162790699E-2</v>
      </c>
      <c r="H19" s="16">
        <v>6.3732928679817905E-2</v>
      </c>
      <c r="I19" s="16">
        <v>8.5750315258511997E-2</v>
      </c>
      <c r="J19" s="16">
        <v>6.0606060606060601E-2</v>
      </c>
      <c r="K19" s="16">
        <v>5.8823529411764698E-2</v>
      </c>
      <c r="L19" s="16">
        <v>7.0796460176991094E-2</v>
      </c>
      <c r="M19" s="16"/>
      <c r="N19" s="16">
        <v>0.232530120481928</v>
      </c>
      <c r="O19" s="16">
        <v>4.6031746031746E-2</v>
      </c>
      <c r="P19" s="16">
        <v>2.7102803738317801E-2</v>
      </c>
      <c r="Q19" s="16">
        <v>2.22627737226277E-2</v>
      </c>
      <c r="R19" s="16"/>
      <c r="S19" s="16">
        <v>8.5551330798479097E-2</v>
      </c>
      <c r="T19" s="16">
        <v>4.7846889952153103E-2</v>
      </c>
      <c r="U19" s="16">
        <v>3.6637931034482797E-2</v>
      </c>
      <c r="V19" s="16">
        <v>9.5755182625863799E-2</v>
      </c>
      <c r="W19" s="16">
        <v>3.6717062634989202E-2</v>
      </c>
      <c r="X19" s="16">
        <v>3.4951456310679599E-2</v>
      </c>
      <c r="Y19" s="16">
        <v>7.6119402985074594E-2</v>
      </c>
      <c r="Z19" s="16"/>
      <c r="AA19" s="16">
        <v>4.5887961859356403E-2</v>
      </c>
      <c r="AB19" s="16">
        <v>6.5423162583518907E-2</v>
      </c>
      <c r="AC19" s="16"/>
      <c r="AD19" s="16">
        <v>6.9503546099290797E-2</v>
      </c>
      <c r="AE19" s="16">
        <v>5.5440414507771998E-2</v>
      </c>
      <c r="AF19" s="16"/>
      <c r="AG19" s="16">
        <v>9.9209486166007901E-2</v>
      </c>
      <c r="AH19" s="16">
        <v>2.22627737226277E-2</v>
      </c>
      <c r="AI19" s="16"/>
      <c r="AJ19" s="16">
        <v>5.7306590257879701E-2</v>
      </c>
      <c r="AK19" s="16">
        <v>6.0841881853554998E-2</v>
      </c>
      <c r="AL19" s="16"/>
      <c r="AM19" s="16">
        <v>7.4766355140186896E-2</v>
      </c>
      <c r="AN19" s="16">
        <v>9.3450479233226802E-2</v>
      </c>
      <c r="AO19" s="16">
        <v>5.2695092518101401E-2</v>
      </c>
      <c r="AP19" s="16">
        <v>3.2635983263598303E-2</v>
      </c>
      <c r="AQ19" s="16"/>
      <c r="AR19" s="16">
        <v>4.9056603773584902E-2</v>
      </c>
      <c r="AS19" s="16">
        <v>6.3586956521739096E-2</v>
      </c>
      <c r="AT19" s="16"/>
      <c r="AU19" s="16">
        <v>5.6720098643649797E-2</v>
      </c>
      <c r="AV19" s="16">
        <v>5.96546310832025E-2</v>
      </c>
      <c r="AW19" s="16"/>
      <c r="AX19" s="16">
        <v>5.8892815076560703E-2</v>
      </c>
      <c r="AY19" s="16">
        <v>5.9262610269169902E-2</v>
      </c>
      <c r="AZ19" s="16"/>
      <c r="BA19" s="16">
        <v>7.18232044198895E-2</v>
      </c>
      <c r="BB19" s="16">
        <v>5.8272208638956803E-2</v>
      </c>
      <c r="BC19" s="16"/>
      <c r="BD19" s="16">
        <v>3.1413612565444997E-2</v>
      </c>
      <c r="BE19" s="16">
        <v>6.5353418308227093E-2</v>
      </c>
      <c r="BF19" s="16"/>
      <c r="BG19" s="16">
        <v>4.72972972972973E-2</v>
      </c>
      <c r="BH19" s="16">
        <v>5.9911540008041803E-2</v>
      </c>
      <c r="BI19" s="16"/>
      <c r="BJ19" s="16">
        <v>3.6858974358974401E-2</v>
      </c>
      <c r="BK19" s="16">
        <v>6.22040464916057E-2</v>
      </c>
      <c r="BL19" s="16"/>
      <c r="BM19" s="16">
        <v>0.10126582278481</v>
      </c>
      <c r="BN19" s="16">
        <v>5.5794871794871803E-2</v>
      </c>
      <c r="BO19" s="16"/>
      <c r="BP19" s="16">
        <v>8.1125827814569507E-2</v>
      </c>
      <c r="BQ19" s="16">
        <v>5.6365195027861102E-2</v>
      </c>
    </row>
    <row r="20" spans="2:69" x14ac:dyDescent="0.25">
      <c r="B20" s="17" t="s">
        <v>68</v>
      </c>
      <c r="C20" s="18">
        <v>1.1764705882352899E-2</v>
      </c>
      <c r="D20" s="18">
        <v>1.9345238095238099E-2</v>
      </c>
      <c r="E20" s="18">
        <v>4.1493775933610002E-3</v>
      </c>
      <c r="F20" s="18">
        <v>6.1919504643962904E-3</v>
      </c>
      <c r="G20" s="18">
        <v>1.30813953488372E-2</v>
      </c>
      <c r="H20" s="18">
        <v>1.66919575113809E-2</v>
      </c>
      <c r="I20" s="18">
        <v>1.13493064312736E-2</v>
      </c>
      <c r="J20" s="18">
        <v>0</v>
      </c>
      <c r="K20" s="18">
        <v>8.4033613445378096E-3</v>
      </c>
      <c r="L20" s="18">
        <v>8.8495575221238902E-3</v>
      </c>
      <c r="M20" s="18"/>
      <c r="N20" s="18">
        <v>1.08433734939759E-2</v>
      </c>
      <c r="O20" s="18">
        <v>7.9365079365079395E-3</v>
      </c>
      <c r="P20" s="18">
        <v>1.21495327102804E-2</v>
      </c>
      <c r="Q20" s="18">
        <v>1.27737226277372E-2</v>
      </c>
      <c r="R20" s="18"/>
      <c r="S20" s="18">
        <v>1.9011406844106501E-3</v>
      </c>
      <c r="T20" s="18">
        <v>1.19617224880383E-2</v>
      </c>
      <c r="U20" s="18">
        <v>2.1551724137930999E-3</v>
      </c>
      <c r="V20" s="18">
        <v>1.38203356367226E-2</v>
      </c>
      <c r="W20" s="18">
        <v>4.3196544276457903E-3</v>
      </c>
      <c r="X20" s="18">
        <v>2.9126213592233002E-3</v>
      </c>
      <c r="Y20" s="18">
        <v>4.4776119402985103E-3</v>
      </c>
      <c r="Z20" s="18"/>
      <c r="AA20" s="18">
        <v>5.9594755661501802E-3</v>
      </c>
      <c r="AB20" s="18">
        <v>1.44766146993318E-2</v>
      </c>
      <c r="AC20" s="18"/>
      <c r="AD20" s="18">
        <v>9.21985815602837E-3</v>
      </c>
      <c r="AE20" s="18">
        <v>1.26943005181347E-2</v>
      </c>
      <c r="AF20" s="18"/>
      <c r="AG20" s="18">
        <v>1.0671936758893301E-2</v>
      </c>
      <c r="AH20" s="18">
        <v>1.27737226277372E-2</v>
      </c>
      <c r="AI20" s="18"/>
      <c r="AJ20" s="18">
        <v>9.0053213262382293E-3</v>
      </c>
      <c r="AK20" s="18">
        <v>1.4149274849664E-2</v>
      </c>
      <c r="AL20" s="18"/>
      <c r="AM20" s="18">
        <v>4.9844236760124602E-2</v>
      </c>
      <c r="AN20" s="18">
        <v>2.07667731629393E-2</v>
      </c>
      <c r="AO20" s="18">
        <v>7.2405470635559096E-3</v>
      </c>
      <c r="AP20" s="18">
        <v>1.6736401673640201E-3</v>
      </c>
      <c r="AQ20" s="18"/>
      <c r="AR20" s="18">
        <v>1.0062893081761001E-2</v>
      </c>
      <c r="AS20" s="18">
        <v>1.2500000000000001E-2</v>
      </c>
      <c r="AT20" s="18"/>
      <c r="AU20" s="18">
        <v>1.23304562268804E-2</v>
      </c>
      <c r="AV20" s="18">
        <v>1.1661807580174899E-2</v>
      </c>
      <c r="AW20" s="18"/>
      <c r="AX20" s="18">
        <v>8.2449941107184902E-3</v>
      </c>
      <c r="AY20" s="18">
        <v>1.24406242931463E-2</v>
      </c>
      <c r="AZ20" s="18"/>
      <c r="BA20" s="18">
        <v>1.1049723756906099E-2</v>
      </c>
      <c r="BB20" s="18">
        <v>1.18174409127954E-2</v>
      </c>
      <c r="BC20" s="18"/>
      <c r="BD20" s="18">
        <v>8.3769633507853394E-3</v>
      </c>
      <c r="BE20" s="18">
        <v>1.25144843568946E-2</v>
      </c>
      <c r="BF20" s="18"/>
      <c r="BG20" s="18">
        <v>6.7567567567567597E-3</v>
      </c>
      <c r="BH20" s="18">
        <v>1.20627261761158E-2</v>
      </c>
      <c r="BI20" s="18"/>
      <c r="BJ20" s="18">
        <v>8.0128205128205104E-3</v>
      </c>
      <c r="BK20" s="18">
        <v>1.22686181661644E-2</v>
      </c>
      <c r="BL20" s="18"/>
      <c r="BM20" s="18">
        <v>7.5949367088607601E-3</v>
      </c>
      <c r="BN20" s="18">
        <v>1.2102564102564099E-2</v>
      </c>
      <c r="BO20" s="18"/>
      <c r="BP20" s="18">
        <v>4.9668874172185398E-3</v>
      </c>
      <c r="BQ20" s="18">
        <v>1.2644663523360499E-2</v>
      </c>
    </row>
    <row r="21" spans="2:69" x14ac:dyDescent="0.25">
      <c r="B21" s="15"/>
    </row>
    <row r="22" spans="2:69" x14ac:dyDescent="0.25">
      <c r="B22" t="s">
        <v>71</v>
      </c>
    </row>
    <row r="23" spans="2:69" x14ac:dyDescent="0.25">
      <c r="B23" t="s">
        <v>72</v>
      </c>
    </row>
    <row r="25" spans="2:69" x14ac:dyDescent="0.25">
      <c r="B2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Q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148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135</v>
      </c>
      <c r="C8" s="16">
        <v>0.16223908918406099</v>
      </c>
      <c r="D8" s="16">
        <v>6.5476190476190493E-2</v>
      </c>
      <c r="E8" s="16">
        <v>7.1922544951590603E-2</v>
      </c>
      <c r="F8" s="16">
        <v>0.16099071207430299</v>
      </c>
      <c r="G8" s="16">
        <v>8.7209302325581398E-2</v>
      </c>
      <c r="H8" s="16">
        <v>0.32018209408194198</v>
      </c>
      <c r="I8" s="16">
        <v>0.17906683480454</v>
      </c>
      <c r="J8" s="16">
        <v>9.0909090909090898E-2</v>
      </c>
      <c r="K8" s="16">
        <v>7.5630252100840303E-2</v>
      </c>
      <c r="L8" s="16">
        <v>3.5398230088495602E-2</v>
      </c>
      <c r="M8" s="16"/>
      <c r="N8" s="16">
        <v>0.46746987951807201</v>
      </c>
      <c r="O8" s="16">
        <v>0.238095238095238</v>
      </c>
      <c r="P8" s="16">
        <v>0.127102803738318</v>
      </c>
      <c r="Q8" s="16">
        <v>6.60583941605839E-2</v>
      </c>
      <c r="R8" s="16"/>
      <c r="S8" s="16">
        <v>0.30798479087452502</v>
      </c>
      <c r="T8" s="16">
        <v>0.16746411483253601</v>
      </c>
      <c r="U8" s="16">
        <v>0.131465517241379</v>
      </c>
      <c r="V8" s="16">
        <v>0.23988153998025699</v>
      </c>
      <c r="W8" s="16">
        <v>9.1792656587473001E-2</v>
      </c>
      <c r="X8" s="16">
        <v>0.105825242718447</v>
      </c>
      <c r="Y8" s="16">
        <v>0.108955223880597</v>
      </c>
      <c r="Z8" s="16"/>
      <c r="AA8" s="16">
        <v>5.72109654350417E-2</v>
      </c>
      <c r="AB8" s="16">
        <v>0.21130289532294</v>
      </c>
      <c r="AC8" s="16"/>
      <c r="AD8" s="16">
        <v>0.233333333333333</v>
      </c>
      <c r="AE8" s="16">
        <v>0.136269430051813</v>
      </c>
      <c r="AF8" s="16"/>
      <c r="AG8" s="16">
        <v>0.26640316205533598</v>
      </c>
      <c r="AH8" s="16">
        <v>6.60583941605839E-2</v>
      </c>
      <c r="AI8" s="16"/>
      <c r="AJ8" s="16">
        <v>0.12566516577977899</v>
      </c>
      <c r="AK8" s="16">
        <v>0.19384506544039601</v>
      </c>
      <c r="AL8" s="16"/>
      <c r="AM8" s="16">
        <v>0.55763239875389403</v>
      </c>
      <c r="AN8" s="16">
        <v>0.25718849840255598</v>
      </c>
      <c r="AO8" s="16">
        <v>0.10820595333869699</v>
      </c>
      <c r="AP8" s="16">
        <v>7.1129707112970703E-2</v>
      </c>
      <c r="AQ8" s="16"/>
      <c r="AR8" s="16">
        <v>6.6037735849056603E-2</v>
      </c>
      <c r="AS8" s="16">
        <v>0.203804347826087</v>
      </c>
      <c r="AT8" s="16"/>
      <c r="AU8" s="16">
        <v>0.19482120838471001</v>
      </c>
      <c r="AV8" s="16">
        <v>0.15631307468042199</v>
      </c>
      <c r="AW8" s="16"/>
      <c r="AX8" s="16">
        <v>8.2449941107184899E-2</v>
      </c>
      <c r="AY8" s="16">
        <v>0.17756163763854299</v>
      </c>
      <c r="AZ8" s="16"/>
      <c r="BA8" s="16">
        <v>0.15193370165745901</v>
      </c>
      <c r="BB8" s="16">
        <v>0.16299918500407501</v>
      </c>
      <c r="BC8" s="16"/>
      <c r="BD8" s="16">
        <v>0.14345549738219901</v>
      </c>
      <c r="BE8" s="16">
        <v>0.16639629200463499</v>
      </c>
      <c r="BF8" s="16"/>
      <c r="BG8" s="16">
        <v>0.125</v>
      </c>
      <c r="BH8" s="16">
        <v>0.164455166867712</v>
      </c>
      <c r="BI8" s="16"/>
      <c r="BJ8" s="16">
        <v>6.8910256410256401E-2</v>
      </c>
      <c r="BK8" s="16">
        <v>0.17477399913904401</v>
      </c>
      <c r="BL8" s="16"/>
      <c r="BM8" s="16">
        <v>0.111392405063291</v>
      </c>
      <c r="BN8" s="16">
        <v>0.16635897435897401</v>
      </c>
      <c r="BO8" s="16"/>
      <c r="BP8" s="16">
        <v>0.10430463576158901</v>
      </c>
      <c r="BQ8" s="16">
        <v>0.16973853407629699</v>
      </c>
    </row>
    <row r="9" spans="2:69" x14ac:dyDescent="0.25">
      <c r="B9" s="17" t="s">
        <v>136</v>
      </c>
      <c r="C9" s="16">
        <v>0.14952561669829201</v>
      </c>
      <c r="D9" s="16">
        <v>0.139880952380952</v>
      </c>
      <c r="E9" s="16">
        <v>0.13969571230982</v>
      </c>
      <c r="F9" s="16">
        <v>0.15944272445820401</v>
      </c>
      <c r="G9" s="16">
        <v>8.57558139534884E-2</v>
      </c>
      <c r="H9" s="16">
        <v>0.16616084977238199</v>
      </c>
      <c r="I9" s="16">
        <v>0.18537200504413601</v>
      </c>
      <c r="J9" s="16">
        <v>0.18686868686868699</v>
      </c>
      <c r="K9" s="16">
        <v>0.10084033613445401</v>
      </c>
      <c r="L9" s="16">
        <v>0.14159292035398199</v>
      </c>
      <c r="M9" s="16"/>
      <c r="N9" s="16">
        <v>7.5903614457831295E-2</v>
      </c>
      <c r="O9" s="16">
        <v>0.17142857142857101</v>
      </c>
      <c r="P9" s="16">
        <v>0.168224299065421</v>
      </c>
      <c r="Q9" s="16">
        <v>0.159489051094891</v>
      </c>
      <c r="R9" s="16"/>
      <c r="S9" s="16">
        <v>0.14638783269962</v>
      </c>
      <c r="T9" s="16">
        <v>0.196172248803828</v>
      </c>
      <c r="U9" s="16">
        <v>0.170258620689655</v>
      </c>
      <c r="V9" s="16">
        <v>0.15103652517275401</v>
      </c>
      <c r="W9" s="16">
        <v>0.177105831533477</v>
      </c>
      <c r="X9" s="16">
        <v>0.11747572815534001</v>
      </c>
      <c r="Y9" s="16">
        <v>0.11641791044776099</v>
      </c>
      <c r="Z9" s="16"/>
      <c r="AA9" s="16">
        <v>0.100715137067938</v>
      </c>
      <c r="AB9" s="16">
        <v>0.172327394209354</v>
      </c>
      <c r="AC9" s="16"/>
      <c r="AD9" s="16">
        <v>0.147517730496454</v>
      </c>
      <c r="AE9" s="16">
        <v>0.15025906735751299</v>
      </c>
      <c r="AF9" s="16"/>
      <c r="AG9" s="16">
        <v>0.13873517786561301</v>
      </c>
      <c r="AH9" s="16">
        <v>0.159489051094891</v>
      </c>
      <c r="AI9" s="16"/>
      <c r="AJ9" s="16">
        <v>0.13344248874334799</v>
      </c>
      <c r="AK9" s="16">
        <v>0.16342412451361901</v>
      </c>
      <c r="AL9" s="16"/>
      <c r="AM9" s="16">
        <v>8.7227414330218106E-2</v>
      </c>
      <c r="AN9" s="16">
        <v>0.149361022364217</v>
      </c>
      <c r="AO9" s="16">
        <v>0.16411906677393401</v>
      </c>
      <c r="AP9" s="16">
        <v>0.137238493723849</v>
      </c>
      <c r="AQ9" s="16"/>
      <c r="AR9" s="16">
        <v>0.11823899371069201</v>
      </c>
      <c r="AS9" s="16">
        <v>0.16304347826087001</v>
      </c>
      <c r="AT9" s="16"/>
      <c r="AU9" s="16">
        <v>0.168927250308261</v>
      </c>
      <c r="AV9" s="16">
        <v>0.145996860282575</v>
      </c>
      <c r="AW9" s="16"/>
      <c r="AX9" s="16">
        <v>0.103651354534747</v>
      </c>
      <c r="AY9" s="16">
        <v>0.15833521827640801</v>
      </c>
      <c r="AZ9" s="16"/>
      <c r="BA9" s="16">
        <v>0.17955801104972399</v>
      </c>
      <c r="BB9" s="16">
        <v>0.14731051344743301</v>
      </c>
      <c r="BC9" s="16"/>
      <c r="BD9" s="16">
        <v>0.202094240837696</v>
      </c>
      <c r="BE9" s="16">
        <v>0.13789107763615299</v>
      </c>
      <c r="BF9" s="16"/>
      <c r="BG9" s="16">
        <v>0.15878378378378399</v>
      </c>
      <c r="BH9" s="16">
        <v>0.14897466827503</v>
      </c>
      <c r="BI9" s="16"/>
      <c r="BJ9" s="16">
        <v>0.107371794871795</v>
      </c>
      <c r="BK9" s="16">
        <v>0.15518725785622001</v>
      </c>
      <c r="BL9" s="16"/>
      <c r="BM9" s="16">
        <v>0.11898734177215201</v>
      </c>
      <c r="BN9" s="16">
        <v>0.152</v>
      </c>
      <c r="BO9" s="16"/>
      <c r="BP9" s="16">
        <v>0.115894039735099</v>
      </c>
      <c r="BQ9" s="16">
        <v>0.15387912558937</v>
      </c>
    </row>
    <row r="10" spans="2:69" x14ac:dyDescent="0.25">
      <c r="B10" s="17" t="s">
        <v>137</v>
      </c>
      <c r="C10" s="16">
        <v>0.115939278937381</v>
      </c>
      <c r="D10" s="16">
        <v>0.136904761904762</v>
      </c>
      <c r="E10" s="16">
        <v>0.113416320885201</v>
      </c>
      <c r="F10" s="16">
        <v>0.148606811145511</v>
      </c>
      <c r="G10" s="16">
        <v>9.8837209302325604E-2</v>
      </c>
      <c r="H10" s="16">
        <v>9.7116843702579697E-2</v>
      </c>
      <c r="I10" s="16">
        <v>0.117276166456494</v>
      </c>
      <c r="J10" s="16">
        <v>0.12121212121212099</v>
      </c>
      <c r="K10" s="16">
        <v>7.5630252100840303E-2</v>
      </c>
      <c r="L10" s="16">
        <v>0.16814159292035399</v>
      </c>
      <c r="M10" s="16"/>
      <c r="N10" s="16">
        <v>3.8554216867469897E-2</v>
      </c>
      <c r="O10" s="16">
        <v>0.14920634920634901</v>
      </c>
      <c r="P10" s="16">
        <v>0.121495327102804</v>
      </c>
      <c r="Q10" s="16">
        <v>0.12956204379562</v>
      </c>
      <c r="R10" s="16"/>
      <c r="S10" s="16">
        <v>0.106463878326996</v>
      </c>
      <c r="T10" s="16">
        <v>0.13636363636363599</v>
      </c>
      <c r="U10" s="16">
        <v>0.14008620689655199</v>
      </c>
      <c r="V10" s="16">
        <v>0.10266535044422501</v>
      </c>
      <c r="W10" s="16">
        <v>0.14254859611231099</v>
      </c>
      <c r="X10" s="16">
        <v>0.114563106796117</v>
      </c>
      <c r="Y10" s="16">
        <v>0.1</v>
      </c>
      <c r="Z10" s="16"/>
      <c r="AA10" s="16">
        <v>0.120381406436234</v>
      </c>
      <c r="AB10" s="16">
        <v>0.113864142538976</v>
      </c>
      <c r="AC10" s="16"/>
      <c r="AD10" s="16">
        <v>9.3617021276595699E-2</v>
      </c>
      <c r="AE10" s="16">
        <v>0.124093264248705</v>
      </c>
      <c r="AF10" s="16"/>
      <c r="AG10" s="16">
        <v>0.101185770750988</v>
      </c>
      <c r="AH10" s="16">
        <v>0.12956204379562</v>
      </c>
      <c r="AI10" s="16"/>
      <c r="AJ10" s="16">
        <v>0.108473188702415</v>
      </c>
      <c r="AK10" s="16">
        <v>0.12239122744959301</v>
      </c>
      <c r="AL10" s="16"/>
      <c r="AM10" s="16">
        <v>2.4922118380062301E-2</v>
      </c>
      <c r="AN10" s="16">
        <v>8.4664536741214103E-2</v>
      </c>
      <c r="AO10" s="16">
        <v>0.13435237329042601</v>
      </c>
      <c r="AP10" s="16">
        <v>0.13472803347280299</v>
      </c>
      <c r="AQ10" s="16"/>
      <c r="AR10" s="16">
        <v>0.10440251572327</v>
      </c>
      <c r="AS10" s="16">
        <v>0.12092391304347801</v>
      </c>
      <c r="AT10" s="16"/>
      <c r="AU10" s="16">
        <v>0.10234278668310701</v>
      </c>
      <c r="AV10" s="16">
        <v>0.11841220004485301</v>
      </c>
      <c r="AW10" s="16"/>
      <c r="AX10" s="16">
        <v>9.8939929328621903E-2</v>
      </c>
      <c r="AY10" s="16">
        <v>0.11920380004523901</v>
      </c>
      <c r="AZ10" s="16"/>
      <c r="BA10" s="16">
        <v>0.10497237569060799</v>
      </c>
      <c r="BB10" s="16">
        <v>0.11674816625916901</v>
      </c>
      <c r="BC10" s="16"/>
      <c r="BD10" s="16">
        <v>0.15183246073298401</v>
      </c>
      <c r="BE10" s="16">
        <v>0.107995365005794</v>
      </c>
      <c r="BF10" s="16"/>
      <c r="BG10" s="16">
        <v>0.15878378378378399</v>
      </c>
      <c r="BH10" s="16">
        <v>0.113389626055489</v>
      </c>
      <c r="BI10" s="16"/>
      <c r="BJ10" s="16">
        <v>8.9743589743589702E-2</v>
      </c>
      <c r="BK10" s="16">
        <v>0.119457597933706</v>
      </c>
      <c r="BL10" s="16"/>
      <c r="BM10" s="16">
        <v>0.10379746835443</v>
      </c>
      <c r="BN10" s="16">
        <v>0.116923076923077</v>
      </c>
      <c r="BO10" s="16"/>
      <c r="BP10" s="16">
        <v>0.11754966887417199</v>
      </c>
      <c r="BQ10" s="16">
        <v>0.115730818688384</v>
      </c>
    </row>
    <row r="11" spans="2:69" x14ac:dyDescent="0.25">
      <c r="B11" s="17" t="s">
        <v>138</v>
      </c>
      <c r="C11" s="16">
        <v>0.11005692599620499</v>
      </c>
      <c r="D11" s="16">
        <v>0.144345238095238</v>
      </c>
      <c r="E11" s="16">
        <v>0.11756569847856201</v>
      </c>
      <c r="F11" s="16">
        <v>0.13157894736842099</v>
      </c>
      <c r="G11" s="16">
        <v>0.111918604651163</v>
      </c>
      <c r="H11" s="16">
        <v>8.1183611532625197E-2</v>
      </c>
      <c r="I11" s="16">
        <v>0.10466582597730099</v>
      </c>
      <c r="J11" s="16">
        <v>0.15656565656565699</v>
      </c>
      <c r="K11" s="16">
        <v>7.5630252100840303E-2</v>
      </c>
      <c r="L11" s="16">
        <v>5.3097345132743397E-2</v>
      </c>
      <c r="M11" s="16"/>
      <c r="N11" s="16">
        <v>4.2168674698795199E-2</v>
      </c>
      <c r="O11" s="16">
        <v>8.8888888888888906E-2</v>
      </c>
      <c r="P11" s="16">
        <v>0.14579439252336401</v>
      </c>
      <c r="Q11" s="16">
        <v>0.12153284671532801</v>
      </c>
      <c r="R11" s="16"/>
      <c r="S11" s="16">
        <v>9.5057034220532299E-2</v>
      </c>
      <c r="T11" s="16">
        <v>0.13397129186602899</v>
      </c>
      <c r="U11" s="16">
        <v>0.13793103448275901</v>
      </c>
      <c r="V11" s="16">
        <v>9.1806515301085898E-2</v>
      </c>
      <c r="W11" s="16">
        <v>0.126349892008639</v>
      </c>
      <c r="X11" s="16">
        <v>0.119417475728155</v>
      </c>
      <c r="Y11" s="16">
        <v>0.1</v>
      </c>
      <c r="Z11" s="16"/>
      <c r="AA11" s="16">
        <v>0.132300357568534</v>
      </c>
      <c r="AB11" s="16">
        <v>9.9665924276169299E-2</v>
      </c>
      <c r="AC11" s="16"/>
      <c r="AD11" s="16">
        <v>0.10354609929078</v>
      </c>
      <c r="AE11" s="16">
        <v>0.112435233160622</v>
      </c>
      <c r="AF11" s="16"/>
      <c r="AG11" s="16">
        <v>9.7628458498023707E-2</v>
      </c>
      <c r="AH11" s="16">
        <v>0.12153284671532801</v>
      </c>
      <c r="AI11" s="16"/>
      <c r="AJ11" s="16">
        <v>0.121981170691772</v>
      </c>
      <c r="AK11" s="16">
        <v>9.9752387690130895E-2</v>
      </c>
      <c r="AL11" s="16"/>
      <c r="AM11" s="16">
        <v>2.4922118380062301E-2</v>
      </c>
      <c r="AN11" s="16">
        <v>8.9456869009584702E-2</v>
      </c>
      <c r="AO11" s="16">
        <v>0.115446500402253</v>
      </c>
      <c r="AP11" s="16">
        <v>0.14142259414225899</v>
      </c>
      <c r="AQ11" s="16"/>
      <c r="AR11" s="16">
        <v>0.131446540880503</v>
      </c>
      <c r="AS11" s="16">
        <v>0.100815217391304</v>
      </c>
      <c r="AT11" s="16"/>
      <c r="AU11" s="16">
        <v>0.112207151664612</v>
      </c>
      <c r="AV11" s="16">
        <v>0.109665844359722</v>
      </c>
      <c r="AW11" s="16"/>
      <c r="AX11" s="16">
        <v>0.12720848056537101</v>
      </c>
      <c r="AY11" s="16">
        <v>0.106763175752092</v>
      </c>
      <c r="AZ11" s="16"/>
      <c r="BA11" s="16">
        <v>0.10497237569060799</v>
      </c>
      <c r="BB11" s="16">
        <v>0.110431947840261</v>
      </c>
      <c r="BC11" s="16"/>
      <c r="BD11" s="16">
        <v>0.129842931937173</v>
      </c>
      <c r="BE11" s="16">
        <v>0.10567786790266499</v>
      </c>
      <c r="BF11" s="16"/>
      <c r="BG11" s="16">
        <v>0.13175675675675699</v>
      </c>
      <c r="BH11" s="16">
        <v>0.10876558102131099</v>
      </c>
      <c r="BI11" s="16"/>
      <c r="BJ11" s="16">
        <v>0.134615384615385</v>
      </c>
      <c r="BK11" s="16">
        <v>0.10675850193715</v>
      </c>
      <c r="BL11" s="16"/>
      <c r="BM11" s="16">
        <v>9.87341772151899E-2</v>
      </c>
      <c r="BN11" s="16">
        <v>0.11097435897435901</v>
      </c>
      <c r="BO11" s="16"/>
      <c r="BP11" s="16">
        <v>0.130794701986755</v>
      </c>
      <c r="BQ11" s="16">
        <v>0.107372481783112</v>
      </c>
    </row>
    <row r="12" spans="2:69" x14ac:dyDescent="0.25">
      <c r="B12" s="17" t="s">
        <v>139</v>
      </c>
      <c r="C12" s="16">
        <v>9.5445920303605297E-2</v>
      </c>
      <c r="D12" s="16">
        <v>0.108630952380952</v>
      </c>
      <c r="E12" s="16">
        <v>0.10926694329184</v>
      </c>
      <c r="F12" s="16">
        <v>0.111455108359133</v>
      </c>
      <c r="G12" s="16">
        <v>0.12936046511627899</v>
      </c>
      <c r="H12" s="16">
        <v>6.1456752655538703E-2</v>
      </c>
      <c r="I12" s="16">
        <v>8.82723833543506E-2</v>
      </c>
      <c r="J12" s="16">
        <v>8.5858585858585898E-2</v>
      </c>
      <c r="K12" s="16">
        <v>9.2436974789915999E-2</v>
      </c>
      <c r="L12" s="16">
        <v>9.7345132743362803E-2</v>
      </c>
      <c r="M12" s="16"/>
      <c r="N12" s="16">
        <v>2.2891566265060202E-2</v>
      </c>
      <c r="O12" s="16">
        <v>7.9365079365079402E-2</v>
      </c>
      <c r="P12" s="16">
        <v>0.10186915887850501</v>
      </c>
      <c r="Q12" s="16">
        <v>0.11861313868613101</v>
      </c>
      <c r="R12" s="16"/>
      <c r="S12" s="16">
        <v>4.3726235741444901E-2</v>
      </c>
      <c r="T12" s="16">
        <v>8.8516746411483299E-2</v>
      </c>
      <c r="U12" s="16">
        <v>0.13362068965517199</v>
      </c>
      <c r="V12" s="16">
        <v>8.7857847976307996E-2</v>
      </c>
      <c r="W12" s="16">
        <v>0.113390928725702</v>
      </c>
      <c r="X12" s="16">
        <v>0.11747572815534001</v>
      </c>
      <c r="Y12" s="16">
        <v>8.6567164179104497E-2</v>
      </c>
      <c r="Z12" s="16"/>
      <c r="AA12" s="16">
        <v>0.13289630512514899</v>
      </c>
      <c r="AB12" s="16">
        <v>7.7951002227171495E-2</v>
      </c>
      <c r="AC12" s="16"/>
      <c r="AD12" s="16">
        <v>8.0851063829787198E-2</v>
      </c>
      <c r="AE12" s="16">
        <v>0.100777202072539</v>
      </c>
      <c r="AF12" s="16"/>
      <c r="AG12" s="16">
        <v>7.0355731225296397E-2</v>
      </c>
      <c r="AH12" s="16">
        <v>0.11861313868613101</v>
      </c>
      <c r="AI12" s="16"/>
      <c r="AJ12" s="16">
        <v>0.10806385591485899</v>
      </c>
      <c r="AK12" s="16">
        <v>8.4541917226742105E-2</v>
      </c>
      <c r="AL12" s="16"/>
      <c r="AM12" s="16">
        <v>4.9844236760124602E-2</v>
      </c>
      <c r="AN12" s="16">
        <v>7.2683706070287499E-2</v>
      </c>
      <c r="AO12" s="16">
        <v>9.2920353982300904E-2</v>
      </c>
      <c r="AP12" s="16">
        <v>0.136401673640167</v>
      </c>
      <c r="AQ12" s="16"/>
      <c r="AR12" s="16">
        <v>0.126415094339623</v>
      </c>
      <c r="AS12" s="16">
        <v>8.2065217391304304E-2</v>
      </c>
      <c r="AT12" s="16"/>
      <c r="AU12" s="16">
        <v>7.8914919852034499E-2</v>
      </c>
      <c r="AV12" s="16">
        <v>9.8452567840322899E-2</v>
      </c>
      <c r="AW12" s="16"/>
      <c r="AX12" s="16">
        <v>0.11425206124852801</v>
      </c>
      <c r="AY12" s="16">
        <v>9.1834426600316696E-2</v>
      </c>
      <c r="AZ12" s="16"/>
      <c r="BA12" s="16">
        <v>9.11602209944751E-2</v>
      </c>
      <c r="BB12" s="16">
        <v>9.5762021189894006E-2</v>
      </c>
      <c r="BC12" s="16"/>
      <c r="BD12" s="16">
        <v>9.8429319371727705E-2</v>
      </c>
      <c r="BE12" s="16">
        <v>9.47856315179606E-2</v>
      </c>
      <c r="BF12" s="16"/>
      <c r="BG12" s="16">
        <v>8.4459459459459499E-2</v>
      </c>
      <c r="BH12" s="16">
        <v>9.6099718536389198E-2</v>
      </c>
      <c r="BI12" s="16"/>
      <c r="BJ12" s="16">
        <v>0.14903846153846201</v>
      </c>
      <c r="BK12" s="16">
        <v>8.8247955230305597E-2</v>
      </c>
      <c r="BL12" s="16"/>
      <c r="BM12" s="16">
        <v>0.10886075949367099</v>
      </c>
      <c r="BN12" s="16">
        <v>9.4358974358974404E-2</v>
      </c>
      <c r="BO12" s="16"/>
      <c r="BP12" s="16">
        <v>0.114238410596026</v>
      </c>
      <c r="BQ12" s="16">
        <v>9.3013287612516093E-2</v>
      </c>
    </row>
    <row r="13" spans="2:69" x14ac:dyDescent="0.25">
      <c r="B13" s="17" t="s">
        <v>140</v>
      </c>
      <c r="C13" s="16">
        <v>8.6717267552182203E-2</v>
      </c>
      <c r="D13" s="16">
        <v>9.8214285714285698E-2</v>
      </c>
      <c r="E13" s="16">
        <v>0.106500691562932</v>
      </c>
      <c r="F13" s="16">
        <v>6.9659442724458204E-2</v>
      </c>
      <c r="G13" s="16">
        <v>0.13953488372093001</v>
      </c>
      <c r="H13" s="16">
        <v>5.69044006069803E-2</v>
      </c>
      <c r="I13" s="16">
        <v>6.6834804539722598E-2</v>
      </c>
      <c r="J13" s="16">
        <v>9.0909090909090898E-2</v>
      </c>
      <c r="K13" s="16">
        <v>0.11764705882352899</v>
      </c>
      <c r="L13" s="16">
        <v>0.11504424778761101</v>
      </c>
      <c r="M13" s="16"/>
      <c r="N13" s="16">
        <v>3.7349397590361398E-2</v>
      </c>
      <c r="O13" s="16">
        <v>6.3492063492063502E-2</v>
      </c>
      <c r="P13" s="16">
        <v>8.7850467289719597E-2</v>
      </c>
      <c r="Q13" s="16">
        <v>0.106569343065693</v>
      </c>
      <c r="R13" s="16"/>
      <c r="S13" s="16">
        <v>6.2737642585551298E-2</v>
      </c>
      <c r="T13" s="16">
        <v>5.0239234449760799E-2</v>
      </c>
      <c r="U13" s="16">
        <v>9.2672413793103495E-2</v>
      </c>
      <c r="V13" s="16">
        <v>6.6140177690029597E-2</v>
      </c>
      <c r="W13" s="16">
        <v>0.101511879049676</v>
      </c>
      <c r="X13" s="16">
        <v>0.116504854368932</v>
      </c>
      <c r="Y13" s="16">
        <v>9.7014925373134303E-2</v>
      </c>
      <c r="Z13" s="16"/>
      <c r="AA13" s="16">
        <v>0.117401668653159</v>
      </c>
      <c r="AB13" s="16">
        <v>7.2383073496659206E-2</v>
      </c>
      <c r="AC13" s="16"/>
      <c r="AD13" s="16">
        <v>7.09219858156028E-2</v>
      </c>
      <c r="AE13" s="16">
        <v>9.2487046632124398E-2</v>
      </c>
      <c r="AF13" s="16"/>
      <c r="AG13" s="16">
        <v>6.5217391304347797E-2</v>
      </c>
      <c r="AH13" s="16">
        <v>0.106569343065693</v>
      </c>
      <c r="AI13" s="16"/>
      <c r="AJ13" s="16">
        <v>9.2509209987719998E-2</v>
      </c>
      <c r="AK13" s="16">
        <v>8.1712062256809298E-2</v>
      </c>
      <c r="AL13" s="16"/>
      <c r="AM13" s="16">
        <v>5.9190031152648002E-2</v>
      </c>
      <c r="AN13" s="16">
        <v>6.6293929712460106E-2</v>
      </c>
      <c r="AO13" s="16">
        <v>9.2518101367658895E-2</v>
      </c>
      <c r="AP13" s="16">
        <v>0.10376569037656901</v>
      </c>
      <c r="AQ13" s="16"/>
      <c r="AR13" s="16">
        <v>0.12578616352201299</v>
      </c>
      <c r="AS13" s="16">
        <v>6.9836956521739102E-2</v>
      </c>
      <c r="AT13" s="16"/>
      <c r="AU13" s="16">
        <v>9.86436498150432E-2</v>
      </c>
      <c r="AV13" s="16">
        <v>8.4548104956268202E-2</v>
      </c>
      <c r="AW13" s="16"/>
      <c r="AX13" s="16">
        <v>0.11071849234393399</v>
      </c>
      <c r="AY13" s="16">
        <v>8.2108120334765902E-2</v>
      </c>
      <c r="AZ13" s="16"/>
      <c r="BA13" s="16">
        <v>8.5635359116022103E-2</v>
      </c>
      <c r="BB13" s="16">
        <v>8.6797066014669896E-2</v>
      </c>
      <c r="BC13" s="16"/>
      <c r="BD13" s="16">
        <v>7.95811518324607E-2</v>
      </c>
      <c r="BE13" s="16">
        <v>8.8296639629200493E-2</v>
      </c>
      <c r="BF13" s="16"/>
      <c r="BG13" s="16">
        <v>8.7837837837837801E-2</v>
      </c>
      <c r="BH13" s="16">
        <v>8.6650583031765205E-2</v>
      </c>
      <c r="BI13" s="16"/>
      <c r="BJ13" s="16">
        <v>0.12660256410256401</v>
      </c>
      <c r="BK13" s="16">
        <v>8.1360309944037895E-2</v>
      </c>
      <c r="BL13" s="16"/>
      <c r="BM13" s="16">
        <v>0.10886075949367099</v>
      </c>
      <c r="BN13" s="16">
        <v>8.4923076923076907E-2</v>
      </c>
      <c r="BO13" s="16"/>
      <c r="BP13" s="16">
        <v>9.7682119205297999E-2</v>
      </c>
      <c r="BQ13" s="16">
        <v>8.5297899699957103E-2</v>
      </c>
    </row>
    <row r="14" spans="2:69" x14ac:dyDescent="0.25">
      <c r="B14" s="17" t="s">
        <v>141</v>
      </c>
      <c r="C14" s="16">
        <v>7.4383301707779903E-2</v>
      </c>
      <c r="D14" s="16">
        <v>0.101190476190476</v>
      </c>
      <c r="E14" s="16">
        <v>0.121715076071923</v>
      </c>
      <c r="F14" s="16">
        <v>6.6563467492260095E-2</v>
      </c>
      <c r="G14" s="16">
        <v>7.7034883720930203E-2</v>
      </c>
      <c r="H14" s="16">
        <v>4.6282245827010599E-2</v>
      </c>
      <c r="I14" s="16">
        <v>4.6658259773013903E-2</v>
      </c>
      <c r="J14" s="16">
        <v>7.5757575757575801E-2</v>
      </c>
      <c r="K14" s="16">
        <v>0.151260504201681</v>
      </c>
      <c r="L14" s="16">
        <v>7.9646017699115002E-2</v>
      </c>
      <c r="M14" s="16"/>
      <c r="N14" s="16">
        <v>2.65060240963855E-2</v>
      </c>
      <c r="O14" s="16">
        <v>4.4444444444444398E-2</v>
      </c>
      <c r="P14" s="16">
        <v>7.6635514018691606E-2</v>
      </c>
      <c r="Q14" s="16">
        <v>9.4890510948905105E-2</v>
      </c>
      <c r="R14" s="16"/>
      <c r="S14" s="16">
        <v>5.5133079847908703E-2</v>
      </c>
      <c r="T14" s="16">
        <v>6.4593301435406703E-2</v>
      </c>
      <c r="U14" s="16">
        <v>5.6034482758620698E-2</v>
      </c>
      <c r="V14" s="16">
        <v>4.9358341559723601E-2</v>
      </c>
      <c r="W14" s="16">
        <v>8.7473002159827201E-2</v>
      </c>
      <c r="X14" s="16">
        <v>9.9029126213592195E-2</v>
      </c>
      <c r="Y14" s="16">
        <v>9.4029850746268698E-2</v>
      </c>
      <c r="Z14" s="16"/>
      <c r="AA14" s="16">
        <v>0.11382598331346799</v>
      </c>
      <c r="AB14" s="16">
        <v>5.5957683741648098E-2</v>
      </c>
      <c r="AC14" s="16"/>
      <c r="AD14" s="16">
        <v>7.0212765957446799E-2</v>
      </c>
      <c r="AE14" s="16">
        <v>7.5906735751295307E-2</v>
      </c>
      <c r="AF14" s="16"/>
      <c r="AG14" s="16">
        <v>5.21739130434783E-2</v>
      </c>
      <c r="AH14" s="16">
        <v>9.4890510948905105E-2</v>
      </c>
      <c r="AI14" s="16"/>
      <c r="AJ14" s="16">
        <v>8.6778550961932002E-2</v>
      </c>
      <c r="AK14" s="16">
        <v>6.3671736823487798E-2</v>
      </c>
      <c r="AL14" s="16"/>
      <c r="AM14" s="16">
        <v>3.1152647975077899E-2</v>
      </c>
      <c r="AN14" s="16">
        <v>5.8306709265175699E-2</v>
      </c>
      <c r="AO14" s="16">
        <v>7.9646017699115002E-2</v>
      </c>
      <c r="AP14" s="16">
        <v>9.1213389121338903E-2</v>
      </c>
      <c r="AQ14" s="16"/>
      <c r="AR14" s="16">
        <v>9.2452830188679197E-2</v>
      </c>
      <c r="AS14" s="16">
        <v>6.6576086956521702E-2</v>
      </c>
      <c r="AT14" s="16"/>
      <c r="AU14" s="16">
        <v>6.4118372379777994E-2</v>
      </c>
      <c r="AV14" s="16">
        <v>7.6250280331913001E-2</v>
      </c>
      <c r="AW14" s="16"/>
      <c r="AX14" s="16">
        <v>8.4805653710247397E-2</v>
      </c>
      <c r="AY14" s="16">
        <v>7.2381814069215095E-2</v>
      </c>
      <c r="AZ14" s="16"/>
      <c r="BA14" s="16">
        <v>5.5248618784530398E-2</v>
      </c>
      <c r="BB14" s="16">
        <v>7.5794621026894896E-2</v>
      </c>
      <c r="BC14" s="16"/>
      <c r="BD14" s="16">
        <v>6.9109947643979097E-2</v>
      </c>
      <c r="BE14" s="16">
        <v>7.5550405561993106E-2</v>
      </c>
      <c r="BF14" s="16"/>
      <c r="BG14" s="16">
        <v>7.0945945945945901E-2</v>
      </c>
      <c r="BH14" s="16">
        <v>7.4587856855649406E-2</v>
      </c>
      <c r="BI14" s="16"/>
      <c r="BJ14" s="16">
        <v>9.9358974358974395E-2</v>
      </c>
      <c r="BK14" s="16">
        <v>7.1028842014636204E-2</v>
      </c>
      <c r="BL14" s="16"/>
      <c r="BM14" s="16">
        <v>8.8607594936708903E-2</v>
      </c>
      <c r="BN14" s="16">
        <v>7.3230769230769197E-2</v>
      </c>
      <c r="BO14" s="16"/>
      <c r="BP14" s="16">
        <v>9.1059602649006602E-2</v>
      </c>
      <c r="BQ14" s="16">
        <v>7.2224603514787794E-2</v>
      </c>
    </row>
    <row r="15" spans="2:69" x14ac:dyDescent="0.25">
      <c r="B15" s="17" t="s">
        <v>142</v>
      </c>
      <c r="C15" s="16">
        <v>4.7058823529411799E-2</v>
      </c>
      <c r="D15" s="16">
        <v>5.0595238095238103E-2</v>
      </c>
      <c r="E15" s="16">
        <v>6.6390041493775906E-2</v>
      </c>
      <c r="F15" s="16">
        <v>3.7151702786377701E-2</v>
      </c>
      <c r="G15" s="16">
        <v>6.25E-2</v>
      </c>
      <c r="H15" s="16">
        <v>2.5796661608497699E-2</v>
      </c>
      <c r="I15" s="16">
        <v>5.0441361916771801E-2</v>
      </c>
      <c r="J15" s="16">
        <v>3.5353535353535401E-2</v>
      </c>
      <c r="K15" s="16">
        <v>0.10084033613445401</v>
      </c>
      <c r="L15" s="16">
        <v>5.3097345132743397E-2</v>
      </c>
      <c r="M15" s="16"/>
      <c r="N15" s="16">
        <v>1.20481927710843E-2</v>
      </c>
      <c r="O15" s="16">
        <v>3.4920634920634901E-2</v>
      </c>
      <c r="P15" s="16">
        <v>5.3271028037383199E-2</v>
      </c>
      <c r="Q15" s="16">
        <v>5.8029197080292E-2</v>
      </c>
      <c r="R15" s="16"/>
      <c r="S15" s="16">
        <v>3.4220532319391601E-2</v>
      </c>
      <c r="T15" s="16">
        <v>3.11004784688995E-2</v>
      </c>
      <c r="U15" s="16">
        <v>3.6637931034482797E-2</v>
      </c>
      <c r="V15" s="16">
        <v>1.8756169792695E-2</v>
      </c>
      <c r="W15" s="16">
        <v>4.1036717062635002E-2</v>
      </c>
      <c r="X15" s="16">
        <v>6.8932038834951498E-2</v>
      </c>
      <c r="Y15" s="16">
        <v>9.2537313432835805E-2</v>
      </c>
      <c r="Z15" s="16"/>
      <c r="AA15" s="16">
        <v>7.3301549463647198E-2</v>
      </c>
      <c r="AB15" s="16">
        <v>3.47995545657016E-2</v>
      </c>
      <c r="AC15" s="16"/>
      <c r="AD15" s="16">
        <v>3.6879432624113501E-2</v>
      </c>
      <c r="AE15" s="16">
        <v>5.0777202072538899E-2</v>
      </c>
      <c r="AF15" s="16"/>
      <c r="AG15" s="16">
        <v>3.5177865612648199E-2</v>
      </c>
      <c r="AH15" s="16">
        <v>5.8029197080292E-2</v>
      </c>
      <c r="AI15" s="16"/>
      <c r="AJ15" s="16">
        <v>5.85345886205485E-2</v>
      </c>
      <c r="AK15" s="16">
        <v>3.7141846480367897E-2</v>
      </c>
      <c r="AL15" s="16"/>
      <c r="AM15" s="16">
        <v>1.86915887850467E-2</v>
      </c>
      <c r="AN15" s="16">
        <v>3.43450479233227E-2</v>
      </c>
      <c r="AO15" s="16">
        <v>5.0281576830249398E-2</v>
      </c>
      <c r="AP15" s="16">
        <v>6.1087866108786602E-2</v>
      </c>
      <c r="AQ15" s="16"/>
      <c r="AR15" s="16">
        <v>6.4150943396226401E-2</v>
      </c>
      <c r="AS15" s="16">
        <v>3.9673913043478302E-2</v>
      </c>
      <c r="AT15" s="16"/>
      <c r="AU15" s="16">
        <v>4.3156596794081403E-2</v>
      </c>
      <c r="AV15" s="16">
        <v>4.7768557972639597E-2</v>
      </c>
      <c r="AW15" s="16"/>
      <c r="AX15" s="16">
        <v>7.0671378091872794E-2</v>
      </c>
      <c r="AY15" s="16">
        <v>4.25243157656639E-2</v>
      </c>
      <c r="AZ15" s="16"/>
      <c r="BA15" s="16">
        <v>5.5248618784530398E-2</v>
      </c>
      <c r="BB15" s="16">
        <v>4.6454767726161403E-2</v>
      </c>
      <c r="BC15" s="16"/>
      <c r="BD15" s="16">
        <v>3.5602094240837698E-2</v>
      </c>
      <c r="BE15" s="16">
        <v>4.9594438006952499E-2</v>
      </c>
      <c r="BF15" s="16"/>
      <c r="BG15" s="16">
        <v>6.41891891891892E-2</v>
      </c>
      <c r="BH15" s="16">
        <v>4.6039404905508598E-2</v>
      </c>
      <c r="BI15" s="16"/>
      <c r="BJ15" s="16">
        <v>6.0897435897435903E-2</v>
      </c>
      <c r="BK15" s="16">
        <v>4.5200172191132197E-2</v>
      </c>
      <c r="BL15" s="16"/>
      <c r="BM15" s="16">
        <v>7.0886075949367106E-2</v>
      </c>
      <c r="BN15" s="16">
        <v>4.5128205128205097E-2</v>
      </c>
      <c r="BO15" s="16"/>
      <c r="BP15" s="16">
        <v>6.4569536423841098E-2</v>
      </c>
      <c r="BQ15" s="16">
        <v>4.4792113159022699E-2</v>
      </c>
    </row>
    <row r="16" spans="2:69" x14ac:dyDescent="0.25">
      <c r="B16" s="17" t="s">
        <v>143</v>
      </c>
      <c r="C16" s="16">
        <v>4.7438330170777997E-2</v>
      </c>
      <c r="D16" s="16">
        <v>5.5059523809523801E-2</v>
      </c>
      <c r="E16" s="16">
        <v>4.9792531120331898E-2</v>
      </c>
      <c r="F16" s="16">
        <v>3.2507739938080503E-2</v>
      </c>
      <c r="G16" s="16">
        <v>6.9767441860465101E-2</v>
      </c>
      <c r="H16" s="16">
        <v>4.0212443095599397E-2</v>
      </c>
      <c r="I16" s="16">
        <v>4.1614123581336697E-2</v>
      </c>
      <c r="J16" s="16">
        <v>3.03030303030303E-2</v>
      </c>
      <c r="K16" s="16">
        <v>7.5630252100840303E-2</v>
      </c>
      <c r="L16" s="16">
        <v>6.1946902654867297E-2</v>
      </c>
      <c r="M16" s="16"/>
      <c r="N16" s="16">
        <v>1.5662650602409602E-2</v>
      </c>
      <c r="O16" s="16">
        <v>3.8095238095238099E-2</v>
      </c>
      <c r="P16" s="16">
        <v>4.1121495327102797E-2</v>
      </c>
      <c r="Q16" s="16">
        <v>6.1678832116788297E-2</v>
      </c>
      <c r="R16" s="16"/>
      <c r="S16" s="16">
        <v>2.85171102661597E-2</v>
      </c>
      <c r="T16" s="16">
        <v>4.5454545454545497E-2</v>
      </c>
      <c r="U16" s="16">
        <v>3.2327586206896602E-2</v>
      </c>
      <c r="V16" s="16">
        <v>4.3435340572556803E-2</v>
      </c>
      <c r="W16" s="16">
        <v>4.8596112311015099E-2</v>
      </c>
      <c r="X16" s="16">
        <v>6.2135922330097099E-2</v>
      </c>
      <c r="Y16" s="16">
        <v>5.5223880597014899E-2</v>
      </c>
      <c r="Z16" s="16"/>
      <c r="AA16" s="16">
        <v>5.3039332538736599E-2</v>
      </c>
      <c r="AB16" s="16">
        <v>4.4821826280623603E-2</v>
      </c>
      <c r="AC16" s="16"/>
      <c r="AD16" s="16">
        <v>5.0354609929077997E-2</v>
      </c>
      <c r="AE16" s="16">
        <v>4.6373056994818702E-2</v>
      </c>
      <c r="AF16" s="16"/>
      <c r="AG16" s="16">
        <v>3.2015810276679803E-2</v>
      </c>
      <c r="AH16" s="16">
        <v>6.1678832116788297E-2</v>
      </c>
      <c r="AI16" s="16"/>
      <c r="AJ16" s="16">
        <v>5.2394596807204298E-2</v>
      </c>
      <c r="AK16" s="16">
        <v>4.3155288291475101E-2</v>
      </c>
      <c r="AL16" s="16"/>
      <c r="AM16" s="16">
        <v>1.2461059190031199E-2</v>
      </c>
      <c r="AN16" s="16">
        <v>4.0734824281150203E-2</v>
      </c>
      <c r="AO16" s="16">
        <v>5.34995977473854E-2</v>
      </c>
      <c r="AP16" s="16">
        <v>5.0209205020920501E-2</v>
      </c>
      <c r="AQ16" s="16"/>
      <c r="AR16" s="16">
        <v>5.9748427672956003E-2</v>
      </c>
      <c r="AS16" s="16">
        <v>4.2119565217391297E-2</v>
      </c>
      <c r="AT16" s="16"/>
      <c r="AU16" s="16">
        <v>3.9457459926017298E-2</v>
      </c>
      <c r="AV16" s="16">
        <v>4.88898856245795E-2</v>
      </c>
      <c r="AW16" s="16"/>
      <c r="AX16" s="16">
        <v>6.8315665488810406E-2</v>
      </c>
      <c r="AY16" s="16">
        <v>4.3429088441529103E-2</v>
      </c>
      <c r="AZ16" s="16"/>
      <c r="BA16" s="16">
        <v>4.4198895027624301E-2</v>
      </c>
      <c r="BB16" s="16">
        <v>4.7677261613691901E-2</v>
      </c>
      <c r="BC16" s="16"/>
      <c r="BD16" s="16">
        <v>2.9319371727748698E-2</v>
      </c>
      <c r="BE16" s="16">
        <v>5.1448435689455403E-2</v>
      </c>
      <c r="BF16" s="16"/>
      <c r="BG16" s="16">
        <v>2.7027027027027001E-2</v>
      </c>
      <c r="BH16" s="16">
        <v>4.8652995577000403E-2</v>
      </c>
      <c r="BI16" s="16"/>
      <c r="BJ16" s="16">
        <v>6.5705128205128194E-2</v>
      </c>
      <c r="BK16" s="16">
        <v>4.4984933275936299E-2</v>
      </c>
      <c r="BL16" s="16"/>
      <c r="BM16" s="16">
        <v>5.3164556962025301E-2</v>
      </c>
      <c r="BN16" s="16">
        <v>4.6974358974358997E-2</v>
      </c>
      <c r="BO16" s="16"/>
      <c r="BP16" s="16">
        <v>4.1390728476821202E-2</v>
      </c>
      <c r="BQ16" s="16">
        <v>4.8221174453493401E-2</v>
      </c>
    </row>
    <row r="17" spans="2:69" x14ac:dyDescent="0.25">
      <c r="B17" s="17" t="s">
        <v>144</v>
      </c>
      <c r="C17" s="16">
        <v>3.7001897533206797E-2</v>
      </c>
      <c r="D17" s="16">
        <v>3.7202380952381001E-2</v>
      </c>
      <c r="E17" s="16">
        <v>3.8727524204702601E-2</v>
      </c>
      <c r="F17" s="16">
        <v>1.7027863777089799E-2</v>
      </c>
      <c r="G17" s="16">
        <v>5.8139534883720902E-2</v>
      </c>
      <c r="H17" s="16">
        <v>2.42792109256449E-2</v>
      </c>
      <c r="I17" s="16">
        <v>3.7831021437578799E-2</v>
      </c>
      <c r="J17" s="16">
        <v>4.0404040404040401E-2</v>
      </c>
      <c r="K17" s="16">
        <v>8.40336134453782E-2</v>
      </c>
      <c r="L17" s="16">
        <v>9.7345132743362803E-2</v>
      </c>
      <c r="M17" s="16"/>
      <c r="N17" s="16">
        <v>1.5662650602409602E-2</v>
      </c>
      <c r="O17" s="16">
        <v>3.3333333333333298E-2</v>
      </c>
      <c r="P17" s="16">
        <v>4.3925233644859799E-2</v>
      </c>
      <c r="Q17" s="16">
        <v>4.1605839416058402E-2</v>
      </c>
      <c r="R17" s="16"/>
      <c r="S17" s="16">
        <v>2.2813688212927799E-2</v>
      </c>
      <c r="T17" s="16">
        <v>2.1531100478468901E-2</v>
      </c>
      <c r="U17" s="16">
        <v>3.2327586206896602E-2</v>
      </c>
      <c r="V17" s="16">
        <v>3.45508390918065E-2</v>
      </c>
      <c r="W17" s="16">
        <v>3.3477321814254897E-2</v>
      </c>
      <c r="X17" s="16">
        <v>3.5922330097087403E-2</v>
      </c>
      <c r="Y17" s="16">
        <v>6.2686567164179099E-2</v>
      </c>
      <c r="Z17" s="16"/>
      <c r="AA17" s="16">
        <v>3.9332538736591198E-2</v>
      </c>
      <c r="AB17" s="16">
        <v>3.5913140311804002E-2</v>
      </c>
      <c r="AC17" s="16"/>
      <c r="AD17" s="16">
        <v>3.3333333333333298E-2</v>
      </c>
      <c r="AE17" s="16">
        <v>3.8341968911917101E-2</v>
      </c>
      <c r="AF17" s="16"/>
      <c r="AG17" s="16">
        <v>3.2015810276679803E-2</v>
      </c>
      <c r="AH17" s="16">
        <v>4.1605839416058402E-2</v>
      </c>
      <c r="AI17" s="16"/>
      <c r="AJ17" s="16">
        <v>3.8477282030290598E-2</v>
      </c>
      <c r="AK17" s="16">
        <v>3.5726918995401501E-2</v>
      </c>
      <c r="AL17" s="16"/>
      <c r="AM17" s="16">
        <v>1.5576323987538899E-2</v>
      </c>
      <c r="AN17" s="16">
        <v>2.79552715654952E-2</v>
      </c>
      <c r="AO17" s="16">
        <v>4.6661303298471402E-2</v>
      </c>
      <c r="AP17" s="16">
        <v>3.1799163179916302E-2</v>
      </c>
      <c r="AQ17" s="16"/>
      <c r="AR17" s="16">
        <v>4.3396226415094302E-2</v>
      </c>
      <c r="AS17" s="16">
        <v>3.4239130434782598E-2</v>
      </c>
      <c r="AT17" s="16"/>
      <c r="AU17" s="16">
        <v>2.8360049321824898E-2</v>
      </c>
      <c r="AV17" s="16">
        <v>3.8573671226732401E-2</v>
      </c>
      <c r="AW17" s="16"/>
      <c r="AX17" s="16">
        <v>6.2426383981154299E-2</v>
      </c>
      <c r="AY17" s="16">
        <v>3.2119429993214203E-2</v>
      </c>
      <c r="AZ17" s="16"/>
      <c r="BA17" s="16">
        <v>4.6961325966850799E-2</v>
      </c>
      <c r="BB17" s="16">
        <v>3.6267318663406697E-2</v>
      </c>
      <c r="BC17" s="16"/>
      <c r="BD17" s="16">
        <v>2.1989528795811501E-2</v>
      </c>
      <c r="BE17" s="16">
        <v>4.0324449594437997E-2</v>
      </c>
      <c r="BF17" s="16"/>
      <c r="BG17" s="16">
        <v>4.72972972972973E-2</v>
      </c>
      <c r="BH17" s="16">
        <v>3.6389223964616003E-2</v>
      </c>
      <c r="BI17" s="16"/>
      <c r="BJ17" s="16">
        <v>4.80769230769231E-2</v>
      </c>
      <c r="BK17" s="16">
        <v>3.5514421007318102E-2</v>
      </c>
      <c r="BL17" s="16"/>
      <c r="BM17" s="16">
        <v>4.3037974683544297E-2</v>
      </c>
      <c r="BN17" s="16">
        <v>3.6512820512820503E-2</v>
      </c>
      <c r="BO17" s="16"/>
      <c r="BP17" s="16">
        <v>3.14569536423841E-2</v>
      </c>
      <c r="BQ17" s="16">
        <v>3.7719674239176999E-2</v>
      </c>
    </row>
    <row r="18" spans="2:69" x14ac:dyDescent="0.25">
      <c r="B18" s="17" t="s">
        <v>145</v>
      </c>
      <c r="C18" s="16">
        <v>1.8406072106261901E-2</v>
      </c>
      <c r="D18" s="16">
        <v>1.7857142857142901E-2</v>
      </c>
      <c r="E18" s="16">
        <v>1.3831258644536701E-2</v>
      </c>
      <c r="F18" s="16">
        <v>9.2879256965944304E-3</v>
      </c>
      <c r="G18" s="16">
        <v>3.0523255813953501E-2</v>
      </c>
      <c r="H18" s="16">
        <v>1.44157814871017E-2</v>
      </c>
      <c r="I18" s="16">
        <v>2.2698612862547301E-2</v>
      </c>
      <c r="J18" s="16">
        <v>3.5353535353535401E-2</v>
      </c>
      <c r="K18" s="16">
        <v>1.6806722689075598E-2</v>
      </c>
      <c r="L18" s="16">
        <v>1.7699115044247801E-2</v>
      </c>
      <c r="M18" s="16"/>
      <c r="N18" s="16">
        <v>1.44578313253012E-2</v>
      </c>
      <c r="O18" s="16">
        <v>2.53968253968254E-2</v>
      </c>
      <c r="P18" s="16">
        <v>1.4018691588785E-2</v>
      </c>
      <c r="Q18" s="16">
        <v>1.9708029197080298E-2</v>
      </c>
      <c r="R18" s="16"/>
      <c r="S18" s="16">
        <v>2.0912547528517102E-2</v>
      </c>
      <c r="T18" s="16">
        <v>1.43540669856459E-2</v>
      </c>
      <c r="U18" s="16">
        <v>8.6206896551724102E-3</v>
      </c>
      <c r="V18" s="16">
        <v>1.77690029615005E-2</v>
      </c>
      <c r="W18" s="16">
        <v>1.1879049676025899E-2</v>
      </c>
      <c r="X18" s="16">
        <v>1.5533980582524301E-2</v>
      </c>
      <c r="Y18" s="16">
        <v>2.8358208955223899E-2</v>
      </c>
      <c r="Z18" s="16"/>
      <c r="AA18" s="16">
        <v>1.9070321811680599E-2</v>
      </c>
      <c r="AB18" s="16">
        <v>1.8095768374164801E-2</v>
      </c>
      <c r="AC18" s="16"/>
      <c r="AD18" s="16">
        <v>1.8439716312056698E-2</v>
      </c>
      <c r="AE18" s="16">
        <v>1.83937823834197E-2</v>
      </c>
      <c r="AF18" s="16"/>
      <c r="AG18" s="16">
        <v>1.699604743083E-2</v>
      </c>
      <c r="AH18" s="16">
        <v>1.9708029197080298E-2</v>
      </c>
      <c r="AI18" s="16"/>
      <c r="AJ18" s="16">
        <v>2.25133033155956E-2</v>
      </c>
      <c r="AK18" s="16">
        <v>1.4856738592147201E-2</v>
      </c>
      <c r="AL18" s="16"/>
      <c r="AM18" s="16">
        <v>3.1152647975077898E-3</v>
      </c>
      <c r="AN18" s="16">
        <v>2.15654952076677E-2</v>
      </c>
      <c r="AO18" s="16">
        <v>2.01126307320998E-2</v>
      </c>
      <c r="AP18" s="16">
        <v>1.58995815899582E-2</v>
      </c>
      <c r="AQ18" s="16"/>
      <c r="AR18" s="16">
        <v>2.1383647798742099E-2</v>
      </c>
      <c r="AS18" s="16">
        <v>1.7119565217391299E-2</v>
      </c>
      <c r="AT18" s="16"/>
      <c r="AU18" s="16">
        <v>9.8643649815043193E-3</v>
      </c>
      <c r="AV18" s="16">
        <v>1.99596322045302E-2</v>
      </c>
      <c r="AW18" s="16"/>
      <c r="AX18" s="16">
        <v>2.47349823321555E-2</v>
      </c>
      <c r="AY18" s="16">
        <v>1.7190680841438599E-2</v>
      </c>
      <c r="AZ18" s="16"/>
      <c r="BA18" s="16">
        <v>1.93370165745856E-2</v>
      </c>
      <c r="BB18" s="16">
        <v>1.8337408312958398E-2</v>
      </c>
      <c r="BC18" s="16"/>
      <c r="BD18" s="16">
        <v>1.04712041884817E-2</v>
      </c>
      <c r="BE18" s="16">
        <v>2.0162224797218999E-2</v>
      </c>
      <c r="BF18" s="16"/>
      <c r="BG18" s="16">
        <v>1.0135135135135099E-2</v>
      </c>
      <c r="BH18" s="16">
        <v>1.88982710092481E-2</v>
      </c>
      <c r="BI18" s="16"/>
      <c r="BJ18" s="16">
        <v>1.76282051282051E-2</v>
      </c>
      <c r="BK18" s="16">
        <v>1.8510546706844599E-2</v>
      </c>
      <c r="BL18" s="16"/>
      <c r="BM18" s="16">
        <v>1.26582278481013E-2</v>
      </c>
      <c r="BN18" s="16">
        <v>1.8871794871794901E-2</v>
      </c>
      <c r="BO18" s="16"/>
      <c r="BP18" s="16">
        <v>2.1523178807947001E-2</v>
      </c>
      <c r="BQ18" s="16">
        <v>1.8002571795970899E-2</v>
      </c>
    </row>
    <row r="19" spans="2:69" x14ac:dyDescent="0.25">
      <c r="B19" s="17" t="s">
        <v>146</v>
      </c>
      <c r="C19" s="16">
        <v>4.6679316888045497E-2</v>
      </c>
      <c r="D19" s="16">
        <v>2.82738095238095E-2</v>
      </c>
      <c r="E19" s="16">
        <v>4.9792531120331898E-2</v>
      </c>
      <c r="F19" s="16">
        <v>5.1083591331269301E-2</v>
      </c>
      <c r="G19" s="16">
        <v>4.3604651162790699E-2</v>
      </c>
      <c r="H19" s="16">
        <v>5.1593323216995397E-2</v>
      </c>
      <c r="I19" s="16">
        <v>5.0441361916771801E-2</v>
      </c>
      <c r="J19" s="16">
        <v>4.0404040404040401E-2</v>
      </c>
      <c r="K19" s="16">
        <v>2.5210084033613401E-2</v>
      </c>
      <c r="L19" s="16">
        <v>7.9646017699115002E-2</v>
      </c>
      <c r="M19" s="16"/>
      <c r="N19" s="16">
        <v>0.22048192771084299</v>
      </c>
      <c r="O19" s="16">
        <v>3.1746031746031703E-2</v>
      </c>
      <c r="P19" s="16">
        <v>1.0280373831775699E-2</v>
      </c>
      <c r="Q19" s="16">
        <v>1.16788321167883E-2</v>
      </c>
      <c r="R19" s="16"/>
      <c r="S19" s="16">
        <v>7.4144486692015205E-2</v>
      </c>
      <c r="T19" s="16">
        <v>4.0669856459330099E-2</v>
      </c>
      <c r="U19" s="16">
        <v>2.5862068965517199E-2</v>
      </c>
      <c r="V19" s="16">
        <v>8.6870681145113496E-2</v>
      </c>
      <c r="W19" s="16">
        <v>2.0518358531317501E-2</v>
      </c>
      <c r="X19" s="16">
        <v>2.71844660194175E-2</v>
      </c>
      <c r="Y19" s="16">
        <v>5.3731343283582103E-2</v>
      </c>
      <c r="Z19" s="16"/>
      <c r="AA19" s="16">
        <v>3.57568533969011E-2</v>
      </c>
      <c r="AB19" s="16">
        <v>5.1781737193763902E-2</v>
      </c>
      <c r="AC19" s="16"/>
      <c r="AD19" s="16">
        <v>5.31914893617021E-2</v>
      </c>
      <c r="AE19" s="16">
        <v>4.4300518134715E-2</v>
      </c>
      <c r="AF19" s="16"/>
      <c r="AG19" s="16">
        <v>8.4584980237154106E-2</v>
      </c>
      <c r="AH19" s="16">
        <v>1.16788321167883E-2</v>
      </c>
      <c r="AI19" s="16"/>
      <c r="AJ19" s="16">
        <v>4.4617273843634897E-2</v>
      </c>
      <c r="AK19" s="16">
        <v>4.8461266360099002E-2</v>
      </c>
      <c r="AL19" s="16"/>
      <c r="AM19" s="16">
        <v>7.1651090342679094E-2</v>
      </c>
      <c r="AN19" s="16">
        <v>8.2268370607028796E-2</v>
      </c>
      <c r="AO19" s="16">
        <v>3.70072405470636E-2</v>
      </c>
      <c r="AP19" s="16">
        <v>2.34309623430962E-2</v>
      </c>
      <c r="AQ19" s="16"/>
      <c r="AR19" s="16">
        <v>3.8993710691823898E-2</v>
      </c>
      <c r="AS19" s="16">
        <v>0.05</v>
      </c>
      <c r="AT19" s="16"/>
      <c r="AU19" s="16">
        <v>5.05548705302096E-2</v>
      </c>
      <c r="AV19" s="16">
        <v>4.5974433729535802E-2</v>
      </c>
      <c r="AW19" s="16"/>
      <c r="AX19" s="16">
        <v>4.5936395759717301E-2</v>
      </c>
      <c r="AY19" s="16">
        <v>4.6821985976023502E-2</v>
      </c>
      <c r="AZ19" s="16"/>
      <c r="BA19" s="16">
        <v>5.24861878453039E-2</v>
      </c>
      <c r="BB19" s="16">
        <v>4.6251018744906301E-2</v>
      </c>
      <c r="BC19" s="16"/>
      <c r="BD19" s="16">
        <v>2.1989528795811501E-2</v>
      </c>
      <c r="BE19" s="16">
        <v>5.2143684820393998E-2</v>
      </c>
      <c r="BF19" s="16"/>
      <c r="BG19" s="16">
        <v>3.04054054054054E-2</v>
      </c>
      <c r="BH19" s="16">
        <v>4.7647768395657403E-2</v>
      </c>
      <c r="BI19" s="16"/>
      <c r="BJ19" s="16">
        <v>2.4038461538461502E-2</v>
      </c>
      <c r="BK19" s="16">
        <v>4.9720189410245398E-2</v>
      </c>
      <c r="BL19" s="16"/>
      <c r="BM19" s="16">
        <v>7.5949367088607597E-2</v>
      </c>
      <c r="BN19" s="16">
        <v>4.4307692307692298E-2</v>
      </c>
      <c r="BO19" s="16"/>
      <c r="BP19" s="16">
        <v>6.7880794701986796E-2</v>
      </c>
      <c r="BQ19" s="16">
        <v>4.3934847835405098E-2</v>
      </c>
    </row>
    <row r="20" spans="2:69" x14ac:dyDescent="0.25">
      <c r="B20" s="17" t="s">
        <v>68</v>
      </c>
      <c r="C20" s="18">
        <v>9.1081593927893698E-3</v>
      </c>
      <c r="D20" s="18">
        <v>1.6369047619047599E-2</v>
      </c>
      <c r="E20" s="18">
        <v>1.3831258644536699E-3</v>
      </c>
      <c r="F20" s="18">
        <v>4.64396284829721E-3</v>
      </c>
      <c r="G20" s="18">
        <v>5.8139534883720903E-3</v>
      </c>
      <c r="H20" s="18">
        <v>1.44157814871017E-2</v>
      </c>
      <c r="I20" s="18">
        <v>8.8272383354350593E-3</v>
      </c>
      <c r="J20" s="18">
        <v>1.01010101010101E-2</v>
      </c>
      <c r="K20" s="18">
        <v>8.4033613445378096E-3</v>
      </c>
      <c r="L20" s="18">
        <v>0</v>
      </c>
      <c r="M20" s="18"/>
      <c r="N20" s="18">
        <v>1.08433734939759E-2</v>
      </c>
      <c r="O20" s="18">
        <v>1.5873015873015899E-3</v>
      </c>
      <c r="P20" s="18">
        <v>8.41121495327103E-3</v>
      </c>
      <c r="Q20" s="18">
        <v>1.0583941605839401E-2</v>
      </c>
      <c r="R20" s="18"/>
      <c r="S20" s="18">
        <v>1.9011406844106501E-3</v>
      </c>
      <c r="T20" s="18">
        <v>9.5693779904306199E-3</v>
      </c>
      <c r="U20" s="18">
        <v>2.1551724137930999E-3</v>
      </c>
      <c r="V20" s="18">
        <v>9.8716683119447202E-3</v>
      </c>
      <c r="W20" s="18">
        <v>4.3196544276457903E-3</v>
      </c>
      <c r="X20" s="18">
        <v>0</v>
      </c>
      <c r="Y20" s="18">
        <v>4.4776119402985103E-3</v>
      </c>
      <c r="Z20" s="18"/>
      <c r="AA20" s="18">
        <v>4.7675804529201402E-3</v>
      </c>
      <c r="AB20" s="18">
        <v>1.1135857461024501E-2</v>
      </c>
      <c r="AC20" s="18"/>
      <c r="AD20" s="18">
        <v>7.8014184397163103E-3</v>
      </c>
      <c r="AE20" s="18">
        <v>9.5854922279792806E-3</v>
      </c>
      <c r="AF20" s="18"/>
      <c r="AG20" s="18">
        <v>7.5098814229249003E-3</v>
      </c>
      <c r="AH20" s="18">
        <v>1.0583941605839401E-2</v>
      </c>
      <c r="AI20" s="18"/>
      <c r="AJ20" s="18">
        <v>6.5493246009005303E-3</v>
      </c>
      <c r="AK20" s="18">
        <v>1.13194198797312E-2</v>
      </c>
      <c r="AL20" s="18"/>
      <c r="AM20" s="18">
        <v>4.3613707165108997E-2</v>
      </c>
      <c r="AN20" s="18">
        <v>1.51757188498403E-2</v>
      </c>
      <c r="AO20" s="18">
        <v>5.2292839903459402E-3</v>
      </c>
      <c r="AP20" s="18">
        <v>1.6736401673640201E-3</v>
      </c>
      <c r="AQ20" s="18"/>
      <c r="AR20" s="18">
        <v>7.5471698113207496E-3</v>
      </c>
      <c r="AS20" s="18">
        <v>9.7826086956521695E-3</v>
      </c>
      <c r="AT20" s="18"/>
      <c r="AU20" s="18">
        <v>8.6313193588162807E-3</v>
      </c>
      <c r="AV20" s="18">
        <v>9.1948867459071496E-3</v>
      </c>
      <c r="AW20" s="18"/>
      <c r="AX20" s="18">
        <v>5.8892815076560696E-3</v>
      </c>
      <c r="AY20" s="18">
        <v>9.7263062655507798E-3</v>
      </c>
      <c r="AZ20" s="18"/>
      <c r="BA20" s="18">
        <v>8.2872928176795594E-3</v>
      </c>
      <c r="BB20" s="18">
        <v>9.1687041564792199E-3</v>
      </c>
      <c r="BC20" s="18"/>
      <c r="BD20" s="18">
        <v>6.2827225130890098E-3</v>
      </c>
      <c r="BE20" s="18">
        <v>9.7334878331402103E-3</v>
      </c>
      <c r="BF20" s="18"/>
      <c r="BG20" s="18">
        <v>3.3783783783783799E-3</v>
      </c>
      <c r="BH20" s="18">
        <v>9.4491355046240396E-3</v>
      </c>
      <c r="BI20" s="18"/>
      <c r="BJ20" s="18">
        <v>8.0128205128205104E-3</v>
      </c>
      <c r="BK20" s="18">
        <v>9.2552733534222997E-3</v>
      </c>
      <c r="BL20" s="18"/>
      <c r="BM20" s="18">
        <v>5.0632911392405099E-3</v>
      </c>
      <c r="BN20" s="18">
        <v>9.4358974358974401E-3</v>
      </c>
      <c r="BO20" s="18"/>
      <c r="BP20" s="18">
        <v>1.6556291390728501E-3</v>
      </c>
      <c r="BQ20" s="18">
        <v>1.0072867552507501E-2</v>
      </c>
    </row>
    <row r="21" spans="2:69" x14ac:dyDescent="0.25">
      <c r="B21" s="15"/>
    </row>
    <row r="22" spans="2:69" x14ac:dyDescent="0.25">
      <c r="B22" t="s">
        <v>71</v>
      </c>
    </row>
    <row r="23" spans="2:69" x14ac:dyDescent="0.25">
      <c r="B23" t="s">
        <v>72</v>
      </c>
    </row>
    <row r="25" spans="2:69" x14ac:dyDescent="0.25">
      <c r="B2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157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149</v>
      </c>
      <c r="C8" s="16">
        <v>0.28045540796963903</v>
      </c>
      <c r="D8" s="16">
        <v>0.31398809523809501</v>
      </c>
      <c r="E8" s="16">
        <v>0.29460580912863099</v>
      </c>
      <c r="F8" s="16">
        <v>0.23374613003096001</v>
      </c>
      <c r="G8" s="16">
        <v>0.42296511627907002</v>
      </c>
      <c r="H8" s="16">
        <v>0.20864946889226099</v>
      </c>
      <c r="I8" s="16">
        <v>0.28247162673392201</v>
      </c>
      <c r="J8" s="16">
        <v>0.24747474747474699</v>
      </c>
      <c r="K8" s="16">
        <v>0.33613445378151302</v>
      </c>
      <c r="L8" s="16">
        <v>0.212389380530973</v>
      </c>
      <c r="M8" s="16"/>
      <c r="N8" s="16">
        <v>0.30843373493975901</v>
      </c>
      <c r="O8" s="16">
        <v>0.20476190476190501</v>
      </c>
      <c r="P8" s="16">
        <v>0.208411214953271</v>
      </c>
      <c r="Q8" s="16">
        <v>0.31751824817518198</v>
      </c>
      <c r="R8" s="16"/>
      <c r="S8" s="16">
        <v>0.25855513307984801</v>
      </c>
      <c r="T8" s="16">
        <v>0.22727272727272699</v>
      </c>
      <c r="U8" s="16">
        <v>0.22198275862069</v>
      </c>
      <c r="V8" s="16">
        <v>0.23790720631786799</v>
      </c>
      <c r="W8" s="16">
        <v>0.27429805615550801</v>
      </c>
      <c r="X8" s="16">
        <v>0.30388349514563101</v>
      </c>
      <c r="Y8" s="16">
        <v>0.416417910447761</v>
      </c>
      <c r="Z8" s="16"/>
      <c r="AA8" s="16">
        <v>0.34326579261024998</v>
      </c>
      <c r="AB8" s="16">
        <v>0.25111358574610199</v>
      </c>
      <c r="AC8" s="16"/>
      <c r="AD8" s="16">
        <v>0.25957446808510598</v>
      </c>
      <c r="AE8" s="16">
        <v>0.28808290155440403</v>
      </c>
      <c r="AF8" s="16"/>
      <c r="AG8" s="16">
        <v>0.240316205533597</v>
      </c>
      <c r="AH8" s="16">
        <v>0.31751824817518198</v>
      </c>
      <c r="AI8" s="16"/>
      <c r="AJ8" s="16">
        <v>0.34547687269750299</v>
      </c>
      <c r="AK8" s="16">
        <v>0.224266006367174</v>
      </c>
      <c r="AL8" s="16"/>
      <c r="AM8" s="16">
        <v>0.17133956386292801</v>
      </c>
      <c r="AN8" s="16">
        <v>0.244408945686901</v>
      </c>
      <c r="AO8" s="16">
        <v>0.28640386162510101</v>
      </c>
      <c r="AP8" s="16">
        <v>0.334728033472803</v>
      </c>
      <c r="AQ8" s="16"/>
      <c r="AR8" s="16">
        <v>0.30880503144654098</v>
      </c>
      <c r="AS8" s="16">
        <v>0.26820652173913001</v>
      </c>
      <c r="AT8" s="16"/>
      <c r="AU8" s="16">
        <v>0.240443896424168</v>
      </c>
      <c r="AV8" s="16">
        <v>0.28773267548777798</v>
      </c>
      <c r="AW8" s="16"/>
      <c r="AX8" s="16">
        <v>0.33686690223792698</v>
      </c>
      <c r="AY8" s="16">
        <v>0.26962225740782603</v>
      </c>
      <c r="AZ8" s="16"/>
      <c r="BA8" s="16">
        <v>0.32044198895027598</v>
      </c>
      <c r="BB8" s="16">
        <v>0.27750611246943802</v>
      </c>
      <c r="BC8" s="16"/>
      <c r="BD8" s="16">
        <v>0.210471204188482</v>
      </c>
      <c r="BE8" s="16">
        <v>0.295944380069525</v>
      </c>
      <c r="BF8" s="16"/>
      <c r="BG8" s="16">
        <v>0.34797297297297303</v>
      </c>
      <c r="BH8" s="16">
        <v>0.27643747486932002</v>
      </c>
      <c r="BI8" s="16"/>
      <c r="BJ8" s="16">
        <v>0.36698717948717902</v>
      </c>
      <c r="BK8" s="16">
        <v>0.26883340507963799</v>
      </c>
      <c r="BL8" s="16"/>
      <c r="BM8" s="16">
        <v>0.36962025316455699</v>
      </c>
      <c r="BN8" s="16">
        <v>0.273230769230769</v>
      </c>
      <c r="BO8" s="16"/>
      <c r="BP8" s="16">
        <v>0.306291390728477</v>
      </c>
      <c r="BQ8" s="16">
        <v>0.277111015859409</v>
      </c>
    </row>
    <row r="9" spans="2:69" x14ac:dyDescent="0.25">
      <c r="B9" s="17" t="s">
        <v>150</v>
      </c>
      <c r="C9" s="16">
        <v>0.344022770398482</v>
      </c>
      <c r="D9" s="16">
        <v>0.43154761904761901</v>
      </c>
      <c r="E9" s="16">
        <v>0.377593360995851</v>
      </c>
      <c r="F9" s="16">
        <v>0.34055727554179599</v>
      </c>
      <c r="G9" s="16">
        <v>0.32848837209302301</v>
      </c>
      <c r="H9" s="16">
        <v>0.29514415781487102</v>
      </c>
      <c r="I9" s="16">
        <v>0.31525851197982302</v>
      </c>
      <c r="J9" s="16">
        <v>0.37878787878787901</v>
      </c>
      <c r="K9" s="16">
        <v>0.436974789915966</v>
      </c>
      <c r="L9" s="16">
        <v>0.33628318584070799</v>
      </c>
      <c r="M9" s="16"/>
      <c r="N9" s="16">
        <v>0.16987951807228899</v>
      </c>
      <c r="O9" s="16">
        <v>0.29841269841269802</v>
      </c>
      <c r="P9" s="16">
        <v>0.4</v>
      </c>
      <c r="Q9" s="16">
        <v>0.38540145985401503</v>
      </c>
      <c r="R9" s="16"/>
      <c r="S9" s="16">
        <v>0.26615969581748999</v>
      </c>
      <c r="T9" s="16">
        <v>0.35885167464114798</v>
      </c>
      <c r="U9" s="16">
        <v>0.40517241379310298</v>
      </c>
      <c r="V9" s="16">
        <v>0.28134254689042398</v>
      </c>
      <c r="W9" s="16">
        <v>0.38984881209503203</v>
      </c>
      <c r="X9" s="16">
        <v>0.41165048543689298</v>
      </c>
      <c r="Y9" s="16">
        <v>0.29552238805970099</v>
      </c>
      <c r="Z9" s="16"/>
      <c r="AA9" s="16">
        <v>0.39690107270560199</v>
      </c>
      <c r="AB9" s="16">
        <v>0.319320712694877</v>
      </c>
      <c r="AC9" s="16"/>
      <c r="AD9" s="16">
        <v>0.30070921985815602</v>
      </c>
      <c r="AE9" s="16">
        <v>0.359844559585492</v>
      </c>
      <c r="AF9" s="16"/>
      <c r="AG9" s="16">
        <v>0.29920948616600801</v>
      </c>
      <c r="AH9" s="16">
        <v>0.38540145985401503</v>
      </c>
      <c r="AI9" s="16"/>
      <c r="AJ9" s="16">
        <v>0.33769954973393401</v>
      </c>
      <c r="AK9" s="16">
        <v>0.34948708878669998</v>
      </c>
      <c r="AL9" s="16"/>
      <c r="AM9" s="16">
        <v>0.137071651090343</v>
      </c>
      <c r="AN9" s="16">
        <v>0.28434504792332299</v>
      </c>
      <c r="AO9" s="16">
        <v>0.378117457763475</v>
      </c>
      <c r="AP9" s="16">
        <v>0.38995815899581598</v>
      </c>
      <c r="AQ9" s="16"/>
      <c r="AR9" s="16">
        <v>0.40691823899371099</v>
      </c>
      <c r="AS9" s="16">
        <v>0.316847826086956</v>
      </c>
      <c r="AT9" s="16"/>
      <c r="AU9" s="16">
        <v>0.34895191122071501</v>
      </c>
      <c r="AV9" s="16">
        <v>0.34312626149360798</v>
      </c>
      <c r="AW9" s="16"/>
      <c r="AX9" s="16">
        <v>0.36395759717314502</v>
      </c>
      <c r="AY9" s="16">
        <v>0.34019452612531098</v>
      </c>
      <c r="AZ9" s="16"/>
      <c r="BA9" s="16">
        <v>0.35359116022099402</v>
      </c>
      <c r="BB9" s="16">
        <v>0.34331703341483299</v>
      </c>
      <c r="BC9" s="16"/>
      <c r="BD9" s="16">
        <v>0.37696335078533999</v>
      </c>
      <c r="BE9" s="16">
        <v>0.336732329084589</v>
      </c>
      <c r="BF9" s="16"/>
      <c r="BG9" s="16">
        <v>0.35135135135135098</v>
      </c>
      <c r="BH9" s="16">
        <v>0.34358665058303201</v>
      </c>
      <c r="BI9" s="16"/>
      <c r="BJ9" s="16">
        <v>0.39743589743589702</v>
      </c>
      <c r="BK9" s="16">
        <v>0.33684890228153302</v>
      </c>
      <c r="BL9" s="16"/>
      <c r="BM9" s="16">
        <v>0.316455696202532</v>
      </c>
      <c r="BN9" s="16">
        <v>0.34625641025641002</v>
      </c>
      <c r="BO9" s="16"/>
      <c r="BP9" s="16">
        <v>0.38410596026490101</v>
      </c>
      <c r="BQ9" s="16">
        <v>0.33883411915987999</v>
      </c>
    </row>
    <row r="10" spans="2:69" x14ac:dyDescent="0.25">
      <c r="B10" s="17" t="s">
        <v>151</v>
      </c>
      <c r="C10" s="16">
        <v>0.126565464895636</v>
      </c>
      <c r="D10" s="16">
        <v>9.9702380952381001E-2</v>
      </c>
      <c r="E10" s="16">
        <v>0.15076071922545001</v>
      </c>
      <c r="F10" s="16">
        <v>0.164086687306502</v>
      </c>
      <c r="G10" s="16">
        <v>8.8662790697674396E-2</v>
      </c>
      <c r="H10" s="16">
        <v>0.12822458270106199</v>
      </c>
      <c r="I10" s="16">
        <v>0.110970996216898</v>
      </c>
      <c r="J10" s="16">
        <v>0.16161616161616199</v>
      </c>
      <c r="K10" s="16">
        <v>6.7226890756302504E-2</v>
      </c>
      <c r="L10" s="16">
        <v>0.238938053097345</v>
      </c>
      <c r="M10" s="16"/>
      <c r="N10" s="16">
        <v>0.11325301204819301</v>
      </c>
      <c r="O10" s="16">
        <v>0.14285714285714299</v>
      </c>
      <c r="P10" s="16">
        <v>0.14766355140186899</v>
      </c>
      <c r="Q10" s="16">
        <v>0.11861313868613101</v>
      </c>
      <c r="R10" s="16"/>
      <c r="S10" s="16">
        <v>0.129277566539924</v>
      </c>
      <c r="T10" s="16">
        <v>0.102870813397129</v>
      </c>
      <c r="U10" s="16">
        <v>0.14008620689655199</v>
      </c>
      <c r="V10" s="16">
        <v>0.16584402764067099</v>
      </c>
      <c r="W10" s="16">
        <v>0.132829373650108</v>
      </c>
      <c r="X10" s="16">
        <v>0.110679611650485</v>
      </c>
      <c r="Y10" s="16">
        <v>9.7014925373134303E-2</v>
      </c>
      <c r="Z10" s="16"/>
      <c r="AA10" s="16">
        <v>0.11859356376638901</v>
      </c>
      <c r="AB10" s="16">
        <v>0.13028953229398699</v>
      </c>
      <c r="AC10" s="16"/>
      <c r="AD10" s="16">
        <v>0.134751773049645</v>
      </c>
      <c r="AE10" s="16">
        <v>0.123575129533679</v>
      </c>
      <c r="AF10" s="16"/>
      <c r="AG10" s="16">
        <v>0.135177865612648</v>
      </c>
      <c r="AH10" s="16">
        <v>0.11861313868613101</v>
      </c>
      <c r="AI10" s="16"/>
      <c r="AJ10" s="16">
        <v>0.105198526401965</v>
      </c>
      <c r="AK10" s="16">
        <v>0.14503006720905601</v>
      </c>
      <c r="AL10" s="16"/>
      <c r="AM10" s="16">
        <v>0.146417445482866</v>
      </c>
      <c r="AN10" s="16">
        <v>0.13977635782747599</v>
      </c>
      <c r="AO10" s="16">
        <v>0.118664521319389</v>
      </c>
      <c r="AP10" s="16">
        <v>0.12468619246861901</v>
      </c>
      <c r="AQ10" s="16"/>
      <c r="AR10" s="16">
        <v>0.121383647798742</v>
      </c>
      <c r="AS10" s="16">
        <v>0.12880434782608699</v>
      </c>
      <c r="AT10" s="16"/>
      <c r="AU10" s="16">
        <v>0.123304562268804</v>
      </c>
      <c r="AV10" s="16">
        <v>0.127158555729984</v>
      </c>
      <c r="AW10" s="16"/>
      <c r="AX10" s="16">
        <v>0.13074204946996501</v>
      </c>
      <c r="AY10" s="16">
        <v>0.12576340194526101</v>
      </c>
      <c r="AZ10" s="16"/>
      <c r="BA10" s="16">
        <v>8.8397790055248601E-2</v>
      </c>
      <c r="BB10" s="16">
        <v>0.12938060309698499</v>
      </c>
      <c r="BC10" s="16"/>
      <c r="BD10" s="16">
        <v>0.15183246073298401</v>
      </c>
      <c r="BE10" s="16">
        <v>0.12097334878331401</v>
      </c>
      <c r="BF10" s="16"/>
      <c r="BG10" s="16">
        <v>0.101351351351351</v>
      </c>
      <c r="BH10" s="16">
        <v>0.128065942903096</v>
      </c>
      <c r="BI10" s="16"/>
      <c r="BJ10" s="16">
        <v>0.107371794871795</v>
      </c>
      <c r="BK10" s="16">
        <v>0.12914334911752001</v>
      </c>
      <c r="BL10" s="16"/>
      <c r="BM10" s="16">
        <v>0.116455696202532</v>
      </c>
      <c r="BN10" s="16">
        <v>0.12738461538461501</v>
      </c>
      <c r="BO10" s="16"/>
      <c r="BP10" s="16">
        <v>0.137417218543046</v>
      </c>
      <c r="BQ10" s="16">
        <v>0.125160737248178</v>
      </c>
    </row>
    <row r="11" spans="2:69" x14ac:dyDescent="0.25">
      <c r="B11" s="17" t="s">
        <v>152</v>
      </c>
      <c r="C11" s="16">
        <v>0.101328273244782</v>
      </c>
      <c r="D11" s="16">
        <v>7.2916666666666699E-2</v>
      </c>
      <c r="E11" s="16">
        <v>8.5753803596127207E-2</v>
      </c>
      <c r="F11" s="16">
        <v>0.114551083591331</v>
      </c>
      <c r="G11" s="16">
        <v>7.7034883720930203E-2</v>
      </c>
      <c r="H11" s="16">
        <v>0.12670713201820899</v>
      </c>
      <c r="I11" s="16">
        <v>9.3316519546027696E-2</v>
      </c>
      <c r="J11" s="16">
        <v>0.15151515151515199</v>
      </c>
      <c r="K11" s="16">
        <v>9.2436974789915999E-2</v>
      </c>
      <c r="L11" s="16">
        <v>0.123893805309735</v>
      </c>
      <c r="M11" s="16"/>
      <c r="N11" s="16">
        <v>8.5542168674698799E-2</v>
      </c>
      <c r="O11" s="16">
        <v>0.126984126984127</v>
      </c>
      <c r="P11" s="16">
        <v>0.10373831775700899</v>
      </c>
      <c r="Q11" s="16">
        <v>9.92700729927007E-2</v>
      </c>
      <c r="R11" s="16"/>
      <c r="S11" s="16">
        <v>8.5551330798479097E-2</v>
      </c>
      <c r="T11" s="16">
        <v>0.15311004784689</v>
      </c>
      <c r="U11" s="16">
        <v>0.107758620689655</v>
      </c>
      <c r="V11" s="16">
        <v>0.10858835143139201</v>
      </c>
      <c r="W11" s="16">
        <v>0.10259179265658699</v>
      </c>
      <c r="X11" s="16">
        <v>8.5436893203883493E-2</v>
      </c>
      <c r="Y11" s="16">
        <v>8.8059701492537307E-2</v>
      </c>
      <c r="Z11" s="16"/>
      <c r="AA11" s="16">
        <v>7.6281287246722299E-2</v>
      </c>
      <c r="AB11" s="16">
        <v>0.113028953229399</v>
      </c>
      <c r="AC11" s="16"/>
      <c r="AD11" s="16">
        <v>0.10638297872340401</v>
      </c>
      <c r="AE11" s="16">
        <v>9.9481865284974103E-2</v>
      </c>
      <c r="AF11" s="16"/>
      <c r="AG11" s="16">
        <v>0.103557312252964</v>
      </c>
      <c r="AH11" s="16">
        <v>9.92700729927007E-2</v>
      </c>
      <c r="AI11" s="16"/>
      <c r="AJ11" s="16">
        <v>9.8239869013507994E-2</v>
      </c>
      <c r="AK11" s="16">
        <v>0.10399717014503</v>
      </c>
      <c r="AL11" s="16"/>
      <c r="AM11" s="16">
        <v>9.6573208722741402E-2</v>
      </c>
      <c r="AN11" s="16">
        <v>0.11182108626198101</v>
      </c>
      <c r="AO11" s="16">
        <v>0.10579243765084501</v>
      </c>
      <c r="AP11" s="16">
        <v>8.1171548117154796E-2</v>
      </c>
      <c r="AQ11" s="16"/>
      <c r="AR11" s="16">
        <v>9.6226415094339601E-2</v>
      </c>
      <c r="AS11" s="16">
        <v>0.10353260869565201</v>
      </c>
      <c r="AT11" s="16"/>
      <c r="AU11" s="16">
        <v>9.7410604192355102E-2</v>
      </c>
      <c r="AV11" s="16">
        <v>0.102040816326531</v>
      </c>
      <c r="AW11" s="16"/>
      <c r="AX11" s="16">
        <v>8.95170789163722E-2</v>
      </c>
      <c r="AY11" s="16">
        <v>0.103596471386564</v>
      </c>
      <c r="AZ11" s="16"/>
      <c r="BA11" s="16">
        <v>6.9060773480663001E-2</v>
      </c>
      <c r="BB11" s="16">
        <v>0.103708231458843</v>
      </c>
      <c r="BC11" s="16"/>
      <c r="BD11" s="16">
        <v>0.11204188481675401</v>
      </c>
      <c r="BE11" s="16">
        <v>9.8957126303592102E-2</v>
      </c>
      <c r="BF11" s="16"/>
      <c r="BG11" s="16">
        <v>8.4459459459459499E-2</v>
      </c>
      <c r="BH11" s="16">
        <v>0.102332127060716</v>
      </c>
      <c r="BI11" s="16"/>
      <c r="BJ11" s="16">
        <v>7.5320512820512803E-2</v>
      </c>
      <c r="BK11" s="16">
        <v>0.10482135170038701</v>
      </c>
      <c r="BL11" s="16"/>
      <c r="BM11" s="16">
        <v>0.10379746835443</v>
      </c>
      <c r="BN11" s="16">
        <v>0.101128205128205</v>
      </c>
      <c r="BO11" s="16"/>
      <c r="BP11" s="16">
        <v>7.7814569536423794E-2</v>
      </c>
      <c r="BQ11" s="16">
        <v>0.10437205315045001</v>
      </c>
    </row>
    <row r="12" spans="2:69" x14ac:dyDescent="0.25">
      <c r="B12" s="17" t="s">
        <v>153</v>
      </c>
      <c r="C12" s="16">
        <v>0.132637571157495</v>
      </c>
      <c r="D12" s="16">
        <v>7.1428571428571397E-2</v>
      </c>
      <c r="E12" s="16">
        <v>8.7136929460580895E-2</v>
      </c>
      <c r="F12" s="16">
        <v>0.142414860681115</v>
      </c>
      <c r="G12" s="16">
        <v>7.7034883720930203E-2</v>
      </c>
      <c r="H12" s="16">
        <v>0.20106221547799699</v>
      </c>
      <c r="I12" s="16">
        <v>0.18915510718789399</v>
      </c>
      <c r="J12" s="16">
        <v>5.0505050505050497E-2</v>
      </c>
      <c r="K12" s="16">
        <v>6.7226890756302504E-2</v>
      </c>
      <c r="L12" s="16">
        <v>8.8495575221238895E-2</v>
      </c>
      <c r="M12" s="16"/>
      <c r="N12" s="16">
        <v>0.26626506024096402</v>
      </c>
      <c r="O12" s="16">
        <v>0.20952380952381</v>
      </c>
      <c r="P12" s="16">
        <v>0.13271028037383201</v>
      </c>
      <c r="Q12" s="16">
        <v>7.4452554744525501E-2</v>
      </c>
      <c r="R12" s="16"/>
      <c r="S12" s="16">
        <v>0.224334600760456</v>
      </c>
      <c r="T12" s="16">
        <v>0.145933014354067</v>
      </c>
      <c r="U12" s="16">
        <v>0.116379310344828</v>
      </c>
      <c r="V12" s="16">
        <v>0.18163869693978299</v>
      </c>
      <c r="W12" s="16">
        <v>9.3952483801295894E-2</v>
      </c>
      <c r="X12" s="16">
        <v>8.3495145631067996E-2</v>
      </c>
      <c r="Y12" s="16">
        <v>9.4029850746268698E-2</v>
      </c>
      <c r="Z12" s="16"/>
      <c r="AA12" s="16">
        <v>5.9594755661501797E-2</v>
      </c>
      <c r="AB12" s="16">
        <v>0.16675946547884199</v>
      </c>
      <c r="AC12" s="16"/>
      <c r="AD12" s="16">
        <v>0.170212765957447</v>
      </c>
      <c r="AE12" s="16">
        <v>0.11891191709844599</v>
      </c>
      <c r="AF12" s="16"/>
      <c r="AG12" s="16">
        <v>0.19565217391304299</v>
      </c>
      <c r="AH12" s="16">
        <v>7.4452554744525501E-2</v>
      </c>
      <c r="AI12" s="16"/>
      <c r="AJ12" s="16">
        <v>0.10315186246418299</v>
      </c>
      <c r="AK12" s="16">
        <v>0.158118146444995</v>
      </c>
      <c r="AL12" s="16"/>
      <c r="AM12" s="16">
        <v>0.36137071651090302</v>
      </c>
      <c r="AN12" s="16">
        <v>0.19888178913738</v>
      </c>
      <c r="AO12" s="16">
        <v>0.10297666934835099</v>
      </c>
      <c r="AP12" s="16">
        <v>6.5271966527196607E-2</v>
      </c>
      <c r="AQ12" s="16"/>
      <c r="AR12" s="16">
        <v>6.1006289308176101E-2</v>
      </c>
      <c r="AS12" s="16">
        <v>0.16358695652173899</v>
      </c>
      <c r="AT12" s="16"/>
      <c r="AU12" s="16">
        <v>0.168927250308261</v>
      </c>
      <c r="AV12" s="16">
        <v>0.12603722807804399</v>
      </c>
      <c r="AW12" s="16"/>
      <c r="AX12" s="16">
        <v>7.0671378091872794E-2</v>
      </c>
      <c r="AY12" s="16">
        <v>0.144537434969464</v>
      </c>
      <c r="AZ12" s="16"/>
      <c r="BA12" s="16">
        <v>0.15745856353591201</v>
      </c>
      <c r="BB12" s="16">
        <v>0.13080684596577</v>
      </c>
      <c r="BC12" s="16"/>
      <c r="BD12" s="16">
        <v>0.14240837696335101</v>
      </c>
      <c r="BE12" s="16">
        <v>0.13047508690614101</v>
      </c>
      <c r="BF12" s="16"/>
      <c r="BG12" s="16">
        <v>0.10472972972973001</v>
      </c>
      <c r="BH12" s="16">
        <v>0.134298351427423</v>
      </c>
      <c r="BI12" s="16"/>
      <c r="BJ12" s="16">
        <v>4.3269230769230803E-2</v>
      </c>
      <c r="BK12" s="16">
        <v>0.14464055101162299</v>
      </c>
      <c r="BL12" s="16"/>
      <c r="BM12" s="16">
        <v>9.11392405063291E-2</v>
      </c>
      <c r="BN12" s="16">
        <v>0.13600000000000001</v>
      </c>
      <c r="BO12" s="16"/>
      <c r="BP12" s="16">
        <v>8.7748344370860903E-2</v>
      </c>
      <c r="BQ12" s="16">
        <v>0.13844834976425199</v>
      </c>
    </row>
    <row r="13" spans="2:69" x14ac:dyDescent="0.25">
      <c r="B13" s="17" t="s">
        <v>68</v>
      </c>
      <c r="C13" s="16">
        <v>1.49905123339658E-2</v>
      </c>
      <c r="D13" s="16">
        <v>1.0416666666666701E-2</v>
      </c>
      <c r="E13" s="16">
        <v>4.1493775933610002E-3</v>
      </c>
      <c r="F13" s="16">
        <v>4.64396284829721E-3</v>
      </c>
      <c r="G13" s="16">
        <v>5.8139534883720903E-3</v>
      </c>
      <c r="H13" s="16">
        <v>4.0212443095599397E-2</v>
      </c>
      <c r="I13" s="16">
        <v>8.8272383354350593E-3</v>
      </c>
      <c r="J13" s="16">
        <v>1.01010101010101E-2</v>
      </c>
      <c r="K13" s="16">
        <v>0</v>
      </c>
      <c r="L13" s="16">
        <v>0</v>
      </c>
      <c r="M13" s="16"/>
      <c r="N13" s="16">
        <v>5.6626506024096399E-2</v>
      </c>
      <c r="O13" s="16">
        <v>1.7460317460317499E-2</v>
      </c>
      <c r="P13" s="16">
        <v>7.4766355140186902E-3</v>
      </c>
      <c r="Q13" s="16">
        <v>4.7445255474452596E-3</v>
      </c>
      <c r="R13" s="16"/>
      <c r="S13" s="16">
        <v>3.6121673003802299E-2</v>
      </c>
      <c r="T13" s="16">
        <v>1.19617224880383E-2</v>
      </c>
      <c r="U13" s="16">
        <v>8.6206896551724102E-3</v>
      </c>
      <c r="V13" s="16">
        <v>2.46791707798618E-2</v>
      </c>
      <c r="W13" s="16">
        <v>6.4794816414686799E-3</v>
      </c>
      <c r="X13" s="16">
        <v>4.8543689320388302E-3</v>
      </c>
      <c r="Y13" s="16">
        <v>8.9552238805970207E-3</v>
      </c>
      <c r="Z13" s="16"/>
      <c r="AA13" s="16">
        <v>5.3635280095351602E-3</v>
      </c>
      <c r="AB13" s="16">
        <v>1.9487750556792902E-2</v>
      </c>
      <c r="AC13" s="16"/>
      <c r="AD13" s="16">
        <v>2.8368794326241099E-2</v>
      </c>
      <c r="AE13" s="16">
        <v>1.0103626943005199E-2</v>
      </c>
      <c r="AF13" s="16"/>
      <c r="AG13" s="16">
        <v>2.6086956521739101E-2</v>
      </c>
      <c r="AH13" s="16">
        <v>4.7445255474452596E-3</v>
      </c>
      <c r="AI13" s="16"/>
      <c r="AJ13" s="16">
        <v>1.0233319688907099E-2</v>
      </c>
      <c r="AK13" s="16">
        <v>1.9101521047046301E-2</v>
      </c>
      <c r="AL13" s="16"/>
      <c r="AM13" s="16">
        <v>8.7227414330218106E-2</v>
      </c>
      <c r="AN13" s="16">
        <v>2.07667731629393E-2</v>
      </c>
      <c r="AO13" s="16">
        <v>8.0450522928399004E-3</v>
      </c>
      <c r="AP13" s="16">
        <v>4.1841004184100397E-3</v>
      </c>
      <c r="AQ13" s="16"/>
      <c r="AR13" s="16">
        <v>5.66037735849057E-3</v>
      </c>
      <c r="AS13" s="16">
        <v>1.9021739130434801E-2</v>
      </c>
      <c r="AT13" s="16"/>
      <c r="AU13" s="16">
        <v>2.0961775585696701E-2</v>
      </c>
      <c r="AV13" s="16">
        <v>1.39044628840547E-2</v>
      </c>
      <c r="AW13" s="16"/>
      <c r="AX13" s="16">
        <v>8.2449941107184902E-3</v>
      </c>
      <c r="AY13" s="16">
        <v>1.62859081655734E-2</v>
      </c>
      <c r="AZ13" s="16"/>
      <c r="BA13" s="16">
        <v>1.1049723756906099E-2</v>
      </c>
      <c r="BB13" s="16">
        <v>1.5281173594131999E-2</v>
      </c>
      <c r="BC13" s="16"/>
      <c r="BD13" s="16">
        <v>6.2827225130890098E-3</v>
      </c>
      <c r="BE13" s="16">
        <v>1.69177288528389E-2</v>
      </c>
      <c r="BF13" s="16"/>
      <c r="BG13" s="16">
        <v>1.0135135135135099E-2</v>
      </c>
      <c r="BH13" s="16">
        <v>1.5279453156413301E-2</v>
      </c>
      <c r="BI13" s="16"/>
      <c r="BJ13" s="16">
        <v>9.6153846153846194E-3</v>
      </c>
      <c r="BK13" s="16">
        <v>1.57124408092983E-2</v>
      </c>
      <c r="BL13" s="16"/>
      <c r="BM13" s="16">
        <v>2.5316455696202502E-3</v>
      </c>
      <c r="BN13" s="16">
        <v>1.6E-2</v>
      </c>
      <c r="BO13" s="16"/>
      <c r="BP13" s="16">
        <v>6.6225165562913899E-3</v>
      </c>
      <c r="BQ13" s="16">
        <v>1.6073724817831099E-2</v>
      </c>
    </row>
    <row r="14" spans="2:69" x14ac:dyDescent="0.25">
      <c r="B14" s="17" t="s">
        <v>154</v>
      </c>
      <c r="C14" s="19">
        <v>0.62447817836812103</v>
      </c>
      <c r="D14" s="19">
        <v>0.74553571428571397</v>
      </c>
      <c r="E14" s="19">
        <v>0.67219917012448105</v>
      </c>
      <c r="F14" s="19">
        <v>0.57430340557275505</v>
      </c>
      <c r="G14" s="19">
        <v>0.75145348837209303</v>
      </c>
      <c r="H14" s="19">
        <v>0.50379362670713201</v>
      </c>
      <c r="I14" s="19">
        <v>0.59773013871374503</v>
      </c>
      <c r="J14" s="19">
        <v>0.62626262626262597</v>
      </c>
      <c r="K14" s="19">
        <v>0.77310924369747902</v>
      </c>
      <c r="L14" s="19">
        <v>0.54867256637168105</v>
      </c>
      <c r="M14" s="19"/>
      <c r="N14" s="19">
        <v>0.47831325301204802</v>
      </c>
      <c r="O14" s="19">
        <v>0.50317460317460305</v>
      </c>
      <c r="P14" s="19">
        <v>0.608411214953271</v>
      </c>
      <c r="Q14" s="19">
        <v>0.70291970802919701</v>
      </c>
      <c r="R14" s="19"/>
      <c r="S14" s="19">
        <v>0.524714828897338</v>
      </c>
      <c r="T14" s="19">
        <v>0.58612440191387605</v>
      </c>
      <c r="U14" s="19">
        <v>0.62715517241379304</v>
      </c>
      <c r="V14" s="19">
        <v>0.51924975320829203</v>
      </c>
      <c r="W14" s="19">
        <v>0.66414686825054003</v>
      </c>
      <c r="X14" s="19">
        <v>0.71553398058252404</v>
      </c>
      <c r="Y14" s="19">
        <v>0.71194029850746299</v>
      </c>
      <c r="Z14" s="19"/>
      <c r="AA14" s="19">
        <v>0.74016686531585196</v>
      </c>
      <c r="AB14" s="19">
        <v>0.57043429844098004</v>
      </c>
      <c r="AC14" s="19"/>
      <c r="AD14" s="19">
        <v>0.560283687943262</v>
      </c>
      <c r="AE14" s="19">
        <v>0.64792746113989597</v>
      </c>
      <c r="AF14" s="19"/>
      <c r="AG14" s="19">
        <v>0.53952569169960496</v>
      </c>
      <c r="AH14" s="19">
        <v>0.70291970802919701</v>
      </c>
      <c r="AI14" s="19"/>
      <c r="AJ14" s="19">
        <v>0.68317642243143695</v>
      </c>
      <c r="AK14" s="19">
        <v>0.57375309515387296</v>
      </c>
      <c r="AL14" s="19"/>
      <c r="AM14" s="19">
        <v>0.30841121495327101</v>
      </c>
      <c r="AN14" s="19">
        <v>0.52875399361022402</v>
      </c>
      <c r="AO14" s="19">
        <v>0.66452131938857595</v>
      </c>
      <c r="AP14" s="19">
        <v>0.72468619246861898</v>
      </c>
      <c r="AQ14" s="19"/>
      <c r="AR14" s="19">
        <v>0.71572327044025197</v>
      </c>
      <c r="AS14" s="19">
        <v>0.58505434782608701</v>
      </c>
      <c r="AT14" s="19"/>
      <c r="AU14" s="19">
        <v>0.58939580764488297</v>
      </c>
      <c r="AV14" s="19">
        <v>0.63085893698138595</v>
      </c>
      <c r="AW14" s="19"/>
      <c r="AX14" s="19">
        <v>0.70082449941107205</v>
      </c>
      <c r="AY14" s="19">
        <v>0.60981678353313695</v>
      </c>
      <c r="AZ14" s="19"/>
      <c r="BA14" s="19">
        <v>0.674033149171271</v>
      </c>
      <c r="BB14" s="19">
        <v>0.62082314588427101</v>
      </c>
      <c r="BC14" s="19"/>
      <c r="BD14" s="19">
        <v>0.58743455497382202</v>
      </c>
      <c r="BE14" s="19">
        <v>0.632676709154114</v>
      </c>
      <c r="BF14" s="19"/>
      <c r="BG14" s="19">
        <v>0.69932432432432401</v>
      </c>
      <c r="BH14" s="19">
        <v>0.62002412545235197</v>
      </c>
      <c r="BI14" s="19"/>
      <c r="BJ14" s="19">
        <v>0.76442307692307698</v>
      </c>
      <c r="BK14" s="19">
        <v>0.60568230736117101</v>
      </c>
      <c r="BL14" s="19"/>
      <c r="BM14" s="19">
        <v>0.68607594936708904</v>
      </c>
      <c r="BN14" s="19">
        <v>0.61948717948717902</v>
      </c>
      <c r="BO14" s="19"/>
      <c r="BP14" s="19">
        <v>0.69039735099337796</v>
      </c>
      <c r="BQ14" s="19">
        <v>0.61594513501928805</v>
      </c>
    </row>
    <row r="15" spans="2:69" x14ac:dyDescent="0.25">
      <c r="B15" s="17" t="s">
        <v>155</v>
      </c>
      <c r="C15" s="19">
        <v>0.233965844402277</v>
      </c>
      <c r="D15" s="19">
        <v>0.144345238095238</v>
      </c>
      <c r="E15" s="19">
        <v>0.17289073305670799</v>
      </c>
      <c r="F15" s="19">
        <v>0.25696594427244601</v>
      </c>
      <c r="G15" s="19">
        <v>0.15406976744185999</v>
      </c>
      <c r="H15" s="19">
        <v>0.32776934749620601</v>
      </c>
      <c r="I15" s="19">
        <v>0.28247162673392201</v>
      </c>
      <c r="J15" s="19">
        <v>0.20202020202020199</v>
      </c>
      <c r="K15" s="19">
        <v>0.159663865546218</v>
      </c>
      <c r="L15" s="19">
        <v>0.212389380530973</v>
      </c>
      <c r="M15" s="19"/>
      <c r="N15" s="19">
        <v>0.35180722891566302</v>
      </c>
      <c r="O15" s="19">
        <v>0.33650793650793698</v>
      </c>
      <c r="P15" s="19">
        <v>0.23644859813084099</v>
      </c>
      <c r="Q15" s="19">
        <v>0.17372262773722599</v>
      </c>
      <c r="R15" s="19"/>
      <c r="S15" s="19">
        <v>0.30988593155893501</v>
      </c>
      <c r="T15" s="19">
        <v>0.299043062200957</v>
      </c>
      <c r="U15" s="19">
        <v>0.22413793103448301</v>
      </c>
      <c r="V15" s="19">
        <v>0.29022704837117502</v>
      </c>
      <c r="W15" s="19">
        <v>0.196544276457883</v>
      </c>
      <c r="X15" s="19">
        <v>0.168932038834951</v>
      </c>
      <c r="Y15" s="19">
        <v>0.18208955223880599</v>
      </c>
      <c r="Z15" s="19"/>
      <c r="AA15" s="19">
        <v>0.135876042908224</v>
      </c>
      <c r="AB15" s="19">
        <v>0.279788418708241</v>
      </c>
      <c r="AC15" s="19"/>
      <c r="AD15" s="19">
        <v>0.27659574468085102</v>
      </c>
      <c r="AE15" s="19">
        <v>0.21839378238342</v>
      </c>
      <c r="AF15" s="19"/>
      <c r="AG15" s="19">
        <v>0.29920948616600801</v>
      </c>
      <c r="AH15" s="19">
        <v>0.17372262773722599</v>
      </c>
      <c r="AI15" s="19"/>
      <c r="AJ15" s="19">
        <v>0.20139173147769099</v>
      </c>
      <c r="AK15" s="19">
        <v>0.26211531659002502</v>
      </c>
      <c r="AL15" s="19"/>
      <c r="AM15" s="19">
        <v>0.45794392523364502</v>
      </c>
      <c r="AN15" s="19">
        <v>0.31070287539936098</v>
      </c>
      <c r="AO15" s="19">
        <v>0.20876910699919499</v>
      </c>
      <c r="AP15" s="19">
        <v>0.14644351464435101</v>
      </c>
      <c r="AQ15" s="19"/>
      <c r="AR15" s="19">
        <v>0.15723270440251599</v>
      </c>
      <c r="AS15" s="19">
        <v>0.267119565217391</v>
      </c>
      <c r="AT15" s="19"/>
      <c r="AU15" s="19">
        <v>0.26633785450061698</v>
      </c>
      <c r="AV15" s="19">
        <v>0.22807804440457499</v>
      </c>
      <c r="AW15" s="19"/>
      <c r="AX15" s="19">
        <v>0.16018845700824499</v>
      </c>
      <c r="AY15" s="19">
        <v>0.248133906356028</v>
      </c>
      <c r="AZ15" s="19"/>
      <c r="BA15" s="19">
        <v>0.22651933701657501</v>
      </c>
      <c r="BB15" s="19">
        <v>0.234515077424613</v>
      </c>
      <c r="BC15" s="19"/>
      <c r="BD15" s="19">
        <v>0.25445026178010499</v>
      </c>
      <c r="BE15" s="19">
        <v>0.229432213209734</v>
      </c>
      <c r="BF15" s="19"/>
      <c r="BG15" s="19">
        <v>0.18918918918918901</v>
      </c>
      <c r="BH15" s="19">
        <v>0.23663047848813801</v>
      </c>
      <c r="BI15" s="19"/>
      <c r="BJ15" s="19">
        <v>0.118589743589744</v>
      </c>
      <c r="BK15" s="19">
        <v>0.24946190271200999</v>
      </c>
      <c r="BL15" s="19"/>
      <c r="BM15" s="19">
        <v>0.19493670886075901</v>
      </c>
      <c r="BN15" s="19">
        <v>0.23712820512820501</v>
      </c>
      <c r="BO15" s="19"/>
      <c r="BP15" s="19">
        <v>0.165562913907285</v>
      </c>
      <c r="BQ15" s="19">
        <v>0.242820402914702</v>
      </c>
    </row>
    <row r="16" spans="2:69" x14ac:dyDescent="0.25">
      <c r="B16" s="17" t="s">
        <v>156</v>
      </c>
      <c r="C16" s="20">
        <v>0.39051233396584401</v>
      </c>
      <c r="D16" s="20">
        <v>0.60119047619047605</v>
      </c>
      <c r="E16" s="20">
        <v>0.499308437067773</v>
      </c>
      <c r="F16" s="20">
        <v>0.31733746130030999</v>
      </c>
      <c r="G16" s="20">
        <v>0.59738372093023195</v>
      </c>
      <c r="H16" s="20">
        <v>0.176024279210926</v>
      </c>
      <c r="I16" s="20">
        <v>0.31525851197982302</v>
      </c>
      <c r="J16" s="20">
        <v>0.42424242424242398</v>
      </c>
      <c r="K16" s="20">
        <v>0.61344537815126099</v>
      </c>
      <c r="L16" s="20">
        <v>0.33628318584070799</v>
      </c>
      <c r="M16" s="20"/>
      <c r="N16" s="20">
        <v>0.126506024096386</v>
      </c>
      <c r="O16" s="20">
        <v>0.16666666666666699</v>
      </c>
      <c r="P16" s="20">
        <v>0.37196261682242998</v>
      </c>
      <c r="Q16" s="20">
        <v>0.52919708029197099</v>
      </c>
      <c r="R16" s="20"/>
      <c r="S16" s="20">
        <v>0.21482889733840299</v>
      </c>
      <c r="T16" s="20">
        <v>0.28708133971291899</v>
      </c>
      <c r="U16" s="20">
        <v>0.40301724137931</v>
      </c>
      <c r="V16" s="20">
        <v>0.22902270483711801</v>
      </c>
      <c r="W16" s="20">
        <v>0.46760259179265701</v>
      </c>
      <c r="X16" s="20">
        <v>0.54660194174757304</v>
      </c>
      <c r="Y16" s="20">
        <v>0.52985074626865702</v>
      </c>
      <c r="Z16" s="20"/>
      <c r="AA16" s="20">
        <v>0.60429082240762799</v>
      </c>
      <c r="AB16" s="20">
        <v>0.29064587973273898</v>
      </c>
      <c r="AC16" s="20"/>
      <c r="AD16" s="20">
        <v>0.28368794326241098</v>
      </c>
      <c r="AE16" s="20">
        <v>0.42953367875647702</v>
      </c>
      <c r="AF16" s="20"/>
      <c r="AG16" s="20">
        <v>0.240316205533597</v>
      </c>
      <c r="AH16" s="20">
        <v>0.52919708029197099</v>
      </c>
      <c r="AI16" s="20"/>
      <c r="AJ16" s="20">
        <v>0.48178469095374499</v>
      </c>
      <c r="AK16" s="20">
        <v>0.311637778563849</v>
      </c>
      <c r="AL16" s="20"/>
      <c r="AM16" s="20">
        <v>-0.14953271028037399</v>
      </c>
      <c r="AN16" s="20">
        <v>0.21805111821086301</v>
      </c>
      <c r="AO16" s="20">
        <v>0.45575221238938002</v>
      </c>
      <c r="AP16" s="20">
        <v>0.57824267782426797</v>
      </c>
      <c r="AQ16" s="20"/>
      <c r="AR16" s="20">
        <v>0.55849056603773595</v>
      </c>
      <c r="AS16" s="20">
        <v>0.31793478260869601</v>
      </c>
      <c r="AT16" s="20"/>
      <c r="AU16" s="20">
        <v>0.323057953144266</v>
      </c>
      <c r="AV16" s="20">
        <v>0.40278089257681099</v>
      </c>
      <c r="AW16" s="20"/>
      <c r="AX16" s="20">
        <v>0.54063604240282703</v>
      </c>
      <c r="AY16" s="20">
        <v>0.36168287717710901</v>
      </c>
      <c r="AZ16" s="20"/>
      <c r="BA16" s="20">
        <v>0.44751381215469599</v>
      </c>
      <c r="BB16" s="20">
        <v>0.38630806845965798</v>
      </c>
      <c r="BC16" s="20"/>
      <c r="BD16" s="20">
        <v>0.33298429319371697</v>
      </c>
      <c r="BE16" s="20">
        <v>0.40324449594438</v>
      </c>
      <c r="BF16" s="20"/>
      <c r="BG16" s="20">
        <v>0.51013513513513498</v>
      </c>
      <c r="BH16" s="20">
        <v>0.38339364696421402</v>
      </c>
      <c r="BI16" s="20"/>
      <c r="BJ16" s="20">
        <v>0.64583333333333304</v>
      </c>
      <c r="BK16" s="20">
        <v>0.35622040464916099</v>
      </c>
      <c r="BL16" s="20"/>
      <c r="BM16" s="20">
        <v>0.49113924050632901</v>
      </c>
      <c r="BN16" s="20">
        <v>0.38235897435897398</v>
      </c>
      <c r="BO16" s="20"/>
      <c r="BP16" s="20">
        <v>0.52483443708609301</v>
      </c>
      <c r="BQ16" s="20">
        <v>0.37312473210458602</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I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29" t="s">
        <v>167</v>
      </c>
      <c r="E2" s="25"/>
      <c r="F2" s="25"/>
      <c r="G2" s="25"/>
      <c r="H2" s="25"/>
      <c r="I2" s="25"/>
    </row>
    <row r="6" spans="2:9" ht="50.1" customHeight="1" x14ac:dyDescent="0.25">
      <c r="B6" s="22" t="s">
        <v>15</v>
      </c>
      <c r="C6" s="22" t="s">
        <v>158</v>
      </c>
      <c r="D6" s="22" t="s">
        <v>159</v>
      </c>
      <c r="E6" s="22" t="s">
        <v>160</v>
      </c>
      <c r="F6" s="22" t="s">
        <v>161</v>
      </c>
      <c r="G6" s="22" t="s">
        <v>162</v>
      </c>
      <c r="H6" s="22" t="s">
        <v>163</v>
      </c>
    </row>
    <row r="7" spans="2:9" ht="30" x14ac:dyDescent="0.25">
      <c r="B7" s="17" t="s">
        <v>164</v>
      </c>
      <c r="C7" s="16">
        <v>0.70474383301707799</v>
      </c>
      <c r="D7" s="16">
        <v>0.48102466793168902</v>
      </c>
      <c r="E7" s="16">
        <v>0.50607210626186006</v>
      </c>
      <c r="F7" s="16">
        <v>0.451423149905123</v>
      </c>
      <c r="G7" s="16">
        <v>0.55009487666034196</v>
      </c>
      <c r="H7" s="16">
        <v>0.55521821631878598</v>
      </c>
    </row>
    <row r="8" spans="2:9" ht="45" x14ac:dyDescent="0.25">
      <c r="B8" s="17" t="s">
        <v>165</v>
      </c>
      <c r="C8" s="16">
        <v>0.24041745730550301</v>
      </c>
      <c r="D8" s="16">
        <v>0.38481973434535099</v>
      </c>
      <c r="E8" s="16">
        <v>0.35180265654649001</v>
      </c>
      <c r="F8" s="16">
        <v>0.37969639468690702</v>
      </c>
      <c r="G8" s="16">
        <v>0.32277039848197298</v>
      </c>
      <c r="H8" s="16">
        <v>0.32049335863377598</v>
      </c>
    </row>
    <row r="9" spans="2:9" x14ac:dyDescent="0.25">
      <c r="B9" s="17" t="s">
        <v>166</v>
      </c>
      <c r="C9" s="16">
        <v>4.68690702087287E-2</v>
      </c>
      <c r="D9" s="16">
        <v>0.118975332068311</v>
      </c>
      <c r="E9" s="16">
        <v>0.13187855787476299</v>
      </c>
      <c r="F9" s="16">
        <v>0.155787476280835</v>
      </c>
      <c r="G9" s="16">
        <v>0.11100569259962</v>
      </c>
      <c r="H9" s="16">
        <v>0.10948766603415599</v>
      </c>
    </row>
    <row r="10" spans="2:9" x14ac:dyDescent="0.25">
      <c r="B10" s="17" t="s">
        <v>68</v>
      </c>
      <c r="C10" s="16">
        <v>7.9696394686906997E-3</v>
      </c>
      <c r="D10" s="16">
        <v>1.5180265654649E-2</v>
      </c>
      <c r="E10" s="16">
        <v>1.0246679316888E-2</v>
      </c>
      <c r="F10" s="16">
        <v>1.30929791271347E-2</v>
      </c>
      <c r="G10" s="16">
        <v>1.6129032258064498E-2</v>
      </c>
      <c r="H10" s="16">
        <v>1.48007590132827E-2</v>
      </c>
    </row>
    <row r="11" spans="2:9" x14ac:dyDescent="0.25">
      <c r="B11" s="15"/>
      <c r="C11" s="15"/>
      <c r="D11" s="15"/>
      <c r="E11" s="15"/>
      <c r="F11" s="15"/>
      <c r="G11" s="15"/>
      <c r="H11" s="15"/>
    </row>
    <row r="12" spans="2:9" x14ac:dyDescent="0.25">
      <c r="B12" t="s">
        <v>71</v>
      </c>
    </row>
    <row r="13" spans="2:9" x14ac:dyDescent="0.25">
      <c r="B13" t="s">
        <v>72</v>
      </c>
    </row>
    <row r="17" spans="2:2" x14ac:dyDescent="0.2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168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164</v>
      </c>
      <c r="C8" s="16">
        <v>0.70474383301707799</v>
      </c>
      <c r="D8" s="16">
        <v>0.72172619047619002</v>
      </c>
      <c r="E8" s="16">
        <v>0.78838174273858896</v>
      </c>
      <c r="F8" s="16">
        <v>0.76934984520123795</v>
      </c>
      <c r="G8" s="16">
        <v>0.69040697674418605</v>
      </c>
      <c r="H8" s="16">
        <v>0.609256449165402</v>
      </c>
      <c r="I8" s="16">
        <v>0.73266078184111005</v>
      </c>
      <c r="J8" s="16">
        <v>0.77777777777777801</v>
      </c>
      <c r="K8" s="16">
        <v>0.67226890756302504</v>
      </c>
      <c r="L8" s="16">
        <v>0.61061946902654896</v>
      </c>
      <c r="M8" s="16"/>
      <c r="N8" s="16">
        <v>0.49879518072289197</v>
      </c>
      <c r="O8" s="16">
        <v>0.64444444444444404</v>
      </c>
      <c r="P8" s="16">
        <v>0.70747663551401896</v>
      </c>
      <c r="Q8" s="16">
        <v>0.77992700729927</v>
      </c>
      <c r="R8" s="16"/>
      <c r="S8" s="16">
        <v>0.58935361216729998</v>
      </c>
      <c r="T8" s="16">
        <v>0.68899521531100505</v>
      </c>
      <c r="U8" s="16">
        <v>0.70043103448275901</v>
      </c>
      <c r="V8" s="16">
        <v>0.618953603158934</v>
      </c>
      <c r="W8" s="16">
        <v>0.75377969762418995</v>
      </c>
      <c r="X8" s="16">
        <v>0.77864077669902898</v>
      </c>
      <c r="Y8" s="16">
        <v>0.79850746268656703</v>
      </c>
      <c r="Z8" s="16"/>
      <c r="AA8" s="16">
        <v>0.77234803337306301</v>
      </c>
      <c r="AB8" s="16">
        <v>0.67316258351893099</v>
      </c>
      <c r="AC8" s="16"/>
      <c r="AD8" s="16">
        <v>0.68723404255319198</v>
      </c>
      <c r="AE8" s="16">
        <v>0.71113989637305697</v>
      </c>
      <c r="AF8" s="16"/>
      <c r="AG8" s="16">
        <v>0.62332015810276697</v>
      </c>
      <c r="AH8" s="16">
        <v>0.77992700729927</v>
      </c>
      <c r="AI8" s="16"/>
      <c r="AJ8" s="16">
        <v>0.76422431436758098</v>
      </c>
      <c r="AK8" s="16">
        <v>0.65334276618323295</v>
      </c>
      <c r="AL8" s="16"/>
      <c r="AM8" s="16">
        <v>0.35825545171339601</v>
      </c>
      <c r="AN8" s="16">
        <v>0.57667731629393004</v>
      </c>
      <c r="AO8" s="16">
        <v>0.75181013676588904</v>
      </c>
      <c r="AP8" s="16">
        <v>0.83514644351464395</v>
      </c>
      <c r="AQ8" s="16"/>
      <c r="AR8" s="16">
        <v>0.718238993710692</v>
      </c>
      <c r="AS8" s="16">
        <v>0.698913043478261</v>
      </c>
      <c r="AT8" s="16"/>
      <c r="AU8" s="16">
        <v>0.70900123304562301</v>
      </c>
      <c r="AV8" s="16">
        <v>0.70396949988786695</v>
      </c>
      <c r="AW8" s="16"/>
      <c r="AX8" s="16">
        <v>0.75029446407538303</v>
      </c>
      <c r="AY8" s="16">
        <v>0.69599638090929605</v>
      </c>
      <c r="AZ8" s="16"/>
      <c r="BA8" s="16">
        <v>0.68232044198895003</v>
      </c>
      <c r="BB8" s="16">
        <v>0.70639771801141005</v>
      </c>
      <c r="BC8" s="16"/>
      <c r="BD8" s="16">
        <v>0.72356020942408406</v>
      </c>
      <c r="BE8" s="16">
        <v>0.70057937427578199</v>
      </c>
      <c r="BF8" s="16"/>
      <c r="BG8" s="16">
        <v>0.74662162162162204</v>
      </c>
      <c r="BH8" s="16">
        <v>0.70225170888620803</v>
      </c>
      <c r="BI8" s="16"/>
      <c r="BJ8" s="16">
        <v>0.73557692307692302</v>
      </c>
      <c r="BK8" s="16">
        <v>0.70060266896254797</v>
      </c>
      <c r="BL8" s="16"/>
      <c r="BM8" s="16">
        <v>0.71645569620253202</v>
      </c>
      <c r="BN8" s="16">
        <v>0.70379487179487199</v>
      </c>
      <c r="BO8" s="16"/>
      <c r="BP8" s="16">
        <v>0.72847682119205304</v>
      </c>
      <c r="BQ8" s="16">
        <v>0.70167166738105402</v>
      </c>
    </row>
    <row r="9" spans="2:69" ht="45" x14ac:dyDescent="0.25">
      <c r="B9" s="17" t="s">
        <v>165</v>
      </c>
      <c r="C9" s="16">
        <v>0.24041745730550301</v>
      </c>
      <c r="D9" s="16">
        <v>0.23660714285714299</v>
      </c>
      <c r="E9" s="16">
        <v>0.19087136929460599</v>
      </c>
      <c r="F9" s="16">
        <v>0.20588235294117599</v>
      </c>
      <c r="G9" s="16">
        <v>0.274709302325581</v>
      </c>
      <c r="H9" s="16">
        <v>0.27845220030348999</v>
      </c>
      <c r="I9" s="16">
        <v>0.21815889029003799</v>
      </c>
      <c r="J9" s="16">
        <v>0.18181818181818199</v>
      </c>
      <c r="K9" s="16">
        <v>0.28571428571428598</v>
      </c>
      <c r="L9" s="16">
        <v>0.33628318584070799</v>
      </c>
      <c r="M9" s="16"/>
      <c r="N9" s="16">
        <v>0.320481927710843</v>
      </c>
      <c r="O9" s="16">
        <v>0.28888888888888897</v>
      </c>
      <c r="P9" s="16">
        <v>0.25981308411214998</v>
      </c>
      <c r="Q9" s="16">
        <v>0.19744525547445299</v>
      </c>
      <c r="R9" s="16"/>
      <c r="S9" s="16">
        <v>0.29847908745247098</v>
      </c>
      <c r="T9" s="16">
        <v>0.241626794258373</v>
      </c>
      <c r="U9" s="16">
        <v>0.25862068965517199</v>
      </c>
      <c r="V9" s="16">
        <v>0.30404738400789699</v>
      </c>
      <c r="W9" s="16">
        <v>0.220302375809935</v>
      </c>
      <c r="X9" s="16">
        <v>0.19708737864077699</v>
      </c>
      <c r="Y9" s="16">
        <v>0.17313432835820899</v>
      </c>
      <c r="Z9" s="16"/>
      <c r="AA9" s="16">
        <v>0.20858164481525601</v>
      </c>
      <c r="AB9" s="16">
        <v>0.25528953229398699</v>
      </c>
      <c r="AC9" s="16"/>
      <c r="AD9" s="16">
        <v>0.23546099290780101</v>
      </c>
      <c r="AE9" s="16">
        <v>0.24222797927461101</v>
      </c>
      <c r="AF9" s="16"/>
      <c r="AG9" s="16">
        <v>0.28695652173913</v>
      </c>
      <c r="AH9" s="16">
        <v>0.19744525547445299</v>
      </c>
      <c r="AI9" s="16"/>
      <c r="AJ9" s="16">
        <v>0.202210397052804</v>
      </c>
      <c r="AK9" s="16">
        <v>0.27343473646975602</v>
      </c>
      <c r="AL9" s="16"/>
      <c r="AM9" s="16">
        <v>0.29906542056074797</v>
      </c>
      <c r="AN9" s="16">
        <v>0.344249201277955</v>
      </c>
      <c r="AO9" s="16">
        <v>0.220836685438455</v>
      </c>
      <c r="AP9" s="16">
        <v>0.15481171548117201</v>
      </c>
      <c r="AQ9" s="16"/>
      <c r="AR9" s="16">
        <v>0.24339622641509401</v>
      </c>
      <c r="AS9" s="16">
        <v>0.23913043478260901</v>
      </c>
      <c r="AT9" s="16"/>
      <c r="AU9" s="16">
        <v>0.23181257706535099</v>
      </c>
      <c r="AV9" s="16">
        <v>0.24198250728862999</v>
      </c>
      <c r="AW9" s="16"/>
      <c r="AX9" s="16">
        <v>0.22261484098939899</v>
      </c>
      <c r="AY9" s="16">
        <v>0.24383623614566799</v>
      </c>
      <c r="AZ9" s="16"/>
      <c r="BA9" s="16">
        <v>0.25690607734806598</v>
      </c>
      <c r="BB9" s="16">
        <v>0.23920130399348</v>
      </c>
      <c r="BC9" s="16"/>
      <c r="BD9" s="16">
        <v>0.23141361256544499</v>
      </c>
      <c r="BE9" s="16">
        <v>0.242410196987254</v>
      </c>
      <c r="BF9" s="16"/>
      <c r="BG9" s="16">
        <v>0.206081081081081</v>
      </c>
      <c r="BH9" s="16">
        <v>0.24246079613992799</v>
      </c>
      <c r="BI9" s="16"/>
      <c r="BJ9" s="16">
        <v>0.23557692307692299</v>
      </c>
      <c r="BK9" s="16">
        <v>0.241067585019372</v>
      </c>
      <c r="BL9" s="16"/>
      <c r="BM9" s="16">
        <v>0.215189873417722</v>
      </c>
      <c r="BN9" s="16">
        <v>0.24246153846153801</v>
      </c>
      <c r="BO9" s="16"/>
      <c r="BP9" s="16">
        <v>0.24337748344370899</v>
      </c>
      <c r="BQ9" s="16">
        <v>0.24003429061294501</v>
      </c>
    </row>
    <row r="10" spans="2:69" x14ac:dyDescent="0.25">
      <c r="B10" s="17" t="s">
        <v>166</v>
      </c>
      <c r="C10" s="16">
        <v>4.68690702087287E-2</v>
      </c>
      <c r="D10" s="16">
        <v>2.9761904761904798E-2</v>
      </c>
      <c r="E10" s="16">
        <v>1.6597510373444001E-2</v>
      </c>
      <c r="F10" s="16">
        <v>2.4767801857585099E-2</v>
      </c>
      <c r="G10" s="16">
        <v>2.32558139534884E-2</v>
      </c>
      <c r="H10" s="16">
        <v>9.78755690440061E-2</v>
      </c>
      <c r="I10" s="16">
        <v>4.5397225725094602E-2</v>
      </c>
      <c r="J10" s="16">
        <v>4.0404040404040401E-2</v>
      </c>
      <c r="K10" s="16">
        <v>3.3613445378151301E-2</v>
      </c>
      <c r="L10" s="16">
        <v>5.3097345132743397E-2</v>
      </c>
      <c r="M10" s="16"/>
      <c r="N10" s="16">
        <v>0.16746987951807199</v>
      </c>
      <c r="O10" s="16">
        <v>5.0793650793650801E-2</v>
      </c>
      <c r="P10" s="16">
        <v>2.6168224299065401E-2</v>
      </c>
      <c r="Q10" s="16">
        <v>1.7518248175182501E-2</v>
      </c>
      <c r="R10" s="16"/>
      <c r="S10" s="16">
        <v>9.6958174904943004E-2</v>
      </c>
      <c r="T10" s="16">
        <v>5.9808612440191401E-2</v>
      </c>
      <c r="U10" s="16">
        <v>3.6637931034482797E-2</v>
      </c>
      <c r="V10" s="16">
        <v>7.1076011846001999E-2</v>
      </c>
      <c r="W10" s="16">
        <v>2.4838012958963301E-2</v>
      </c>
      <c r="X10" s="16">
        <v>2.2330097087378601E-2</v>
      </c>
      <c r="Y10" s="16">
        <v>2.53731343283582E-2</v>
      </c>
      <c r="Z10" s="16"/>
      <c r="AA10" s="16">
        <v>1.4898688915375401E-2</v>
      </c>
      <c r="AB10" s="16">
        <v>6.1804008908686002E-2</v>
      </c>
      <c r="AC10" s="16"/>
      <c r="AD10" s="16">
        <v>6.8794326241134796E-2</v>
      </c>
      <c r="AE10" s="16">
        <v>3.8860103626942998E-2</v>
      </c>
      <c r="AF10" s="16"/>
      <c r="AG10" s="16">
        <v>7.8656126482213401E-2</v>
      </c>
      <c r="AH10" s="16">
        <v>1.7518248175182501E-2</v>
      </c>
      <c r="AI10" s="16"/>
      <c r="AJ10" s="16">
        <v>3.0290626279165001E-2</v>
      </c>
      <c r="AK10" s="16">
        <v>6.1195613724796601E-2</v>
      </c>
      <c r="AL10" s="16"/>
      <c r="AM10" s="16">
        <v>0.289719626168224</v>
      </c>
      <c r="AN10" s="16">
        <v>6.7891373801916899E-2</v>
      </c>
      <c r="AO10" s="16">
        <v>2.4537409493161699E-2</v>
      </c>
      <c r="AP10" s="16">
        <v>6.69456066945607E-3</v>
      </c>
      <c r="AQ10" s="16"/>
      <c r="AR10" s="16">
        <v>3.1446540880503103E-2</v>
      </c>
      <c r="AS10" s="16">
        <v>5.3532608695652198E-2</v>
      </c>
      <c r="AT10" s="16"/>
      <c r="AU10" s="16">
        <v>4.8088779284833502E-2</v>
      </c>
      <c r="AV10" s="16">
        <v>4.6647230320699701E-2</v>
      </c>
      <c r="AW10" s="16"/>
      <c r="AX10" s="16">
        <v>2.1201413427561801E-2</v>
      </c>
      <c r="AY10" s="16">
        <v>5.1798235693282103E-2</v>
      </c>
      <c r="AZ10" s="16"/>
      <c r="BA10" s="16">
        <v>4.9723756906077297E-2</v>
      </c>
      <c r="BB10" s="16">
        <v>4.6658516707416497E-2</v>
      </c>
      <c r="BC10" s="16"/>
      <c r="BD10" s="16">
        <v>3.6649214659685903E-2</v>
      </c>
      <c r="BE10" s="16">
        <v>4.9130938586326799E-2</v>
      </c>
      <c r="BF10" s="16"/>
      <c r="BG10" s="16">
        <v>3.37837837837838E-2</v>
      </c>
      <c r="BH10" s="16">
        <v>4.7647768395657403E-2</v>
      </c>
      <c r="BI10" s="16"/>
      <c r="BJ10" s="16">
        <v>2.2435897435897401E-2</v>
      </c>
      <c r="BK10" s="16">
        <v>5.0150667240637103E-2</v>
      </c>
      <c r="BL10" s="16"/>
      <c r="BM10" s="16">
        <v>5.0632911392405097E-2</v>
      </c>
      <c r="BN10" s="16">
        <v>4.6564102564102601E-2</v>
      </c>
      <c r="BO10" s="16"/>
      <c r="BP10" s="16">
        <v>2.1523178807947001E-2</v>
      </c>
      <c r="BQ10" s="16">
        <v>5.01500214316331E-2</v>
      </c>
    </row>
    <row r="11" spans="2:69" x14ac:dyDescent="0.25">
      <c r="B11" s="17" t="s">
        <v>68</v>
      </c>
      <c r="C11" s="18">
        <v>7.9696394686906997E-3</v>
      </c>
      <c r="D11" s="18">
        <v>1.1904761904761901E-2</v>
      </c>
      <c r="E11" s="18">
        <v>4.1493775933610002E-3</v>
      </c>
      <c r="F11" s="18">
        <v>0</v>
      </c>
      <c r="G11" s="18">
        <v>1.16279069767442E-2</v>
      </c>
      <c r="H11" s="18">
        <v>1.44157814871017E-2</v>
      </c>
      <c r="I11" s="18">
        <v>3.7831021437578802E-3</v>
      </c>
      <c r="J11" s="18">
        <v>0</v>
      </c>
      <c r="K11" s="18">
        <v>8.4033613445378096E-3</v>
      </c>
      <c r="L11" s="18">
        <v>0</v>
      </c>
      <c r="M11" s="18"/>
      <c r="N11" s="18">
        <v>1.32530120481928E-2</v>
      </c>
      <c r="O11" s="18">
        <v>1.58730158730159E-2</v>
      </c>
      <c r="P11" s="18">
        <v>6.5420560747663599E-3</v>
      </c>
      <c r="Q11" s="18">
        <v>5.1094890510948896E-3</v>
      </c>
      <c r="R11" s="18"/>
      <c r="S11" s="18">
        <v>1.5209125475285201E-2</v>
      </c>
      <c r="T11" s="18">
        <v>9.5693779904306199E-3</v>
      </c>
      <c r="U11" s="18">
        <v>4.3103448275862103E-3</v>
      </c>
      <c r="V11" s="18">
        <v>5.9230009871668304E-3</v>
      </c>
      <c r="W11" s="18">
        <v>1.07991360691145E-3</v>
      </c>
      <c r="X11" s="18">
        <v>1.94174757281553E-3</v>
      </c>
      <c r="Y11" s="18">
        <v>2.9850746268656699E-3</v>
      </c>
      <c r="Z11" s="18"/>
      <c r="AA11" s="18">
        <v>4.1716328963051297E-3</v>
      </c>
      <c r="AB11" s="18">
        <v>9.7438752783964404E-3</v>
      </c>
      <c r="AC11" s="18"/>
      <c r="AD11" s="18">
        <v>8.5106382978723406E-3</v>
      </c>
      <c r="AE11" s="18">
        <v>7.7720207253886E-3</v>
      </c>
      <c r="AF11" s="18"/>
      <c r="AG11" s="18">
        <v>1.1067193675889301E-2</v>
      </c>
      <c r="AH11" s="18">
        <v>5.1094890510948896E-3</v>
      </c>
      <c r="AI11" s="18"/>
      <c r="AJ11" s="18">
        <v>3.2746623004502699E-3</v>
      </c>
      <c r="AK11" s="18">
        <v>1.20268836222144E-2</v>
      </c>
      <c r="AL11" s="18"/>
      <c r="AM11" s="18">
        <v>5.2959501557632398E-2</v>
      </c>
      <c r="AN11" s="18">
        <v>1.11821086261981E-2</v>
      </c>
      <c r="AO11" s="18">
        <v>2.8157683024939702E-3</v>
      </c>
      <c r="AP11" s="18">
        <v>3.3472803347280298E-3</v>
      </c>
      <c r="AQ11" s="18"/>
      <c r="AR11" s="18">
        <v>6.9182389937106903E-3</v>
      </c>
      <c r="AS11" s="18">
        <v>8.4239130434782608E-3</v>
      </c>
      <c r="AT11" s="18"/>
      <c r="AU11" s="18">
        <v>1.1097410604192399E-2</v>
      </c>
      <c r="AV11" s="18">
        <v>7.4007625028033198E-3</v>
      </c>
      <c r="AW11" s="18"/>
      <c r="AX11" s="18">
        <v>5.8892815076560696E-3</v>
      </c>
      <c r="AY11" s="18">
        <v>8.3691472517530008E-3</v>
      </c>
      <c r="AZ11" s="18"/>
      <c r="BA11" s="18">
        <v>1.1049723756906099E-2</v>
      </c>
      <c r="BB11" s="18">
        <v>7.7424612876935599E-3</v>
      </c>
      <c r="BC11" s="18"/>
      <c r="BD11" s="18">
        <v>8.3769633507853394E-3</v>
      </c>
      <c r="BE11" s="18">
        <v>7.8794901506373093E-3</v>
      </c>
      <c r="BF11" s="18"/>
      <c r="BG11" s="18">
        <v>1.35135135135135E-2</v>
      </c>
      <c r="BH11" s="18">
        <v>7.6397265782066704E-3</v>
      </c>
      <c r="BI11" s="18"/>
      <c r="BJ11" s="18">
        <v>6.41025641025641E-3</v>
      </c>
      <c r="BK11" s="18">
        <v>8.1790787774429601E-3</v>
      </c>
      <c r="BL11" s="18"/>
      <c r="BM11" s="18">
        <v>1.7721518987341801E-2</v>
      </c>
      <c r="BN11" s="18">
        <v>7.1794871794871803E-3</v>
      </c>
      <c r="BO11" s="18"/>
      <c r="BP11" s="18">
        <v>6.6225165562913899E-3</v>
      </c>
      <c r="BQ11" s="18">
        <v>8.1440205743677704E-3</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169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164</v>
      </c>
      <c r="C8" s="16">
        <v>0.48102466793168902</v>
      </c>
      <c r="D8" s="16">
        <v>0.48660714285714302</v>
      </c>
      <c r="E8" s="16">
        <v>0.39972337482710901</v>
      </c>
      <c r="F8" s="16">
        <v>0.63777089783281704</v>
      </c>
      <c r="G8" s="16">
        <v>0.49273255813953498</v>
      </c>
      <c r="H8" s="16">
        <v>0.408952959028832</v>
      </c>
      <c r="I8" s="16">
        <v>0.52837326607818402</v>
      </c>
      <c r="J8" s="16">
        <v>0.5</v>
      </c>
      <c r="K8" s="16">
        <v>0.56302521008403394</v>
      </c>
      <c r="L8" s="16">
        <v>0.38938053097345099</v>
      </c>
      <c r="M8" s="16"/>
      <c r="N8" s="16">
        <v>0.30240963855421699</v>
      </c>
      <c r="O8" s="16">
        <v>0.43809523809523798</v>
      </c>
      <c r="P8" s="16">
        <v>0.478504672897196</v>
      </c>
      <c r="Q8" s="16">
        <v>0.54598540145985397</v>
      </c>
      <c r="R8" s="16"/>
      <c r="S8" s="16">
        <v>0.41825095057034201</v>
      </c>
      <c r="T8" s="16">
        <v>0.495215311004785</v>
      </c>
      <c r="U8" s="16">
        <v>0.48706896551724099</v>
      </c>
      <c r="V8" s="16">
        <v>0.37907206317867698</v>
      </c>
      <c r="W8" s="16">
        <v>0.50539956803455699</v>
      </c>
      <c r="X8" s="16">
        <v>0.538834951456311</v>
      </c>
      <c r="Y8" s="16">
        <v>0.58805970149253695</v>
      </c>
      <c r="Z8" s="16"/>
      <c r="AA8" s="16">
        <v>0.57270560190703201</v>
      </c>
      <c r="AB8" s="16">
        <v>0.43819599109131402</v>
      </c>
      <c r="AC8" s="16"/>
      <c r="AD8" s="16">
        <v>0.49078014184397201</v>
      </c>
      <c r="AE8" s="16">
        <v>0.47746113989637301</v>
      </c>
      <c r="AF8" s="16"/>
      <c r="AG8" s="16">
        <v>0.41067193675889302</v>
      </c>
      <c r="AH8" s="16">
        <v>0.54598540145985397</v>
      </c>
      <c r="AI8" s="16"/>
      <c r="AJ8" s="16">
        <v>0.54645927138763795</v>
      </c>
      <c r="AK8" s="16">
        <v>0.42447824548991903</v>
      </c>
      <c r="AL8" s="16"/>
      <c r="AM8" s="16">
        <v>0.21495327102803699</v>
      </c>
      <c r="AN8" s="16">
        <v>0.35623003194888198</v>
      </c>
      <c r="AO8" s="16">
        <v>0.47707160096540602</v>
      </c>
      <c r="AP8" s="16">
        <v>0.68953974895397496</v>
      </c>
      <c r="AQ8" s="16"/>
      <c r="AR8" s="16">
        <v>0.53584905660377402</v>
      </c>
      <c r="AS8" s="16">
        <v>0.457336956521739</v>
      </c>
      <c r="AT8" s="16"/>
      <c r="AU8" s="16">
        <v>0.51294697903822395</v>
      </c>
      <c r="AV8" s="16">
        <v>0.475218658892128</v>
      </c>
      <c r="AW8" s="16"/>
      <c r="AX8" s="16">
        <v>0.55123674911660803</v>
      </c>
      <c r="AY8" s="16">
        <v>0.46754128025333602</v>
      </c>
      <c r="AZ8" s="16"/>
      <c r="BA8" s="16">
        <v>0.51104972375690605</v>
      </c>
      <c r="BB8" s="16">
        <v>0.47881010594946999</v>
      </c>
      <c r="BC8" s="16"/>
      <c r="BD8" s="16">
        <v>0.50890052356020898</v>
      </c>
      <c r="BE8" s="16">
        <v>0.47485515643105403</v>
      </c>
      <c r="BF8" s="16"/>
      <c r="BG8" s="16">
        <v>0.60135135135135098</v>
      </c>
      <c r="BH8" s="16">
        <v>0.473864093285082</v>
      </c>
      <c r="BI8" s="16"/>
      <c r="BJ8" s="16">
        <v>0.57051282051282004</v>
      </c>
      <c r="BK8" s="16">
        <v>0.469005596211795</v>
      </c>
      <c r="BL8" s="16"/>
      <c r="BM8" s="16">
        <v>0.53417721518987304</v>
      </c>
      <c r="BN8" s="16">
        <v>0.47671794871794898</v>
      </c>
      <c r="BO8" s="16"/>
      <c r="BP8" s="16">
        <v>0.51821192052980103</v>
      </c>
      <c r="BQ8" s="16">
        <v>0.47621088726960997</v>
      </c>
    </row>
    <row r="9" spans="2:69" ht="45" x14ac:dyDescent="0.25">
      <c r="B9" s="17" t="s">
        <v>165</v>
      </c>
      <c r="C9" s="16">
        <v>0.38481973434535099</v>
      </c>
      <c r="D9" s="16">
        <v>0.41666666666666702</v>
      </c>
      <c r="E9" s="16">
        <v>0.46196403872752401</v>
      </c>
      <c r="F9" s="16">
        <v>0.29566563467492302</v>
      </c>
      <c r="G9" s="16">
        <v>0.37936046511627902</v>
      </c>
      <c r="H9" s="16">
        <v>0.39150227617602401</v>
      </c>
      <c r="I9" s="16">
        <v>0.33669609079445101</v>
      </c>
      <c r="J9" s="16">
        <v>0.39898989898989901</v>
      </c>
      <c r="K9" s="16">
        <v>0.378151260504202</v>
      </c>
      <c r="L9" s="16">
        <v>0.48672566371681403</v>
      </c>
      <c r="M9" s="16"/>
      <c r="N9" s="16">
        <v>0.33253012048192798</v>
      </c>
      <c r="O9" s="16">
        <v>0.38253968253968301</v>
      </c>
      <c r="P9" s="16">
        <v>0.41962616822429899</v>
      </c>
      <c r="Q9" s="16">
        <v>0.38759124087591201</v>
      </c>
      <c r="R9" s="16"/>
      <c r="S9" s="16">
        <v>0.35931558935361202</v>
      </c>
      <c r="T9" s="16">
        <v>0.36124401913875598</v>
      </c>
      <c r="U9" s="16">
        <v>0.4375</v>
      </c>
      <c r="V9" s="16">
        <v>0.40375123395853901</v>
      </c>
      <c r="W9" s="16">
        <v>0.40604751619870399</v>
      </c>
      <c r="X9" s="16">
        <v>0.37766990291262098</v>
      </c>
      <c r="Y9" s="16">
        <v>0.34029850746268703</v>
      </c>
      <c r="Z9" s="16"/>
      <c r="AA9" s="16">
        <v>0.36352800953516101</v>
      </c>
      <c r="AB9" s="16">
        <v>0.39476614699331802</v>
      </c>
      <c r="AC9" s="16"/>
      <c r="AD9" s="16">
        <v>0.33758865248226899</v>
      </c>
      <c r="AE9" s="16">
        <v>0.40207253886010402</v>
      </c>
      <c r="AF9" s="16"/>
      <c r="AG9" s="16">
        <v>0.381818181818182</v>
      </c>
      <c r="AH9" s="16">
        <v>0.38759124087591201</v>
      </c>
      <c r="AI9" s="16"/>
      <c r="AJ9" s="16">
        <v>0.35939418747441698</v>
      </c>
      <c r="AK9" s="16">
        <v>0.406791651927839</v>
      </c>
      <c r="AL9" s="16"/>
      <c r="AM9" s="16">
        <v>0.289719626168224</v>
      </c>
      <c r="AN9" s="16">
        <v>0.41134185303514398</v>
      </c>
      <c r="AO9" s="16">
        <v>0.430812550281577</v>
      </c>
      <c r="AP9" s="16">
        <v>0.28786610878661101</v>
      </c>
      <c r="AQ9" s="16"/>
      <c r="AR9" s="16">
        <v>0.37798742138364799</v>
      </c>
      <c r="AS9" s="16">
        <v>0.387771739130435</v>
      </c>
      <c r="AT9" s="16"/>
      <c r="AU9" s="16">
        <v>0.36004932182490801</v>
      </c>
      <c r="AV9" s="16">
        <v>0.38932496075353201</v>
      </c>
      <c r="AW9" s="16"/>
      <c r="AX9" s="16">
        <v>0.38162544169611301</v>
      </c>
      <c r="AY9" s="16">
        <v>0.38543315991857002</v>
      </c>
      <c r="AZ9" s="16"/>
      <c r="BA9" s="16">
        <v>0.375690607734807</v>
      </c>
      <c r="BB9" s="16">
        <v>0.38549307253463699</v>
      </c>
      <c r="BC9" s="16"/>
      <c r="BD9" s="16">
        <v>0.40418848167539301</v>
      </c>
      <c r="BE9" s="16">
        <v>0.38053302433371999</v>
      </c>
      <c r="BF9" s="16"/>
      <c r="BG9" s="16">
        <v>0.33108108108108097</v>
      </c>
      <c r="BH9" s="16">
        <v>0.38801769199839198</v>
      </c>
      <c r="BI9" s="16"/>
      <c r="BJ9" s="16">
        <v>0.375</v>
      </c>
      <c r="BK9" s="16">
        <v>0.38613861386138598</v>
      </c>
      <c r="BL9" s="16"/>
      <c r="BM9" s="16">
        <v>0.36202531645569602</v>
      </c>
      <c r="BN9" s="16">
        <v>0.38666666666666699</v>
      </c>
      <c r="BO9" s="16"/>
      <c r="BP9" s="16">
        <v>0.38079470198675502</v>
      </c>
      <c r="BQ9" s="16">
        <v>0.38534076296613801</v>
      </c>
    </row>
    <row r="10" spans="2:69" x14ac:dyDescent="0.25">
      <c r="B10" s="17" t="s">
        <v>166</v>
      </c>
      <c r="C10" s="16">
        <v>0.118975332068311</v>
      </c>
      <c r="D10" s="16">
        <v>7.7380952380952397E-2</v>
      </c>
      <c r="E10" s="16">
        <v>0.13139695712309801</v>
      </c>
      <c r="F10" s="16">
        <v>5.7275541795665602E-2</v>
      </c>
      <c r="G10" s="16">
        <v>0.107558139534884</v>
      </c>
      <c r="H10" s="16">
        <v>0.176024279210926</v>
      </c>
      <c r="I10" s="16">
        <v>0.12862547288776799</v>
      </c>
      <c r="J10" s="16">
        <v>7.5757575757575801E-2</v>
      </c>
      <c r="K10" s="16">
        <v>5.0420168067226899E-2</v>
      </c>
      <c r="L10" s="16">
        <v>0.123893805309735</v>
      </c>
      <c r="M10" s="16"/>
      <c r="N10" s="16">
        <v>0.33855421686747</v>
      </c>
      <c r="O10" s="16">
        <v>0.158730158730159</v>
      </c>
      <c r="P10" s="16">
        <v>8.2242990654205594E-2</v>
      </c>
      <c r="Q10" s="16">
        <v>5.7664233576642299E-2</v>
      </c>
      <c r="R10" s="16"/>
      <c r="S10" s="16">
        <v>0.20532319391635001</v>
      </c>
      <c r="T10" s="16">
        <v>0.13397129186602899</v>
      </c>
      <c r="U10" s="16">
        <v>6.6810344827586202E-2</v>
      </c>
      <c r="V10" s="16">
        <v>0.19151036525172799</v>
      </c>
      <c r="W10" s="16">
        <v>8.0993520518358494E-2</v>
      </c>
      <c r="X10" s="16">
        <v>7.9611650485436905E-2</v>
      </c>
      <c r="Y10" s="16">
        <v>6.1194029850746297E-2</v>
      </c>
      <c r="Z10" s="16"/>
      <c r="AA10" s="16">
        <v>5.6615017878426703E-2</v>
      </c>
      <c r="AB10" s="16">
        <v>0.14810690423162601</v>
      </c>
      <c r="AC10" s="16"/>
      <c r="AD10" s="16">
        <v>0.15390070921985799</v>
      </c>
      <c r="AE10" s="16">
        <v>0.10621761658031099</v>
      </c>
      <c r="AF10" s="16"/>
      <c r="AG10" s="16">
        <v>0.18537549407114601</v>
      </c>
      <c r="AH10" s="16">
        <v>5.7664233576642299E-2</v>
      </c>
      <c r="AI10" s="16"/>
      <c r="AJ10" s="16">
        <v>8.6369218174375803E-2</v>
      </c>
      <c r="AK10" s="16">
        <v>0.14715245843650501</v>
      </c>
      <c r="AL10" s="16"/>
      <c r="AM10" s="16">
        <v>0.44548286604361398</v>
      </c>
      <c r="AN10" s="16">
        <v>0.205271565495208</v>
      </c>
      <c r="AO10" s="16">
        <v>8.2059533386967004E-2</v>
      </c>
      <c r="AP10" s="16">
        <v>1.92468619246862E-2</v>
      </c>
      <c r="AQ10" s="16"/>
      <c r="AR10" s="16">
        <v>7.6100628930817593E-2</v>
      </c>
      <c r="AS10" s="16">
        <v>0.13750000000000001</v>
      </c>
      <c r="AT10" s="16"/>
      <c r="AU10" s="16">
        <v>0.11097410604192399</v>
      </c>
      <c r="AV10" s="16">
        <v>0.12043058981834499</v>
      </c>
      <c r="AW10" s="16"/>
      <c r="AX10" s="16">
        <v>6.0070671378091897E-2</v>
      </c>
      <c r="AY10" s="16">
        <v>0.13028726532458701</v>
      </c>
      <c r="AZ10" s="16"/>
      <c r="BA10" s="16">
        <v>0.10773480662983401</v>
      </c>
      <c r="BB10" s="16">
        <v>0.119804400977995</v>
      </c>
      <c r="BC10" s="16"/>
      <c r="BD10" s="16">
        <v>7.4345549738219899E-2</v>
      </c>
      <c r="BE10" s="16">
        <v>0.128852838933951</v>
      </c>
      <c r="BF10" s="16"/>
      <c r="BG10" s="16">
        <v>5.7432432432432401E-2</v>
      </c>
      <c r="BH10" s="16">
        <v>0.122637716123844</v>
      </c>
      <c r="BI10" s="16"/>
      <c r="BJ10" s="16">
        <v>4.9679487179487197E-2</v>
      </c>
      <c r="BK10" s="16">
        <v>0.128282393456737</v>
      </c>
      <c r="BL10" s="16"/>
      <c r="BM10" s="16">
        <v>9.3670886075949394E-2</v>
      </c>
      <c r="BN10" s="16">
        <v>0.12102564102564101</v>
      </c>
      <c r="BO10" s="16"/>
      <c r="BP10" s="16">
        <v>8.9403973509933801E-2</v>
      </c>
      <c r="BQ10" s="16">
        <v>0.12280325760822999</v>
      </c>
    </row>
    <row r="11" spans="2:69" x14ac:dyDescent="0.25">
      <c r="B11" s="17" t="s">
        <v>68</v>
      </c>
      <c r="C11" s="18">
        <v>1.5180265654649E-2</v>
      </c>
      <c r="D11" s="18">
        <v>1.9345238095238099E-2</v>
      </c>
      <c r="E11" s="18">
        <v>6.9156293222683296E-3</v>
      </c>
      <c r="F11" s="18">
        <v>9.2879256965944304E-3</v>
      </c>
      <c r="G11" s="18">
        <v>2.0348837209302299E-2</v>
      </c>
      <c r="H11" s="18">
        <v>2.3520485584218501E-2</v>
      </c>
      <c r="I11" s="18">
        <v>6.30517023959647E-3</v>
      </c>
      <c r="J11" s="18">
        <v>2.5252525252525301E-2</v>
      </c>
      <c r="K11" s="18">
        <v>8.4033613445378096E-3</v>
      </c>
      <c r="L11" s="18">
        <v>0</v>
      </c>
      <c r="M11" s="18"/>
      <c r="N11" s="18">
        <v>2.65060240963855E-2</v>
      </c>
      <c r="O11" s="18">
        <v>2.06349206349206E-2</v>
      </c>
      <c r="P11" s="18">
        <v>1.96261682242991E-2</v>
      </c>
      <c r="Q11" s="18">
        <v>8.7591240875912399E-3</v>
      </c>
      <c r="R11" s="18"/>
      <c r="S11" s="18">
        <v>1.7110266159695801E-2</v>
      </c>
      <c r="T11" s="18">
        <v>9.5693779904306199E-3</v>
      </c>
      <c r="U11" s="18">
        <v>8.6206896551724102E-3</v>
      </c>
      <c r="V11" s="18">
        <v>2.56663376110563E-2</v>
      </c>
      <c r="W11" s="18">
        <v>7.5593952483801298E-3</v>
      </c>
      <c r="X11" s="18">
        <v>3.88349514563107E-3</v>
      </c>
      <c r="Y11" s="18">
        <v>1.04477611940299E-2</v>
      </c>
      <c r="Z11" s="18"/>
      <c r="AA11" s="18">
        <v>7.1513706793802099E-3</v>
      </c>
      <c r="AB11" s="18">
        <v>1.89309576837416E-2</v>
      </c>
      <c r="AC11" s="18"/>
      <c r="AD11" s="18">
        <v>1.77304964539007E-2</v>
      </c>
      <c r="AE11" s="18">
        <v>1.4248704663212401E-2</v>
      </c>
      <c r="AF11" s="18"/>
      <c r="AG11" s="18">
        <v>2.2134387351778698E-2</v>
      </c>
      <c r="AH11" s="18">
        <v>8.7591240875912399E-3</v>
      </c>
      <c r="AI11" s="18"/>
      <c r="AJ11" s="18">
        <v>7.7773229635693802E-3</v>
      </c>
      <c r="AK11" s="18">
        <v>2.1577644145737498E-2</v>
      </c>
      <c r="AL11" s="18"/>
      <c r="AM11" s="18">
        <v>4.9844236760124602E-2</v>
      </c>
      <c r="AN11" s="18">
        <v>2.71565495207668E-2</v>
      </c>
      <c r="AO11" s="18">
        <v>1.00563153660499E-2</v>
      </c>
      <c r="AP11" s="18">
        <v>3.3472803347280298E-3</v>
      </c>
      <c r="AQ11" s="18"/>
      <c r="AR11" s="18">
        <v>1.0062893081761001E-2</v>
      </c>
      <c r="AS11" s="18">
        <v>1.7391304347826101E-2</v>
      </c>
      <c r="AT11" s="18"/>
      <c r="AU11" s="18">
        <v>1.6029593094944498E-2</v>
      </c>
      <c r="AV11" s="18">
        <v>1.50257905359946E-2</v>
      </c>
      <c r="AW11" s="18"/>
      <c r="AX11" s="18">
        <v>7.0671378091872799E-3</v>
      </c>
      <c r="AY11" s="18">
        <v>1.6738294503506002E-2</v>
      </c>
      <c r="AZ11" s="18"/>
      <c r="BA11" s="18">
        <v>5.5248618784530402E-3</v>
      </c>
      <c r="BB11" s="18">
        <v>1.58924205378973E-2</v>
      </c>
      <c r="BC11" s="18"/>
      <c r="BD11" s="18">
        <v>1.2565445026178E-2</v>
      </c>
      <c r="BE11" s="18">
        <v>1.5758980301274601E-2</v>
      </c>
      <c r="BF11" s="18"/>
      <c r="BG11" s="18">
        <v>1.0135135135135099E-2</v>
      </c>
      <c r="BH11" s="18">
        <v>1.5480498592681901E-2</v>
      </c>
      <c r="BI11" s="18"/>
      <c r="BJ11" s="18">
        <v>4.8076923076923097E-3</v>
      </c>
      <c r="BK11" s="18">
        <v>1.6573396470081801E-2</v>
      </c>
      <c r="BL11" s="18"/>
      <c r="BM11" s="18">
        <v>1.0126582278481001E-2</v>
      </c>
      <c r="BN11" s="18">
        <v>1.5589743589743601E-2</v>
      </c>
      <c r="BO11" s="18"/>
      <c r="BP11" s="18">
        <v>1.1589403973509899E-2</v>
      </c>
      <c r="BQ11" s="18">
        <v>1.5645092156022299E-2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170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164</v>
      </c>
      <c r="C8" s="16">
        <v>0.50607210626186006</v>
      </c>
      <c r="D8" s="16">
        <v>0.50297619047619002</v>
      </c>
      <c r="E8" s="16">
        <v>0.51867219917012497</v>
      </c>
      <c r="F8" s="16">
        <v>0.57430340557275505</v>
      </c>
      <c r="G8" s="16">
        <v>0.49418604651162801</v>
      </c>
      <c r="H8" s="16">
        <v>0.47723823975720803</v>
      </c>
      <c r="I8" s="16">
        <v>0.50189155107187899</v>
      </c>
      <c r="J8" s="16">
        <v>0.52020202020202</v>
      </c>
      <c r="K8" s="16">
        <v>0.59663865546218497</v>
      </c>
      <c r="L8" s="16">
        <v>0.37168141592920401</v>
      </c>
      <c r="M8" s="16"/>
      <c r="N8" s="16">
        <v>0.34939759036144602</v>
      </c>
      <c r="O8" s="16">
        <v>0.43650793650793701</v>
      </c>
      <c r="P8" s="16">
        <v>0.51775700934579405</v>
      </c>
      <c r="Q8" s="16">
        <v>0.56496350364963499</v>
      </c>
      <c r="R8" s="16"/>
      <c r="S8" s="16">
        <v>0.420152091254753</v>
      </c>
      <c r="T8" s="16">
        <v>0.48803827751196199</v>
      </c>
      <c r="U8" s="16">
        <v>0.493534482758621</v>
      </c>
      <c r="V8" s="16">
        <v>0.39881539980256703</v>
      </c>
      <c r="W8" s="16">
        <v>0.53887688984881199</v>
      </c>
      <c r="X8" s="16">
        <v>0.59902912621359194</v>
      </c>
      <c r="Y8" s="16">
        <v>0.64626865671641798</v>
      </c>
      <c r="Z8" s="16"/>
      <c r="AA8" s="16">
        <v>0.61740166865315804</v>
      </c>
      <c r="AB8" s="16">
        <v>0.45406458797327398</v>
      </c>
      <c r="AC8" s="16"/>
      <c r="AD8" s="16">
        <v>0.49503546099290802</v>
      </c>
      <c r="AE8" s="16">
        <v>0.51010362694300504</v>
      </c>
      <c r="AF8" s="16"/>
      <c r="AG8" s="16">
        <v>0.44229249011857702</v>
      </c>
      <c r="AH8" s="16">
        <v>0.56496350364963499</v>
      </c>
      <c r="AI8" s="16"/>
      <c r="AJ8" s="16">
        <v>0.61113385182153102</v>
      </c>
      <c r="AK8" s="16">
        <v>0.41528121683763702</v>
      </c>
      <c r="AL8" s="16"/>
      <c r="AM8" s="16">
        <v>0.25233644859813098</v>
      </c>
      <c r="AN8" s="16">
        <v>0.39376996805111802</v>
      </c>
      <c r="AO8" s="16">
        <v>0.50844730490748202</v>
      </c>
      <c r="AP8" s="16">
        <v>0.68535564853556497</v>
      </c>
      <c r="AQ8" s="16"/>
      <c r="AR8" s="16">
        <v>0.55974842767295596</v>
      </c>
      <c r="AS8" s="16">
        <v>0.482880434782609</v>
      </c>
      <c r="AT8" s="16"/>
      <c r="AU8" s="16">
        <v>0.54623921085080196</v>
      </c>
      <c r="AV8" s="16">
        <v>0.49876653958286599</v>
      </c>
      <c r="AW8" s="16"/>
      <c r="AX8" s="16">
        <v>0.595995288574794</v>
      </c>
      <c r="AY8" s="16">
        <v>0.488803438136168</v>
      </c>
      <c r="AZ8" s="16"/>
      <c r="BA8" s="16">
        <v>0.50828729281768004</v>
      </c>
      <c r="BB8" s="16">
        <v>0.50590872045639801</v>
      </c>
      <c r="BC8" s="16"/>
      <c r="BD8" s="16">
        <v>0.54973821989528804</v>
      </c>
      <c r="BE8" s="16">
        <v>0.49640787949015103</v>
      </c>
      <c r="BF8" s="16"/>
      <c r="BG8" s="16">
        <v>0.63175675675675702</v>
      </c>
      <c r="BH8" s="16">
        <v>0.49859268194612</v>
      </c>
      <c r="BI8" s="16"/>
      <c r="BJ8" s="16">
        <v>0.59615384615384603</v>
      </c>
      <c r="BK8" s="16">
        <v>0.49397331037451597</v>
      </c>
      <c r="BL8" s="16"/>
      <c r="BM8" s="16">
        <v>0.58481012658227804</v>
      </c>
      <c r="BN8" s="16">
        <v>0.49969230769230799</v>
      </c>
      <c r="BO8" s="16"/>
      <c r="BP8" s="16">
        <v>0.56788079470198705</v>
      </c>
      <c r="BQ8" s="16">
        <v>0.49807115302186</v>
      </c>
    </row>
    <row r="9" spans="2:69" ht="45" x14ac:dyDescent="0.25">
      <c r="B9" s="17" t="s">
        <v>165</v>
      </c>
      <c r="C9" s="16">
        <v>0.35180265654649001</v>
      </c>
      <c r="D9" s="16">
        <v>0.40029761904761901</v>
      </c>
      <c r="E9" s="16">
        <v>0.366528354080221</v>
      </c>
      <c r="F9" s="16">
        <v>0.30804953560371501</v>
      </c>
      <c r="G9" s="16">
        <v>0.36627906976744201</v>
      </c>
      <c r="H9" s="16">
        <v>0.36570561456752698</v>
      </c>
      <c r="I9" s="16">
        <v>0.29634300126103402</v>
      </c>
      <c r="J9" s="16">
        <v>0.32828282828282801</v>
      </c>
      <c r="K9" s="16">
        <v>0.310924369747899</v>
      </c>
      <c r="L9" s="16">
        <v>0.44247787610619499</v>
      </c>
      <c r="M9" s="16"/>
      <c r="N9" s="16">
        <v>0.28072289156626501</v>
      </c>
      <c r="O9" s="16">
        <v>0.395238095238095</v>
      </c>
      <c r="P9" s="16">
        <v>0.38130841121495301</v>
      </c>
      <c r="Q9" s="16">
        <v>0.35182481751824801</v>
      </c>
      <c r="R9" s="16"/>
      <c r="S9" s="16">
        <v>0.35171102661596998</v>
      </c>
      <c r="T9" s="16">
        <v>0.37320574162679399</v>
      </c>
      <c r="U9" s="16">
        <v>0.381465517241379</v>
      </c>
      <c r="V9" s="16">
        <v>0.38400789733465002</v>
      </c>
      <c r="W9" s="16">
        <v>0.37904967602591799</v>
      </c>
      <c r="X9" s="16">
        <v>0.32718446601941698</v>
      </c>
      <c r="Y9" s="16">
        <v>0.26716417910447798</v>
      </c>
      <c r="Z9" s="16"/>
      <c r="AA9" s="16">
        <v>0.32061978545887998</v>
      </c>
      <c r="AB9" s="16">
        <v>0.366369710467706</v>
      </c>
      <c r="AC9" s="16"/>
      <c r="AD9" s="16">
        <v>0.331205673758865</v>
      </c>
      <c r="AE9" s="16">
        <v>0.35932642487046601</v>
      </c>
      <c r="AF9" s="16"/>
      <c r="AG9" s="16">
        <v>0.35177865612648201</v>
      </c>
      <c r="AH9" s="16">
        <v>0.35182481751824801</v>
      </c>
      <c r="AI9" s="16"/>
      <c r="AJ9" s="16">
        <v>0.30331559557920601</v>
      </c>
      <c r="AK9" s="16">
        <v>0.39370357269189998</v>
      </c>
      <c r="AL9" s="16"/>
      <c r="AM9" s="16">
        <v>0.30218068535825499</v>
      </c>
      <c r="AN9" s="16">
        <v>0.36980830670926501</v>
      </c>
      <c r="AO9" s="16">
        <v>0.38576025744167303</v>
      </c>
      <c r="AP9" s="16">
        <v>0.27615062761506298</v>
      </c>
      <c r="AQ9" s="16"/>
      <c r="AR9" s="16">
        <v>0.34528301886792501</v>
      </c>
      <c r="AS9" s="16">
        <v>0.35461956521739102</v>
      </c>
      <c r="AT9" s="16"/>
      <c r="AU9" s="16">
        <v>0.331689272503083</v>
      </c>
      <c r="AV9" s="16">
        <v>0.355460865664947</v>
      </c>
      <c r="AW9" s="16"/>
      <c r="AX9" s="16">
        <v>0.33333333333333298</v>
      </c>
      <c r="AY9" s="16">
        <v>0.35534946844605297</v>
      </c>
      <c r="AZ9" s="16"/>
      <c r="BA9" s="16">
        <v>0.34530386740331498</v>
      </c>
      <c r="BB9" s="16">
        <v>0.35228198859005699</v>
      </c>
      <c r="BC9" s="16"/>
      <c r="BD9" s="16">
        <v>0.34869109947644</v>
      </c>
      <c r="BE9" s="16">
        <v>0.35249130938586298</v>
      </c>
      <c r="BF9" s="16"/>
      <c r="BG9" s="16">
        <v>0.30067567567567599</v>
      </c>
      <c r="BH9" s="16">
        <v>0.35484519501407302</v>
      </c>
      <c r="BI9" s="16"/>
      <c r="BJ9" s="16">
        <v>0.34615384615384598</v>
      </c>
      <c r="BK9" s="16">
        <v>0.35256134309083098</v>
      </c>
      <c r="BL9" s="16"/>
      <c r="BM9" s="16">
        <v>0.29620253164556998</v>
      </c>
      <c r="BN9" s="16">
        <v>0.35630769230769199</v>
      </c>
      <c r="BO9" s="16"/>
      <c r="BP9" s="16">
        <v>0.34602649006622499</v>
      </c>
      <c r="BQ9" s="16">
        <v>0.35255036433776299</v>
      </c>
    </row>
    <row r="10" spans="2:69" x14ac:dyDescent="0.25">
      <c r="B10" s="17" t="s">
        <v>166</v>
      </c>
      <c r="C10" s="16">
        <v>0.13187855787476299</v>
      </c>
      <c r="D10" s="16">
        <v>8.3333333333333301E-2</v>
      </c>
      <c r="E10" s="16">
        <v>0.106500691562932</v>
      </c>
      <c r="F10" s="16">
        <v>0.10990712074303401</v>
      </c>
      <c r="G10" s="16">
        <v>0.13226744186046499</v>
      </c>
      <c r="H10" s="16">
        <v>0.14567526555387</v>
      </c>
      <c r="I10" s="16">
        <v>0.18915510718789399</v>
      </c>
      <c r="J10" s="16">
        <v>0.14141414141414099</v>
      </c>
      <c r="K10" s="16">
        <v>7.5630252100840303E-2</v>
      </c>
      <c r="L10" s="16">
        <v>0.185840707964602</v>
      </c>
      <c r="M10" s="16"/>
      <c r="N10" s="16">
        <v>0.34578313253012</v>
      </c>
      <c r="O10" s="16">
        <v>0.16031746031746</v>
      </c>
      <c r="P10" s="16">
        <v>9.4392523364486003E-2</v>
      </c>
      <c r="Q10" s="16">
        <v>7.5182481751824806E-2</v>
      </c>
      <c r="R10" s="16"/>
      <c r="S10" s="16">
        <v>0.21482889733840299</v>
      </c>
      <c r="T10" s="16">
        <v>0.13157894736842099</v>
      </c>
      <c r="U10" s="16">
        <v>0.122844827586207</v>
      </c>
      <c r="V10" s="16">
        <v>0.20335636722606101</v>
      </c>
      <c r="W10" s="16">
        <v>7.8833693304535601E-2</v>
      </c>
      <c r="X10" s="16">
        <v>6.8932038834951498E-2</v>
      </c>
      <c r="Y10" s="16">
        <v>7.7611940298507501E-2</v>
      </c>
      <c r="Z10" s="16"/>
      <c r="AA10" s="16">
        <v>5.4827175208581602E-2</v>
      </c>
      <c r="AB10" s="16">
        <v>0.167873051224944</v>
      </c>
      <c r="AC10" s="16"/>
      <c r="AD10" s="16">
        <v>0.16453900709219901</v>
      </c>
      <c r="AE10" s="16">
        <v>0.11994818652849699</v>
      </c>
      <c r="AF10" s="16"/>
      <c r="AG10" s="16">
        <v>0.19328063241106699</v>
      </c>
      <c r="AH10" s="16">
        <v>7.5182481751824806E-2</v>
      </c>
      <c r="AI10" s="16"/>
      <c r="AJ10" s="16">
        <v>7.9410560785918904E-2</v>
      </c>
      <c r="AK10" s="16">
        <v>0.17721966749204099</v>
      </c>
      <c r="AL10" s="16"/>
      <c r="AM10" s="16">
        <v>0.386292834890966</v>
      </c>
      <c r="AN10" s="16">
        <v>0.22204472843450501</v>
      </c>
      <c r="AO10" s="16">
        <v>0.10176991150442501</v>
      </c>
      <c r="AP10" s="16">
        <v>3.2635983263598303E-2</v>
      </c>
      <c r="AQ10" s="16"/>
      <c r="AR10" s="16">
        <v>8.4905660377358499E-2</v>
      </c>
      <c r="AS10" s="16">
        <v>0.15217391304347799</v>
      </c>
      <c r="AT10" s="16"/>
      <c r="AU10" s="16">
        <v>0.10604192355117099</v>
      </c>
      <c r="AV10" s="16">
        <v>0.136577708006279</v>
      </c>
      <c r="AW10" s="16"/>
      <c r="AX10" s="16">
        <v>6.7137809187279199E-2</v>
      </c>
      <c r="AY10" s="16">
        <v>0.14431124180049801</v>
      </c>
      <c r="AZ10" s="16"/>
      <c r="BA10" s="16">
        <v>0.143646408839779</v>
      </c>
      <c r="BB10" s="16">
        <v>0.13101059494702499</v>
      </c>
      <c r="BC10" s="16"/>
      <c r="BD10" s="16">
        <v>9.4240837696335095E-2</v>
      </c>
      <c r="BE10" s="16">
        <v>0.140208574739282</v>
      </c>
      <c r="BF10" s="16"/>
      <c r="BG10" s="16">
        <v>6.08108108108108E-2</v>
      </c>
      <c r="BH10" s="16">
        <v>0.13610776035384001</v>
      </c>
      <c r="BI10" s="16"/>
      <c r="BJ10" s="16">
        <v>5.1282051282051301E-2</v>
      </c>
      <c r="BK10" s="16">
        <v>0.14270340077485999</v>
      </c>
      <c r="BL10" s="16"/>
      <c r="BM10" s="16">
        <v>0.116455696202532</v>
      </c>
      <c r="BN10" s="16">
        <v>0.133128205128205</v>
      </c>
      <c r="BO10" s="16"/>
      <c r="BP10" s="16">
        <v>8.2781456953642404E-2</v>
      </c>
      <c r="BQ10" s="16">
        <v>0.138234033433348</v>
      </c>
    </row>
    <row r="11" spans="2:69" x14ac:dyDescent="0.25">
      <c r="B11" s="17" t="s">
        <v>68</v>
      </c>
      <c r="C11" s="18">
        <v>1.0246679316888E-2</v>
      </c>
      <c r="D11" s="18">
        <v>1.33928571428571E-2</v>
      </c>
      <c r="E11" s="18">
        <v>8.29875518672199E-3</v>
      </c>
      <c r="F11" s="18">
        <v>7.7399380804953604E-3</v>
      </c>
      <c r="G11" s="18">
        <v>7.2674418604651196E-3</v>
      </c>
      <c r="H11" s="18">
        <v>1.1380880121396099E-2</v>
      </c>
      <c r="I11" s="18">
        <v>1.26103404791929E-2</v>
      </c>
      <c r="J11" s="18">
        <v>1.01010101010101E-2</v>
      </c>
      <c r="K11" s="18">
        <v>1.6806722689075598E-2</v>
      </c>
      <c r="L11" s="18">
        <v>0</v>
      </c>
      <c r="M11" s="18"/>
      <c r="N11" s="18">
        <v>2.40963855421687E-2</v>
      </c>
      <c r="O11" s="18">
        <v>7.9365079365079395E-3</v>
      </c>
      <c r="P11" s="18">
        <v>6.5420560747663599E-3</v>
      </c>
      <c r="Q11" s="18">
        <v>8.0291970802919693E-3</v>
      </c>
      <c r="R11" s="18"/>
      <c r="S11" s="18">
        <v>1.33079847908745E-2</v>
      </c>
      <c r="T11" s="18">
        <v>7.1770334928229701E-3</v>
      </c>
      <c r="U11" s="18">
        <v>2.1551724137930999E-3</v>
      </c>
      <c r="V11" s="18">
        <v>1.38203356367226E-2</v>
      </c>
      <c r="W11" s="18">
        <v>3.2397408207343399E-3</v>
      </c>
      <c r="X11" s="18">
        <v>4.8543689320388302E-3</v>
      </c>
      <c r="Y11" s="18">
        <v>8.9552238805970207E-3</v>
      </c>
      <c r="Z11" s="18"/>
      <c r="AA11" s="18">
        <v>7.1513706793802099E-3</v>
      </c>
      <c r="AB11" s="18">
        <v>1.16926503340757E-2</v>
      </c>
      <c r="AC11" s="18"/>
      <c r="AD11" s="18">
        <v>9.21985815602837E-3</v>
      </c>
      <c r="AE11" s="18">
        <v>1.06217616580311E-2</v>
      </c>
      <c r="AF11" s="18"/>
      <c r="AG11" s="18">
        <v>1.26482213438735E-2</v>
      </c>
      <c r="AH11" s="18">
        <v>8.0291970802919693E-3</v>
      </c>
      <c r="AI11" s="18"/>
      <c r="AJ11" s="18">
        <v>6.1399918133442496E-3</v>
      </c>
      <c r="AK11" s="18">
        <v>1.37955429784224E-2</v>
      </c>
      <c r="AL11" s="18"/>
      <c r="AM11" s="18">
        <v>5.9190031152648002E-2</v>
      </c>
      <c r="AN11" s="18">
        <v>1.43769968051118E-2</v>
      </c>
      <c r="AO11" s="18">
        <v>4.0225261464199502E-3</v>
      </c>
      <c r="AP11" s="18">
        <v>5.8577405857740596E-3</v>
      </c>
      <c r="AQ11" s="18"/>
      <c r="AR11" s="18">
        <v>1.0062893081761001E-2</v>
      </c>
      <c r="AS11" s="18">
        <v>1.03260869565217E-2</v>
      </c>
      <c r="AT11" s="18"/>
      <c r="AU11" s="18">
        <v>1.6029593094944498E-2</v>
      </c>
      <c r="AV11" s="18">
        <v>9.1948867459071496E-3</v>
      </c>
      <c r="AW11" s="18"/>
      <c r="AX11" s="18">
        <v>3.53356890459364E-3</v>
      </c>
      <c r="AY11" s="18">
        <v>1.15358516172812E-2</v>
      </c>
      <c r="AZ11" s="18"/>
      <c r="BA11" s="18">
        <v>2.7624309392265201E-3</v>
      </c>
      <c r="BB11" s="18">
        <v>1.079869600652E-2</v>
      </c>
      <c r="BC11" s="18"/>
      <c r="BD11" s="18">
        <v>7.3298429319371703E-3</v>
      </c>
      <c r="BE11" s="18">
        <v>1.08922363847045E-2</v>
      </c>
      <c r="BF11" s="18"/>
      <c r="BG11" s="18">
        <v>6.7567567567567597E-3</v>
      </c>
      <c r="BH11" s="18">
        <v>1.0454362685967E-2</v>
      </c>
      <c r="BI11" s="18"/>
      <c r="BJ11" s="18">
        <v>6.41025641025641E-3</v>
      </c>
      <c r="BK11" s="18">
        <v>1.07619457597934E-2</v>
      </c>
      <c r="BL11" s="18"/>
      <c r="BM11" s="18">
        <v>2.5316455696202502E-3</v>
      </c>
      <c r="BN11" s="18">
        <v>1.0871794871794901E-2</v>
      </c>
      <c r="BO11" s="18"/>
      <c r="BP11" s="18">
        <v>3.3112582781457001E-3</v>
      </c>
      <c r="BQ11" s="18">
        <v>1.1144449207029601E-2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164</v>
      </c>
      <c r="C8" s="16">
        <v>0.451423149905123</v>
      </c>
      <c r="D8" s="16">
        <v>0.47023809523809501</v>
      </c>
      <c r="E8" s="16">
        <v>0.48962655601659699</v>
      </c>
      <c r="F8" s="16">
        <v>0.5</v>
      </c>
      <c r="G8" s="16">
        <v>0.47965116279069803</v>
      </c>
      <c r="H8" s="16">
        <v>0.34597875569044001</v>
      </c>
      <c r="I8" s="16">
        <v>0.50441361916771799</v>
      </c>
      <c r="J8" s="16">
        <v>0.47474747474747497</v>
      </c>
      <c r="K8" s="16">
        <v>0.48739495798319299</v>
      </c>
      <c r="L8" s="16">
        <v>0.42477876106194701</v>
      </c>
      <c r="M8" s="16"/>
      <c r="N8" s="16">
        <v>0.28674698795180698</v>
      </c>
      <c r="O8" s="16">
        <v>0.38253968253968301</v>
      </c>
      <c r="P8" s="16">
        <v>0.442056074766355</v>
      </c>
      <c r="Q8" s="16">
        <v>0.52080291970802906</v>
      </c>
      <c r="R8" s="16"/>
      <c r="S8" s="16">
        <v>0.40114068441064599</v>
      </c>
      <c r="T8" s="16">
        <v>0.404306220095694</v>
      </c>
      <c r="U8" s="16">
        <v>0.43534482758620702</v>
      </c>
      <c r="V8" s="16">
        <v>0.38203356367226099</v>
      </c>
      <c r="W8" s="16">
        <v>0.48164146868250501</v>
      </c>
      <c r="X8" s="16">
        <v>0.52233009708737899</v>
      </c>
      <c r="Y8" s="16">
        <v>0.54925373134328404</v>
      </c>
      <c r="Z8" s="16"/>
      <c r="AA8" s="16">
        <v>0.54707985697258599</v>
      </c>
      <c r="AB8" s="16">
        <v>0.40673719376391998</v>
      </c>
      <c r="AC8" s="16"/>
      <c r="AD8" s="16">
        <v>0.44326241134751798</v>
      </c>
      <c r="AE8" s="16">
        <v>0.45440414507771998</v>
      </c>
      <c r="AF8" s="16"/>
      <c r="AG8" s="16">
        <v>0.37628458498023698</v>
      </c>
      <c r="AH8" s="16">
        <v>0.52080291970802906</v>
      </c>
      <c r="AI8" s="16"/>
      <c r="AJ8" s="16">
        <v>0.54400327466230003</v>
      </c>
      <c r="AK8" s="16">
        <v>0.37141846480367902</v>
      </c>
      <c r="AL8" s="16"/>
      <c r="AM8" s="16">
        <v>0.22741433021806901</v>
      </c>
      <c r="AN8" s="16">
        <v>0.32827476038338699</v>
      </c>
      <c r="AO8" s="16">
        <v>0.44931617055510897</v>
      </c>
      <c r="AP8" s="16">
        <v>0.64518828451882804</v>
      </c>
      <c r="AQ8" s="16"/>
      <c r="AR8" s="16">
        <v>0.51257861635220103</v>
      </c>
      <c r="AS8" s="16">
        <v>0.42499999999999999</v>
      </c>
      <c r="AT8" s="16"/>
      <c r="AU8" s="16">
        <v>0.491985203452528</v>
      </c>
      <c r="AV8" s="16">
        <v>0.44404575016819903</v>
      </c>
      <c r="AW8" s="16"/>
      <c r="AX8" s="16">
        <v>0.54534746760895203</v>
      </c>
      <c r="AY8" s="16">
        <v>0.43338611173942498</v>
      </c>
      <c r="AZ8" s="16"/>
      <c r="BA8" s="16">
        <v>0.48618784530386699</v>
      </c>
      <c r="BB8" s="16">
        <v>0.448859005704971</v>
      </c>
      <c r="BC8" s="16"/>
      <c r="BD8" s="16">
        <v>0.463874345549738</v>
      </c>
      <c r="BE8" s="16">
        <v>0.44866743916570101</v>
      </c>
      <c r="BF8" s="16"/>
      <c r="BG8" s="16">
        <v>0.54729729729729704</v>
      </c>
      <c r="BH8" s="16">
        <v>0.44571773220747901</v>
      </c>
      <c r="BI8" s="16"/>
      <c r="BJ8" s="16">
        <v>0.56570512820512797</v>
      </c>
      <c r="BK8" s="16">
        <v>0.43607404218682699</v>
      </c>
      <c r="BL8" s="16"/>
      <c r="BM8" s="16">
        <v>0.518987341772152</v>
      </c>
      <c r="BN8" s="16">
        <v>0.44594871794871799</v>
      </c>
      <c r="BO8" s="16"/>
      <c r="BP8" s="16">
        <v>0.48178807947019903</v>
      </c>
      <c r="BQ8" s="16">
        <v>0.44749249892841803</v>
      </c>
    </row>
    <row r="9" spans="2:69" ht="45" x14ac:dyDescent="0.25">
      <c r="B9" s="17" t="s">
        <v>165</v>
      </c>
      <c r="C9" s="16">
        <v>0.37969639468690702</v>
      </c>
      <c r="D9" s="16">
        <v>0.41666666666666702</v>
      </c>
      <c r="E9" s="16">
        <v>0.402489626556017</v>
      </c>
      <c r="F9" s="16">
        <v>0.36068111455108398</v>
      </c>
      <c r="G9" s="16">
        <v>0.393895348837209</v>
      </c>
      <c r="H9" s="16">
        <v>0.37329286798179101</v>
      </c>
      <c r="I9" s="16">
        <v>0.34930643127364402</v>
      </c>
      <c r="J9" s="16">
        <v>0.34848484848484901</v>
      </c>
      <c r="K9" s="16">
        <v>0.41176470588235298</v>
      </c>
      <c r="L9" s="16">
        <v>0.34513274336283201</v>
      </c>
      <c r="M9" s="16"/>
      <c r="N9" s="16">
        <v>0.26385542168674703</v>
      </c>
      <c r="O9" s="16">
        <v>0.40634920634920602</v>
      </c>
      <c r="P9" s="16">
        <v>0.44018691588785003</v>
      </c>
      <c r="Q9" s="16">
        <v>0.38503649635036502</v>
      </c>
      <c r="R9" s="16"/>
      <c r="S9" s="16">
        <v>0.33650190114068401</v>
      </c>
      <c r="T9" s="16">
        <v>0.43062200956937802</v>
      </c>
      <c r="U9" s="16">
        <v>0.42887931034482801</v>
      </c>
      <c r="V9" s="16">
        <v>0.38005923000987202</v>
      </c>
      <c r="W9" s="16">
        <v>0.40064794816414701</v>
      </c>
      <c r="X9" s="16">
        <v>0.371844660194175</v>
      </c>
      <c r="Y9" s="16">
        <v>0.33134328358208998</v>
      </c>
      <c r="Z9" s="16"/>
      <c r="AA9" s="16">
        <v>0.37127532777115602</v>
      </c>
      <c r="AB9" s="16">
        <v>0.383630289532294</v>
      </c>
      <c r="AC9" s="16"/>
      <c r="AD9" s="16">
        <v>0.35602836879432598</v>
      </c>
      <c r="AE9" s="16">
        <v>0.38834196891191702</v>
      </c>
      <c r="AF9" s="16"/>
      <c r="AG9" s="16">
        <v>0.37391304347826099</v>
      </c>
      <c r="AH9" s="16">
        <v>0.38503649635036502</v>
      </c>
      <c r="AI9" s="16"/>
      <c r="AJ9" s="16">
        <v>0.34343020875972202</v>
      </c>
      <c r="AK9" s="16">
        <v>0.41103643438273801</v>
      </c>
      <c r="AL9" s="16"/>
      <c r="AM9" s="16">
        <v>0.23676012461059201</v>
      </c>
      <c r="AN9" s="16">
        <v>0.405750798722045</v>
      </c>
      <c r="AO9" s="16">
        <v>0.41552695092518099</v>
      </c>
      <c r="AP9" s="16">
        <v>0.315481171548117</v>
      </c>
      <c r="AQ9" s="16"/>
      <c r="AR9" s="16">
        <v>0.388679245283019</v>
      </c>
      <c r="AS9" s="16">
        <v>0.37581521739130402</v>
      </c>
      <c r="AT9" s="16"/>
      <c r="AU9" s="16">
        <v>0.345252774352651</v>
      </c>
      <c r="AV9" s="16">
        <v>0.38596097779771199</v>
      </c>
      <c r="AW9" s="16"/>
      <c r="AX9" s="16">
        <v>0.34275618374558298</v>
      </c>
      <c r="AY9" s="16">
        <v>0.38679031893236798</v>
      </c>
      <c r="AZ9" s="16"/>
      <c r="BA9" s="16">
        <v>0.386740331491713</v>
      </c>
      <c r="BB9" s="16">
        <v>0.37917685411572899</v>
      </c>
      <c r="BC9" s="16"/>
      <c r="BD9" s="16">
        <v>0.40732984293193703</v>
      </c>
      <c r="BE9" s="16">
        <v>0.37358053302433403</v>
      </c>
      <c r="BF9" s="16"/>
      <c r="BG9" s="16">
        <v>0.36824324324324298</v>
      </c>
      <c r="BH9" s="16">
        <v>0.38037796542018498</v>
      </c>
      <c r="BI9" s="16"/>
      <c r="BJ9" s="16">
        <v>0.36698717948717902</v>
      </c>
      <c r="BK9" s="16">
        <v>0.38140335772707701</v>
      </c>
      <c r="BL9" s="16"/>
      <c r="BM9" s="16">
        <v>0.36962025316455699</v>
      </c>
      <c r="BN9" s="16">
        <v>0.38051282051282098</v>
      </c>
      <c r="BO9" s="16"/>
      <c r="BP9" s="16">
        <v>0.39072847682119199</v>
      </c>
      <c r="BQ9" s="16">
        <v>0.37826832404629201</v>
      </c>
    </row>
    <row r="10" spans="2:69" x14ac:dyDescent="0.25">
      <c r="B10" s="17" t="s">
        <v>166</v>
      </c>
      <c r="C10" s="16">
        <v>0.155787476280835</v>
      </c>
      <c r="D10" s="16">
        <v>9.6726190476190493E-2</v>
      </c>
      <c r="E10" s="16">
        <v>0.100968188105118</v>
      </c>
      <c r="F10" s="16">
        <v>0.134674922600619</v>
      </c>
      <c r="G10" s="16">
        <v>0.113372093023256</v>
      </c>
      <c r="H10" s="16">
        <v>0.25872534142640402</v>
      </c>
      <c r="I10" s="16">
        <v>0.13871374527112201</v>
      </c>
      <c r="J10" s="16">
        <v>0.16161616161616199</v>
      </c>
      <c r="K10" s="16">
        <v>9.2436974789915999E-2</v>
      </c>
      <c r="L10" s="16">
        <v>0.212389380530973</v>
      </c>
      <c r="M10" s="16"/>
      <c r="N10" s="16">
        <v>0.42891566265060199</v>
      </c>
      <c r="O10" s="16">
        <v>0.19841269841269801</v>
      </c>
      <c r="P10" s="16">
        <v>0.10373831775700899</v>
      </c>
      <c r="Q10" s="16">
        <v>8.3576642335766393E-2</v>
      </c>
      <c r="R10" s="16"/>
      <c r="S10" s="16">
        <v>0.25095057034220503</v>
      </c>
      <c r="T10" s="16">
        <v>0.155502392344498</v>
      </c>
      <c r="U10" s="16">
        <v>0.13362068965517199</v>
      </c>
      <c r="V10" s="16">
        <v>0.22606120434353399</v>
      </c>
      <c r="W10" s="16">
        <v>0.11231101511879001</v>
      </c>
      <c r="X10" s="16">
        <v>0.1</v>
      </c>
      <c r="Y10" s="16">
        <v>0.10597014925373099</v>
      </c>
      <c r="Z10" s="16"/>
      <c r="AA10" s="16">
        <v>7.6877234803337302E-2</v>
      </c>
      <c r="AB10" s="16">
        <v>0.19265033407572399</v>
      </c>
      <c r="AC10" s="16"/>
      <c r="AD10" s="16">
        <v>0.18936170212765999</v>
      </c>
      <c r="AE10" s="16">
        <v>0.143523316062176</v>
      </c>
      <c r="AF10" s="16"/>
      <c r="AG10" s="16">
        <v>0.23399209486166</v>
      </c>
      <c r="AH10" s="16">
        <v>8.3576642335766393E-2</v>
      </c>
      <c r="AI10" s="16"/>
      <c r="AJ10" s="16">
        <v>0.102333196889071</v>
      </c>
      <c r="AK10" s="16">
        <v>0.20198089847895301</v>
      </c>
      <c r="AL10" s="16"/>
      <c r="AM10" s="16">
        <v>0.48598130841121501</v>
      </c>
      <c r="AN10" s="16">
        <v>0.249201277955272</v>
      </c>
      <c r="AO10" s="16">
        <v>0.125502815768302</v>
      </c>
      <c r="AP10" s="16">
        <v>3.2635983263598303E-2</v>
      </c>
      <c r="AQ10" s="16"/>
      <c r="AR10" s="16">
        <v>8.9308176100628897E-2</v>
      </c>
      <c r="AS10" s="16">
        <v>0.18451086956521701</v>
      </c>
      <c r="AT10" s="16"/>
      <c r="AU10" s="16">
        <v>0.14919852034525299</v>
      </c>
      <c r="AV10" s="16">
        <v>0.156985871271586</v>
      </c>
      <c r="AW10" s="16"/>
      <c r="AX10" s="16">
        <v>9.42285041224971E-2</v>
      </c>
      <c r="AY10" s="16">
        <v>0.16760913820402601</v>
      </c>
      <c r="AZ10" s="16"/>
      <c r="BA10" s="16">
        <v>0.116022099447514</v>
      </c>
      <c r="BB10" s="16">
        <v>0.15872045639771801</v>
      </c>
      <c r="BC10" s="16"/>
      <c r="BD10" s="16">
        <v>0.118324607329843</v>
      </c>
      <c r="BE10" s="16">
        <v>0.16407879490150601</v>
      </c>
      <c r="BF10" s="16"/>
      <c r="BG10" s="16">
        <v>6.7567567567567599E-2</v>
      </c>
      <c r="BH10" s="16">
        <v>0.16103739445114601</v>
      </c>
      <c r="BI10" s="16"/>
      <c r="BJ10" s="16">
        <v>6.0897435897435903E-2</v>
      </c>
      <c r="BK10" s="16">
        <v>0.168532070598364</v>
      </c>
      <c r="BL10" s="16"/>
      <c r="BM10" s="16">
        <v>9.87341772151899E-2</v>
      </c>
      <c r="BN10" s="16">
        <v>0.160410256410256</v>
      </c>
      <c r="BO10" s="16"/>
      <c r="BP10" s="16">
        <v>0.124172185430464</v>
      </c>
      <c r="BQ10" s="16">
        <v>0.15987998285469401</v>
      </c>
    </row>
    <row r="11" spans="2:69" x14ac:dyDescent="0.25">
      <c r="B11" s="17" t="s">
        <v>68</v>
      </c>
      <c r="C11" s="18">
        <v>1.30929791271347E-2</v>
      </c>
      <c r="D11" s="18">
        <v>1.6369047619047599E-2</v>
      </c>
      <c r="E11" s="18">
        <v>6.9156293222683296E-3</v>
      </c>
      <c r="F11" s="18">
        <v>4.64396284829721E-3</v>
      </c>
      <c r="G11" s="18">
        <v>1.30813953488372E-2</v>
      </c>
      <c r="H11" s="18">
        <v>2.2003034901365699E-2</v>
      </c>
      <c r="I11" s="18">
        <v>7.5662042875157603E-3</v>
      </c>
      <c r="J11" s="18">
        <v>1.5151515151515201E-2</v>
      </c>
      <c r="K11" s="18">
        <v>8.4033613445378096E-3</v>
      </c>
      <c r="L11" s="18">
        <v>1.7699115044247801E-2</v>
      </c>
      <c r="M11" s="18"/>
      <c r="N11" s="18">
        <v>2.0481927710843398E-2</v>
      </c>
      <c r="O11" s="18">
        <v>1.26984126984127E-2</v>
      </c>
      <c r="P11" s="18">
        <v>1.4018691588785E-2</v>
      </c>
      <c r="Q11" s="18">
        <v>1.0583941605839401E-2</v>
      </c>
      <c r="R11" s="18"/>
      <c r="S11" s="18">
        <v>1.14068441064639E-2</v>
      </c>
      <c r="T11" s="18">
        <v>9.5693779904306199E-3</v>
      </c>
      <c r="U11" s="18">
        <v>2.1551724137930999E-3</v>
      </c>
      <c r="V11" s="18">
        <v>1.1846001974333701E-2</v>
      </c>
      <c r="W11" s="18">
        <v>5.3995680345572403E-3</v>
      </c>
      <c r="X11" s="18">
        <v>5.8252427184466004E-3</v>
      </c>
      <c r="Y11" s="18">
        <v>1.34328358208955E-2</v>
      </c>
      <c r="Z11" s="18"/>
      <c r="AA11" s="18">
        <v>4.7675804529201402E-3</v>
      </c>
      <c r="AB11" s="18">
        <v>1.6982182628062399E-2</v>
      </c>
      <c r="AC11" s="18"/>
      <c r="AD11" s="18">
        <v>1.13475177304965E-2</v>
      </c>
      <c r="AE11" s="18">
        <v>1.37305699481865E-2</v>
      </c>
      <c r="AF11" s="18"/>
      <c r="AG11" s="18">
        <v>1.58102766798419E-2</v>
      </c>
      <c r="AH11" s="18">
        <v>1.0583941605839401E-2</v>
      </c>
      <c r="AI11" s="18"/>
      <c r="AJ11" s="18">
        <v>1.0233319688907099E-2</v>
      </c>
      <c r="AK11" s="18">
        <v>1.5564202334630401E-2</v>
      </c>
      <c r="AL11" s="18"/>
      <c r="AM11" s="18">
        <v>4.9844236760124602E-2</v>
      </c>
      <c r="AN11" s="18">
        <v>1.67731629392971E-2</v>
      </c>
      <c r="AO11" s="18">
        <v>9.6540627514078801E-3</v>
      </c>
      <c r="AP11" s="18">
        <v>6.69456066945607E-3</v>
      </c>
      <c r="AQ11" s="18"/>
      <c r="AR11" s="18">
        <v>9.4339622641509396E-3</v>
      </c>
      <c r="AS11" s="18">
        <v>1.4673913043478299E-2</v>
      </c>
      <c r="AT11" s="18"/>
      <c r="AU11" s="18">
        <v>1.35635018495684E-2</v>
      </c>
      <c r="AV11" s="18">
        <v>1.3007400762502799E-2</v>
      </c>
      <c r="AW11" s="18"/>
      <c r="AX11" s="18">
        <v>1.7667844522968199E-2</v>
      </c>
      <c r="AY11" s="18">
        <v>1.2214431124179999E-2</v>
      </c>
      <c r="AZ11" s="18"/>
      <c r="BA11" s="18">
        <v>1.1049723756906099E-2</v>
      </c>
      <c r="BB11" s="18">
        <v>1.3243683781581099E-2</v>
      </c>
      <c r="BC11" s="18"/>
      <c r="BD11" s="18">
        <v>1.04712041884817E-2</v>
      </c>
      <c r="BE11" s="18">
        <v>1.3673232908458901E-2</v>
      </c>
      <c r="BF11" s="18"/>
      <c r="BG11" s="18">
        <v>1.68918918918919E-2</v>
      </c>
      <c r="BH11" s="18">
        <v>1.2866907921190201E-2</v>
      </c>
      <c r="BI11" s="18"/>
      <c r="BJ11" s="18">
        <v>6.41025641025641E-3</v>
      </c>
      <c r="BK11" s="18">
        <v>1.39905294877314E-2</v>
      </c>
      <c r="BL11" s="18"/>
      <c r="BM11" s="18">
        <v>1.26582278481013E-2</v>
      </c>
      <c r="BN11" s="18">
        <v>1.31282051282051E-2</v>
      </c>
      <c r="BO11" s="18"/>
      <c r="BP11" s="18">
        <v>3.3112582781457001E-3</v>
      </c>
      <c r="BQ11" s="18">
        <v>1.43591941705958E-2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164</v>
      </c>
      <c r="C8" s="16">
        <v>0.55009487666034196</v>
      </c>
      <c r="D8" s="16">
        <v>0.58184523809523803</v>
      </c>
      <c r="E8" s="16">
        <v>0.57952973720608603</v>
      </c>
      <c r="F8" s="16">
        <v>0.66563467492260098</v>
      </c>
      <c r="G8" s="16">
        <v>0.56831395348837199</v>
      </c>
      <c r="H8" s="16">
        <v>0.44385432473444603</v>
      </c>
      <c r="I8" s="16">
        <v>0.55107187894073095</v>
      </c>
      <c r="J8" s="16">
        <v>0.57070707070707105</v>
      </c>
      <c r="K8" s="16">
        <v>0.69747899159663895</v>
      </c>
      <c r="L8" s="16">
        <v>0.44247787610619499</v>
      </c>
      <c r="M8" s="16"/>
      <c r="N8" s="16">
        <v>0.287951807228916</v>
      </c>
      <c r="O8" s="16">
        <v>0.47142857142857097</v>
      </c>
      <c r="P8" s="16">
        <v>0.54299065420560699</v>
      </c>
      <c r="Q8" s="16">
        <v>0.65036496350365003</v>
      </c>
      <c r="R8" s="16"/>
      <c r="S8" s="16">
        <v>0.45247148288973399</v>
      </c>
      <c r="T8" s="16">
        <v>0.504784688995215</v>
      </c>
      <c r="U8" s="16">
        <v>0.54310344827586199</v>
      </c>
      <c r="V8" s="16">
        <v>0.45014807502467902</v>
      </c>
      <c r="W8" s="16">
        <v>0.60583153347732199</v>
      </c>
      <c r="X8" s="16">
        <v>0.65339805825242703</v>
      </c>
      <c r="Y8" s="16">
        <v>0.64179104477611904</v>
      </c>
      <c r="Z8" s="16"/>
      <c r="AA8" s="16">
        <v>0.66984505363528002</v>
      </c>
      <c r="AB8" s="16">
        <v>0.49415367483296202</v>
      </c>
      <c r="AC8" s="16"/>
      <c r="AD8" s="16">
        <v>0.53120567375886496</v>
      </c>
      <c r="AE8" s="16">
        <v>0.55699481865285005</v>
      </c>
      <c r="AF8" s="16"/>
      <c r="AG8" s="16">
        <v>0.44150197628458498</v>
      </c>
      <c r="AH8" s="16">
        <v>0.65036496350365003</v>
      </c>
      <c r="AI8" s="16"/>
      <c r="AJ8" s="16">
        <v>0.63487515349979495</v>
      </c>
      <c r="AK8" s="16">
        <v>0.476830562433675</v>
      </c>
      <c r="AL8" s="16"/>
      <c r="AM8" s="16">
        <v>0.23052959501557599</v>
      </c>
      <c r="AN8" s="16">
        <v>0.37859424920127799</v>
      </c>
      <c r="AO8" s="16">
        <v>0.56878519710378095</v>
      </c>
      <c r="AP8" s="16">
        <v>0.77489539748953995</v>
      </c>
      <c r="AQ8" s="16"/>
      <c r="AR8" s="16">
        <v>0.59496855345911903</v>
      </c>
      <c r="AS8" s="16">
        <v>0.53070652173913002</v>
      </c>
      <c r="AT8" s="16"/>
      <c r="AU8" s="16">
        <v>0.59186189889025898</v>
      </c>
      <c r="AV8" s="16">
        <v>0.542498318008522</v>
      </c>
      <c r="AW8" s="16"/>
      <c r="AX8" s="16">
        <v>0.64428739693757398</v>
      </c>
      <c r="AY8" s="16">
        <v>0.53200633340873105</v>
      </c>
      <c r="AZ8" s="16"/>
      <c r="BA8" s="16">
        <v>0.59392265193370197</v>
      </c>
      <c r="BB8" s="16">
        <v>0.54686226568867202</v>
      </c>
      <c r="BC8" s="16"/>
      <c r="BD8" s="16">
        <v>0.60942408376963397</v>
      </c>
      <c r="BE8" s="16">
        <v>0.53696407879490105</v>
      </c>
      <c r="BF8" s="16"/>
      <c r="BG8" s="16">
        <v>0.66554054054054101</v>
      </c>
      <c r="BH8" s="16">
        <v>0.54322476879774795</v>
      </c>
      <c r="BI8" s="16"/>
      <c r="BJ8" s="16">
        <v>0.65064102564102599</v>
      </c>
      <c r="BK8" s="16">
        <v>0.53659061558329701</v>
      </c>
      <c r="BL8" s="16"/>
      <c r="BM8" s="16">
        <v>0.60506329113924096</v>
      </c>
      <c r="BN8" s="16">
        <v>0.54564102564102601</v>
      </c>
      <c r="BO8" s="16"/>
      <c r="BP8" s="16">
        <v>0.59933774834437104</v>
      </c>
      <c r="BQ8" s="16">
        <v>0.54372053150450095</v>
      </c>
    </row>
    <row r="9" spans="2:69" ht="45" x14ac:dyDescent="0.25">
      <c r="B9" s="17" t="s">
        <v>165</v>
      </c>
      <c r="C9" s="16">
        <v>0.32277039848197298</v>
      </c>
      <c r="D9" s="16">
        <v>0.33482142857142899</v>
      </c>
      <c r="E9" s="16">
        <v>0.33748271092669402</v>
      </c>
      <c r="F9" s="16">
        <v>0.25541795665634698</v>
      </c>
      <c r="G9" s="16">
        <v>0.31686046511627902</v>
      </c>
      <c r="H9" s="16">
        <v>0.35584218512898302</v>
      </c>
      <c r="I9" s="16">
        <v>0.31021437578814598</v>
      </c>
      <c r="J9" s="16">
        <v>0.31818181818181801</v>
      </c>
      <c r="K9" s="16">
        <v>0.24369747899159699</v>
      </c>
      <c r="L9" s="16">
        <v>0.37168141592920401</v>
      </c>
      <c r="M9" s="16"/>
      <c r="N9" s="16">
        <v>0.32771084337349399</v>
      </c>
      <c r="O9" s="16">
        <v>0.36031746031745998</v>
      </c>
      <c r="P9" s="16">
        <v>0.37476635514018702</v>
      </c>
      <c r="Q9" s="16">
        <v>0.29233576642335801</v>
      </c>
      <c r="R9" s="16"/>
      <c r="S9" s="16">
        <v>0.33079847908745202</v>
      </c>
      <c r="T9" s="16">
        <v>0.37559808612440199</v>
      </c>
      <c r="U9" s="16">
        <v>0.35775862068965503</v>
      </c>
      <c r="V9" s="16">
        <v>0.338598223099704</v>
      </c>
      <c r="W9" s="16">
        <v>0.327213822894168</v>
      </c>
      <c r="X9" s="16">
        <v>0.28932038834951501</v>
      </c>
      <c r="Y9" s="16">
        <v>0.273134328358209</v>
      </c>
      <c r="Z9" s="16"/>
      <c r="AA9" s="16">
        <v>0.28307508939213299</v>
      </c>
      <c r="AB9" s="16">
        <v>0.34131403118040099</v>
      </c>
      <c r="AC9" s="16"/>
      <c r="AD9" s="16">
        <v>0.32340425531914901</v>
      </c>
      <c r="AE9" s="16">
        <v>0.32253886010362698</v>
      </c>
      <c r="AF9" s="16"/>
      <c r="AG9" s="16">
        <v>0.35573122529644302</v>
      </c>
      <c r="AH9" s="16">
        <v>0.29233576642335801</v>
      </c>
      <c r="AI9" s="16"/>
      <c r="AJ9" s="16">
        <v>0.28448628735161702</v>
      </c>
      <c r="AK9" s="16">
        <v>0.355854262469048</v>
      </c>
      <c r="AL9" s="16"/>
      <c r="AM9" s="16">
        <v>0.26479750778816202</v>
      </c>
      <c r="AN9" s="16">
        <v>0.39217252396166102</v>
      </c>
      <c r="AO9" s="16">
        <v>0.35398230088495602</v>
      </c>
      <c r="AP9" s="16">
        <v>0.20251046025104599</v>
      </c>
      <c r="AQ9" s="16"/>
      <c r="AR9" s="16">
        <v>0.31446540880503099</v>
      </c>
      <c r="AS9" s="16">
        <v>0.32635869565217401</v>
      </c>
      <c r="AT9" s="16"/>
      <c r="AU9" s="16">
        <v>0.29963008631319399</v>
      </c>
      <c r="AV9" s="16">
        <v>0.32697914330567401</v>
      </c>
      <c r="AW9" s="16"/>
      <c r="AX9" s="16">
        <v>0.28739693757361601</v>
      </c>
      <c r="AY9" s="16">
        <v>0.32956344718389502</v>
      </c>
      <c r="AZ9" s="16"/>
      <c r="BA9" s="16">
        <v>0.337016574585635</v>
      </c>
      <c r="BB9" s="16">
        <v>0.32171964140179299</v>
      </c>
      <c r="BC9" s="16"/>
      <c r="BD9" s="16">
        <v>0.30366492146596902</v>
      </c>
      <c r="BE9" s="16">
        <v>0.32699884125144801</v>
      </c>
      <c r="BF9" s="16"/>
      <c r="BG9" s="16">
        <v>0.27364864864864902</v>
      </c>
      <c r="BH9" s="16">
        <v>0.32569360675512699</v>
      </c>
      <c r="BI9" s="16"/>
      <c r="BJ9" s="16">
        <v>0.31410256410256399</v>
      </c>
      <c r="BK9" s="16">
        <v>0.32393456736977999</v>
      </c>
      <c r="BL9" s="16"/>
      <c r="BM9" s="16">
        <v>0.31898734177215199</v>
      </c>
      <c r="BN9" s="16">
        <v>0.32307692307692298</v>
      </c>
      <c r="BO9" s="16"/>
      <c r="BP9" s="16">
        <v>0.32781456953642402</v>
      </c>
      <c r="BQ9" s="16">
        <v>0.32211744534933601</v>
      </c>
    </row>
    <row r="10" spans="2:69" x14ac:dyDescent="0.25">
      <c r="B10" s="17" t="s">
        <v>166</v>
      </c>
      <c r="C10" s="16">
        <v>0.11100569259962</v>
      </c>
      <c r="D10" s="16">
        <v>6.3988095238095205E-2</v>
      </c>
      <c r="E10" s="16">
        <v>7.4688796680497896E-2</v>
      </c>
      <c r="F10" s="16">
        <v>6.8111455108359101E-2</v>
      </c>
      <c r="G10" s="16">
        <v>0.104651162790698</v>
      </c>
      <c r="H10" s="16">
        <v>0.17298937784522</v>
      </c>
      <c r="I10" s="16">
        <v>0.12736443883984899</v>
      </c>
      <c r="J10" s="16">
        <v>9.5959595959595995E-2</v>
      </c>
      <c r="K10" s="16">
        <v>5.0420168067226899E-2</v>
      </c>
      <c r="L10" s="16">
        <v>0.15929203539823</v>
      </c>
      <c r="M10" s="16"/>
      <c r="N10" s="16">
        <v>0.35783132530120498</v>
      </c>
      <c r="O10" s="16">
        <v>0.14444444444444399</v>
      </c>
      <c r="P10" s="16">
        <v>6.4485981308411197E-2</v>
      </c>
      <c r="Q10" s="16">
        <v>4.6715328467153303E-2</v>
      </c>
      <c r="R10" s="16"/>
      <c r="S10" s="16">
        <v>0.20152091254752899</v>
      </c>
      <c r="T10" s="16">
        <v>0.117224880382775</v>
      </c>
      <c r="U10" s="16">
        <v>9.2672413793103495E-2</v>
      </c>
      <c r="V10" s="16">
        <v>0.18953603158933899</v>
      </c>
      <c r="W10" s="16">
        <v>5.7235421166306699E-2</v>
      </c>
      <c r="X10" s="16">
        <v>5.1456310679611601E-2</v>
      </c>
      <c r="Y10" s="16">
        <v>7.01492537313433E-2</v>
      </c>
      <c r="Z10" s="16"/>
      <c r="AA10" s="16">
        <v>4.1120381406436202E-2</v>
      </c>
      <c r="AB10" s="16">
        <v>0.14365256124721601</v>
      </c>
      <c r="AC10" s="16"/>
      <c r="AD10" s="16">
        <v>0.12978723404255299</v>
      </c>
      <c r="AE10" s="16">
        <v>0.10414507772020699</v>
      </c>
      <c r="AF10" s="16"/>
      <c r="AG10" s="16">
        <v>0.18063241106719399</v>
      </c>
      <c r="AH10" s="16">
        <v>4.6715328467153303E-2</v>
      </c>
      <c r="AI10" s="16"/>
      <c r="AJ10" s="16">
        <v>6.9177241097011899E-2</v>
      </c>
      <c r="AK10" s="16">
        <v>0.14715245843650501</v>
      </c>
      <c r="AL10" s="16"/>
      <c r="AM10" s="16">
        <v>0.43925233644859801</v>
      </c>
      <c r="AN10" s="16">
        <v>0.202076677316294</v>
      </c>
      <c r="AO10" s="16">
        <v>6.7578439259855197E-2</v>
      </c>
      <c r="AP10" s="16">
        <v>1.8410041841004199E-2</v>
      </c>
      <c r="AQ10" s="16"/>
      <c r="AR10" s="16">
        <v>7.6100628930817593E-2</v>
      </c>
      <c r="AS10" s="16">
        <v>0.12608695652173901</v>
      </c>
      <c r="AT10" s="16"/>
      <c r="AU10" s="16">
        <v>9.2478421701603003E-2</v>
      </c>
      <c r="AV10" s="16">
        <v>0.114375420497869</v>
      </c>
      <c r="AW10" s="16"/>
      <c r="AX10" s="16">
        <v>5.0647820965842201E-2</v>
      </c>
      <c r="AY10" s="16">
        <v>0.122596697579733</v>
      </c>
      <c r="AZ10" s="16"/>
      <c r="BA10" s="16">
        <v>5.8011049723756897E-2</v>
      </c>
      <c r="BB10" s="16">
        <v>0.114914425427873</v>
      </c>
      <c r="BC10" s="16"/>
      <c r="BD10" s="16">
        <v>7.4345549738219899E-2</v>
      </c>
      <c r="BE10" s="16">
        <v>0.119119351100811</v>
      </c>
      <c r="BF10" s="16"/>
      <c r="BG10" s="16">
        <v>4.72972972972973E-2</v>
      </c>
      <c r="BH10" s="16">
        <v>0.114796944109369</v>
      </c>
      <c r="BI10" s="16"/>
      <c r="BJ10" s="16">
        <v>2.7243589743589699E-2</v>
      </c>
      <c r="BK10" s="16">
        <v>0.122255703831253</v>
      </c>
      <c r="BL10" s="16"/>
      <c r="BM10" s="16">
        <v>6.3291139240506306E-2</v>
      </c>
      <c r="BN10" s="16">
        <v>0.114871794871795</v>
      </c>
      <c r="BO10" s="16"/>
      <c r="BP10" s="16">
        <v>6.7880794701986796E-2</v>
      </c>
      <c r="BQ10" s="16">
        <v>0.11658808401200201</v>
      </c>
    </row>
    <row r="11" spans="2:69" x14ac:dyDescent="0.25">
      <c r="B11" s="17" t="s">
        <v>68</v>
      </c>
      <c r="C11" s="18">
        <v>1.6129032258064498E-2</v>
      </c>
      <c r="D11" s="18">
        <v>1.9345238095238099E-2</v>
      </c>
      <c r="E11" s="18">
        <v>8.29875518672199E-3</v>
      </c>
      <c r="F11" s="18">
        <v>1.08359133126935E-2</v>
      </c>
      <c r="G11" s="18">
        <v>1.01744186046512E-2</v>
      </c>
      <c r="H11" s="18">
        <v>2.7314112291350501E-2</v>
      </c>
      <c r="I11" s="18">
        <v>1.13493064312736E-2</v>
      </c>
      <c r="J11" s="18">
        <v>1.5151515151515201E-2</v>
      </c>
      <c r="K11" s="18">
        <v>8.4033613445378096E-3</v>
      </c>
      <c r="L11" s="18">
        <v>2.6548672566371698E-2</v>
      </c>
      <c r="M11" s="18"/>
      <c r="N11" s="18">
        <v>2.65060240963855E-2</v>
      </c>
      <c r="O11" s="18">
        <v>2.3809523809523801E-2</v>
      </c>
      <c r="P11" s="18">
        <v>1.7757009345794401E-2</v>
      </c>
      <c r="Q11" s="18">
        <v>1.0583941605839401E-2</v>
      </c>
      <c r="R11" s="18"/>
      <c r="S11" s="18">
        <v>1.5209125475285201E-2</v>
      </c>
      <c r="T11" s="18">
        <v>2.3923444976076602E-3</v>
      </c>
      <c r="U11" s="18">
        <v>6.4655172413793103E-3</v>
      </c>
      <c r="V11" s="18">
        <v>2.1717670286278402E-2</v>
      </c>
      <c r="W11" s="18">
        <v>9.7192224622030202E-3</v>
      </c>
      <c r="X11" s="18">
        <v>5.8252427184466004E-3</v>
      </c>
      <c r="Y11" s="18">
        <v>1.49253731343284E-2</v>
      </c>
      <c r="Z11" s="18"/>
      <c r="AA11" s="18">
        <v>5.9594755661501802E-3</v>
      </c>
      <c r="AB11" s="18">
        <v>2.0879732739420901E-2</v>
      </c>
      <c r="AC11" s="18"/>
      <c r="AD11" s="18">
        <v>1.56028368794326E-2</v>
      </c>
      <c r="AE11" s="18">
        <v>1.6321243523316101E-2</v>
      </c>
      <c r="AF11" s="18"/>
      <c r="AG11" s="18">
        <v>2.2134387351778698E-2</v>
      </c>
      <c r="AH11" s="18">
        <v>1.0583941605839401E-2</v>
      </c>
      <c r="AI11" s="18"/>
      <c r="AJ11" s="18">
        <v>1.14613180515759E-2</v>
      </c>
      <c r="AK11" s="18">
        <v>2.0162716660771102E-2</v>
      </c>
      <c r="AL11" s="18"/>
      <c r="AM11" s="18">
        <v>6.5420560747663503E-2</v>
      </c>
      <c r="AN11" s="18">
        <v>2.71565495207668E-2</v>
      </c>
      <c r="AO11" s="18">
        <v>9.6540627514078801E-3</v>
      </c>
      <c r="AP11" s="18">
        <v>4.1841004184100397E-3</v>
      </c>
      <c r="AQ11" s="18"/>
      <c r="AR11" s="18">
        <v>1.44654088050314E-2</v>
      </c>
      <c r="AS11" s="18">
        <v>1.6847826086956501E-2</v>
      </c>
      <c r="AT11" s="18"/>
      <c r="AU11" s="18">
        <v>1.6029593094944498E-2</v>
      </c>
      <c r="AV11" s="18">
        <v>1.61471181879345E-2</v>
      </c>
      <c r="AW11" s="18"/>
      <c r="AX11" s="18">
        <v>1.7667844522968199E-2</v>
      </c>
      <c r="AY11" s="18">
        <v>1.5833521827640799E-2</v>
      </c>
      <c r="AZ11" s="18"/>
      <c r="BA11" s="18">
        <v>1.1049723756906099E-2</v>
      </c>
      <c r="BB11" s="18">
        <v>1.6503667481662598E-2</v>
      </c>
      <c r="BC11" s="18"/>
      <c r="BD11" s="18">
        <v>1.2565445026178E-2</v>
      </c>
      <c r="BE11" s="18">
        <v>1.69177288528389E-2</v>
      </c>
      <c r="BF11" s="18"/>
      <c r="BG11" s="18">
        <v>1.35135135135135E-2</v>
      </c>
      <c r="BH11" s="18">
        <v>1.6284680337756301E-2</v>
      </c>
      <c r="BI11" s="18"/>
      <c r="BJ11" s="18">
        <v>8.0128205128205104E-3</v>
      </c>
      <c r="BK11" s="18">
        <v>1.72191132156694E-2</v>
      </c>
      <c r="BL11" s="18"/>
      <c r="BM11" s="18">
        <v>1.26582278481013E-2</v>
      </c>
      <c r="BN11" s="18">
        <v>1.64102564102564E-2</v>
      </c>
      <c r="BO11" s="18"/>
      <c r="BP11" s="18">
        <v>4.9668874172185398E-3</v>
      </c>
      <c r="BQ11" s="18">
        <v>1.7573939134162001E-2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173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164</v>
      </c>
      <c r="C8" s="16">
        <v>0.55521821631878598</v>
      </c>
      <c r="D8" s="16">
        <v>0.56994047619047605</v>
      </c>
      <c r="E8" s="16">
        <v>0.61549100968188097</v>
      </c>
      <c r="F8" s="16">
        <v>0.65015479876160998</v>
      </c>
      <c r="G8" s="16">
        <v>0.59883720930232598</v>
      </c>
      <c r="H8" s="16">
        <v>0.43171471927162403</v>
      </c>
      <c r="I8" s="16">
        <v>0.56746532156368201</v>
      </c>
      <c r="J8" s="16">
        <v>0.55555555555555602</v>
      </c>
      <c r="K8" s="16">
        <v>0.64705882352941202</v>
      </c>
      <c r="L8" s="16">
        <v>0.53097345132743401</v>
      </c>
      <c r="M8" s="16"/>
      <c r="N8" s="16">
        <v>0.28915662650602397</v>
      </c>
      <c r="O8" s="16">
        <v>0.45555555555555599</v>
      </c>
      <c r="P8" s="16">
        <v>0.56448598130841099</v>
      </c>
      <c r="Q8" s="16">
        <v>0.65510948905109501</v>
      </c>
      <c r="R8" s="16"/>
      <c r="S8" s="16">
        <v>0.42965779467680598</v>
      </c>
      <c r="T8" s="16">
        <v>0.53588516746411496</v>
      </c>
      <c r="U8" s="16">
        <v>0.57758620689655205</v>
      </c>
      <c r="V8" s="16">
        <v>0.46989141164856901</v>
      </c>
      <c r="W8" s="16">
        <v>0.60799136069114501</v>
      </c>
      <c r="X8" s="16">
        <v>0.65339805825242703</v>
      </c>
      <c r="Y8" s="16">
        <v>0.63134328358209002</v>
      </c>
      <c r="Z8" s="16"/>
      <c r="AA8" s="16">
        <v>0.66746126340881995</v>
      </c>
      <c r="AB8" s="16">
        <v>0.50278396436525596</v>
      </c>
      <c r="AC8" s="16"/>
      <c r="AD8" s="16">
        <v>0.54113475177305004</v>
      </c>
      <c r="AE8" s="16">
        <v>0.56036269430051799</v>
      </c>
      <c r="AF8" s="16"/>
      <c r="AG8" s="16">
        <v>0.44703557312253001</v>
      </c>
      <c r="AH8" s="16">
        <v>0.65510948905109501</v>
      </c>
      <c r="AI8" s="16"/>
      <c r="AJ8" s="16">
        <v>0.64756446991404004</v>
      </c>
      <c r="AK8" s="16">
        <v>0.47541563494870898</v>
      </c>
      <c r="AL8" s="16"/>
      <c r="AM8" s="16">
        <v>0.22429906542056099</v>
      </c>
      <c r="AN8" s="16">
        <v>0.37699680511182099</v>
      </c>
      <c r="AO8" s="16">
        <v>0.59211584875301704</v>
      </c>
      <c r="AP8" s="16">
        <v>0.75481171548117199</v>
      </c>
      <c r="AQ8" s="16"/>
      <c r="AR8" s="16">
        <v>0.60377358490566002</v>
      </c>
      <c r="AS8" s="16">
        <v>0.53423913043478299</v>
      </c>
      <c r="AT8" s="16"/>
      <c r="AU8" s="16">
        <v>0.58446362515413097</v>
      </c>
      <c r="AV8" s="16">
        <v>0.54989908051132497</v>
      </c>
      <c r="AW8" s="16"/>
      <c r="AX8" s="16">
        <v>0.65371024734982297</v>
      </c>
      <c r="AY8" s="16">
        <v>0.53630400361909103</v>
      </c>
      <c r="AZ8" s="16"/>
      <c r="BA8" s="16">
        <v>0.53867403314917095</v>
      </c>
      <c r="BB8" s="16">
        <v>0.55643846780766104</v>
      </c>
      <c r="BC8" s="16"/>
      <c r="BD8" s="16">
        <v>0.60314136125654405</v>
      </c>
      <c r="BE8" s="16">
        <v>0.54461181923522595</v>
      </c>
      <c r="BF8" s="16"/>
      <c r="BG8" s="16">
        <v>0.63175675675675702</v>
      </c>
      <c r="BH8" s="16">
        <v>0.55066344993968597</v>
      </c>
      <c r="BI8" s="16"/>
      <c r="BJ8" s="16">
        <v>0.67628205128205099</v>
      </c>
      <c r="BK8" s="16">
        <v>0.53895824365045197</v>
      </c>
      <c r="BL8" s="16"/>
      <c r="BM8" s="16">
        <v>0.62278481012658204</v>
      </c>
      <c r="BN8" s="16">
        <v>0.54974358974359006</v>
      </c>
      <c r="BO8" s="16"/>
      <c r="BP8" s="16">
        <v>0.59437086092715197</v>
      </c>
      <c r="BQ8" s="16">
        <v>0.55015002143163305</v>
      </c>
    </row>
    <row r="9" spans="2:69" ht="45" x14ac:dyDescent="0.25">
      <c r="B9" s="17" t="s">
        <v>165</v>
      </c>
      <c r="C9" s="16">
        <v>0.32049335863377598</v>
      </c>
      <c r="D9" s="16">
        <v>0.36904761904761901</v>
      </c>
      <c r="E9" s="16">
        <v>0.30152143845089902</v>
      </c>
      <c r="F9" s="16">
        <v>0.28328173374613003</v>
      </c>
      <c r="G9" s="16">
        <v>0.29505813953488402</v>
      </c>
      <c r="H9" s="16">
        <v>0.35660091047040998</v>
      </c>
      <c r="I9" s="16">
        <v>0.305170239596469</v>
      </c>
      <c r="J9" s="16">
        <v>0.31313131313131298</v>
      </c>
      <c r="K9" s="16">
        <v>0.26890756302521002</v>
      </c>
      <c r="L9" s="16">
        <v>0.27433628318584102</v>
      </c>
      <c r="M9" s="16"/>
      <c r="N9" s="16">
        <v>0.32289156626505999</v>
      </c>
      <c r="O9" s="16">
        <v>0.37619047619047602</v>
      </c>
      <c r="P9" s="16">
        <v>0.351401869158878</v>
      </c>
      <c r="Q9" s="16">
        <v>0.294890510948905</v>
      </c>
      <c r="R9" s="16"/>
      <c r="S9" s="16">
        <v>0.33460076045627402</v>
      </c>
      <c r="T9" s="16">
        <v>0.33014354066985602</v>
      </c>
      <c r="U9" s="16">
        <v>0.34482758620689702</v>
      </c>
      <c r="V9" s="16">
        <v>0.33662388943731503</v>
      </c>
      <c r="W9" s="16">
        <v>0.333693304535637</v>
      </c>
      <c r="X9" s="16">
        <v>0.28932038834951501</v>
      </c>
      <c r="Y9" s="16">
        <v>0.27014925373134302</v>
      </c>
      <c r="Z9" s="16"/>
      <c r="AA9" s="16">
        <v>0.29022646007151398</v>
      </c>
      <c r="AB9" s="16">
        <v>0.33463251670378602</v>
      </c>
      <c r="AC9" s="16"/>
      <c r="AD9" s="16">
        <v>0.30780141843971598</v>
      </c>
      <c r="AE9" s="16">
        <v>0.32512953367875602</v>
      </c>
      <c r="AF9" s="16"/>
      <c r="AG9" s="16">
        <v>0.348221343873518</v>
      </c>
      <c r="AH9" s="16">
        <v>0.294890510948905</v>
      </c>
      <c r="AI9" s="16"/>
      <c r="AJ9" s="16">
        <v>0.273024969300041</v>
      </c>
      <c r="AK9" s="16">
        <v>0.36151397240891397</v>
      </c>
      <c r="AL9" s="16"/>
      <c r="AM9" s="16">
        <v>0.233644859813084</v>
      </c>
      <c r="AN9" s="16">
        <v>0.399361022364217</v>
      </c>
      <c r="AO9" s="16">
        <v>0.33628318584070799</v>
      </c>
      <c r="AP9" s="16">
        <v>0.227615062761506</v>
      </c>
      <c r="AQ9" s="16"/>
      <c r="AR9" s="16">
        <v>0.31383647798742098</v>
      </c>
      <c r="AS9" s="16">
        <v>0.32336956521739102</v>
      </c>
      <c r="AT9" s="16"/>
      <c r="AU9" s="16">
        <v>0.319358816276202</v>
      </c>
      <c r="AV9" s="16">
        <v>0.32069970845481</v>
      </c>
      <c r="AW9" s="16"/>
      <c r="AX9" s="16">
        <v>0.28386336866902201</v>
      </c>
      <c r="AY9" s="16">
        <v>0.32752770866319803</v>
      </c>
      <c r="AZ9" s="16"/>
      <c r="BA9" s="16">
        <v>0.35635359116022097</v>
      </c>
      <c r="BB9" s="16">
        <v>0.31784841075794601</v>
      </c>
      <c r="BC9" s="16"/>
      <c r="BD9" s="16">
        <v>0.31518324607329801</v>
      </c>
      <c r="BE9" s="16">
        <v>0.32166859791425301</v>
      </c>
      <c r="BF9" s="16"/>
      <c r="BG9" s="16">
        <v>0.31418918918918898</v>
      </c>
      <c r="BH9" s="16">
        <v>0.32086851628467999</v>
      </c>
      <c r="BI9" s="16"/>
      <c r="BJ9" s="16">
        <v>0.28846153846153799</v>
      </c>
      <c r="BK9" s="16">
        <v>0.32479552303056403</v>
      </c>
      <c r="BL9" s="16"/>
      <c r="BM9" s="16">
        <v>0.29367088607594899</v>
      </c>
      <c r="BN9" s="16">
        <v>0.32266666666666699</v>
      </c>
      <c r="BO9" s="16"/>
      <c r="BP9" s="16">
        <v>0.34105960264900698</v>
      </c>
      <c r="BQ9" s="16">
        <v>0.31783111873124698</v>
      </c>
    </row>
    <row r="10" spans="2:69" x14ac:dyDescent="0.25">
      <c r="B10" s="17" t="s">
        <v>166</v>
      </c>
      <c r="C10" s="16">
        <v>0.10948766603415599</v>
      </c>
      <c r="D10" s="16">
        <v>4.4642857142857102E-2</v>
      </c>
      <c r="E10" s="16">
        <v>7.4688796680497896E-2</v>
      </c>
      <c r="F10" s="16">
        <v>6.0371517027863801E-2</v>
      </c>
      <c r="G10" s="16">
        <v>9.7383720930232606E-2</v>
      </c>
      <c r="H10" s="16">
        <v>0.18361153262519</v>
      </c>
      <c r="I10" s="16">
        <v>0.11853720050441401</v>
      </c>
      <c r="J10" s="16">
        <v>0.10606060606060599</v>
      </c>
      <c r="K10" s="16">
        <v>7.5630252100840303E-2</v>
      </c>
      <c r="L10" s="16">
        <v>0.185840707964602</v>
      </c>
      <c r="M10" s="16"/>
      <c r="N10" s="16">
        <v>0.36265060240963898</v>
      </c>
      <c r="O10" s="16">
        <v>0.14761904761904801</v>
      </c>
      <c r="P10" s="16">
        <v>6.7289719626168198E-2</v>
      </c>
      <c r="Q10" s="16">
        <v>4.0510948905109499E-2</v>
      </c>
      <c r="R10" s="16"/>
      <c r="S10" s="16">
        <v>0.21863117870722401</v>
      </c>
      <c r="T10" s="16">
        <v>0.13157894736842099</v>
      </c>
      <c r="U10" s="16">
        <v>7.1120689655172403E-2</v>
      </c>
      <c r="V10" s="16">
        <v>0.17670286278381001</v>
      </c>
      <c r="W10" s="16">
        <v>5.3995680345572401E-2</v>
      </c>
      <c r="X10" s="16">
        <v>4.9514563106796097E-2</v>
      </c>
      <c r="Y10" s="16">
        <v>8.0597014925373106E-2</v>
      </c>
      <c r="Z10" s="16"/>
      <c r="AA10" s="16">
        <v>3.6948748510131101E-2</v>
      </c>
      <c r="AB10" s="16">
        <v>0.14337416481069001</v>
      </c>
      <c r="AC10" s="16"/>
      <c r="AD10" s="16">
        <v>0.132624113475177</v>
      </c>
      <c r="AE10" s="16">
        <v>0.10103626943005201</v>
      </c>
      <c r="AF10" s="16"/>
      <c r="AG10" s="16">
        <v>0.18418972332015801</v>
      </c>
      <c r="AH10" s="16">
        <v>4.0510948905109499E-2</v>
      </c>
      <c r="AI10" s="16"/>
      <c r="AJ10" s="16">
        <v>7.0814572247237001E-2</v>
      </c>
      <c r="AK10" s="16">
        <v>0.142907675981606</v>
      </c>
      <c r="AL10" s="16"/>
      <c r="AM10" s="16">
        <v>0.467289719626168</v>
      </c>
      <c r="AN10" s="16">
        <v>0.204472843450479</v>
      </c>
      <c r="AO10" s="16">
        <v>6.1946902654867297E-2</v>
      </c>
      <c r="AP10" s="16">
        <v>1.33891213389121E-2</v>
      </c>
      <c r="AQ10" s="16"/>
      <c r="AR10" s="16">
        <v>7.1698113207547196E-2</v>
      </c>
      <c r="AS10" s="16">
        <v>0.125815217391304</v>
      </c>
      <c r="AT10" s="16"/>
      <c r="AU10" s="16">
        <v>8.0147965474722596E-2</v>
      </c>
      <c r="AV10" s="16">
        <v>0.114823951558645</v>
      </c>
      <c r="AW10" s="16"/>
      <c r="AX10" s="16">
        <v>5.3003533568904602E-2</v>
      </c>
      <c r="AY10" s="16">
        <v>0.12033476589007</v>
      </c>
      <c r="AZ10" s="16"/>
      <c r="BA10" s="16">
        <v>9.11602209944751E-2</v>
      </c>
      <c r="BB10" s="16">
        <v>0.110839445802771</v>
      </c>
      <c r="BC10" s="16"/>
      <c r="BD10" s="16">
        <v>7.1204188481675396E-2</v>
      </c>
      <c r="BE10" s="16">
        <v>0.11796060254924701</v>
      </c>
      <c r="BF10" s="16"/>
      <c r="BG10" s="16">
        <v>4.3918918918918901E-2</v>
      </c>
      <c r="BH10" s="16">
        <v>0.113389626055489</v>
      </c>
      <c r="BI10" s="16"/>
      <c r="BJ10" s="16">
        <v>2.8846153846153799E-2</v>
      </c>
      <c r="BK10" s="16">
        <v>0.12031855359448999</v>
      </c>
      <c r="BL10" s="16"/>
      <c r="BM10" s="16">
        <v>7.3417721518987303E-2</v>
      </c>
      <c r="BN10" s="16">
        <v>0.112410256410256</v>
      </c>
      <c r="BO10" s="16"/>
      <c r="BP10" s="16">
        <v>6.29139072847682E-2</v>
      </c>
      <c r="BQ10" s="16">
        <v>0.11551650235748</v>
      </c>
    </row>
    <row r="11" spans="2:69" x14ac:dyDescent="0.25">
      <c r="B11" s="17" t="s">
        <v>68</v>
      </c>
      <c r="C11" s="18">
        <v>1.48007590132827E-2</v>
      </c>
      <c r="D11" s="18">
        <v>1.6369047619047599E-2</v>
      </c>
      <c r="E11" s="18">
        <v>8.29875518672199E-3</v>
      </c>
      <c r="F11" s="18">
        <v>6.1919504643962904E-3</v>
      </c>
      <c r="G11" s="18">
        <v>8.7209302325581394E-3</v>
      </c>
      <c r="H11" s="18">
        <v>2.80728376327769E-2</v>
      </c>
      <c r="I11" s="18">
        <v>8.8272383354350593E-3</v>
      </c>
      <c r="J11" s="18">
        <v>2.5252525252525301E-2</v>
      </c>
      <c r="K11" s="18">
        <v>8.4033613445378096E-3</v>
      </c>
      <c r="L11" s="18">
        <v>8.8495575221238902E-3</v>
      </c>
      <c r="M11" s="18"/>
      <c r="N11" s="18">
        <v>2.5301204819277098E-2</v>
      </c>
      <c r="O11" s="18">
        <v>2.06349206349206E-2</v>
      </c>
      <c r="P11" s="18">
        <v>1.6822429906542102E-2</v>
      </c>
      <c r="Q11" s="18">
        <v>9.4890510948905105E-3</v>
      </c>
      <c r="R11" s="18"/>
      <c r="S11" s="18">
        <v>1.7110266159695801E-2</v>
      </c>
      <c r="T11" s="18">
        <v>2.3923444976076602E-3</v>
      </c>
      <c r="U11" s="18">
        <v>6.4655172413793103E-3</v>
      </c>
      <c r="V11" s="18">
        <v>1.6781836130306E-2</v>
      </c>
      <c r="W11" s="18">
        <v>4.3196544276457903E-3</v>
      </c>
      <c r="X11" s="18">
        <v>7.7669902912621399E-3</v>
      </c>
      <c r="Y11" s="18">
        <v>1.7910447761194E-2</v>
      </c>
      <c r="Z11" s="18"/>
      <c r="AA11" s="18">
        <v>5.3635280095351602E-3</v>
      </c>
      <c r="AB11" s="18">
        <v>1.9209354120267301E-2</v>
      </c>
      <c r="AC11" s="18"/>
      <c r="AD11" s="18">
        <v>1.8439716312056698E-2</v>
      </c>
      <c r="AE11" s="18">
        <v>1.34715025906736E-2</v>
      </c>
      <c r="AF11" s="18"/>
      <c r="AG11" s="18">
        <v>2.05533596837945E-2</v>
      </c>
      <c r="AH11" s="18">
        <v>9.4890510948905105E-3</v>
      </c>
      <c r="AI11" s="18"/>
      <c r="AJ11" s="18">
        <v>8.5959885386819503E-3</v>
      </c>
      <c r="AK11" s="18">
        <v>2.0162716660771102E-2</v>
      </c>
      <c r="AL11" s="18"/>
      <c r="AM11" s="18">
        <v>7.4766355140186896E-2</v>
      </c>
      <c r="AN11" s="18">
        <v>1.91693290734824E-2</v>
      </c>
      <c r="AO11" s="18">
        <v>9.6540627514078801E-3</v>
      </c>
      <c r="AP11" s="18">
        <v>4.1841004184100397E-3</v>
      </c>
      <c r="AQ11" s="18"/>
      <c r="AR11" s="18">
        <v>1.06918238993711E-2</v>
      </c>
      <c r="AS11" s="18">
        <v>1.6576086956521699E-2</v>
      </c>
      <c r="AT11" s="18"/>
      <c r="AU11" s="18">
        <v>1.6029593094944498E-2</v>
      </c>
      <c r="AV11" s="18">
        <v>1.45772594752187E-2</v>
      </c>
      <c r="AW11" s="18"/>
      <c r="AX11" s="18">
        <v>9.4228504122496996E-3</v>
      </c>
      <c r="AY11" s="18">
        <v>1.5833521827640799E-2</v>
      </c>
      <c r="AZ11" s="18"/>
      <c r="BA11" s="18">
        <v>1.38121546961326E-2</v>
      </c>
      <c r="BB11" s="18">
        <v>1.4873675631621799E-2</v>
      </c>
      <c r="BC11" s="18"/>
      <c r="BD11" s="18">
        <v>1.04712041884817E-2</v>
      </c>
      <c r="BE11" s="18">
        <v>1.5758980301274601E-2</v>
      </c>
      <c r="BF11" s="18"/>
      <c r="BG11" s="18">
        <v>1.0135135135135099E-2</v>
      </c>
      <c r="BH11" s="18">
        <v>1.50784077201448E-2</v>
      </c>
      <c r="BI11" s="18"/>
      <c r="BJ11" s="18">
        <v>6.41025641025641E-3</v>
      </c>
      <c r="BK11" s="18">
        <v>1.5927679724494201E-2</v>
      </c>
      <c r="BL11" s="18"/>
      <c r="BM11" s="18">
        <v>1.0126582278481001E-2</v>
      </c>
      <c r="BN11" s="18">
        <v>1.51794871794872E-2</v>
      </c>
      <c r="BO11" s="18"/>
      <c r="BP11" s="18">
        <v>1.6556291390728501E-3</v>
      </c>
      <c r="BQ11" s="18">
        <v>1.6502357479639899E-2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Q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180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174</v>
      </c>
      <c r="C8" s="16">
        <v>0.63415559772296004</v>
      </c>
      <c r="D8" s="16">
        <v>0.70833333333333304</v>
      </c>
      <c r="E8" s="16">
        <v>0.73858921161825697</v>
      </c>
      <c r="F8" s="16">
        <v>0.74922600619195001</v>
      </c>
      <c r="G8" s="16">
        <v>0.51598837209302295</v>
      </c>
      <c r="H8" s="16">
        <v>0.59863429438543203</v>
      </c>
      <c r="I8" s="16">
        <v>0.60655737704918</v>
      </c>
      <c r="J8" s="16">
        <v>0.47474747474747497</v>
      </c>
      <c r="K8" s="16">
        <v>0.56302521008403394</v>
      </c>
      <c r="L8" s="16">
        <v>0.54867256637168105</v>
      </c>
      <c r="M8" s="16"/>
      <c r="N8" s="16">
        <v>0.60361445783132495</v>
      </c>
      <c r="O8" s="16">
        <v>0.59047619047619004</v>
      </c>
      <c r="P8" s="16">
        <v>0.62429906542056102</v>
      </c>
      <c r="Q8" s="16">
        <v>0.65729927007299305</v>
      </c>
      <c r="R8" s="16"/>
      <c r="S8" s="16">
        <v>0.61406844106463898</v>
      </c>
      <c r="T8" s="16">
        <v>0.59569377990430605</v>
      </c>
      <c r="U8" s="16">
        <v>0.65732758620689702</v>
      </c>
      <c r="V8" s="16">
        <v>0.61204343534057304</v>
      </c>
      <c r="W8" s="16">
        <v>0.67818574514038898</v>
      </c>
      <c r="X8" s="16">
        <v>0.66699029126213605</v>
      </c>
      <c r="Y8" s="16">
        <v>0.64179104477611904</v>
      </c>
      <c r="Z8" s="16"/>
      <c r="AA8" s="16">
        <v>0.69427890345649601</v>
      </c>
      <c r="AB8" s="16">
        <v>0.60606904231625802</v>
      </c>
      <c r="AC8" s="16"/>
      <c r="AD8" s="16">
        <v>0.60212765957446801</v>
      </c>
      <c r="AE8" s="16">
        <v>0.64585492227979302</v>
      </c>
      <c r="AF8" s="16"/>
      <c r="AG8" s="16">
        <v>0.60909090909090902</v>
      </c>
      <c r="AH8" s="16">
        <v>0.65729927007299305</v>
      </c>
      <c r="AI8" s="16"/>
      <c r="AJ8" s="16">
        <v>0.66393778141629101</v>
      </c>
      <c r="AK8" s="16">
        <v>0.60841881853555002</v>
      </c>
      <c r="AL8" s="16"/>
      <c r="AM8" s="16">
        <v>0.48598130841121501</v>
      </c>
      <c r="AN8" s="16">
        <v>0.55990415335463295</v>
      </c>
      <c r="AO8" s="16">
        <v>0.65607401448109404</v>
      </c>
      <c r="AP8" s="16">
        <v>0.70460251046025102</v>
      </c>
      <c r="AQ8" s="16"/>
      <c r="AR8" s="16">
        <v>0.67861635220125804</v>
      </c>
      <c r="AS8" s="16">
        <v>0.61494565217391295</v>
      </c>
      <c r="AT8" s="16"/>
      <c r="AU8" s="16">
        <v>0.62268803945745999</v>
      </c>
      <c r="AV8" s="16">
        <v>0.63624130971069703</v>
      </c>
      <c r="AW8" s="16"/>
      <c r="AX8" s="16">
        <v>0.67491166077738496</v>
      </c>
      <c r="AY8" s="16">
        <v>0.62632888486767702</v>
      </c>
      <c r="AZ8" s="16"/>
      <c r="BA8" s="16">
        <v>0.60773480662983403</v>
      </c>
      <c r="BB8" s="16">
        <v>0.63610431947840296</v>
      </c>
      <c r="BC8" s="16"/>
      <c r="BD8" s="16">
        <v>0.61884816753926697</v>
      </c>
      <c r="BE8" s="16">
        <v>0.63754345307068405</v>
      </c>
      <c r="BF8" s="16"/>
      <c r="BG8" s="16">
        <v>0.61486486486486502</v>
      </c>
      <c r="BH8" s="16">
        <v>0.63530357860876596</v>
      </c>
      <c r="BI8" s="16"/>
      <c r="BJ8" s="16">
        <v>0.66666666666666696</v>
      </c>
      <c r="BK8" s="16">
        <v>0.62978906586310801</v>
      </c>
      <c r="BL8" s="16"/>
      <c r="BM8" s="16">
        <v>0.66329113924050598</v>
      </c>
      <c r="BN8" s="16">
        <v>0.63179487179487204</v>
      </c>
      <c r="BO8" s="16"/>
      <c r="BP8" s="16">
        <v>0.66887417218542999</v>
      </c>
      <c r="BQ8" s="16">
        <v>0.62966138019717099</v>
      </c>
    </row>
    <row r="9" spans="2:69" ht="30" x14ac:dyDescent="0.25">
      <c r="B9" s="17" t="s">
        <v>175</v>
      </c>
      <c r="C9" s="16">
        <v>0.47001897533206799</v>
      </c>
      <c r="D9" s="16">
        <v>0.49851190476190499</v>
      </c>
      <c r="E9" s="16">
        <v>0.66666666666666696</v>
      </c>
      <c r="F9" s="16">
        <v>0.50154798761609898</v>
      </c>
      <c r="G9" s="16">
        <v>0.43168604651162801</v>
      </c>
      <c r="H9" s="16">
        <v>0.372534142640364</v>
      </c>
      <c r="I9" s="16">
        <v>0.49810844892812101</v>
      </c>
      <c r="J9" s="16">
        <v>0.27272727272727298</v>
      </c>
      <c r="K9" s="16">
        <v>0.44537815126050401</v>
      </c>
      <c r="L9" s="16">
        <v>0.40707964601769903</v>
      </c>
      <c r="M9" s="16"/>
      <c r="N9" s="16">
        <v>0.38433734939759001</v>
      </c>
      <c r="O9" s="16">
        <v>0.43492063492063499</v>
      </c>
      <c r="P9" s="16">
        <v>0.42616822429906498</v>
      </c>
      <c r="Q9" s="16">
        <v>0.52116788321167895</v>
      </c>
      <c r="R9" s="16"/>
      <c r="S9" s="16">
        <v>0.40304182509505698</v>
      </c>
      <c r="T9" s="16">
        <v>0.44258373205741602</v>
      </c>
      <c r="U9" s="16">
        <v>0.49137931034482801</v>
      </c>
      <c r="V9" s="16">
        <v>0.42941757156959498</v>
      </c>
      <c r="W9" s="16">
        <v>0.50647948164146905</v>
      </c>
      <c r="X9" s="16">
        <v>0.53398058252427205</v>
      </c>
      <c r="Y9" s="16">
        <v>0.50149253731343302</v>
      </c>
      <c r="Z9" s="16"/>
      <c r="AA9" s="16">
        <v>0.54648390941597103</v>
      </c>
      <c r="AB9" s="16">
        <v>0.43429844097995501</v>
      </c>
      <c r="AC9" s="16"/>
      <c r="AD9" s="16">
        <v>0.44397163120567401</v>
      </c>
      <c r="AE9" s="16">
        <v>0.47953367875647701</v>
      </c>
      <c r="AF9" s="16"/>
      <c r="AG9" s="16">
        <v>0.41462450592885403</v>
      </c>
      <c r="AH9" s="16">
        <v>0.52116788321167895</v>
      </c>
      <c r="AI9" s="16"/>
      <c r="AJ9" s="16">
        <v>0.51002865329512903</v>
      </c>
      <c r="AK9" s="16">
        <v>0.43544393349840799</v>
      </c>
      <c r="AL9" s="16"/>
      <c r="AM9" s="16">
        <v>0.31775700934579398</v>
      </c>
      <c r="AN9" s="16">
        <v>0.400958466453674</v>
      </c>
      <c r="AO9" s="16">
        <v>0.47948511665325799</v>
      </c>
      <c r="AP9" s="16">
        <v>0.55983263598326405</v>
      </c>
      <c r="AQ9" s="16"/>
      <c r="AR9" s="16">
        <v>0.52075471698113196</v>
      </c>
      <c r="AS9" s="16">
        <v>0.44809782608695697</v>
      </c>
      <c r="AT9" s="16"/>
      <c r="AU9" s="16">
        <v>0.47842170160295899</v>
      </c>
      <c r="AV9" s="16">
        <v>0.46849069298048901</v>
      </c>
      <c r="AW9" s="16"/>
      <c r="AX9" s="16">
        <v>0.53592461719670204</v>
      </c>
      <c r="AY9" s="16">
        <v>0.45736258764985299</v>
      </c>
      <c r="AZ9" s="16"/>
      <c r="BA9" s="16">
        <v>0.48342541436464098</v>
      </c>
      <c r="BB9" s="16">
        <v>0.469030154849226</v>
      </c>
      <c r="BC9" s="16"/>
      <c r="BD9" s="16">
        <v>0.43664921465968598</v>
      </c>
      <c r="BE9" s="16">
        <v>0.47740440324449601</v>
      </c>
      <c r="BF9" s="16"/>
      <c r="BG9" s="16">
        <v>0.47635135135135098</v>
      </c>
      <c r="BH9" s="16">
        <v>0.46964213912344199</v>
      </c>
      <c r="BI9" s="16"/>
      <c r="BJ9" s="16">
        <v>0.53525641025641002</v>
      </c>
      <c r="BK9" s="16">
        <v>0.46125699526474401</v>
      </c>
      <c r="BL9" s="16"/>
      <c r="BM9" s="16">
        <v>0.52405063291139198</v>
      </c>
      <c r="BN9" s="16">
        <v>0.465641025641026</v>
      </c>
      <c r="BO9" s="16"/>
      <c r="BP9" s="16">
        <v>0.47516556291390699</v>
      </c>
      <c r="BQ9" s="16">
        <v>0.469352764680669</v>
      </c>
    </row>
    <row r="10" spans="2:69" x14ac:dyDescent="0.25">
      <c r="B10" s="17" t="s">
        <v>176</v>
      </c>
      <c r="C10" s="16">
        <v>0.42618595825426903</v>
      </c>
      <c r="D10" s="16">
        <v>0.27529761904761901</v>
      </c>
      <c r="E10" s="16">
        <v>0.32641770401106501</v>
      </c>
      <c r="F10" s="16">
        <v>0.359133126934985</v>
      </c>
      <c r="G10" s="16">
        <v>0.331395348837209</v>
      </c>
      <c r="H10" s="16">
        <v>0.67526555386949905</v>
      </c>
      <c r="I10" s="16">
        <v>0.36696090794451502</v>
      </c>
      <c r="J10" s="16">
        <v>0.45959595959596</v>
      </c>
      <c r="K10" s="16">
        <v>0.42016806722689098</v>
      </c>
      <c r="L10" s="16">
        <v>0.38053097345132703</v>
      </c>
      <c r="M10" s="16"/>
      <c r="N10" s="16">
        <v>0.46265060240963901</v>
      </c>
      <c r="O10" s="16">
        <v>0.42698412698412702</v>
      </c>
      <c r="P10" s="16">
        <v>0.45700934579439301</v>
      </c>
      <c r="Q10" s="16">
        <v>0.40291970802919702</v>
      </c>
      <c r="R10" s="16"/>
      <c r="S10" s="16">
        <v>0.43916349809885902</v>
      </c>
      <c r="T10" s="16">
        <v>0.44976076555023897</v>
      </c>
      <c r="U10" s="16">
        <v>0.43534482758620702</v>
      </c>
      <c r="V10" s="16">
        <v>0.43336623889437298</v>
      </c>
      <c r="W10" s="16">
        <v>0.40172786177105801</v>
      </c>
      <c r="X10" s="16">
        <v>0.42621359223300997</v>
      </c>
      <c r="Y10" s="16">
        <v>0.43283582089552203</v>
      </c>
      <c r="Z10" s="16"/>
      <c r="AA10" s="16">
        <v>0.38438617401668701</v>
      </c>
      <c r="AB10" s="16">
        <v>0.44571269487750598</v>
      </c>
      <c r="AC10" s="16"/>
      <c r="AD10" s="16">
        <v>0.44539007092198601</v>
      </c>
      <c r="AE10" s="16">
        <v>0.41917098445595902</v>
      </c>
      <c r="AF10" s="16"/>
      <c r="AG10" s="16">
        <v>0.451383399209486</v>
      </c>
      <c r="AH10" s="16">
        <v>0.40291970802919702</v>
      </c>
      <c r="AI10" s="16"/>
      <c r="AJ10" s="16">
        <v>0.43839541547277899</v>
      </c>
      <c r="AK10" s="16">
        <v>0.41563494870887902</v>
      </c>
      <c r="AL10" s="16"/>
      <c r="AM10" s="16">
        <v>0.451713395638629</v>
      </c>
      <c r="AN10" s="16">
        <v>0.42012779552715701</v>
      </c>
      <c r="AO10" s="16">
        <v>0.425583266291231</v>
      </c>
      <c r="AP10" s="16">
        <v>0.42761506276150602</v>
      </c>
      <c r="AQ10" s="16"/>
      <c r="AR10" s="16">
        <v>0.40062893081760997</v>
      </c>
      <c r="AS10" s="16">
        <v>0.43722826086956501</v>
      </c>
      <c r="AT10" s="16"/>
      <c r="AU10" s="16">
        <v>0.45129469790382198</v>
      </c>
      <c r="AV10" s="16">
        <v>0.42161919712940099</v>
      </c>
      <c r="AW10" s="16"/>
      <c r="AX10" s="16">
        <v>0.399293286219081</v>
      </c>
      <c r="AY10" s="16">
        <v>0.43135037321872899</v>
      </c>
      <c r="AZ10" s="16"/>
      <c r="BA10" s="16">
        <v>0.37845303867403302</v>
      </c>
      <c r="BB10" s="16">
        <v>0.42970660146699302</v>
      </c>
      <c r="BC10" s="16"/>
      <c r="BD10" s="16">
        <v>0.48272251308900499</v>
      </c>
      <c r="BE10" s="16">
        <v>0.41367323290845898</v>
      </c>
      <c r="BF10" s="16"/>
      <c r="BG10" s="16">
        <v>0.50675675675675702</v>
      </c>
      <c r="BH10" s="16">
        <v>0.42139123441897902</v>
      </c>
      <c r="BI10" s="16"/>
      <c r="BJ10" s="16">
        <v>0.41185897435897401</v>
      </c>
      <c r="BK10" s="16">
        <v>0.42811020232458002</v>
      </c>
      <c r="BL10" s="16"/>
      <c r="BM10" s="16">
        <v>0.40506329113924</v>
      </c>
      <c r="BN10" s="16">
        <v>0.42789743589743601</v>
      </c>
      <c r="BO10" s="16"/>
      <c r="BP10" s="16">
        <v>0.37582781456953601</v>
      </c>
      <c r="BQ10" s="16">
        <v>0.43270467209601399</v>
      </c>
    </row>
    <row r="11" spans="2:69" x14ac:dyDescent="0.25">
      <c r="B11" s="17" t="s">
        <v>177</v>
      </c>
      <c r="C11" s="16">
        <v>0.28671726755218202</v>
      </c>
      <c r="D11" s="16">
        <v>0.25148809523809501</v>
      </c>
      <c r="E11" s="16">
        <v>0.25864453665283499</v>
      </c>
      <c r="F11" s="16">
        <v>0.26470588235294101</v>
      </c>
      <c r="G11" s="16">
        <v>0.30377906976744201</v>
      </c>
      <c r="H11" s="16">
        <v>0.31411229135053098</v>
      </c>
      <c r="I11" s="16">
        <v>0.28121059268600301</v>
      </c>
      <c r="J11" s="16">
        <v>0.33333333333333298</v>
      </c>
      <c r="K11" s="16">
        <v>0.38655462184874001</v>
      </c>
      <c r="L11" s="16">
        <v>0.23008849557522101</v>
      </c>
      <c r="M11" s="16"/>
      <c r="N11" s="16">
        <v>0.260240963855422</v>
      </c>
      <c r="O11" s="16">
        <v>0.266666666666667</v>
      </c>
      <c r="P11" s="16">
        <v>0.27289719626168202</v>
      </c>
      <c r="Q11" s="16">
        <v>0.30474452554744502</v>
      </c>
      <c r="R11" s="16"/>
      <c r="S11" s="16">
        <v>0.288973384030418</v>
      </c>
      <c r="T11" s="16">
        <v>0.28947368421052599</v>
      </c>
      <c r="U11" s="16">
        <v>0.28448275862069</v>
      </c>
      <c r="V11" s="16">
        <v>0.26357354392892401</v>
      </c>
      <c r="W11" s="16">
        <v>0.279697624190065</v>
      </c>
      <c r="X11" s="16">
        <v>0.29417475728155301</v>
      </c>
      <c r="Y11" s="16">
        <v>0.33731343283582099</v>
      </c>
      <c r="Z11" s="16"/>
      <c r="AA11" s="16">
        <v>0.29678188319427901</v>
      </c>
      <c r="AB11" s="16">
        <v>0.28201559020044498</v>
      </c>
      <c r="AC11" s="16"/>
      <c r="AD11" s="16">
        <v>0.28936170212765999</v>
      </c>
      <c r="AE11" s="16">
        <v>0.285751295336788</v>
      </c>
      <c r="AF11" s="16"/>
      <c r="AG11" s="16">
        <v>0.26719367588932802</v>
      </c>
      <c r="AH11" s="16">
        <v>0.30474452554744502</v>
      </c>
      <c r="AI11" s="16"/>
      <c r="AJ11" s="16">
        <v>0.28243962341383499</v>
      </c>
      <c r="AK11" s="16">
        <v>0.29041386628935301</v>
      </c>
      <c r="AL11" s="16"/>
      <c r="AM11" s="16">
        <v>0.22429906542056099</v>
      </c>
      <c r="AN11" s="16">
        <v>0.28115015974440899</v>
      </c>
      <c r="AO11" s="16">
        <v>0.29485116653258198</v>
      </c>
      <c r="AP11" s="16">
        <v>0.29372384937238499</v>
      </c>
      <c r="AQ11" s="16"/>
      <c r="AR11" s="16">
        <v>0.28364779874213802</v>
      </c>
      <c r="AS11" s="16">
        <v>0.28804347826087001</v>
      </c>
      <c r="AT11" s="16"/>
      <c r="AU11" s="16">
        <v>0.318125770653514</v>
      </c>
      <c r="AV11" s="16">
        <v>0.28100470957613799</v>
      </c>
      <c r="AW11" s="16"/>
      <c r="AX11" s="16">
        <v>0.296819787985866</v>
      </c>
      <c r="AY11" s="16">
        <v>0.28477719972856802</v>
      </c>
      <c r="AZ11" s="16"/>
      <c r="BA11" s="16">
        <v>0.33425414364640899</v>
      </c>
      <c r="BB11" s="16">
        <v>0.28321108394458</v>
      </c>
      <c r="BC11" s="16"/>
      <c r="BD11" s="16">
        <v>0.31204188481675399</v>
      </c>
      <c r="BE11" s="16">
        <v>0.28111239860950199</v>
      </c>
      <c r="BF11" s="16"/>
      <c r="BG11" s="16">
        <v>0.38851351351351299</v>
      </c>
      <c r="BH11" s="16">
        <v>0.28065942903096103</v>
      </c>
      <c r="BI11" s="16"/>
      <c r="BJ11" s="16">
        <v>0.32852564102564102</v>
      </c>
      <c r="BK11" s="16">
        <v>0.28110202324580302</v>
      </c>
      <c r="BL11" s="16"/>
      <c r="BM11" s="16">
        <v>0.33164556962025299</v>
      </c>
      <c r="BN11" s="16">
        <v>0.283076923076923</v>
      </c>
      <c r="BO11" s="16"/>
      <c r="BP11" s="16">
        <v>0.278145695364238</v>
      </c>
      <c r="BQ11" s="16">
        <v>0.28782683240462897</v>
      </c>
    </row>
    <row r="12" spans="2:69" x14ac:dyDescent="0.25">
      <c r="B12" s="17" t="s">
        <v>178</v>
      </c>
      <c r="C12" s="16">
        <v>0.28235294117647097</v>
      </c>
      <c r="D12" s="16">
        <v>0.31696428571428598</v>
      </c>
      <c r="E12" s="16">
        <v>0.29460580912863099</v>
      </c>
      <c r="F12" s="16">
        <v>0.30650154798761597</v>
      </c>
      <c r="G12" s="16">
        <v>0.248546511627907</v>
      </c>
      <c r="H12" s="16">
        <v>0.27693474962063702</v>
      </c>
      <c r="I12" s="16">
        <v>0.23581336696090799</v>
      </c>
      <c r="J12" s="16">
        <v>0.36868686868686901</v>
      </c>
      <c r="K12" s="16">
        <v>0.28571428571428598</v>
      </c>
      <c r="L12" s="16">
        <v>0.30088495575221202</v>
      </c>
      <c r="M12" s="16"/>
      <c r="N12" s="16">
        <v>0.30120481927710802</v>
      </c>
      <c r="O12" s="16">
        <v>0.28253968253968298</v>
      </c>
      <c r="P12" s="16">
        <v>0.27663551401869202</v>
      </c>
      <c r="Q12" s="16">
        <v>0.27883211678832098</v>
      </c>
      <c r="R12" s="16"/>
      <c r="S12" s="16">
        <v>0.317490494296578</v>
      </c>
      <c r="T12" s="16">
        <v>0.25598086124401898</v>
      </c>
      <c r="U12" s="16">
        <v>0.26508620689655199</v>
      </c>
      <c r="V12" s="16">
        <v>0.25962487660414602</v>
      </c>
      <c r="W12" s="16">
        <v>0.28077753779697601</v>
      </c>
      <c r="X12" s="16">
        <v>0.29902912621359201</v>
      </c>
      <c r="Y12" s="16">
        <v>0.29402985074626897</v>
      </c>
      <c r="Z12" s="16"/>
      <c r="AA12" s="16">
        <v>0.30333730631704398</v>
      </c>
      <c r="AB12" s="16">
        <v>0.27255011135857499</v>
      </c>
      <c r="AC12" s="16"/>
      <c r="AD12" s="16">
        <v>0.33333333333333298</v>
      </c>
      <c r="AE12" s="16">
        <v>0.263730569948187</v>
      </c>
      <c r="AF12" s="16"/>
      <c r="AG12" s="16">
        <v>0.28616600790513802</v>
      </c>
      <c r="AH12" s="16">
        <v>0.27883211678832098</v>
      </c>
      <c r="AI12" s="16"/>
      <c r="AJ12" s="16">
        <v>0.273024969300041</v>
      </c>
      <c r="AK12" s="16">
        <v>0.29041386628935301</v>
      </c>
      <c r="AL12" s="16"/>
      <c r="AM12" s="16">
        <v>0.27725856697819301</v>
      </c>
      <c r="AN12" s="16">
        <v>0.30910543130990398</v>
      </c>
      <c r="AO12" s="16">
        <v>0.27916331456154497</v>
      </c>
      <c r="AP12" s="16">
        <v>0.26359832635983299</v>
      </c>
      <c r="AQ12" s="16"/>
      <c r="AR12" s="16">
        <v>0.286792452830189</v>
      </c>
      <c r="AS12" s="16">
        <v>0.28043478260869598</v>
      </c>
      <c r="AT12" s="16"/>
      <c r="AU12" s="16">
        <v>0.342786683107275</v>
      </c>
      <c r="AV12" s="16">
        <v>0.271361291769455</v>
      </c>
      <c r="AW12" s="16"/>
      <c r="AX12" s="16">
        <v>0.28739693757361601</v>
      </c>
      <c r="AY12" s="16">
        <v>0.28138430219407401</v>
      </c>
      <c r="AZ12" s="16"/>
      <c r="BA12" s="16">
        <v>0.33425414364640899</v>
      </c>
      <c r="BB12" s="16">
        <v>0.27852485737571298</v>
      </c>
      <c r="BC12" s="16"/>
      <c r="BD12" s="16">
        <v>0.269109947643979</v>
      </c>
      <c r="BE12" s="16">
        <v>0.28528389339513299</v>
      </c>
      <c r="BF12" s="16"/>
      <c r="BG12" s="16">
        <v>0.28378378378378399</v>
      </c>
      <c r="BH12" s="16">
        <v>0.28226779252111001</v>
      </c>
      <c r="BI12" s="16"/>
      <c r="BJ12" s="16">
        <v>0.29166666666666702</v>
      </c>
      <c r="BK12" s="16">
        <v>0.28110202324580302</v>
      </c>
      <c r="BL12" s="16"/>
      <c r="BM12" s="16">
        <v>0.35189873417721501</v>
      </c>
      <c r="BN12" s="16">
        <v>0.27671794871794902</v>
      </c>
      <c r="BO12" s="16"/>
      <c r="BP12" s="16">
        <v>0.306291390728477</v>
      </c>
      <c r="BQ12" s="16">
        <v>0.27925417916845302</v>
      </c>
    </row>
    <row r="13" spans="2:69" ht="30" x14ac:dyDescent="0.25">
      <c r="B13" s="17" t="s">
        <v>179</v>
      </c>
      <c r="C13" s="16">
        <v>0.166034155597723</v>
      </c>
      <c r="D13" s="16">
        <v>0.14285714285714299</v>
      </c>
      <c r="E13" s="16">
        <v>0.14799446749654199</v>
      </c>
      <c r="F13" s="16">
        <v>0.19659442724458201</v>
      </c>
      <c r="G13" s="16">
        <v>0.24273255813953501</v>
      </c>
      <c r="H13" s="16">
        <v>0.1350531107739</v>
      </c>
      <c r="I13" s="16">
        <v>0.151324085750315</v>
      </c>
      <c r="J13" s="16">
        <v>0.23232323232323199</v>
      </c>
      <c r="K13" s="16">
        <v>0.22689075630252101</v>
      </c>
      <c r="L13" s="16">
        <v>6.1946902654867297E-2</v>
      </c>
      <c r="M13" s="16"/>
      <c r="N13" s="16">
        <v>8.1927710843373497E-2</v>
      </c>
      <c r="O13" s="16">
        <v>0.13015873015873</v>
      </c>
      <c r="P13" s="16">
        <v>0.17102803738317801</v>
      </c>
      <c r="Q13" s="16">
        <v>0.197810218978102</v>
      </c>
      <c r="R13" s="16"/>
      <c r="S13" s="16">
        <v>0.12547528517110301</v>
      </c>
      <c r="T13" s="16">
        <v>0.191387559808612</v>
      </c>
      <c r="U13" s="16">
        <v>0.21336206896551699</v>
      </c>
      <c r="V13" s="16">
        <v>0.126357354392892</v>
      </c>
      <c r="W13" s="16">
        <v>0.180345572354212</v>
      </c>
      <c r="X13" s="16">
        <v>0.187378640776699</v>
      </c>
      <c r="Y13" s="16">
        <v>0.192537313432836</v>
      </c>
      <c r="Z13" s="16"/>
      <c r="AA13" s="16">
        <v>0.215733015494636</v>
      </c>
      <c r="AB13" s="16">
        <v>0.14281737193763899</v>
      </c>
      <c r="AC13" s="16"/>
      <c r="AD13" s="16">
        <v>0.15106382978723401</v>
      </c>
      <c r="AE13" s="16">
        <v>0.17150259067357501</v>
      </c>
      <c r="AF13" s="16"/>
      <c r="AG13" s="16">
        <v>0.13162055335968401</v>
      </c>
      <c r="AH13" s="16">
        <v>0.197810218978102</v>
      </c>
      <c r="AI13" s="16"/>
      <c r="AJ13" s="16">
        <v>0.18870241506344701</v>
      </c>
      <c r="AK13" s="16">
        <v>0.146444994694022</v>
      </c>
      <c r="AL13" s="16"/>
      <c r="AM13" s="16">
        <v>7.7881619937694699E-2</v>
      </c>
      <c r="AN13" s="16">
        <v>0.146166134185304</v>
      </c>
      <c r="AO13" s="16">
        <v>0.164521319388576</v>
      </c>
      <c r="AP13" s="16">
        <v>0.213389121338912</v>
      </c>
      <c r="AQ13" s="16"/>
      <c r="AR13" s="16">
        <v>0.19308176100628899</v>
      </c>
      <c r="AS13" s="16">
        <v>0.15434782608695699</v>
      </c>
      <c r="AT13" s="16"/>
      <c r="AU13" s="16">
        <v>0.18495684340320601</v>
      </c>
      <c r="AV13" s="16">
        <v>0.16259250953128501</v>
      </c>
      <c r="AW13" s="16"/>
      <c r="AX13" s="16">
        <v>0.207302709069494</v>
      </c>
      <c r="AY13" s="16">
        <v>0.15810902510744199</v>
      </c>
      <c r="AZ13" s="16"/>
      <c r="BA13" s="16">
        <v>0.207182320441989</v>
      </c>
      <c r="BB13" s="16">
        <v>0.16299918500407501</v>
      </c>
      <c r="BC13" s="16"/>
      <c r="BD13" s="16">
        <v>0.203141361256545</v>
      </c>
      <c r="BE13" s="16">
        <v>0.15782155272305901</v>
      </c>
      <c r="BF13" s="16"/>
      <c r="BG13" s="16">
        <v>0.24662162162162199</v>
      </c>
      <c r="BH13" s="16">
        <v>0.16123843988741501</v>
      </c>
      <c r="BI13" s="16"/>
      <c r="BJ13" s="16">
        <v>0.24519230769230799</v>
      </c>
      <c r="BK13" s="16">
        <v>0.15540249677141599</v>
      </c>
      <c r="BL13" s="16"/>
      <c r="BM13" s="16">
        <v>0.24303797468354399</v>
      </c>
      <c r="BN13" s="16">
        <v>0.15979487179487201</v>
      </c>
      <c r="BO13" s="16"/>
      <c r="BP13" s="16">
        <v>0.175496688741722</v>
      </c>
      <c r="BQ13" s="16">
        <v>0.16480925846549499</v>
      </c>
    </row>
    <row r="14" spans="2:69" x14ac:dyDescent="0.25">
      <c r="B14" s="17" t="s">
        <v>105</v>
      </c>
      <c r="C14" s="18">
        <v>5.1423149905123297E-2</v>
      </c>
      <c r="D14" s="18">
        <v>3.5714285714285698E-2</v>
      </c>
      <c r="E14" s="18">
        <v>2.0746887966804999E-2</v>
      </c>
      <c r="F14" s="18">
        <v>3.2507739938080503E-2</v>
      </c>
      <c r="G14" s="18">
        <v>9.3023255813953501E-2</v>
      </c>
      <c r="H14" s="18">
        <v>4.5523520485584203E-2</v>
      </c>
      <c r="I14" s="18">
        <v>6.9356872635561201E-2</v>
      </c>
      <c r="J14" s="18">
        <v>5.5555555555555601E-2</v>
      </c>
      <c r="K14" s="18">
        <v>4.20168067226891E-2</v>
      </c>
      <c r="L14" s="18">
        <v>0.14159292035398199</v>
      </c>
      <c r="M14" s="18"/>
      <c r="N14" s="18">
        <v>8.1927710843373497E-2</v>
      </c>
      <c r="O14" s="18">
        <v>7.3015873015873006E-2</v>
      </c>
      <c r="P14" s="18">
        <v>5.1401869158878503E-2</v>
      </c>
      <c r="Q14" s="18">
        <v>3.7226277372262799E-2</v>
      </c>
      <c r="R14" s="18"/>
      <c r="S14" s="18">
        <v>7.0342205323193893E-2</v>
      </c>
      <c r="T14" s="18">
        <v>6.6985645933014398E-2</v>
      </c>
      <c r="U14" s="18">
        <v>3.4482758620689703E-2</v>
      </c>
      <c r="V14" s="18">
        <v>6.3178677196446195E-2</v>
      </c>
      <c r="W14" s="18">
        <v>3.77969762419006E-2</v>
      </c>
      <c r="X14" s="18">
        <v>2.6213592233009699E-2</v>
      </c>
      <c r="Y14" s="18">
        <v>3.5820895522388103E-2</v>
      </c>
      <c r="Z14" s="18"/>
      <c r="AA14" s="18">
        <v>2.9797377830750899E-2</v>
      </c>
      <c r="AB14" s="18">
        <v>6.1525612472160401E-2</v>
      </c>
      <c r="AC14" s="18"/>
      <c r="AD14" s="18">
        <v>4.9645390070922002E-2</v>
      </c>
      <c r="AE14" s="18">
        <v>5.2072538860103601E-2</v>
      </c>
      <c r="AF14" s="18"/>
      <c r="AG14" s="18">
        <v>6.6798418972332005E-2</v>
      </c>
      <c r="AH14" s="18">
        <v>3.7226277372262799E-2</v>
      </c>
      <c r="AI14" s="18"/>
      <c r="AJ14" s="18">
        <v>3.8067949242734302E-2</v>
      </c>
      <c r="AK14" s="18">
        <v>6.2964273081004593E-2</v>
      </c>
      <c r="AL14" s="18"/>
      <c r="AM14" s="18">
        <v>0.14018691588785001</v>
      </c>
      <c r="AN14" s="18">
        <v>6.7092651757188496E-2</v>
      </c>
      <c r="AO14" s="18">
        <v>4.6661303298471402E-2</v>
      </c>
      <c r="AP14" s="18">
        <v>2.1757322175732199E-2</v>
      </c>
      <c r="AQ14" s="18"/>
      <c r="AR14" s="18">
        <v>4.15094339622641E-2</v>
      </c>
      <c r="AS14" s="18">
        <v>5.5706521739130398E-2</v>
      </c>
      <c r="AT14" s="18"/>
      <c r="AU14" s="18">
        <v>4.5622688039457501E-2</v>
      </c>
      <c r="AV14" s="18">
        <v>5.2478134110787202E-2</v>
      </c>
      <c r="AW14" s="18"/>
      <c r="AX14" s="18">
        <v>3.06242638398115E-2</v>
      </c>
      <c r="AY14" s="18">
        <v>5.5417326396742801E-2</v>
      </c>
      <c r="AZ14" s="18"/>
      <c r="BA14" s="18">
        <v>6.3535911602209894E-2</v>
      </c>
      <c r="BB14" s="18">
        <v>5.0529747351263199E-2</v>
      </c>
      <c r="BC14" s="18"/>
      <c r="BD14" s="18">
        <v>3.8743455497382201E-2</v>
      </c>
      <c r="BE14" s="18">
        <v>5.4229432213209701E-2</v>
      </c>
      <c r="BF14" s="18"/>
      <c r="BG14" s="18">
        <v>1.68918918918919E-2</v>
      </c>
      <c r="BH14" s="18">
        <v>5.34780860474467E-2</v>
      </c>
      <c r="BI14" s="18"/>
      <c r="BJ14" s="18">
        <v>1.6025641025641E-2</v>
      </c>
      <c r="BK14" s="18">
        <v>5.6177356866121402E-2</v>
      </c>
      <c r="BL14" s="18"/>
      <c r="BM14" s="18">
        <v>2.53164556962025E-2</v>
      </c>
      <c r="BN14" s="18">
        <v>5.35384615384615E-2</v>
      </c>
      <c r="BO14" s="18"/>
      <c r="BP14" s="18">
        <v>5.7947019867549701E-2</v>
      </c>
      <c r="BQ14" s="18">
        <v>5.0578654093441901E-2</v>
      </c>
    </row>
    <row r="15" spans="2:69" x14ac:dyDescent="0.25">
      <c r="B15" s="15"/>
    </row>
    <row r="16" spans="2:69" x14ac:dyDescent="0.25">
      <c r="B16" t="s">
        <v>71</v>
      </c>
    </row>
    <row r="17" spans="2:2" x14ac:dyDescent="0.25">
      <c r="B17" t="s">
        <v>72</v>
      </c>
    </row>
    <row r="19" spans="2:2" x14ac:dyDescent="0.25">
      <c r="B19"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F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6" width="20.7109375" customWidth="1"/>
  </cols>
  <sheetData>
    <row r="2" spans="2:6" ht="39.950000000000003" customHeight="1" x14ac:dyDescent="0.25">
      <c r="D2" s="29" t="s">
        <v>191</v>
      </c>
      <c r="E2" s="25"/>
      <c r="F2" s="25"/>
    </row>
    <row r="6" spans="2:6" ht="50.1" customHeight="1" x14ac:dyDescent="0.25">
      <c r="B6" s="22" t="s">
        <v>15</v>
      </c>
      <c r="C6" s="22" t="s">
        <v>181</v>
      </c>
      <c r="D6" s="22" t="s">
        <v>182</v>
      </c>
      <c r="E6" s="22" t="s">
        <v>183</v>
      </c>
    </row>
    <row r="7" spans="2:6" x14ac:dyDescent="0.25">
      <c r="B7" s="17" t="s">
        <v>184</v>
      </c>
      <c r="C7" s="16">
        <v>0.43111954459203</v>
      </c>
      <c r="D7" s="16">
        <v>0.41574952561669798</v>
      </c>
      <c r="E7" s="16">
        <v>0.17779886148007601</v>
      </c>
    </row>
    <row r="8" spans="2:6" x14ac:dyDescent="0.25">
      <c r="B8" s="17" t="s">
        <v>185</v>
      </c>
      <c r="C8" s="16">
        <v>0.43624288425047397</v>
      </c>
      <c r="D8" s="16">
        <v>0.42599620493358598</v>
      </c>
      <c r="E8" s="16">
        <v>0.44781783681214399</v>
      </c>
    </row>
    <row r="9" spans="2:6" ht="30" x14ac:dyDescent="0.25">
      <c r="B9" s="17" t="s">
        <v>186</v>
      </c>
      <c r="C9" s="16">
        <v>7.7609108159392801E-2</v>
      </c>
      <c r="D9" s="16">
        <v>8.6337760910815894E-2</v>
      </c>
      <c r="E9" s="16">
        <v>0.22523719165085401</v>
      </c>
    </row>
    <row r="10" spans="2:6" x14ac:dyDescent="0.25">
      <c r="B10" s="17" t="s">
        <v>187</v>
      </c>
      <c r="C10" s="16">
        <v>4.3643263757115698E-2</v>
      </c>
      <c r="D10" s="16">
        <v>5.57874762808349E-2</v>
      </c>
      <c r="E10" s="16">
        <v>0.119544592030361</v>
      </c>
    </row>
    <row r="11" spans="2:6" x14ac:dyDescent="0.25">
      <c r="B11" s="17" t="s">
        <v>188</v>
      </c>
      <c r="C11" s="16">
        <v>1.0056925996204899E-2</v>
      </c>
      <c r="D11" s="16">
        <v>1.5939278937381399E-2</v>
      </c>
      <c r="E11" s="16">
        <v>2.2770398481973399E-2</v>
      </c>
    </row>
    <row r="12" spans="2:6" x14ac:dyDescent="0.25">
      <c r="B12" s="17" t="s">
        <v>68</v>
      </c>
      <c r="C12" s="16">
        <v>1.32827324478178E-3</v>
      </c>
      <c r="D12" s="16">
        <v>1.8975332068311201E-4</v>
      </c>
      <c r="E12" s="16">
        <v>6.8311195445920304E-3</v>
      </c>
    </row>
    <row r="13" spans="2:6" x14ac:dyDescent="0.25">
      <c r="B13" s="21" t="s">
        <v>189</v>
      </c>
      <c r="C13" s="19">
        <v>0.86736242884250503</v>
      </c>
      <c r="D13" s="19">
        <v>0.84174573055028501</v>
      </c>
      <c r="E13" s="19">
        <v>0.62561669829222</v>
      </c>
    </row>
    <row r="14" spans="2:6" x14ac:dyDescent="0.25">
      <c r="B14" s="21" t="s">
        <v>190</v>
      </c>
      <c r="C14" s="19">
        <v>5.37001897533207E-2</v>
      </c>
      <c r="D14" s="19">
        <v>7.1726755218216295E-2</v>
      </c>
      <c r="E14" s="19">
        <v>0.14231499051233401</v>
      </c>
    </row>
    <row r="15" spans="2:6" x14ac:dyDescent="0.25">
      <c r="B15" s="21" t="s">
        <v>156</v>
      </c>
      <c r="C15" s="20">
        <v>0.813662239089184</v>
      </c>
      <c r="D15" s="20">
        <v>0.77001897533206798</v>
      </c>
      <c r="E15" s="20">
        <v>0.48330170777988601</v>
      </c>
    </row>
    <row r="16" spans="2:6" x14ac:dyDescent="0.25">
      <c r="B16" s="15"/>
      <c r="C16" s="15"/>
      <c r="D16" s="15"/>
      <c r="E16" s="15"/>
    </row>
    <row r="17" spans="2:2" x14ac:dyDescent="0.25">
      <c r="B17" t="s">
        <v>71</v>
      </c>
    </row>
    <row r="18" spans="2:2" x14ac:dyDescent="0.25">
      <c r="B18" t="s">
        <v>72</v>
      </c>
    </row>
    <row r="22" spans="2:2" x14ac:dyDescent="0.2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184</v>
      </c>
      <c r="C8" s="16">
        <v>0.41574952561669798</v>
      </c>
      <c r="D8" s="16">
        <v>0.375</v>
      </c>
      <c r="E8" s="16">
        <v>0.35961272475795297</v>
      </c>
      <c r="F8" s="16">
        <v>0.335913312693498</v>
      </c>
      <c r="G8" s="16">
        <v>0.51744186046511598</v>
      </c>
      <c r="H8" s="16">
        <v>0.39605462822458298</v>
      </c>
      <c r="I8" s="16">
        <v>0.47793190416141201</v>
      </c>
      <c r="J8" s="16">
        <v>0.49494949494949497</v>
      </c>
      <c r="K8" s="16">
        <v>0.47899159663865498</v>
      </c>
      <c r="L8" s="16">
        <v>0.44247787610619499</v>
      </c>
      <c r="M8" s="16"/>
      <c r="N8" s="16">
        <v>0.340963855421687</v>
      </c>
      <c r="O8" s="16">
        <v>0.37936507936507902</v>
      </c>
      <c r="P8" s="16">
        <v>0.409345794392523</v>
      </c>
      <c r="Q8" s="16">
        <v>0.449270072992701</v>
      </c>
      <c r="R8" s="16"/>
      <c r="S8" s="16">
        <v>0.344106463878327</v>
      </c>
      <c r="T8" s="16">
        <v>0.37799043062200999</v>
      </c>
      <c r="U8" s="16">
        <v>0.41379310344827602</v>
      </c>
      <c r="V8" s="16">
        <v>0.38696939782823297</v>
      </c>
      <c r="W8" s="16">
        <v>0.407127429805616</v>
      </c>
      <c r="X8" s="16">
        <v>0.45533980582524303</v>
      </c>
      <c r="Y8" s="16">
        <v>0.508955223880597</v>
      </c>
      <c r="Z8" s="16"/>
      <c r="AA8" s="16">
        <v>0.44576877234803303</v>
      </c>
      <c r="AB8" s="16">
        <v>0.40172605790645899</v>
      </c>
      <c r="AC8" s="16"/>
      <c r="AD8" s="16">
        <v>0.37588652482269502</v>
      </c>
      <c r="AE8" s="16">
        <v>0.43031088082901597</v>
      </c>
      <c r="AF8" s="16"/>
      <c r="AG8" s="16">
        <v>0.37944664031620601</v>
      </c>
      <c r="AH8" s="16">
        <v>0.449270072992701</v>
      </c>
      <c r="AI8" s="16"/>
      <c r="AJ8" s="16">
        <v>0.48546868604175197</v>
      </c>
      <c r="AK8" s="16">
        <v>0.35550053059780701</v>
      </c>
      <c r="AL8" s="16"/>
      <c r="AM8" s="16">
        <v>0.29283489096573201</v>
      </c>
      <c r="AN8" s="16">
        <v>0.37300319488817901</v>
      </c>
      <c r="AO8" s="16">
        <v>0.41673370876910698</v>
      </c>
      <c r="AP8" s="16">
        <v>0.48953974895397501</v>
      </c>
      <c r="AQ8" s="16"/>
      <c r="AR8" s="16">
        <v>0.43333333333333302</v>
      </c>
      <c r="AS8" s="16">
        <v>0.40815217391304298</v>
      </c>
      <c r="AT8" s="16"/>
      <c r="AU8" s="16">
        <v>0.45006165228113398</v>
      </c>
      <c r="AV8" s="16">
        <v>0.40950885848844998</v>
      </c>
      <c r="AW8" s="16"/>
      <c r="AX8" s="16">
        <v>0.46407538280329802</v>
      </c>
      <c r="AY8" s="16">
        <v>0.40646912463243601</v>
      </c>
      <c r="AZ8" s="16"/>
      <c r="BA8" s="16">
        <v>0.39779005524861899</v>
      </c>
      <c r="BB8" s="16">
        <v>0.41707416462917701</v>
      </c>
      <c r="BC8" s="16"/>
      <c r="BD8" s="16">
        <v>0.41884816753926701</v>
      </c>
      <c r="BE8" s="16">
        <v>0.41506373117033601</v>
      </c>
      <c r="BF8" s="16"/>
      <c r="BG8" s="16">
        <v>0.40878378378378399</v>
      </c>
      <c r="BH8" s="16">
        <v>0.41616405307599502</v>
      </c>
      <c r="BI8" s="16"/>
      <c r="BJ8" s="16">
        <v>0.456730769230769</v>
      </c>
      <c r="BK8" s="16">
        <v>0.41024537236332298</v>
      </c>
      <c r="BL8" s="16"/>
      <c r="BM8" s="16">
        <v>0.43797468354430402</v>
      </c>
      <c r="BN8" s="16">
        <v>0.41394871794871801</v>
      </c>
      <c r="BO8" s="16"/>
      <c r="BP8" s="16">
        <v>0.39569536423841101</v>
      </c>
      <c r="BQ8" s="16">
        <v>0.41834547792541799</v>
      </c>
    </row>
    <row r="9" spans="2:69" x14ac:dyDescent="0.25">
      <c r="B9" s="17" t="s">
        <v>185</v>
      </c>
      <c r="C9" s="16">
        <v>0.42599620493358598</v>
      </c>
      <c r="D9" s="16">
        <v>0.44940476190476197</v>
      </c>
      <c r="E9" s="16">
        <v>0.439834024896266</v>
      </c>
      <c r="F9" s="16">
        <v>0.46594427244581998</v>
      </c>
      <c r="G9" s="16">
        <v>0.38081395348837199</v>
      </c>
      <c r="H9" s="16">
        <v>0.43171471927162403</v>
      </c>
      <c r="I9" s="16">
        <v>0.41235813366960899</v>
      </c>
      <c r="J9" s="16">
        <v>0.37878787878787901</v>
      </c>
      <c r="K9" s="16">
        <v>0.42016806722689098</v>
      </c>
      <c r="L9" s="16">
        <v>0.36283185840707999</v>
      </c>
      <c r="M9" s="16"/>
      <c r="N9" s="16">
        <v>0.43132530120481899</v>
      </c>
      <c r="O9" s="16">
        <v>0.43333333333333302</v>
      </c>
      <c r="P9" s="16">
        <v>0.42897196261682202</v>
      </c>
      <c r="Q9" s="16">
        <v>0.42153284671532798</v>
      </c>
      <c r="R9" s="16"/>
      <c r="S9" s="16">
        <v>0.44296577946768101</v>
      </c>
      <c r="T9" s="16">
        <v>0.43779904306220102</v>
      </c>
      <c r="U9" s="16">
        <v>0.443965517241379</v>
      </c>
      <c r="V9" s="16">
        <v>0.43731490621915098</v>
      </c>
      <c r="W9" s="16">
        <v>0.43196544276457899</v>
      </c>
      <c r="X9" s="16">
        <v>0.42135922330097098</v>
      </c>
      <c r="Y9" s="16">
        <v>0.35970149253731298</v>
      </c>
      <c r="Z9" s="16"/>
      <c r="AA9" s="16">
        <v>0.420143027413588</v>
      </c>
      <c r="AB9" s="16">
        <v>0.42873051224944297</v>
      </c>
      <c r="AC9" s="16"/>
      <c r="AD9" s="16">
        <v>0.45106382978723403</v>
      </c>
      <c r="AE9" s="16">
        <v>0.416839378238342</v>
      </c>
      <c r="AF9" s="16"/>
      <c r="AG9" s="16">
        <v>0.43083003952569199</v>
      </c>
      <c r="AH9" s="16">
        <v>0.42153284671532798</v>
      </c>
      <c r="AI9" s="16"/>
      <c r="AJ9" s="16">
        <v>0.38763814981580003</v>
      </c>
      <c r="AK9" s="16">
        <v>0.45914396887159498</v>
      </c>
      <c r="AL9" s="16"/>
      <c r="AM9" s="16">
        <v>0.451713395638629</v>
      </c>
      <c r="AN9" s="16">
        <v>0.446485623003195</v>
      </c>
      <c r="AO9" s="16">
        <v>0.42075623491552699</v>
      </c>
      <c r="AP9" s="16">
        <v>0.410041841004184</v>
      </c>
      <c r="AQ9" s="16"/>
      <c r="AR9" s="16">
        <v>0.41698113207547199</v>
      </c>
      <c r="AS9" s="16">
        <v>0.42989130434782602</v>
      </c>
      <c r="AT9" s="16"/>
      <c r="AU9" s="16">
        <v>0.39950678175092502</v>
      </c>
      <c r="AV9" s="16">
        <v>0.43081408387530801</v>
      </c>
      <c r="AW9" s="16"/>
      <c r="AX9" s="16">
        <v>0.38751472320376901</v>
      </c>
      <c r="AY9" s="16">
        <v>0.43338611173942498</v>
      </c>
      <c r="AZ9" s="16"/>
      <c r="BA9" s="16">
        <v>0.425414364640884</v>
      </c>
      <c r="BB9" s="16">
        <v>0.42603911980440101</v>
      </c>
      <c r="BC9" s="16"/>
      <c r="BD9" s="16">
        <v>0.415706806282722</v>
      </c>
      <c r="BE9" s="16">
        <v>0.42827346465816901</v>
      </c>
      <c r="BF9" s="16"/>
      <c r="BG9" s="16">
        <v>0.43243243243243201</v>
      </c>
      <c r="BH9" s="16">
        <v>0.42561318858061897</v>
      </c>
      <c r="BI9" s="16"/>
      <c r="BJ9" s="16">
        <v>0.40384615384615402</v>
      </c>
      <c r="BK9" s="16">
        <v>0.428971157985364</v>
      </c>
      <c r="BL9" s="16"/>
      <c r="BM9" s="16">
        <v>0.40759493670886099</v>
      </c>
      <c r="BN9" s="16">
        <v>0.42748717948718001</v>
      </c>
      <c r="BO9" s="16"/>
      <c r="BP9" s="16">
        <v>0.42218543046357598</v>
      </c>
      <c r="BQ9" s="16">
        <v>0.42648949849978601</v>
      </c>
    </row>
    <row r="10" spans="2:69" ht="30" x14ac:dyDescent="0.25">
      <c r="B10" s="17" t="s">
        <v>186</v>
      </c>
      <c r="C10" s="16">
        <v>8.6337760910815894E-2</v>
      </c>
      <c r="D10" s="16">
        <v>9.375E-2</v>
      </c>
      <c r="E10" s="16">
        <v>0.10511756569847901</v>
      </c>
      <c r="F10" s="16">
        <v>0.120743034055728</v>
      </c>
      <c r="G10" s="16">
        <v>6.3953488372092998E-2</v>
      </c>
      <c r="H10" s="16">
        <v>9.2564491654021197E-2</v>
      </c>
      <c r="I10" s="16">
        <v>5.1702395964690999E-2</v>
      </c>
      <c r="J10" s="16">
        <v>7.0707070707070704E-2</v>
      </c>
      <c r="K10" s="16">
        <v>6.7226890756302504E-2</v>
      </c>
      <c r="L10" s="16">
        <v>7.9646017699115002E-2</v>
      </c>
      <c r="M10" s="16"/>
      <c r="N10" s="16">
        <v>0.11325301204819301</v>
      </c>
      <c r="O10" s="16">
        <v>0.104761904761905</v>
      </c>
      <c r="P10" s="16">
        <v>9.34579439252336E-2</v>
      </c>
      <c r="Q10" s="16">
        <v>7.1167883211678801E-2</v>
      </c>
      <c r="R10" s="16"/>
      <c r="S10" s="16">
        <v>9.6958174904943004E-2</v>
      </c>
      <c r="T10" s="16">
        <v>0.11244019138756001</v>
      </c>
      <c r="U10" s="16">
        <v>7.9741379310344807E-2</v>
      </c>
      <c r="V10" s="16">
        <v>0.10167818361303101</v>
      </c>
      <c r="W10" s="16">
        <v>8.2073434125270003E-2</v>
      </c>
      <c r="X10" s="16">
        <v>6.7961165048543701E-2</v>
      </c>
      <c r="Y10" s="16">
        <v>7.01492537313433E-2</v>
      </c>
      <c r="Z10" s="16"/>
      <c r="AA10" s="16">
        <v>8.0452920143027407E-2</v>
      </c>
      <c r="AB10" s="16">
        <v>8.9086859688196005E-2</v>
      </c>
      <c r="AC10" s="16"/>
      <c r="AD10" s="16">
        <v>0.102836879432624</v>
      </c>
      <c r="AE10" s="16">
        <v>8.0310880829015496E-2</v>
      </c>
      <c r="AF10" s="16"/>
      <c r="AG10" s="16">
        <v>0.102766798418972</v>
      </c>
      <c r="AH10" s="16">
        <v>7.1167883211678801E-2</v>
      </c>
      <c r="AI10" s="16"/>
      <c r="AJ10" s="16">
        <v>6.8767908309455603E-2</v>
      </c>
      <c r="AK10" s="16">
        <v>0.10152104704633901</v>
      </c>
      <c r="AL10" s="16"/>
      <c r="AM10" s="16">
        <v>0.121495327102804</v>
      </c>
      <c r="AN10" s="16">
        <v>9.0255591054313106E-2</v>
      </c>
      <c r="AO10" s="16">
        <v>9.5333869670152893E-2</v>
      </c>
      <c r="AP10" s="16">
        <v>5.4393305439330498E-2</v>
      </c>
      <c r="AQ10" s="16"/>
      <c r="AR10" s="16">
        <v>8.6792452830188702E-2</v>
      </c>
      <c r="AS10" s="16">
        <v>8.6141304347826103E-2</v>
      </c>
      <c r="AT10" s="16"/>
      <c r="AU10" s="16">
        <v>8.6313193588162807E-2</v>
      </c>
      <c r="AV10" s="16">
        <v>8.6342229199372095E-2</v>
      </c>
      <c r="AW10" s="16"/>
      <c r="AX10" s="16">
        <v>9.7762073027090696E-2</v>
      </c>
      <c r="AY10" s="16">
        <v>8.4143858855462605E-2</v>
      </c>
      <c r="AZ10" s="16"/>
      <c r="BA10" s="16">
        <v>8.5635359116022103E-2</v>
      </c>
      <c r="BB10" s="16">
        <v>8.6389568052159693E-2</v>
      </c>
      <c r="BC10" s="16"/>
      <c r="BD10" s="16">
        <v>8.7958115183246102E-2</v>
      </c>
      <c r="BE10" s="16">
        <v>8.5979142526071806E-2</v>
      </c>
      <c r="BF10" s="16"/>
      <c r="BG10" s="16">
        <v>0.10472972972973001</v>
      </c>
      <c r="BH10" s="16">
        <v>8.5243264977884994E-2</v>
      </c>
      <c r="BI10" s="16"/>
      <c r="BJ10" s="16">
        <v>8.6538461538461495E-2</v>
      </c>
      <c r="BK10" s="16">
        <v>8.6310804993542795E-2</v>
      </c>
      <c r="BL10" s="16"/>
      <c r="BM10" s="16">
        <v>9.87341772151899E-2</v>
      </c>
      <c r="BN10" s="16">
        <v>8.5333333333333303E-2</v>
      </c>
      <c r="BO10" s="16"/>
      <c r="BP10" s="16">
        <v>0.10430463576158901</v>
      </c>
      <c r="BQ10" s="16">
        <v>8.4012001714530604E-2</v>
      </c>
    </row>
    <row r="11" spans="2:69" x14ac:dyDescent="0.25">
      <c r="B11" s="17" t="s">
        <v>187</v>
      </c>
      <c r="C11" s="16">
        <v>5.57874762808349E-2</v>
      </c>
      <c r="D11" s="16">
        <v>6.5476190476190493E-2</v>
      </c>
      <c r="E11" s="16">
        <v>7.3305670816044305E-2</v>
      </c>
      <c r="F11" s="16">
        <v>6.0371517027863801E-2</v>
      </c>
      <c r="G11" s="16">
        <v>2.6162790697674399E-2</v>
      </c>
      <c r="H11" s="16">
        <v>6.2215477996965099E-2</v>
      </c>
      <c r="I11" s="16">
        <v>4.5397225725094602E-2</v>
      </c>
      <c r="J11" s="16">
        <v>5.0505050505050497E-2</v>
      </c>
      <c r="K11" s="16">
        <v>2.5210084033613401E-2</v>
      </c>
      <c r="L11" s="16">
        <v>7.9646017699115002E-2</v>
      </c>
      <c r="M11" s="16"/>
      <c r="N11" s="16">
        <v>8.1927710843373497E-2</v>
      </c>
      <c r="O11" s="16">
        <v>5.8730158730158702E-2</v>
      </c>
      <c r="P11" s="16">
        <v>5.7943925233644902E-2</v>
      </c>
      <c r="Q11" s="16">
        <v>4.6350364963503601E-2</v>
      </c>
      <c r="R11" s="16"/>
      <c r="S11" s="16">
        <v>7.7946768060836502E-2</v>
      </c>
      <c r="T11" s="16">
        <v>5.9808612440191401E-2</v>
      </c>
      <c r="U11" s="16">
        <v>5.1724137931034503E-2</v>
      </c>
      <c r="V11" s="16">
        <v>5.92300098716683E-2</v>
      </c>
      <c r="W11" s="16">
        <v>6.5874730021598299E-2</v>
      </c>
      <c r="X11" s="16">
        <v>4.4660194174757299E-2</v>
      </c>
      <c r="Y11" s="16">
        <v>4.1791044776119397E-2</v>
      </c>
      <c r="Z11" s="16"/>
      <c r="AA11" s="16">
        <v>4.1716328963051302E-2</v>
      </c>
      <c r="AB11" s="16">
        <v>6.2360801781737203E-2</v>
      </c>
      <c r="AC11" s="16"/>
      <c r="AD11" s="16">
        <v>5.3900709219858199E-2</v>
      </c>
      <c r="AE11" s="16">
        <v>5.6476683937823798E-2</v>
      </c>
      <c r="AF11" s="16"/>
      <c r="AG11" s="16">
        <v>6.6007905138339901E-2</v>
      </c>
      <c r="AH11" s="16">
        <v>4.6350364963503601E-2</v>
      </c>
      <c r="AI11" s="16"/>
      <c r="AJ11" s="16">
        <v>4.3798608268522297E-2</v>
      </c>
      <c r="AK11" s="16">
        <v>6.6147859922179003E-2</v>
      </c>
      <c r="AL11" s="16"/>
      <c r="AM11" s="16">
        <v>8.4112149532710304E-2</v>
      </c>
      <c r="AN11" s="16">
        <v>6.8690095846645399E-2</v>
      </c>
      <c r="AO11" s="16">
        <v>5.5108608205953299E-2</v>
      </c>
      <c r="AP11" s="16">
        <v>3.5983263598326397E-2</v>
      </c>
      <c r="AQ11" s="16"/>
      <c r="AR11" s="16">
        <v>5.2201257861635202E-2</v>
      </c>
      <c r="AS11" s="16">
        <v>5.7336956521739098E-2</v>
      </c>
      <c r="AT11" s="16"/>
      <c r="AU11" s="16">
        <v>4.8088779284833502E-2</v>
      </c>
      <c r="AV11" s="16">
        <v>5.7187710248934702E-2</v>
      </c>
      <c r="AW11" s="16"/>
      <c r="AX11" s="16">
        <v>4.1224970553592498E-2</v>
      </c>
      <c r="AY11" s="16">
        <v>5.8584030762270999E-2</v>
      </c>
      <c r="AZ11" s="16"/>
      <c r="BA11" s="16">
        <v>5.8011049723756897E-2</v>
      </c>
      <c r="BB11" s="16">
        <v>5.56234718826406E-2</v>
      </c>
      <c r="BC11" s="16"/>
      <c r="BD11" s="16">
        <v>5.8638743455497397E-2</v>
      </c>
      <c r="BE11" s="16">
        <v>5.5156431054461198E-2</v>
      </c>
      <c r="BF11" s="16"/>
      <c r="BG11" s="16">
        <v>4.0540540540540501E-2</v>
      </c>
      <c r="BH11" s="16">
        <v>5.6694813027744297E-2</v>
      </c>
      <c r="BI11" s="16"/>
      <c r="BJ11" s="16">
        <v>4.1666666666666699E-2</v>
      </c>
      <c r="BK11" s="16">
        <v>5.7684029272492499E-2</v>
      </c>
      <c r="BL11" s="16"/>
      <c r="BM11" s="16">
        <v>4.5569620253164599E-2</v>
      </c>
      <c r="BN11" s="16">
        <v>5.6615384615384602E-2</v>
      </c>
      <c r="BO11" s="16"/>
      <c r="BP11" s="16">
        <v>6.12582781456954E-2</v>
      </c>
      <c r="BQ11" s="16">
        <v>5.5079297042434597E-2</v>
      </c>
    </row>
    <row r="12" spans="2:69" x14ac:dyDescent="0.25">
      <c r="B12" s="17" t="s">
        <v>188</v>
      </c>
      <c r="C12" s="16">
        <v>1.5939278937381399E-2</v>
      </c>
      <c r="D12" s="16">
        <v>1.6369047619047599E-2</v>
      </c>
      <c r="E12" s="16">
        <v>2.2130013831258601E-2</v>
      </c>
      <c r="F12" s="16">
        <v>1.7027863777089799E-2</v>
      </c>
      <c r="G12" s="16">
        <v>1.01744186046512E-2</v>
      </c>
      <c r="H12" s="16">
        <v>1.7450682852807299E-2</v>
      </c>
      <c r="I12" s="16">
        <v>1.26103404791929E-2</v>
      </c>
      <c r="J12" s="16">
        <v>5.0505050505050501E-3</v>
      </c>
      <c r="K12" s="16">
        <v>8.4033613445378096E-3</v>
      </c>
      <c r="L12" s="16">
        <v>3.5398230088495602E-2</v>
      </c>
      <c r="M12" s="16"/>
      <c r="N12" s="16">
        <v>3.13253012048193E-2</v>
      </c>
      <c r="O12" s="16">
        <v>2.3809523809523801E-2</v>
      </c>
      <c r="P12" s="16">
        <v>1.0280373831775699E-2</v>
      </c>
      <c r="Q12" s="16">
        <v>1.16788321167883E-2</v>
      </c>
      <c r="R12" s="16"/>
      <c r="S12" s="16">
        <v>3.8022813688212899E-2</v>
      </c>
      <c r="T12" s="16">
        <v>1.19617224880383E-2</v>
      </c>
      <c r="U12" s="16">
        <v>1.0775862068965501E-2</v>
      </c>
      <c r="V12" s="16">
        <v>1.4807502467917099E-2</v>
      </c>
      <c r="W12" s="16">
        <v>1.29589632829374E-2</v>
      </c>
      <c r="X12" s="16">
        <v>1.06796116504854E-2</v>
      </c>
      <c r="Y12" s="16">
        <v>1.9402985074626899E-2</v>
      </c>
      <c r="Z12" s="16"/>
      <c r="AA12" s="16">
        <v>1.19189511323004E-2</v>
      </c>
      <c r="AB12" s="16">
        <v>1.7817371937639201E-2</v>
      </c>
      <c r="AC12" s="16"/>
      <c r="AD12" s="16">
        <v>1.63120567375887E-2</v>
      </c>
      <c r="AE12" s="16">
        <v>1.5803108808290198E-2</v>
      </c>
      <c r="AF12" s="16"/>
      <c r="AG12" s="16">
        <v>2.05533596837945E-2</v>
      </c>
      <c r="AH12" s="16">
        <v>1.16788321167883E-2</v>
      </c>
      <c r="AI12" s="16"/>
      <c r="AJ12" s="16">
        <v>1.4326647564469899E-2</v>
      </c>
      <c r="AK12" s="16">
        <v>1.7332861690838301E-2</v>
      </c>
      <c r="AL12" s="16"/>
      <c r="AM12" s="16">
        <v>4.67289719626168E-2</v>
      </c>
      <c r="AN12" s="16">
        <v>2.15654952076677E-2</v>
      </c>
      <c r="AO12" s="16">
        <v>1.20675784392599E-2</v>
      </c>
      <c r="AP12" s="16">
        <v>1.00418410041841E-2</v>
      </c>
      <c r="AQ12" s="16"/>
      <c r="AR12" s="16">
        <v>1.06918238993711E-2</v>
      </c>
      <c r="AS12" s="16">
        <v>1.8206521739130399E-2</v>
      </c>
      <c r="AT12" s="16"/>
      <c r="AU12" s="16">
        <v>1.6029593094944498E-2</v>
      </c>
      <c r="AV12" s="16">
        <v>1.5922852657546501E-2</v>
      </c>
      <c r="AW12" s="16"/>
      <c r="AX12" s="16">
        <v>9.4228504122496996E-3</v>
      </c>
      <c r="AY12" s="16">
        <v>1.7190680841438599E-2</v>
      </c>
      <c r="AZ12" s="16"/>
      <c r="BA12" s="16">
        <v>3.0386740331491701E-2</v>
      </c>
      <c r="BB12" s="16">
        <v>1.4873675631621799E-2</v>
      </c>
      <c r="BC12" s="16"/>
      <c r="BD12" s="16">
        <v>1.8848167539267002E-2</v>
      </c>
      <c r="BE12" s="16">
        <v>1.5295480880648899E-2</v>
      </c>
      <c r="BF12" s="16"/>
      <c r="BG12" s="16">
        <v>1.35135135135135E-2</v>
      </c>
      <c r="BH12" s="16">
        <v>1.60836349014877E-2</v>
      </c>
      <c r="BI12" s="16"/>
      <c r="BJ12" s="16">
        <v>1.1217948717948701E-2</v>
      </c>
      <c r="BK12" s="16">
        <v>1.6573396470081801E-2</v>
      </c>
      <c r="BL12" s="16"/>
      <c r="BM12" s="16">
        <v>1.0126582278481001E-2</v>
      </c>
      <c r="BN12" s="16">
        <v>1.64102564102564E-2</v>
      </c>
      <c r="BO12" s="16"/>
      <c r="BP12" s="16">
        <v>1.6556291390728499E-2</v>
      </c>
      <c r="BQ12" s="16">
        <v>1.5859408486926699E-2</v>
      </c>
    </row>
    <row r="13" spans="2:69" x14ac:dyDescent="0.25">
      <c r="B13" s="17" t="s">
        <v>68</v>
      </c>
      <c r="C13" s="16">
        <v>1.8975332068311201E-4</v>
      </c>
      <c r="D13" s="16">
        <v>0</v>
      </c>
      <c r="E13" s="16">
        <v>0</v>
      </c>
      <c r="F13" s="16">
        <v>0</v>
      </c>
      <c r="G13" s="16">
        <v>1.45348837209302E-3</v>
      </c>
      <c r="H13" s="16">
        <v>0</v>
      </c>
      <c r="I13" s="16">
        <v>0</v>
      </c>
      <c r="J13" s="16">
        <v>0</v>
      </c>
      <c r="K13" s="16">
        <v>0</v>
      </c>
      <c r="L13" s="16">
        <v>0</v>
      </c>
      <c r="M13" s="16"/>
      <c r="N13" s="16">
        <v>1.2048192771084299E-3</v>
      </c>
      <c r="O13" s="16">
        <v>0</v>
      </c>
      <c r="P13" s="16">
        <v>0</v>
      </c>
      <c r="Q13" s="16">
        <v>0</v>
      </c>
      <c r="R13" s="16"/>
      <c r="S13" s="16">
        <v>0</v>
      </c>
      <c r="T13" s="16">
        <v>0</v>
      </c>
      <c r="U13" s="16">
        <v>0</v>
      </c>
      <c r="V13" s="16">
        <v>0</v>
      </c>
      <c r="W13" s="16">
        <v>0</v>
      </c>
      <c r="X13" s="16">
        <v>0</v>
      </c>
      <c r="Y13" s="16">
        <v>0</v>
      </c>
      <c r="Z13" s="16"/>
      <c r="AA13" s="16">
        <v>0</v>
      </c>
      <c r="AB13" s="16">
        <v>2.7839643652561203E-4</v>
      </c>
      <c r="AC13" s="16"/>
      <c r="AD13" s="16">
        <v>0</v>
      </c>
      <c r="AE13" s="16">
        <v>2.5906735751295298E-4</v>
      </c>
      <c r="AF13" s="16"/>
      <c r="AG13" s="16">
        <v>3.9525691699604699E-4</v>
      </c>
      <c r="AH13" s="16">
        <v>0</v>
      </c>
      <c r="AI13" s="16"/>
      <c r="AJ13" s="16">
        <v>0</v>
      </c>
      <c r="AK13" s="16">
        <v>3.5373187124159903E-4</v>
      </c>
      <c r="AL13" s="16"/>
      <c r="AM13" s="16">
        <v>3.1152647975077898E-3</v>
      </c>
      <c r="AN13" s="16">
        <v>0</v>
      </c>
      <c r="AO13" s="16">
        <v>0</v>
      </c>
      <c r="AP13" s="16">
        <v>0</v>
      </c>
      <c r="AQ13" s="16"/>
      <c r="AR13" s="16">
        <v>0</v>
      </c>
      <c r="AS13" s="16">
        <v>2.7173913043478299E-4</v>
      </c>
      <c r="AT13" s="16"/>
      <c r="AU13" s="16">
        <v>0</v>
      </c>
      <c r="AV13" s="16">
        <v>2.24265530387979E-4</v>
      </c>
      <c r="AW13" s="16"/>
      <c r="AX13" s="16">
        <v>0</v>
      </c>
      <c r="AY13" s="16">
        <v>2.26193168966297E-4</v>
      </c>
      <c r="AZ13" s="16"/>
      <c r="BA13" s="16">
        <v>2.7624309392265201E-3</v>
      </c>
      <c r="BB13" s="16">
        <v>0</v>
      </c>
      <c r="BC13" s="16"/>
      <c r="BD13" s="16">
        <v>0</v>
      </c>
      <c r="BE13" s="16">
        <v>2.31749710312862E-4</v>
      </c>
      <c r="BF13" s="16"/>
      <c r="BG13" s="16">
        <v>0</v>
      </c>
      <c r="BH13" s="16">
        <v>2.01045436268597E-4</v>
      </c>
      <c r="BI13" s="16"/>
      <c r="BJ13" s="16">
        <v>0</v>
      </c>
      <c r="BK13" s="16">
        <v>2.1523891519586701E-4</v>
      </c>
      <c r="BL13" s="16"/>
      <c r="BM13" s="16">
        <v>0</v>
      </c>
      <c r="BN13" s="16">
        <v>2.0512820512820501E-4</v>
      </c>
      <c r="BO13" s="16"/>
      <c r="BP13" s="16">
        <v>0</v>
      </c>
      <c r="BQ13" s="16">
        <v>2.1431633090441499E-4</v>
      </c>
    </row>
    <row r="14" spans="2:69" x14ac:dyDescent="0.25">
      <c r="B14" s="17" t="s">
        <v>189</v>
      </c>
      <c r="C14" s="19">
        <v>0.84174573055028501</v>
      </c>
      <c r="D14" s="19">
        <v>0.82440476190476197</v>
      </c>
      <c r="E14" s="19">
        <v>0.79944674965421902</v>
      </c>
      <c r="F14" s="19">
        <v>0.80185758513931904</v>
      </c>
      <c r="G14" s="19">
        <v>0.89825581395348797</v>
      </c>
      <c r="H14" s="19">
        <v>0.82776934749620601</v>
      </c>
      <c r="I14" s="19">
        <v>0.89029003783102101</v>
      </c>
      <c r="J14" s="19">
        <v>0.87373737373737403</v>
      </c>
      <c r="K14" s="19">
        <v>0.89915966386554602</v>
      </c>
      <c r="L14" s="19">
        <v>0.80530973451327403</v>
      </c>
      <c r="M14" s="19"/>
      <c r="N14" s="19">
        <v>0.77228915662650599</v>
      </c>
      <c r="O14" s="19">
        <v>0.81269841269841303</v>
      </c>
      <c r="P14" s="19">
        <v>0.83831775700934597</v>
      </c>
      <c r="Q14" s="19">
        <v>0.87080291970802903</v>
      </c>
      <c r="R14" s="19"/>
      <c r="S14" s="19">
        <v>0.787072243346008</v>
      </c>
      <c r="T14" s="19">
        <v>0.81578947368421095</v>
      </c>
      <c r="U14" s="19">
        <v>0.85775862068965503</v>
      </c>
      <c r="V14" s="19">
        <v>0.82428430404738395</v>
      </c>
      <c r="W14" s="19">
        <v>0.83909287257019405</v>
      </c>
      <c r="X14" s="19">
        <v>0.876699029126214</v>
      </c>
      <c r="Y14" s="19">
        <v>0.86865671641790998</v>
      </c>
      <c r="Z14" s="19"/>
      <c r="AA14" s="19">
        <v>0.86591179976162103</v>
      </c>
      <c r="AB14" s="19">
        <v>0.83045657015590202</v>
      </c>
      <c r="AC14" s="19"/>
      <c r="AD14" s="19">
        <v>0.82695035460992905</v>
      </c>
      <c r="AE14" s="19">
        <v>0.84715025906735797</v>
      </c>
      <c r="AF14" s="19"/>
      <c r="AG14" s="19">
        <v>0.810276679841897</v>
      </c>
      <c r="AH14" s="19">
        <v>0.87080291970802903</v>
      </c>
      <c r="AI14" s="19"/>
      <c r="AJ14" s="19">
        <v>0.873106835857552</v>
      </c>
      <c r="AK14" s="19">
        <v>0.81464449946940198</v>
      </c>
      <c r="AL14" s="19"/>
      <c r="AM14" s="19">
        <v>0.74454828660436101</v>
      </c>
      <c r="AN14" s="19">
        <v>0.81948881789137396</v>
      </c>
      <c r="AO14" s="19">
        <v>0.83748994368463403</v>
      </c>
      <c r="AP14" s="19">
        <v>0.89958158995815896</v>
      </c>
      <c r="AQ14" s="19"/>
      <c r="AR14" s="19">
        <v>0.85031446540880495</v>
      </c>
      <c r="AS14" s="19">
        <v>0.83804347826087</v>
      </c>
      <c r="AT14" s="19"/>
      <c r="AU14" s="19">
        <v>0.84956843403205895</v>
      </c>
      <c r="AV14" s="19">
        <v>0.84032294236375904</v>
      </c>
      <c r="AW14" s="19"/>
      <c r="AX14" s="19">
        <v>0.85159010600706697</v>
      </c>
      <c r="AY14" s="19">
        <v>0.83985523637186199</v>
      </c>
      <c r="AZ14" s="19"/>
      <c r="BA14" s="19">
        <v>0.82320441988950299</v>
      </c>
      <c r="BB14" s="19">
        <v>0.84311328443357803</v>
      </c>
      <c r="BC14" s="19"/>
      <c r="BD14" s="19">
        <v>0.83455497382198995</v>
      </c>
      <c r="BE14" s="19">
        <v>0.84333719582850497</v>
      </c>
      <c r="BF14" s="19"/>
      <c r="BG14" s="19">
        <v>0.84121621621621601</v>
      </c>
      <c r="BH14" s="19">
        <v>0.84177724165661405</v>
      </c>
      <c r="BI14" s="19"/>
      <c r="BJ14" s="19">
        <v>0.86057692307692302</v>
      </c>
      <c r="BK14" s="19">
        <v>0.83921653034868704</v>
      </c>
      <c r="BL14" s="19"/>
      <c r="BM14" s="19">
        <v>0.84556962025316496</v>
      </c>
      <c r="BN14" s="19">
        <v>0.84143589743589797</v>
      </c>
      <c r="BO14" s="19"/>
      <c r="BP14" s="19">
        <v>0.81788079470198705</v>
      </c>
      <c r="BQ14" s="19">
        <v>0.844834976425204</v>
      </c>
    </row>
    <row r="15" spans="2:69" x14ac:dyDescent="0.25">
      <c r="B15" s="17" t="s">
        <v>190</v>
      </c>
      <c r="C15" s="19">
        <v>7.1726755218216295E-2</v>
      </c>
      <c r="D15" s="19">
        <v>8.1845238095238096E-2</v>
      </c>
      <c r="E15" s="19">
        <v>9.5435684647302899E-2</v>
      </c>
      <c r="F15" s="19">
        <v>7.7399380804953594E-2</v>
      </c>
      <c r="G15" s="19">
        <v>3.6337209302325597E-2</v>
      </c>
      <c r="H15" s="19">
        <v>7.9666160849772405E-2</v>
      </c>
      <c r="I15" s="19">
        <v>5.80075662042875E-2</v>
      </c>
      <c r="J15" s="19">
        <v>5.5555555555555601E-2</v>
      </c>
      <c r="K15" s="19">
        <v>3.3613445378151301E-2</v>
      </c>
      <c r="L15" s="19">
        <v>0.11504424778761101</v>
      </c>
      <c r="M15" s="19"/>
      <c r="N15" s="19">
        <v>0.11325301204819301</v>
      </c>
      <c r="O15" s="19">
        <v>8.2539682539682496E-2</v>
      </c>
      <c r="P15" s="19">
        <v>6.8224299065420602E-2</v>
      </c>
      <c r="Q15" s="19">
        <v>5.8029197080292E-2</v>
      </c>
      <c r="R15" s="19"/>
      <c r="S15" s="19">
        <v>0.11596958174904901</v>
      </c>
      <c r="T15" s="19">
        <v>7.1770334928229707E-2</v>
      </c>
      <c r="U15" s="19">
        <v>6.25E-2</v>
      </c>
      <c r="V15" s="19">
        <v>7.4037512339585401E-2</v>
      </c>
      <c r="W15" s="19">
        <v>7.8833693304535601E-2</v>
      </c>
      <c r="X15" s="19">
        <v>5.5339805825242699E-2</v>
      </c>
      <c r="Y15" s="19">
        <v>6.1194029850746297E-2</v>
      </c>
      <c r="Z15" s="19"/>
      <c r="AA15" s="19">
        <v>5.3635280095351602E-2</v>
      </c>
      <c r="AB15" s="19">
        <v>8.0178173719376397E-2</v>
      </c>
      <c r="AC15" s="19"/>
      <c r="AD15" s="19">
        <v>7.0212765957446799E-2</v>
      </c>
      <c r="AE15" s="19">
        <v>7.2279792746113999E-2</v>
      </c>
      <c r="AF15" s="19"/>
      <c r="AG15" s="19">
        <v>8.6561264822134401E-2</v>
      </c>
      <c r="AH15" s="19">
        <v>5.8029197080292E-2</v>
      </c>
      <c r="AI15" s="19"/>
      <c r="AJ15" s="19">
        <v>5.8125255832992197E-2</v>
      </c>
      <c r="AK15" s="19">
        <v>8.3480721613017297E-2</v>
      </c>
      <c r="AL15" s="19"/>
      <c r="AM15" s="19">
        <v>0.13084112149532701</v>
      </c>
      <c r="AN15" s="19">
        <v>9.0255591054313106E-2</v>
      </c>
      <c r="AO15" s="19">
        <v>6.7176186645213201E-2</v>
      </c>
      <c r="AP15" s="19">
        <v>4.6025104602510497E-2</v>
      </c>
      <c r="AQ15" s="19"/>
      <c r="AR15" s="19">
        <v>6.2893081761006303E-2</v>
      </c>
      <c r="AS15" s="19">
        <v>7.5543478260869601E-2</v>
      </c>
      <c r="AT15" s="19"/>
      <c r="AU15" s="19">
        <v>6.4118372379777994E-2</v>
      </c>
      <c r="AV15" s="19">
        <v>7.3110562906481297E-2</v>
      </c>
      <c r="AW15" s="19"/>
      <c r="AX15" s="19">
        <v>5.0647820965842201E-2</v>
      </c>
      <c r="AY15" s="19">
        <v>7.5774711603709605E-2</v>
      </c>
      <c r="AZ15" s="19"/>
      <c r="BA15" s="19">
        <v>8.8397790055248601E-2</v>
      </c>
      <c r="BB15" s="19">
        <v>7.0497147514262407E-2</v>
      </c>
      <c r="BC15" s="19"/>
      <c r="BD15" s="19">
        <v>7.7486910994764402E-2</v>
      </c>
      <c r="BE15" s="19">
        <v>7.0451911935110106E-2</v>
      </c>
      <c r="BF15" s="19"/>
      <c r="BG15" s="19">
        <v>5.4054054054054099E-2</v>
      </c>
      <c r="BH15" s="19">
        <v>7.2778447929232007E-2</v>
      </c>
      <c r="BI15" s="19"/>
      <c r="BJ15" s="19">
        <v>5.2884615384615398E-2</v>
      </c>
      <c r="BK15" s="19">
        <v>7.4257425742574296E-2</v>
      </c>
      <c r="BL15" s="19"/>
      <c r="BM15" s="19">
        <v>5.5696202531645603E-2</v>
      </c>
      <c r="BN15" s="19">
        <v>7.3025641025641005E-2</v>
      </c>
      <c r="BO15" s="19"/>
      <c r="BP15" s="19">
        <v>7.7814569536423794E-2</v>
      </c>
      <c r="BQ15" s="19">
        <v>7.0938705529361296E-2</v>
      </c>
    </row>
    <row r="16" spans="2:69" x14ac:dyDescent="0.25">
      <c r="B16" s="17" t="s">
        <v>156</v>
      </c>
      <c r="C16" s="20">
        <v>0.77001897533206798</v>
      </c>
      <c r="D16" s="20">
        <v>0.74255952380952395</v>
      </c>
      <c r="E16" s="20">
        <v>0.70401106500691601</v>
      </c>
      <c r="F16" s="20">
        <v>0.72445820433436503</v>
      </c>
      <c r="G16" s="20">
        <v>0.86191860465116299</v>
      </c>
      <c r="H16" s="20">
        <v>0.74810318664643405</v>
      </c>
      <c r="I16" s="20">
        <v>0.83228247162673397</v>
      </c>
      <c r="J16" s="20">
        <v>0.81818181818181801</v>
      </c>
      <c r="K16" s="20">
        <v>0.86554621848739499</v>
      </c>
      <c r="L16" s="20">
        <v>0.69026548672566401</v>
      </c>
      <c r="M16" s="20"/>
      <c r="N16" s="20">
        <v>0.65903614457831305</v>
      </c>
      <c r="O16" s="20">
        <v>0.73015873015873001</v>
      </c>
      <c r="P16" s="20">
        <v>0.77009345794392503</v>
      </c>
      <c r="Q16" s="20">
        <v>0.81277372262773695</v>
      </c>
      <c r="R16" s="20"/>
      <c r="S16" s="20">
        <v>0.67110266159695797</v>
      </c>
      <c r="T16" s="20">
        <v>0.74401913875598102</v>
      </c>
      <c r="U16" s="20">
        <v>0.79525862068965503</v>
      </c>
      <c r="V16" s="20">
        <v>0.75024679170779895</v>
      </c>
      <c r="W16" s="20">
        <v>0.760259179265659</v>
      </c>
      <c r="X16" s="20">
        <v>0.821359223300971</v>
      </c>
      <c r="Y16" s="20">
        <v>0.80746268656716402</v>
      </c>
      <c r="Z16" s="20"/>
      <c r="AA16" s="20">
        <v>0.81227651966626901</v>
      </c>
      <c r="AB16" s="20">
        <v>0.75027839643652605</v>
      </c>
      <c r="AC16" s="20"/>
      <c r="AD16" s="20">
        <v>0.75673758865248197</v>
      </c>
      <c r="AE16" s="20">
        <v>0.77487046632124401</v>
      </c>
      <c r="AF16" s="20"/>
      <c r="AG16" s="20">
        <v>0.723715415019763</v>
      </c>
      <c r="AH16" s="20">
        <v>0.81277372262773695</v>
      </c>
      <c r="AI16" s="20"/>
      <c r="AJ16" s="20">
        <v>0.81498158002456</v>
      </c>
      <c r="AK16" s="20">
        <v>0.73116377785638498</v>
      </c>
      <c r="AL16" s="20"/>
      <c r="AM16" s="20">
        <v>0.613707165109034</v>
      </c>
      <c r="AN16" s="20">
        <v>0.72923322683706104</v>
      </c>
      <c r="AO16" s="20">
        <v>0.77031375703942095</v>
      </c>
      <c r="AP16" s="20">
        <v>0.85355648535564899</v>
      </c>
      <c r="AQ16" s="20"/>
      <c r="AR16" s="20">
        <v>0.78742138364779901</v>
      </c>
      <c r="AS16" s="20">
        <v>0.76249999999999996</v>
      </c>
      <c r="AT16" s="20"/>
      <c r="AU16" s="20">
        <v>0.78545006165228104</v>
      </c>
      <c r="AV16" s="20">
        <v>0.76721237945727705</v>
      </c>
      <c r="AW16" s="20"/>
      <c r="AX16" s="20">
        <v>0.800942285041225</v>
      </c>
      <c r="AY16" s="20">
        <v>0.76408052476815203</v>
      </c>
      <c r="AZ16" s="20"/>
      <c r="BA16" s="20">
        <v>0.73480662983425404</v>
      </c>
      <c r="BB16" s="20">
        <v>0.77261613691931497</v>
      </c>
      <c r="BC16" s="20"/>
      <c r="BD16" s="20">
        <v>0.75706806282722505</v>
      </c>
      <c r="BE16" s="20">
        <v>0.77288528389339495</v>
      </c>
      <c r="BF16" s="20"/>
      <c r="BG16" s="20">
        <v>0.78716216216216195</v>
      </c>
      <c r="BH16" s="20">
        <v>0.768998793727382</v>
      </c>
      <c r="BI16" s="20"/>
      <c r="BJ16" s="20">
        <v>0.80769230769230804</v>
      </c>
      <c r="BK16" s="20">
        <v>0.76495910460611305</v>
      </c>
      <c r="BL16" s="20"/>
      <c r="BM16" s="20">
        <v>0.78987341772151898</v>
      </c>
      <c r="BN16" s="20">
        <v>0.76841025641025695</v>
      </c>
      <c r="BO16" s="20"/>
      <c r="BP16" s="20">
        <v>0.74006622516556297</v>
      </c>
      <c r="BQ16" s="20">
        <v>0.77389627089584201</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184</v>
      </c>
      <c r="C8" s="16">
        <v>0.43111954459203</v>
      </c>
      <c r="D8" s="16">
        <v>0.41517857142857101</v>
      </c>
      <c r="E8" s="16">
        <v>0.40802213001383097</v>
      </c>
      <c r="F8" s="16">
        <v>0.386996904024768</v>
      </c>
      <c r="G8" s="16">
        <v>0.52906976744186096</v>
      </c>
      <c r="H8" s="16">
        <v>0.36191198786039502</v>
      </c>
      <c r="I8" s="16">
        <v>0.48423707440100899</v>
      </c>
      <c r="J8" s="16">
        <v>0.50505050505050497</v>
      </c>
      <c r="K8" s="16">
        <v>0.55462184873949605</v>
      </c>
      <c r="L8" s="16">
        <v>0.50442477876106195</v>
      </c>
      <c r="M8" s="16"/>
      <c r="N8" s="16">
        <v>0.29397590361445802</v>
      </c>
      <c r="O8" s="16">
        <v>0.39682539682539703</v>
      </c>
      <c r="P8" s="16">
        <v>0.42897196261682202</v>
      </c>
      <c r="Q8" s="16">
        <v>0.48138686131386899</v>
      </c>
      <c r="R8" s="16"/>
      <c r="S8" s="16">
        <v>0.33269961977186302</v>
      </c>
      <c r="T8" s="16">
        <v>0.32775119617224902</v>
      </c>
      <c r="U8" s="16">
        <v>0.37715517241379298</v>
      </c>
      <c r="V8" s="16">
        <v>0.39782823297137199</v>
      </c>
      <c r="W8" s="16">
        <v>0.46112311015118801</v>
      </c>
      <c r="X8" s="16">
        <v>0.490291262135922</v>
      </c>
      <c r="Y8" s="16">
        <v>0.54029850746268704</v>
      </c>
      <c r="Z8" s="16"/>
      <c r="AA8" s="16">
        <v>0.47973778307508902</v>
      </c>
      <c r="AB8" s="16">
        <v>0.40840757238307401</v>
      </c>
      <c r="AC8" s="16"/>
      <c r="AD8" s="16">
        <v>0.39432624113475201</v>
      </c>
      <c r="AE8" s="16">
        <v>0.44455958549222802</v>
      </c>
      <c r="AF8" s="16"/>
      <c r="AG8" s="16">
        <v>0.37667984189723303</v>
      </c>
      <c r="AH8" s="16">
        <v>0.48138686131386899</v>
      </c>
      <c r="AI8" s="16"/>
      <c r="AJ8" s="16">
        <v>0.51248465002046695</v>
      </c>
      <c r="AK8" s="16">
        <v>0.36080650866643099</v>
      </c>
      <c r="AL8" s="16"/>
      <c r="AM8" s="16">
        <v>0.258566978193146</v>
      </c>
      <c r="AN8" s="16">
        <v>0.36421725239616598</v>
      </c>
      <c r="AO8" s="16">
        <v>0.44730490748189899</v>
      </c>
      <c r="AP8" s="16">
        <v>0.51213389121338904</v>
      </c>
      <c r="AQ8" s="16"/>
      <c r="AR8" s="16">
        <v>0.47735849056603802</v>
      </c>
      <c r="AS8" s="16">
        <v>0.41114130434782598</v>
      </c>
      <c r="AT8" s="16"/>
      <c r="AU8" s="16">
        <v>0.42293464858199797</v>
      </c>
      <c r="AV8" s="16">
        <v>0.432608208118412</v>
      </c>
      <c r="AW8" s="16"/>
      <c r="AX8" s="16">
        <v>0.47232037691401701</v>
      </c>
      <c r="AY8" s="16">
        <v>0.42320741913594201</v>
      </c>
      <c r="AZ8" s="16"/>
      <c r="BA8" s="16">
        <v>0.40331491712707201</v>
      </c>
      <c r="BB8" s="16">
        <v>0.43317033414832901</v>
      </c>
      <c r="BC8" s="16"/>
      <c r="BD8" s="16">
        <v>0.41780104712041899</v>
      </c>
      <c r="BE8" s="16">
        <v>0.43406720741599097</v>
      </c>
      <c r="BF8" s="16"/>
      <c r="BG8" s="16">
        <v>0.43581081081081102</v>
      </c>
      <c r="BH8" s="16">
        <v>0.43084036992360297</v>
      </c>
      <c r="BI8" s="16"/>
      <c r="BJ8" s="16">
        <v>0.52884615384615397</v>
      </c>
      <c r="BK8" s="16">
        <v>0.41799397331037502</v>
      </c>
      <c r="BL8" s="16"/>
      <c r="BM8" s="16">
        <v>0.47088607594936699</v>
      </c>
      <c r="BN8" s="16">
        <v>0.42789743589743601</v>
      </c>
      <c r="BO8" s="16"/>
      <c r="BP8" s="16">
        <v>0.40231788079470199</v>
      </c>
      <c r="BQ8" s="16">
        <v>0.434847835405058</v>
      </c>
    </row>
    <row r="9" spans="2:69" x14ac:dyDescent="0.25">
      <c r="B9" s="17" t="s">
        <v>185</v>
      </c>
      <c r="C9" s="16">
        <v>0.43624288425047397</v>
      </c>
      <c r="D9" s="16">
        <v>0.46726190476190499</v>
      </c>
      <c r="E9" s="16">
        <v>0.44536652835408003</v>
      </c>
      <c r="F9" s="16">
        <v>0.46594427244581998</v>
      </c>
      <c r="G9" s="16">
        <v>0.36482558139534899</v>
      </c>
      <c r="H9" s="16">
        <v>0.47496206373292899</v>
      </c>
      <c r="I9" s="16">
        <v>0.39974779319041598</v>
      </c>
      <c r="J9" s="16">
        <v>0.38383838383838398</v>
      </c>
      <c r="K9" s="16">
        <v>0.378151260504202</v>
      </c>
      <c r="L9" s="16">
        <v>0.41592920353982299</v>
      </c>
      <c r="M9" s="16"/>
      <c r="N9" s="16">
        <v>0.48554216867469902</v>
      </c>
      <c r="O9" s="16">
        <v>0.46666666666666701</v>
      </c>
      <c r="P9" s="16">
        <v>0.44018691588785003</v>
      </c>
      <c r="Q9" s="16">
        <v>0.41277372262773698</v>
      </c>
      <c r="R9" s="16"/>
      <c r="S9" s="16">
        <v>0.47718631178707199</v>
      </c>
      <c r="T9" s="16">
        <v>0.51674641148325395</v>
      </c>
      <c r="U9" s="16">
        <v>0.48706896551724099</v>
      </c>
      <c r="V9" s="16">
        <v>0.45310957551826297</v>
      </c>
      <c r="W9" s="16">
        <v>0.42440604751619898</v>
      </c>
      <c r="X9" s="16">
        <v>0.425242718446602</v>
      </c>
      <c r="Y9" s="16">
        <v>0.34626865671641799</v>
      </c>
      <c r="Z9" s="16"/>
      <c r="AA9" s="16">
        <v>0.42848629320619802</v>
      </c>
      <c r="AB9" s="16">
        <v>0.439866369710468</v>
      </c>
      <c r="AC9" s="16"/>
      <c r="AD9" s="16">
        <v>0.45106382978723403</v>
      </c>
      <c r="AE9" s="16">
        <v>0.43082901554404102</v>
      </c>
      <c r="AF9" s="16"/>
      <c r="AG9" s="16">
        <v>0.46166007905138301</v>
      </c>
      <c r="AH9" s="16">
        <v>0.41277372262773698</v>
      </c>
      <c r="AI9" s="16"/>
      <c r="AJ9" s="16">
        <v>0.39214081047891902</v>
      </c>
      <c r="AK9" s="16">
        <v>0.474354439334984</v>
      </c>
      <c r="AL9" s="16"/>
      <c r="AM9" s="16">
        <v>0.46105919003115298</v>
      </c>
      <c r="AN9" s="16">
        <v>0.45047923322683697</v>
      </c>
      <c r="AO9" s="16">
        <v>0.43563958165728101</v>
      </c>
      <c r="AP9" s="16">
        <v>0.41757322175732198</v>
      </c>
      <c r="AQ9" s="16"/>
      <c r="AR9" s="16">
        <v>0.41509433962264197</v>
      </c>
      <c r="AS9" s="16">
        <v>0.44538043478260902</v>
      </c>
      <c r="AT9" s="16"/>
      <c r="AU9" s="16">
        <v>0.43896424167694198</v>
      </c>
      <c r="AV9" s="16">
        <v>0.43574792554384401</v>
      </c>
      <c r="AW9" s="16"/>
      <c r="AX9" s="16">
        <v>0.41813898704358099</v>
      </c>
      <c r="AY9" s="16">
        <v>0.43971952047048202</v>
      </c>
      <c r="AZ9" s="16"/>
      <c r="BA9" s="16">
        <v>0.41988950276243098</v>
      </c>
      <c r="BB9" s="16">
        <v>0.43744906275468598</v>
      </c>
      <c r="BC9" s="16"/>
      <c r="BD9" s="16">
        <v>0.44188481675392699</v>
      </c>
      <c r="BE9" s="16">
        <v>0.434994206257242</v>
      </c>
      <c r="BF9" s="16"/>
      <c r="BG9" s="16">
        <v>0.43918918918918898</v>
      </c>
      <c r="BH9" s="16">
        <v>0.43606755126658597</v>
      </c>
      <c r="BI9" s="16"/>
      <c r="BJ9" s="16">
        <v>0.38301282051282098</v>
      </c>
      <c r="BK9" s="16">
        <v>0.44339216530348702</v>
      </c>
      <c r="BL9" s="16"/>
      <c r="BM9" s="16">
        <v>0.42784810126582301</v>
      </c>
      <c r="BN9" s="16">
        <v>0.43692307692307703</v>
      </c>
      <c r="BO9" s="16"/>
      <c r="BP9" s="16">
        <v>0.480132450331126</v>
      </c>
      <c r="BQ9" s="16">
        <v>0.43056150878697003</v>
      </c>
    </row>
    <row r="10" spans="2:69" ht="30" x14ac:dyDescent="0.25">
      <c r="B10" s="17" t="s">
        <v>186</v>
      </c>
      <c r="C10" s="16">
        <v>7.7609108159392801E-2</v>
      </c>
      <c r="D10" s="16">
        <v>6.5476190476190493E-2</v>
      </c>
      <c r="E10" s="16">
        <v>8.29875518672199E-2</v>
      </c>
      <c r="F10" s="16">
        <v>0.10061919504644</v>
      </c>
      <c r="G10" s="16">
        <v>6.8313953488372103E-2</v>
      </c>
      <c r="H10" s="16">
        <v>8.6494688922610002E-2</v>
      </c>
      <c r="I10" s="16">
        <v>6.9356872635561201E-2</v>
      </c>
      <c r="J10" s="16">
        <v>8.0808080808080801E-2</v>
      </c>
      <c r="K10" s="16">
        <v>4.20168067226891E-2</v>
      </c>
      <c r="L10" s="16">
        <v>2.6548672566371698E-2</v>
      </c>
      <c r="M10" s="16"/>
      <c r="N10" s="16">
        <v>0.118072289156627</v>
      </c>
      <c r="O10" s="16">
        <v>8.2539682539682496E-2</v>
      </c>
      <c r="P10" s="16">
        <v>8.1308411214953302E-2</v>
      </c>
      <c r="Q10" s="16">
        <v>6.27737226277372E-2</v>
      </c>
      <c r="R10" s="16"/>
      <c r="S10" s="16">
        <v>9.8859315589353597E-2</v>
      </c>
      <c r="T10" s="16">
        <v>9.3301435406698593E-2</v>
      </c>
      <c r="U10" s="16">
        <v>7.7586206896551699E-2</v>
      </c>
      <c r="V10" s="16">
        <v>9.37808489634748E-2</v>
      </c>
      <c r="W10" s="16">
        <v>8.3153347732181401E-2</v>
      </c>
      <c r="X10" s="16">
        <v>4.75728155339806E-2</v>
      </c>
      <c r="Y10" s="16">
        <v>4.7761194029850698E-2</v>
      </c>
      <c r="Z10" s="16"/>
      <c r="AA10" s="16">
        <v>5.9594755661501797E-2</v>
      </c>
      <c r="AB10" s="16">
        <v>8.6024498886414294E-2</v>
      </c>
      <c r="AC10" s="16"/>
      <c r="AD10" s="16">
        <v>9.0780141843971596E-2</v>
      </c>
      <c r="AE10" s="16">
        <v>7.2797927461139902E-2</v>
      </c>
      <c r="AF10" s="16"/>
      <c r="AG10" s="16">
        <v>9.36758893280632E-2</v>
      </c>
      <c r="AH10" s="16">
        <v>6.27737226277372E-2</v>
      </c>
      <c r="AI10" s="16"/>
      <c r="AJ10" s="16">
        <v>5.2394596807204298E-2</v>
      </c>
      <c r="AK10" s="16">
        <v>9.9398655818889306E-2</v>
      </c>
      <c r="AL10" s="16"/>
      <c r="AM10" s="16">
        <v>0.152647975077882</v>
      </c>
      <c r="AN10" s="16">
        <v>0.101437699680511</v>
      </c>
      <c r="AO10" s="16">
        <v>7.3612228479485106E-2</v>
      </c>
      <c r="AP10" s="16">
        <v>4.1841004184100403E-2</v>
      </c>
      <c r="AQ10" s="16"/>
      <c r="AR10" s="16">
        <v>6.6037735849056603E-2</v>
      </c>
      <c r="AS10" s="16">
        <v>8.2608695652173894E-2</v>
      </c>
      <c r="AT10" s="16"/>
      <c r="AU10" s="16">
        <v>8.2614056720098597E-2</v>
      </c>
      <c r="AV10" s="16">
        <v>7.6698811392688901E-2</v>
      </c>
      <c r="AW10" s="16"/>
      <c r="AX10" s="16">
        <v>7.5382803297997597E-2</v>
      </c>
      <c r="AY10" s="16">
        <v>7.8036643293372496E-2</v>
      </c>
      <c r="AZ10" s="16"/>
      <c r="BA10" s="16">
        <v>8.0110497237569106E-2</v>
      </c>
      <c r="BB10" s="16">
        <v>7.7424612876935597E-2</v>
      </c>
      <c r="BC10" s="16"/>
      <c r="BD10" s="16">
        <v>7.5392670157068103E-2</v>
      </c>
      <c r="BE10" s="16">
        <v>7.8099652375434495E-2</v>
      </c>
      <c r="BF10" s="16"/>
      <c r="BG10" s="16">
        <v>7.4324324324324301E-2</v>
      </c>
      <c r="BH10" s="16">
        <v>7.7804583835946906E-2</v>
      </c>
      <c r="BI10" s="16"/>
      <c r="BJ10" s="16">
        <v>5.4487179487179502E-2</v>
      </c>
      <c r="BK10" s="16">
        <v>8.0714593198450299E-2</v>
      </c>
      <c r="BL10" s="16"/>
      <c r="BM10" s="16">
        <v>6.8354430379746797E-2</v>
      </c>
      <c r="BN10" s="16">
        <v>7.8358974358974404E-2</v>
      </c>
      <c r="BO10" s="16"/>
      <c r="BP10" s="16">
        <v>7.4503311258278193E-2</v>
      </c>
      <c r="BQ10" s="16">
        <v>7.8011144449206996E-2</v>
      </c>
    </row>
    <row r="11" spans="2:69" x14ac:dyDescent="0.25">
      <c r="B11" s="17" t="s">
        <v>187</v>
      </c>
      <c r="C11" s="16">
        <v>4.3643263757115698E-2</v>
      </c>
      <c r="D11" s="16">
        <v>4.1666666666666699E-2</v>
      </c>
      <c r="E11" s="16">
        <v>5.11756569847856E-2</v>
      </c>
      <c r="F11" s="16">
        <v>3.7151702786377701E-2</v>
      </c>
      <c r="G11" s="16">
        <v>2.4709302325581401E-2</v>
      </c>
      <c r="H11" s="16">
        <v>6.2215477996965099E-2</v>
      </c>
      <c r="I11" s="16">
        <v>3.6569987389659497E-2</v>
      </c>
      <c r="J11" s="16">
        <v>3.03030303030303E-2</v>
      </c>
      <c r="K11" s="16">
        <v>1.6806722689075598E-2</v>
      </c>
      <c r="L11" s="16">
        <v>4.4247787610619503E-2</v>
      </c>
      <c r="M11" s="16"/>
      <c r="N11" s="16">
        <v>7.9518072289156597E-2</v>
      </c>
      <c r="O11" s="16">
        <v>4.1269841269841297E-2</v>
      </c>
      <c r="P11" s="16">
        <v>3.8317757009345803E-2</v>
      </c>
      <c r="Q11" s="16">
        <v>3.5401459854014598E-2</v>
      </c>
      <c r="R11" s="16"/>
      <c r="S11" s="16">
        <v>7.7946768060836502E-2</v>
      </c>
      <c r="T11" s="16">
        <v>4.5454545454545497E-2</v>
      </c>
      <c r="U11" s="16">
        <v>4.31034482758621E-2</v>
      </c>
      <c r="V11" s="16">
        <v>4.2448173741362297E-2</v>
      </c>
      <c r="W11" s="16">
        <v>2.5917926565874699E-2</v>
      </c>
      <c r="X11" s="16">
        <v>3.3009708737864102E-2</v>
      </c>
      <c r="Y11" s="16">
        <v>4.7761194029850698E-2</v>
      </c>
      <c r="Z11" s="16"/>
      <c r="AA11" s="16">
        <v>2.26460071513707E-2</v>
      </c>
      <c r="AB11" s="16">
        <v>5.3452115812917603E-2</v>
      </c>
      <c r="AC11" s="16"/>
      <c r="AD11" s="16">
        <v>5.1773049645390097E-2</v>
      </c>
      <c r="AE11" s="16">
        <v>4.06735751295337E-2</v>
      </c>
      <c r="AF11" s="16"/>
      <c r="AG11" s="16">
        <v>5.2569169960474303E-2</v>
      </c>
      <c r="AH11" s="16">
        <v>3.5401459854014598E-2</v>
      </c>
      <c r="AI11" s="16"/>
      <c r="AJ11" s="16">
        <v>3.4383954154727801E-2</v>
      </c>
      <c r="AK11" s="16">
        <v>5.1644853201273398E-2</v>
      </c>
      <c r="AL11" s="16"/>
      <c r="AM11" s="16">
        <v>8.4112149532710304E-2</v>
      </c>
      <c r="AN11" s="16">
        <v>7.1086261980830706E-2</v>
      </c>
      <c r="AO11" s="16">
        <v>3.4191472244569601E-2</v>
      </c>
      <c r="AP11" s="16">
        <v>2.34309623430962E-2</v>
      </c>
      <c r="AQ11" s="16"/>
      <c r="AR11" s="16">
        <v>3.0817610062893099E-2</v>
      </c>
      <c r="AS11" s="16">
        <v>4.9184782608695701E-2</v>
      </c>
      <c r="AT11" s="16"/>
      <c r="AU11" s="16">
        <v>4.4389642416769397E-2</v>
      </c>
      <c r="AV11" s="16">
        <v>4.3507512895267997E-2</v>
      </c>
      <c r="AW11" s="16"/>
      <c r="AX11" s="16">
        <v>2.5912838633686701E-2</v>
      </c>
      <c r="AY11" s="16">
        <v>4.70481791449898E-2</v>
      </c>
      <c r="AZ11" s="16"/>
      <c r="BA11" s="16">
        <v>5.8011049723756897E-2</v>
      </c>
      <c r="BB11" s="16">
        <v>4.2583537082314597E-2</v>
      </c>
      <c r="BC11" s="16"/>
      <c r="BD11" s="16">
        <v>5.13089005235602E-2</v>
      </c>
      <c r="BE11" s="16">
        <v>4.1946697566628E-2</v>
      </c>
      <c r="BF11" s="16"/>
      <c r="BG11" s="16">
        <v>3.37837837837838E-2</v>
      </c>
      <c r="BH11" s="16">
        <v>4.4229995979091302E-2</v>
      </c>
      <c r="BI11" s="16"/>
      <c r="BJ11" s="16">
        <v>1.9230769230769201E-2</v>
      </c>
      <c r="BK11" s="16">
        <v>4.6922083512699102E-2</v>
      </c>
      <c r="BL11" s="16"/>
      <c r="BM11" s="16">
        <v>2.53164556962025E-2</v>
      </c>
      <c r="BN11" s="16">
        <v>4.5128205128205097E-2</v>
      </c>
      <c r="BO11" s="16"/>
      <c r="BP11" s="16">
        <v>3.14569536423841E-2</v>
      </c>
      <c r="BQ11" s="16">
        <v>4.52207458208315E-2</v>
      </c>
    </row>
    <row r="12" spans="2:69" x14ac:dyDescent="0.25">
      <c r="B12" s="17" t="s">
        <v>188</v>
      </c>
      <c r="C12" s="16">
        <v>1.0056925996204899E-2</v>
      </c>
      <c r="D12" s="16">
        <v>1.0416666666666701E-2</v>
      </c>
      <c r="E12" s="16">
        <v>1.10650069156293E-2</v>
      </c>
      <c r="F12" s="16">
        <v>9.2879256965944304E-3</v>
      </c>
      <c r="G12" s="16">
        <v>1.16279069767442E-2</v>
      </c>
      <c r="H12" s="16">
        <v>1.1380880121396099E-2</v>
      </c>
      <c r="I12" s="16">
        <v>8.8272383354350593E-3</v>
      </c>
      <c r="J12" s="16">
        <v>0</v>
      </c>
      <c r="K12" s="16">
        <v>8.4033613445378096E-3</v>
      </c>
      <c r="L12" s="16">
        <v>8.8495575221238902E-3</v>
      </c>
      <c r="M12" s="16"/>
      <c r="N12" s="16">
        <v>1.68674698795181E-2</v>
      </c>
      <c r="O12" s="16">
        <v>1.26984126984127E-2</v>
      </c>
      <c r="P12" s="16">
        <v>1.1214953271028E-2</v>
      </c>
      <c r="Q12" s="16">
        <v>6.9343065693430704E-3</v>
      </c>
      <c r="R12" s="16"/>
      <c r="S12" s="16">
        <v>1.33079847908745E-2</v>
      </c>
      <c r="T12" s="16">
        <v>1.43540669856459E-2</v>
      </c>
      <c r="U12" s="16">
        <v>1.29310344827586E-2</v>
      </c>
      <c r="V12" s="16">
        <v>1.1846001974333701E-2</v>
      </c>
      <c r="W12" s="16">
        <v>4.3196544276457903E-3</v>
      </c>
      <c r="X12" s="16">
        <v>3.88349514563107E-3</v>
      </c>
      <c r="Y12" s="16">
        <v>1.49253731343284E-2</v>
      </c>
      <c r="Z12" s="16"/>
      <c r="AA12" s="16">
        <v>8.9392133492252699E-3</v>
      </c>
      <c r="AB12" s="16">
        <v>1.0579064587973299E-2</v>
      </c>
      <c r="AC12" s="16"/>
      <c r="AD12" s="16">
        <v>1.13475177304965E-2</v>
      </c>
      <c r="AE12" s="16">
        <v>9.5854922279792806E-3</v>
      </c>
      <c r="AF12" s="16"/>
      <c r="AG12" s="16">
        <v>1.3438735177865599E-2</v>
      </c>
      <c r="AH12" s="16">
        <v>6.9343065693430704E-3</v>
      </c>
      <c r="AI12" s="16"/>
      <c r="AJ12" s="16">
        <v>8.1866557511256592E-3</v>
      </c>
      <c r="AK12" s="16">
        <v>1.1673151750972799E-2</v>
      </c>
      <c r="AL12" s="16"/>
      <c r="AM12" s="16">
        <v>2.80373831775701E-2</v>
      </c>
      <c r="AN12" s="16">
        <v>1.19808306709265E-2</v>
      </c>
      <c r="AO12" s="16">
        <v>8.8495575221238902E-3</v>
      </c>
      <c r="AP12" s="16">
        <v>5.0209205020920501E-3</v>
      </c>
      <c r="AQ12" s="16"/>
      <c r="AR12" s="16">
        <v>9.4339622641509396E-3</v>
      </c>
      <c r="AS12" s="16">
        <v>1.03260869565217E-2</v>
      </c>
      <c r="AT12" s="16"/>
      <c r="AU12" s="16">
        <v>1.1097410604192399E-2</v>
      </c>
      <c r="AV12" s="16">
        <v>9.8676833370710901E-3</v>
      </c>
      <c r="AW12" s="16"/>
      <c r="AX12" s="16">
        <v>8.2449941107184902E-3</v>
      </c>
      <c r="AY12" s="16">
        <v>1.0404885772449701E-2</v>
      </c>
      <c r="AZ12" s="16"/>
      <c r="BA12" s="16">
        <v>3.5911602209944701E-2</v>
      </c>
      <c r="BB12" s="16">
        <v>8.1499592502037501E-3</v>
      </c>
      <c r="BC12" s="16"/>
      <c r="BD12" s="16">
        <v>1.2565445026178E-2</v>
      </c>
      <c r="BE12" s="16">
        <v>9.5017381228273499E-3</v>
      </c>
      <c r="BF12" s="16"/>
      <c r="BG12" s="16">
        <v>1.68918918918919E-2</v>
      </c>
      <c r="BH12" s="16">
        <v>9.6501809408926394E-3</v>
      </c>
      <c r="BI12" s="16"/>
      <c r="BJ12" s="16">
        <v>1.44230769230769E-2</v>
      </c>
      <c r="BK12" s="16">
        <v>9.4705122686181697E-3</v>
      </c>
      <c r="BL12" s="16"/>
      <c r="BM12" s="16">
        <v>7.5949367088607601E-3</v>
      </c>
      <c r="BN12" s="16">
        <v>1.02564102564103E-2</v>
      </c>
      <c r="BO12" s="16"/>
      <c r="BP12" s="16">
        <v>1.1589403973509899E-2</v>
      </c>
      <c r="BQ12" s="16">
        <v>9.8585512216030902E-3</v>
      </c>
    </row>
    <row r="13" spans="2:69" x14ac:dyDescent="0.25">
      <c r="B13" s="17" t="s">
        <v>68</v>
      </c>
      <c r="C13" s="16">
        <v>1.32827324478178E-3</v>
      </c>
      <c r="D13" s="16">
        <v>0</v>
      </c>
      <c r="E13" s="16">
        <v>1.3831258644536699E-3</v>
      </c>
      <c r="F13" s="16">
        <v>0</v>
      </c>
      <c r="G13" s="16">
        <v>1.45348837209302E-3</v>
      </c>
      <c r="H13" s="16">
        <v>3.0349013657056099E-3</v>
      </c>
      <c r="I13" s="16">
        <v>1.2610340479192899E-3</v>
      </c>
      <c r="J13" s="16">
        <v>0</v>
      </c>
      <c r="K13" s="16">
        <v>0</v>
      </c>
      <c r="L13" s="16">
        <v>0</v>
      </c>
      <c r="M13" s="16"/>
      <c r="N13" s="16">
        <v>6.0240963855421699E-3</v>
      </c>
      <c r="O13" s="16">
        <v>0</v>
      </c>
      <c r="P13" s="16">
        <v>0</v>
      </c>
      <c r="Q13" s="16">
        <v>7.2992700729927003E-4</v>
      </c>
      <c r="R13" s="16"/>
      <c r="S13" s="16">
        <v>0</v>
      </c>
      <c r="T13" s="16">
        <v>2.3923444976076602E-3</v>
      </c>
      <c r="U13" s="16">
        <v>2.1551724137930999E-3</v>
      </c>
      <c r="V13" s="16">
        <v>9.8716683119447202E-4</v>
      </c>
      <c r="W13" s="16">
        <v>1.07991360691145E-3</v>
      </c>
      <c r="X13" s="16">
        <v>0</v>
      </c>
      <c r="Y13" s="16">
        <v>2.9850746268656699E-3</v>
      </c>
      <c r="Z13" s="16"/>
      <c r="AA13" s="16">
        <v>5.9594755661501796E-4</v>
      </c>
      <c r="AB13" s="16">
        <v>1.6703786191536701E-3</v>
      </c>
      <c r="AC13" s="16"/>
      <c r="AD13" s="16">
        <v>7.0921985815602798E-4</v>
      </c>
      <c r="AE13" s="16">
        <v>1.5544041450777199E-3</v>
      </c>
      <c r="AF13" s="16"/>
      <c r="AG13" s="16">
        <v>1.9762845849802401E-3</v>
      </c>
      <c r="AH13" s="16">
        <v>7.2992700729927003E-4</v>
      </c>
      <c r="AI13" s="16"/>
      <c r="AJ13" s="16">
        <v>4.0933278755628298E-4</v>
      </c>
      <c r="AK13" s="16">
        <v>2.1223912274495899E-3</v>
      </c>
      <c r="AL13" s="16"/>
      <c r="AM13" s="16">
        <v>1.5576323987538899E-2</v>
      </c>
      <c r="AN13" s="16">
        <v>7.9872204472843404E-4</v>
      </c>
      <c r="AO13" s="16">
        <v>4.0225261464199499E-4</v>
      </c>
      <c r="AP13" s="16">
        <v>0</v>
      </c>
      <c r="AQ13" s="16"/>
      <c r="AR13" s="16">
        <v>1.2578616352201301E-3</v>
      </c>
      <c r="AS13" s="16">
        <v>1.35869565217391E-3</v>
      </c>
      <c r="AT13" s="16"/>
      <c r="AU13" s="16">
        <v>0</v>
      </c>
      <c r="AV13" s="16">
        <v>1.56985871271586E-3</v>
      </c>
      <c r="AW13" s="16"/>
      <c r="AX13" s="16">
        <v>0</v>
      </c>
      <c r="AY13" s="16">
        <v>1.58335218276408E-3</v>
      </c>
      <c r="AZ13" s="16"/>
      <c r="BA13" s="16">
        <v>2.7624309392265201E-3</v>
      </c>
      <c r="BB13" s="16">
        <v>1.22249388753056E-3</v>
      </c>
      <c r="BC13" s="16"/>
      <c r="BD13" s="16">
        <v>1.04712041884817E-3</v>
      </c>
      <c r="BE13" s="16">
        <v>1.3904982618771699E-3</v>
      </c>
      <c r="BF13" s="16"/>
      <c r="BG13" s="16">
        <v>0</v>
      </c>
      <c r="BH13" s="16">
        <v>1.4073180538801799E-3</v>
      </c>
      <c r="BI13" s="16"/>
      <c r="BJ13" s="16">
        <v>0</v>
      </c>
      <c r="BK13" s="16">
        <v>1.50667240637107E-3</v>
      </c>
      <c r="BL13" s="16"/>
      <c r="BM13" s="16">
        <v>0</v>
      </c>
      <c r="BN13" s="16">
        <v>1.4358974358974401E-3</v>
      </c>
      <c r="BO13" s="16"/>
      <c r="BP13" s="16">
        <v>0</v>
      </c>
      <c r="BQ13" s="16">
        <v>1.5002143163309E-3</v>
      </c>
    </row>
    <row r="14" spans="2:69" x14ac:dyDescent="0.25">
      <c r="B14" s="17" t="s">
        <v>189</v>
      </c>
      <c r="C14" s="19">
        <v>0.86736242884250503</v>
      </c>
      <c r="D14" s="19">
        <v>0.88244047619047605</v>
      </c>
      <c r="E14" s="19">
        <v>0.853388658367912</v>
      </c>
      <c r="F14" s="19">
        <v>0.85294117647058798</v>
      </c>
      <c r="G14" s="19">
        <v>0.893895348837209</v>
      </c>
      <c r="H14" s="19">
        <v>0.83687405159332295</v>
      </c>
      <c r="I14" s="19">
        <v>0.88398486759142503</v>
      </c>
      <c r="J14" s="19">
        <v>0.88888888888888895</v>
      </c>
      <c r="K14" s="19">
        <v>0.93277310924369705</v>
      </c>
      <c r="L14" s="19">
        <v>0.92035398230088505</v>
      </c>
      <c r="M14" s="19"/>
      <c r="N14" s="19">
        <v>0.77951807228915704</v>
      </c>
      <c r="O14" s="19">
        <v>0.86349206349206398</v>
      </c>
      <c r="P14" s="19">
        <v>0.86915887850467299</v>
      </c>
      <c r="Q14" s="19">
        <v>0.89416058394160602</v>
      </c>
      <c r="R14" s="19"/>
      <c r="S14" s="19">
        <v>0.80988593155893496</v>
      </c>
      <c r="T14" s="19">
        <v>0.84449760765550197</v>
      </c>
      <c r="U14" s="19">
        <v>0.86422413793103403</v>
      </c>
      <c r="V14" s="19">
        <v>0.85093780848963496</v>
      </c>
      <c r="W14" s="19">
        <v>0.88552915766738705</v>
      </c>
      <c r="X14" s="19">
        <v>0.915533980582524</v>
      </c>
      <c r="Y14" s="19">
        <v>0.88656716417910497</v>
      </c>
      <c r="Z14" s="19"/>
      <c r="AA14" s="19">
        <v>0.90822407628128698</v>
      </c>
      <c r="AB14" s="19">
        <v>0.84827394209354101</v>
      </c>
      <c r="AC14" s="19"/>
      <c r="AD14" s="19">
        <v>0.84539007092198604</v>
      </c>
      <c r="AE14" s="19">
        <v>0.87538860103626903</v>
      </c>
      <c r="AF14" s="19"/>
      <c r="AG14" s="19">
        <v>0.83833992094861698</v>
      </c>
      <c r="AH14" s="19">
        <v>0.89416058394160602</v>
      </c>
      <c r="AI14" s="19"/>
      <c r="AJ14" s="19">
        <v>0.90462546049938597</v>
      </c>
      <c r="AK14" s="19">
        <v>0.83516094800141505</v>
      </c>
      <c r="AL14" s="19"/>
      <c r="AM14" s="19">
        <v>0.71962616822429903</v>
      </c>
      <c r="AN14" s="19">
        <v>0.81469648562300301</v>
      </c>
      <c r="AO14" s="19">
        <v>0.882944489139179</v>
      </c>
      <c r="AP14" s="19">
        <v>0.92970711297071096</v>
      </c>
      <c r="AQ14" s="19"/>
      <c r="AR14" s="19">
        <v>0.89245283018867905</v>
      </c>
      <c r="AS14" s="19">
        <v>0.85652173913043494</v>
      </c>
      <c r="AT14" s="19"/>
      <c r="AU14" s="19">
        <v>0.86189889025893995</v>
      </c>
      <c r="AV14" s="19">
        <v>0.86835613366225595</v>
      </c>
      <c r="AW14" s="19"/>
      <c r="AX14" s="19">
        <v>0.89045936395759695</v>
      </c>
      <c r="AY14" s="19">
        <v>0.86292693960642397</v>
      </c>
      <c r="AZ14" s="19"/>
      <c r="BA14" s="19">
        <v>0.82320441988950299</v>
      </c>
      <c r="BB14" s="19">
        <v>0.87061939690301504</v>
      </c>
      <c r="BC14" s="19"/>
      <c r="BD14" s="19">
        <v>0.85968586387434598</v>
      </c>
      <c r="BE14" s="19">
        <v>0.86906141367323297</v>
      </c>
      <c r="BF14" s="19"/>
      <c r="BG14" s="19">
        <v>0.875</v>
      </c>
      <c r="BH14" s="19">
        <v>0.866907921190189</v>
      </c>
      <c r="BI14" s="19"/>
      <c r="BJ14" s="19">
        <v>0.91185897435897401</v>
      </c>
      <c r="BK14" s="19">
        <v>0.86138613861386104</v>
      </c>
      <c r="BL14" s="19"/>
      <c r="BM14" s="19">
        <v>0.89873417721519</v>
      </c>
      <c r="BN14" s="19">
        <v>0.86482051282051298</v>
      </c>
      <c r="BO14" s="19"/>
      <c r="BP14" s="19">
        <v>0.88245033112582805</v>
      </c>
      <c r="BQ14" s="19">
        <v>0.86540934419202697</v>
      </c>
    </row>
    <row r="15" spans="2:69" x14ac:dyDescent="0.25">
      <c r="B15" s="17" t="s">
        <v>190</v>
      </c>
      <c r="C15" s="19">
        <v>5.37001897533207E-2</v>
      </c>
      <c r="D15" s="19">
        <v>5.2083333333333301E-2</v>
      </c>
      <c r="E15" s="19">
        <v>6.2240663900414897E-2</v>
      </c>
      <c r="F15" s="19">
        <v>4.6439628482972103E-2</v>
      </c>
      <c r="G15" s="19">
        <v>3.6337209302325597E-2</v>
      </c>
      <c r="H15" s="19">
        <v>7.3596358118361196E-2</v>
      </c>
      <c r="I15" s="19">
        <v>4.5397225725094602E-2</v>
      </c>
      <c r="J15" s="19">
        <v>3.03030303030303E-2</v>
      </c>
      <c r="K15" s="19">
        <v>2.5210084033613401E-2</v>
      </c>
      <c r="L15" s="19">
        <v>5.3097345132743397E-2</v>
      </c>
      <c r="M15" s="19"/>
      <c r="N15" s="19">
        <v>9.6385542168674704E-2</v>
      </c>
      <c r="O15" s="19">
        <v>5.3968253968253999E-2</v>
      </c>
      <c r="P15" s="19">
        <v>4.9532710280373801E-2</v>
      </c>
      <c r="Q15" s="19">
        <v>4.23357664233577E-2</v>
      </c>
      <c r="R15" s="19"/>
      <c r="S15" s="19">
        <v>9.1254752851711002E-2</v>
      </c>
      <c r="T15" s="19">
        <v>5.9808612440191401E-2</v>
      </c>
      <c r="U15" s="19">
        <v>5.6034482758620698E-2</v>
      </c>
      <c r="V15" s="19">
        <v>5.4294175715696003E-2</v>
      </c>
      <c r="W15" s="19">
        <v>3.0237580993520499E-2</v>
      </c>
      <c r="X15" s="19">
        <v>3.68932038834952E-2</v>
      </c>
      <c r="Y15" s="19">
        <v>6.2686567164179099E-2</v>
      </c>
      <c r="Z15" s="19"/>
      <c r="AA15" s="19">
        <v>3.1585220500595999E-2</v>
      </c>
      <c r="AB15" s="19">
        <v>6.4031180400890897E-2</v>
      </c>
      <c r="AC15" s="19"/>
      <c r="AD15" s="19">
        <v>6.3120567375886505E-2</v>
      </c>
      <c r="AE15" s="19">
        <v>5.0259067357513003E-2</v>
      </c>
      <c r="AF15" s="19"/>
      <c r="AG15" s="19">
        <v>6.6007905138339901E-2</v>
      </c>
      <c r="AH15" s="19">
        <v>4.23357664233577E-2</v>
      </c>
      <c r="AI15" s="19"/>
      <c r="AJ15" s="19">
        <v>4.2570609905853499E-2</v>
      </c>
      <c r="AK15" s="19">
        <v>6.3318004952246196E-2</v>
      </c>
      <c r="AL15" s="19"/>
      <c r="AM15" s="19">
        <v>0.11214953271028</v>
      </c>
      <c r="AN15" s="19">
        <v>8.3067092651757199E-2</v>
      </c>
      <c r="AO15" s="19">
        <v>4.3041029766693502E-2</v>
      </c>
      <c r="AP15" s="19">
        <v>2.8451882845188299E-2</v>
      </c>
      <c r="AQ15" s="19"/>
      <c r="AR15" s="19">
        <v>4.0251572327044002E-2</v>
      </c>
      <c r="AS15" s="19">
        <v>5.9510869565217402E-2</v>
      </c>
      <c r="AT15" s="19"/>
      <c r="AU15" s="19">
        <v>5.5487053020961803E-2</v>
      </c>
      <c r="AV15" s="19">
        <v>5.3375196232339099E-2</v>
      </c>
      <c r="AW15" s="19"/>
      <c r="AX15" s="19">
        <v>3.4157832744405203E-2</v>
      </c>
      <c r="AY15" s="19">
        <v>5.7453064917439498E-2</v>
      </c>
      <c r="AZ15" s="19"/>
      <c r="BA15" s="19">
        <v>9.3922651933701695E-2</v>
      </c>
      <c r="BB15" s="19">
        <v>5.0733496332518301E-2</v>
      </c>
      <c r="BC15" s="19"/>
      <c r="BD15" s="19">
        <v>6.3874345549738198E-2</v>
      </c>
      <c r="BE15" s="19">
        <v>5.1448435689455403E-2</v>
      </c>
      <c r="BF15" s="19"/>
      <c r="BG15" s="19">
        <v>5.0675675675675699E-2</v>
      </c>
      <c r="BH15" s="19">
        <v>5.3880176919983903E-2</v>
      </c>
      <c r="BI15" s="19"/>
      <c r="BJ15" s="19">
        <v>3.3653846153846201E-2</v>
      </c>
      <c r="BK15" s="19">
        <v>5.6392595781317299E-2</v>
      </c>
      <c r="BL15" s="19"/>
      <c r="BM15" s="19">
        <v>3.29113924050633E-2</v>
      </c>
      <c r="BN15" s="19">
        <v>5.53846153846154E-2</v>
      </c>
      <c r="BO15" s="19"/>
      <c r="BP15" s="19">
        <v>4.3046357615894003E-2</v>
      </c>
      <c r="BQ15" s="19">
        <v>5.5079297042434597E-2</v>
      </c>
    </row>
    <row r="16" spans="2:69" x14ac:dyDescent="0.25">
      <c r="B16" s="17" t="s">
        <v>156</v>
      </c>
      <c r="C16" s="20">
        <v>0.813662239089184</v>
      </c>
      <c r="D16" s="20">
        <v>0.83035714285714302</v>
      </c>
      <c r="E16" s="20">
        <v>0.79114799446749695</v>
      </c>
      <c r="F16" s="20">
        <v>0.80650154798761597</v>
      </c>
      <c r="G16" s="20">
        <v>0.85755813953488402</v>
      </c>
      <c r="H16" s="20">
        <v>0.76327769347496199</v>
      </c>
      <c r="I16" s="20">
        <v>0.83858764186633095</v>
      </c>
      <c r="J16" s="20">
        <v>0.85858585858585901</v>
      </c>
      <c r="K16" s="20">
        <v>0.90756302521008403</v>
      </c>
      <c r="L16" s="20">
        <v>0.86725663716814205</v>
      </c>
      <c r="M16" s="20"/>
      <c r="N16" s="20">
        <v>0.68313253012048203</v>
      </c>
      <c r="O16" s="20">
        <v>0.80952380952380998</v>
      </c>
      <c r="P16" s="20">
        <v>0.81962616822429901</v>
      </c>
      <c r="Q16" s="20">
        <v>0.85182481751824801</v>
      </c>
      <c r="R16" s="20"/>
      <c r="S16" s="20">
        <v>0.71863117870722404</v>
      </c>
      <c r="T16" s="20">
        <v>0.78468899521531099</v>
      </c>
      <c r="U16" s="20">
        <v>0.80818965517241403</v>
      </c>
      <c r="V16" s="20">
        <v>0.79664363277393901</v>
      </c>
      <c r="W16" s="20">
        <v>0.85529157667386602</v>
      </c>
      <c r="X16" s="20">
        <v>0.87864077669902896</v>
      </c>
      <c r="Y16" s="20">
        <v>0.823880597014925</v>
      </c>
      <c r="Z16" s="20"/>
      <c r="AA16" s="20">
        <v>0.87663885578069101</v>
      </c>
      <c r="AB16" s="20">
        <v>0.78424276169264995</v>
      </c>
      <c r="AC16" s="20"/>
      <c r="AD16" s="20">
        <v>0.78226950354609903</v>
      </c>
      <c r="AE16" s="20">
        <v>0.82512953367875697</v>
      </c>
      <c r="AF16" s="20"/>
      <c r="AG16" s="20">
        <v>0.772332015810277</v>
      </c>
      <c r="AH16" s="20">
        <v>0.85182481751824801</v>
      </c>
      <c r="AI16" s="20"/>
      <c r="AJ16" s="20">
        <v>0.86205485059353204</v>
      </c>
      <c r="AK16" s="20">
        <v>0.77184294304916901</v>
      </c>
      <c r="AL16" s="20"/>
      <c r="AM16" s="20">
        <v>0.60747663551401898</v>
      </c>
      <c r="AN16" s="20">
        <v>0.73162939297124596</v>
      </c>
      <c r="AO16" s="20">
        <v>0.83990345937248601</v>
      </c>
      <c r="AP16" s="20">
        <v>0.901255230125523</v>
      </c>
      <c r="AQ16" s="20"/>
      <c r="AR16" s="20">
        <v>0.85220125786163503</v>
      </c>
      <c r="AS16" s="20">
        <v>0.79701086956521705</v>
      </c>
      <c r="AT16" s="20"/>
      <c r="AU16" s="20">
        <v>0.80641183723797805</v>
      </c>
      <c r="AV16" s="20">
        <v>0.81498093742991695</v>
      </c>
      <c r="AW16" s="20"/>
      <c r="AX16" s="20">
        <v>0.85630153121319197</v>
      </c>
      <c r="AY16" s="20">
        <v>0.80547387468898402</v>
      </c>
      <c r="AZ16" s="20"/>
      <c r="BA16" s="20">
        <v>0.72928176795580102</v>
      </c>
      <c r="BB16" s="20">
        <v>0.81988590057049704</v>
      </c>
      <c r="BC16" s="20"/>
      <c r="BD16" s="20">
        <v>0.79581151832460695</v>
      </c>
      <c r="BE16" s="20">
        <v>0.81761297798377797</v>
      </c>
      <c r="BF16" s="20"/>
      <c r="BG16" s="20">
        <v>0.82432432432432401</v>
      </c>
      <c r="BH16" s="20">
        <v>0.81302774427020497</v>
      </c>
      <c r="BI16" s="20"/>
      <c r="BJ16" s="20">
        <v>0.87820512820512797</v>
      </c>
      <c r="BK16" s="20">
        <v>0.80499354283254398</v>
      </c>
      <c r="BL16" s="20"/>
      <c r="BM16" s="20">
        <v>0.86582278481012698</v>
      </c>
      <c r="BN16" s="20">
        <v>0.80943589743589806</v>
      </c>
      <c r="BO16" s="20"/>
      <c r="BP16" s="20">
        <v>0.83940397350993401</v>
      </c>
      <c r="BQ16" s="20">
        <v>0.810330047149593</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194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184</v>
      </c>
      <c r="C8" s="16">
        <v>0.17779886148007601</v>
      </c>
      <c r="D8" s="16">
        <v>0.15625</v>
      </c>
      <c r="E8" s="16">
        <v>0.16735822959889299</v>
      </c>
      <c r="F8" s="16">
        <v>0.15015479876161</v>
      </c>
      <c r="G8" s="16">
        <v>0.35901162790697699</v>
      </c>
      <c r="H8" s="16">
        <v>0.114567526555387</v>
      </c>
      <c r="I8" s="16">
        <v>0.13871374527112201</v>
      </c>
      <c r="J8" s="16">
        <v>0.23737373737373699</v>
      </c>
      <c r="K8" s="16">
        <v>0.33613445378151302</v>
      </c>
      <c r="L8" s="16">
        <v>0.16814159292035399</v>
      </c>
      <c r="M8" s="16"/>
      <c r="N8" s="16">
        <v>0.12289156626506</v>
      </c>
      <c r="O8" s="16">
        <v>0.13015873015873</v>
      </c>
      <c r="P8" s="16">
        <v>0.177570093457944</v>
      </c>
      <c r="Q8" s="16">
        <v>0.205474452554745</v>
      </c>
      <c r="R8" s="16"/>
      <c r="S8" s="16">
        <v>0.142585551330798</v>
      </c>
      <c r="T8" s="16">
        <v>0.148325358851675</v>
      </c>
      <c r="U8" s="16">
        <v>0.16594827586206901</v>
      </c>
      <c r="V8" s="16">
        <v>0.148075024679171</v>
      </c>
      <c r="W8" s="16">
        <v>0.15442764578833701</v>
      </c>
      <c r="X8" s="16">
        <v>0.20970873786407801</v>
      </c>
      <c r="Y8" s="16">
        <v>0.277611940298507</v>
      </c>
      <c r="Z8" s="16"/>
      <c r="AA8" s="16">
        <v>0.225268176400477</v>
      </c>
      <c r="AB8" s="16">
        <v>0.15562360801781699</v>
      </c>
      <c r="AC8" s="16"/>
      <c r="AD8" s="16">
        <v>0.17801418439716299</v>
      </c>
      <c r="AE8" s="16">
        <v>0.17772020725388599</v>
      </c>
      <c r="AF8" s="16"/>
      <c r="AG8" s="16">
        <v>0.147826086956522</v>
      </c>
      <c r="AH8" s="16">
        <v>0.205474452554745</v>
      </c>
      <c r="AI8" s="16"/>
      <c r="AJ8" s="16">
        <v>0.229635693819075</v>
      </c>
      <c r="AK8" s="16">
        <v>0.13300318358684099</v>
      </c>
      <c r="AL8" s="16"/>
      <c r="AM8" s="16">
        <v>0.11214953271028</v>
      </c>
      <c r="AN8" s="16">
        <v>0.155750798722045</v>
      </c>
      <c r="AO8" s="16">
        <v>0.16170555108608201</v>
      </c>
      <c r="AP8" s="16">
        <v>0.25188284518828502</v>
      </c>
      <c r="AQ8" s="16"/>
      <c r="AR8" s="16">
        <v>0.20188679245283001</v>
      </c>
      <c r="AS8" s="16">
        <v>0.16739130434782601</v>
      </c>
      <c r="AT8" s="16"/>
      <c r="AU8" s="16">
        <v>0.22071516646115899</v>
      </c>
      <c r="AV8" s="16">
        <v>0.16999327203408801</v>
      </c>
      <c r="AW8" s="16"/>
      <c r="AX8" s="16">
        <v>0.23321554770318001</v>
      </c>
      <c r="AY8" s="16">
        <v>0.16715675186609399</v>
      </c>
      <c r="AZ8" s="16"/>
      <c r="BA8" s="16">
        <v>0.25966850828729299</v>
      </c>
      <c r="BB8" s="16">
        <v>0.17176039119804401</v>
      </c>
      <c r="BC8" s="16"/>
      <c r="BD8" s="16">
        <v>0.193717277486911</v>
      </c>
      <c r="BE8" s="16">
        <v>0.17427578215527201</v>
      </c>
      <c r="BF8" s="16"/>
      <c r="BG8" s="16">
        <v>0.24324324324324301</v>
      </c>
      <c r="BH8" s="16">
        <v>0.17390430237233601</v>
      </c>
      <c r="BI8" s="16"/>
      <c r="BJ8" s="16">
        <v>0.30128205128205099</v>
      </c>
      <c r="BK8" s="16">
        <v>0.16121394748170501</v>
      </c>
      <c r="BL8" s="16"/>
      <c r="BM8" s="16">
        <v>0.265822784810127</v>
      </c>
      <c r="BN8" s="16">
        <v>0.17066666666666699</v>
      </c>
      <c r="BO8" s="16"/>
      <c r="BP8" s="16">
        <v>0.17880794701986799</v>
      </c>
      <c r="BQ8" s="16">
        <v>0.17766823831976</v>
      </c>
    </row>
    <row r="9" spans="2:69" x14ac:dyDescent="0.25">
      <c r="B9" s="17" t="s">
        <v>185</v>
      </c>
      <c r="C9" s="16">
        <v>0.44781783681214399</v>
      </c>
      <c r="D9" s="16">
        <v>0.50446428571428603</v>
      </c>
      <c r="E9" s="16">
        <v>0.38312586445366498</v>
      </c>
      <c r="F9" s="16">
        <v>0.43498452012383898</v>
      </c>
      <c r="G9" s="16">
        <v>0.43895348837209303</v>
      </c>
      <c r="H9" s="16">
        <v>0.45295902883156303</v>
      </c>
      <c r="I9" s="16">
        <v>0.46784363177805799</v>
      </c>
      <c r="J9" s="16">
        <v>0.45454545454545497</v>
      </c>
      <c r="K9" s="16">
        <v>0.40336134453781503</v>
      </c>
      <c r="L9" s="16">
        <v>0.48672566371681403</v>
      </c>
      <c r="M9" s="16"/>
      <c r="N9" s="16">
        <v>0.40240963855421702</v>
      </c>
      <c r="O9" s="16">
        <v>0.45873015873015899</v>
      </c>
      <c r="P9" s="16">
        <v>0.46542056074766402</v>
      </c>
      <c r="Q9" s="16">
        <v>0.452189781021898</v>
      </c>
      <c r="R9" s="16"/>
      <c r="S9" s="16">
        <v>0.40874524714828903</v>
      </c>
      <c r="T9" s="16">
        <v>0.44736842105263203</v>
      </c>
      <c r="U9" s="16">
        <v>0.4375</v>
      </c>
      <c r="V9" s="16">
        <v>0.45409674234945702</v>
      </c>
      <c r="W9" s="16">
        <v>0.45464362850971901</v>
      </c>
      <c r="X9" s="16">
        <v>0.47475728155339803</v>
      </c>
      <c r="Y9" s="16">
        <v>0.43134328358209001</v>
      </c>
      <c r="Z9" s="16"/>
      <c r="AA9" s="16">
        <v>0.45292014302741401</v>
      </c>
      <c r="AB9" s="16">
        <v>0.44543429844097998</v>
      </c>
      <c r="AC9" s="16"/>
      <c r="AD9" s="16">
        <v>0.44326241134751798</v>
      </c>
      <c r="AE9" s="16">
        <v>0.44948186528497402</v>
      </c>
      <c r="AF9" s="16"/>
      <c r="AG9" s="16">
        <v>0.443083003952569</v>
      </c>
      <c r="AH9" s="16">
        <v>0.452189781021898</v>
      </c>
      <c r="AI9" s="16"/>
      <c r="AJ9" s="16">
        <v>0.45231273024969298</v>
      </c>
      <c r="AK9" s="16">
        <v>0.44393349840820701</v>
      </c>
      <c r="AL9" s="16"/>
      <c r="AM9" s="16">
        <v>0.39563862928348897</v>
      </c>
      <c r="AN9" s="16">
        <v>0.42492012779552701</v>
      </c>
      <c r="AO9" s="16">
        <v>0.45937248592115798</v>
      </c>
      <c r="AP9" s="16">
        <v>0.46276150627615098</v>
      </c>
      <c r="AQ9" s="16"/>
      <c r="AR9" s="16">
        <v>0.44528301886792498</v>
      </c>
      <c r="AS9" s="16">
        <v>0.448913043478261</v>
      </c>
      <c r="AT9" s="16"/>
      <c r="AU9" s="16">
        <v>0.44882860665844598</v>
      </c>
      <c r="AV9" s="16">
        <v>0.44763399865440701</v>
      </c>
      <c r="AW9" s="16"/>
      <c r="AX9" s="16">
        <v>0.44051825677267398</v>
      </c>
      <c r="AY9" s="16">
        <v>0.44921963356706601</v>
      </c>
      <c r="AZ9" s="16"/>
      <c r="BA9" s="16">
        <v>0.400552486187845</v>
      </c>
      <c r="BB9" s="16">
        <v>0.45130399348003303</v>
      </c>
      <c r="BC9" s="16"/>
      <c r="BD9" s="16">
        <v>0.44083769633507902</v>
      </c>
      <c r="BE9" s="16">
        <v>0.44936268829664</v>
      </c>
      <c r="BF9" s="16"/>
      <c r="BG9" s="16">
        <v>0.462837837837838</v>
      </c>
      <c r="BH9" s="16">
        <v>0.44692400482508998</v>
      </c>
      <c r="BI9" s="16"/>
      <c r="BJ9" s="16">
        <v>0.42147435897435898</v>
      </c>
      <c r="BK9" s="16">
        <v>0.45135600516573399</v>
      </c>
      <c r="BL9" s="16"/>
      <c r="BM9" s="16">
        <v>0.43797468354430402</v>
      </c>
      <c r="BN9" s="16">
        <v>0.44861538461538503</v>
      </c>
      <c r="BO9" s="16"/>
      <c r="BP9" s="16">
        <v>0.463576158940397</v>
      </c>
      <c r="BQ9" s="16">
        <v>0.44577796828118299</v>
      </c>
    </row>
    <row r="10" spans="2:69" ht="30" x14ac:dyDescent="0.25">
      <c r="B10" s="17" t="s">
        <v>186</v>
      </c>
      <c r="C10" s="16">
        <v>0.22523719165085401</v>
      </c>
      <c r="D10" s="16">
        <v>0.194940476190476</v>
      </c>
      <c r="E10" s="16">
        <v>0.26141078838174298</v>
      </c>
      <c r="F10" s="16">
        <v>0.29411764705882398</v>
      </c>
      <c r="G10" s="16">
        <v>0.116279069767442</v>
      </c>
      <c r="H10" s="16">
        <v>0.25720789074355099</v>
      </c>
      <c r="I10" s="16">
        <v>0.22698612862547299</v>
      </c>
      <c r="J10" s="16">
        <v>0.20202020202020199</v>
      </c>
      <c r="K10" s="16">
        <v>0.16806722689075601</v>
      </c>
      <c r="L10" s="16">
        <v>0.15929203539823</v>
      </c>
      <c r="M10" s="16"/>
      <c r="N10" s="16">
        <v>0.28192771084337298</v>
      </c>
      <c r="O10" s="16">
        <v>0.238095238095238</v>
      </c>
      <c r="P10" s="16">
        <v>0.22336448598130801</v>
      </c>
      <c r="Q10" s="16">
        <v>0.20583941605839401</v>
      </c>
      <c r="R10" s="16"/>
      <c r="S10" s="16">
        <v>0.249049429657795</v>
      </c>
      <c r="T10" s="16">
        <v>0.248803827751196</v>
      </c>
      <c r="U10" s="16">
        <v>0.22198275862069</v>
      </c>
      <c r="V10" s="16">
        <v>0.268509378084896</v>
      </c>
      <c r="W10" s="16">
        <v>0.242980561555076</v>
      </c>
      <c r="X10" s="16">
        <v>0.177669902912621</v>
      </c>
      <c r="Y10" s="16">
        <v>0.164179104477612</v>
      </c>
      <c r="Z10" s="16"/>
      <c r="AA10" s="16">
        <v>0.194874851013111</v>
      </c>
      <c r="AB10" s="16">
        <v>0.239420935412027</v>
      </c>
      <c r="AC10" s="16"/>
      <c r="AD10" s="16">
        <v>0.22198581560283701</v>
      </c>
      <c r="AE10" s="16">
        <v>0.22642487046632101</v>
      </c>
      <c r="AF10" s="16"/>
      <c r="AG10" s="16">
        <v>0.24624505928853799</v>
      </c>
      <c r="AH10" s="16">
        <v>0.20583941605839401</v>
      </c>
      <c r="AI10" s="16"/>
      <c r="AJ10" s="16">
        <v>0.19320507572656601</v>
      </c>
      <c r="AK10" s="16">
        <v>0.25291828793774301</v>
      </c>
      <c r="AL10" s="16"/>
      <c r="AM10" s="16">
        <v>0.29283489096573201</v>
      </c>
      <c r="AN10" s="16">
        <v>0.244408945686901</v>
      </c>
      <c r="AO10" s="16">
        <v>0.226065969428801</v>
      </c>
      <c r="AP10" s="16">
        <v>0.18493723849372401</v>
      </c>
      <c r="AQ10" s="16"/>
      <c r="AR10" s="16">
        <v>0.21006289308176099</v>
      </c>
      <c r="AS10" s="16">
        <v>0.23179347826086999</v>
      </c>
      <c r="AT10" s="16"/>
      <c r="AU10" s="16">
        <v>0.18618988902589401</v>
      </c>
      <c r="AV10" s="16">
        <v>0.23233908948194701</v>
      </c>
      <c r="AW10" s="16"/>
      <c r="AX10" s="16">
        <v>0.202591283863369</v>
      </c>
      <c r="AY10" s="16">
        <v>0.229586066500792</v>
      </c>
      <c r="AZ10" s="16"/>
      <c r="BA10" s="16">
        <v>0.17955801104972399</v>
      </c>
      <c r="BB10" s="16">
        <v>0.22860635696821499</v>
      </c>
      <c r="BC10" s="16"/>
      <c r="BD10" s="16">
        <v>0.22303664921465999</v>
      </c>
      <c r="BE10" s="16">
        <v>0.22572421784472799</v>
      </c>
      <c r="BF10" s="16"/>
      <c r="BG10" s="16">
        <v>0.195945945945946</v>
      </c>
      <c r="BH10" s="16">
        <v>0.226980297547246</v>
      </c>
      <c r="BI10" s="16"/>
      <c r="BJ10" s="16">
        <v>0.168269230769231</v>
      </c>
      <c r="BK10" s="16">
        <v>0.232888506241929</v>
      </c>
      <c r="BL10" s="16"/>
      <c r="BM10" s="16">
        <v>0.16708860759493699</v>
      </c>
      <c r="BN10" s="16">
        <v>0.22994871794871799</v>
      </c>
      <c r="BO10" s="16"/>
      <c r="BP10" s="16">
        <v>0.22516556291390699</v>
      </c>
      <c r="BQ10" s="16">
        <v>0.22524646378054</v>
      </c>
    </row>
    <row r="11" spans="2:69" x14ac:dyDescent="0.25">
      <c r="B11" s="17" t="s">
        <v>187</v>
      </c>
      <c r="C11" s="16">
        <v>0.119544592030361</v>
      </c>
      <c r="D11" s="16">
        <v>0.12648809523809501</v>
      </c>
      <c r="E11" s="16">
        <v>0.16182572614107901</v>
      </c>
      <c r="F11" s="16">
        <v>0.105263157894737</v>
      </c>
      <c r="G11" s="16">
        <v>5.8139534883720902E-2</v>
      </c>
      <c r="H11" s="16">
        <v>0.13429438543247299</v>
      </c>
      <c r="I11" s="16">
        <v>0.12736443883984899</v>
      </c>
      <c r="J11" s="16">
        <v>8.0808080808080801E-2</v>
      </c>
      <c r="K11" s="16">
        <v>5.8823529411764698E-2</v>
      </c>
      <c r="L11" s="16">
        <v>0.16814159292035399</v>
      </c>
      <c r="M11" s="16"/>
      <c r="N11" s="16">
        <v>0.126506024096386</v>
      </c>
      <c r="O11" s="16">
        <v>0.14603174603174601</v>
      </c>
      <c r="P11" s="16">
        <v>0.108411214953271</v>
      </c>
      <c r="Q11" s="16">
        <v>0.11569343065693399</v>
      </c>
      <c r="R11" s="16"/>
      <c r="S11" s="16">
        <v>0.129277566539924</v>
      </c>
      <c r="T11" s="16">
        <v>0.12918660287081299</v>
      </c>
      <c r="U11" s="16">
        <v>0.15517241379310301</v>
      </c>
      <c r="V11" s="16">
        <v>9.8716683119447202E-2</v>
      </c>
      <c r="W11" s="16">
        <v>0.12850971922246199</v>
      </c>
      <c r="X11" s="16">
        <v>0.115533980582524</v>
      </c>
      <c r="Y11" s="16">
        <v>0.102985074626866</v>
      </c>
      <c r="Z11" s="16"/>
      <c r="AA11" s="16">
        <v>0.108462455303933</v>
      </c>
      <c r="AB11" s="16">
        <v>0.124721603563474</v>
      </c>
      <c r="AC11" s="16"/>
      <c r="AD11" s="16">
        <v>0.12482269503546101</v>
      </c>
      <c r="AE11" s="16">
        <v>0.117616580310881</v>
      </c>
      <c r="AF11" s="16"/>
      <c r="AG11" s="16">
        <v>0.12371541501976301</v>
      </c>
      <c r="AH11" s="16">
        <v>0.11569343065693399</v>
      </c>
      <c r="AI11" s="16"/>
      <c r="AJ11" s="16">
        <v>9.7830536225951698E-2</v>
      </c>
      <c r="AK11" s="16">
        <v>0.138309161655465</v>
      </c>
      <c r="AL11" s="16"/>
      <c r="AM11" s="16">
        <v>0.121495327102804</v>
      </c>
      <c r="AN11" s="16">
        <v>0.13738019169329099</v>
      </c>
      <c r="AO11" s="16">
        <v>0.130732099758648</v>
      </c>
      <c r="AP11" s="16">
        <v>7.6987447698744799E-2</v>
      </c>
      <c r="AQ11" s="16"/>
      <c r="AR11" s="16">
        <v>0.115094339622642</v>
      </c>
      <c r="AS11" s="16">
        <v>0.121467391304348</v>
      </c>
      <c r="AT11" s="16"/>
      <c r="AU11" s="16">
        <v>0.117139334155364</v>
      </c>
      <c r="AV11" s="16">
        <v>0.119982058757569</v>
      </c>
      <c r="AW11" s="16"/>
      <c r="AX11" s="16">
        <v>9.6584216725559502E-2</v>
      </c>
      <c r="AY11" s="16">
        <v>0.123953856593531</v>
      </c>
      <c r="AZ11" s="16"/>
      <c r="BA11" s="16">
        <v>0.13259668508287301</v>
      </c>
      <c r="BB11" s="16">
        <v>0.118581907090465</v>
      </c>
      <c r="BC11" s="16"/>
      <c r="BD11" s="16">
        <v>0.109947643979058</v>
      </c>
      <c r="BE11" s="16">
        <v>0.121668597914253</v>
      </c>
      <c r="BF11" s="16"/>
      <c r="BG11" s="16">
        <v>6.7567567567567599E-2</v>
      </c>
      <c r="BH11" s="16">
        <v>0.122637716123844</v>
      </c>
      <c r="BI11" s="16"/>
      <c r="BJ11" s="16">
        <v>8.3333333333333301E-2</v>
      </c>
      <c r="BK11" s="16">
        <v>0.124408092983211</v>
      </c>
      <c r="BL11" s="16"/>
      <c r="BM11" s="16">
        <v>8.3544303797468397E-2</v>
      </c>
      <c r="BN11" s="16">
        <v>0.122461538461538</v>
      </c>
      <c r="BO11" s="16"/>
      <c r="BP11" s="16">
        <v>0.112582781456954</v>
      </c>
      <c r="BQ11" s="16">
        <v>0.120445777968281</v>
      </c>
    </row>
    <row r="12" spans="2:69" x14ac:dyDescent="0.25">
      <c r="B12" s="17" t="s">
        <v>188</v>
      </c>
      <c r="C12" s="16">
        <v>2.2770398481973399E-2</v>
      </c>
      <c r="D12" s="16">
        <v>1.33928571428571E-2</v>
      </c>
      <c r="E12" s="16">
        <v>2.3513139695712299E-2</v>
      </c>
      <c r="F12" s="16">
        <v>1.3931888544891601E-2</v>
      </c>
      <c r="G12" s="16">
        <v>1.30813953488372E-2</v>
      </c>
      <c r="H12" s="16">
        <v>3.0349013657056102E-2</v>
      </c>
      <c r="I12" s="16">
        <v>3.6569987389659497E-2</v>
      </c>
      <c r="J12" s="16">
        <v>5.0505050505050501E-3</v>
      </c>
      <c r="K12" s="16">
        <v>3.3613445378151301E-2</v>
      </c>
      <c r="L12" s="16">
        <v>1.7699115044247801E-2</v>
      </c>
      <c r="M12" s="16"/>
      <c r="N12" s="16">
        <v>4.4578313253012099E-2</v>
      </c>
      <c r="O12" s="16">
        <v>2.3809523809523801E-2</v>
      </c>
      <c r="P12" s="16">
        <v>1.7757009345794401E-2</v>
      </c>
      <c r="Q12" s="16">
        <v>1.7883211678832101E-2</v>
      </c>
      <c r="R12" s="16"/>
      <c r="S12" s="16">
        <v>5.5133079847908703E-2</v>
      </c>
      <c r="T12" s="16">
        <v>1.9138755980861202E-2</v>
      </c>
      <c r="U12" s="16">
        <v>1.93965517241379E-2</v>
      </c>
      <c r="V12" s="16">
        <v>1.9743336623889399E-2</v>
      </c>
      <c r="W12" s="16">
        <v>1.6198704103671701E-2</v>
      </c>
      <c r="X12" s="16">
        <v>1.94174757281553E-2</v>
      </c>
      <c r="Y12" s="16">
        <v>1.9402985074626899E-2</v>
      </c>
      <c r="Z12" s="16"/>
      <c r="AA12" s="16">
        <v>1.6090584028605501E-2</v>
      </c>
      <c r="AB12" s="16">
        <v>2.5890868596882E-2</v>
      </c>
      <c r="AC12" s="16"/>
      <c r="AD12" s="16">
        <v>2.2695035460992899E-2</v>
      </c>
      <c r="AE12" s="16">
        <v>2.27979274611399E-2</v>
      </c>
      <c r="AF12" s="16"/>
      <c r="AG12" s="16">
        <v>2.80632411067194E-2</v>
      </c>
      <c r="AH12" s="16">
        <v>1.7883211678832101E-2</v>
      </c>
      <c r="AI12" s="16"/>
      <c r="AJ12" s="16">
        <v>2.3741301678264399E-2</v>
      </c>
      <c r="AK12" s="16">
        <v>2.1931376016979101E-2</v>
      </c>
      <c r="AL12" s="16"/>
      <c r="AM12" s="16">
        <v>4.0498442367601202E-2</v>
      </c>
      <c r="AN12" s="16">
        <v>2.55591054313099E-2</v>
      </c>
      <c r="AO12" s="16">
        <v>1.9710378117457801E-2</v>
      </c>
      <c r="AP12" s="16">
        <v>2.0920502092050201E-2</v>
      </c>
      <c r="AQ12" s="16"/>
      <c r="AR12" s="16">
        <v>2.1383647798742099E-2</v>
      </c>
      <c r="AS12" s="16">
        <v>2.3369565217391301E-2</v>
      </c>
      <c r="AT12" s="16"/>
      <c r="AU12" s="16">
        <v>2.46609124537608E-2</v>
      </c>
      <c r="AV12" s="16">
        <v>2.2426553038797901E-2</v>
      </c>
      <c r="AW12" s="16"/>
      <c r="AX12" s="16">
        <v>2.1201413427561801E-2</v>
      </c>
      <c r="AY12" s="16">
        <v>2.3071703234562299E-2</v>
      </c>
      <c r="AZ12" s="16"/>
      <c r="BA12" s="16">
        <v>2.2099447513812199E-2</v>
      </c>
      <c r="BB12" s="16">
        <v>2.2819885900570502E-2</v>
      </c>
      <c r="BC12" s="16"/>
      <c r="BD12" s="16">
        <v>2.1989528795811501E-2</v>
      </c>
      <c r="BE12" s="16">
        <v>2.29432213209733E-2</v>
      </c>
      <c r="BF12" s="16"/>
      <c r="BG12" s="16">
        <v>2.3648648648648601E-2</v>
      </c>
      <c r="BH12" s="16">
        <v>2.27181342983514E-2</v>
      </c>
      <c r="BI12" s="16"/>
      <c r="BJ12" s="16">
        <v>2.2435897435897401E-2</v>
      </c>
      <c r="BK12" s="16">
        <v>2.2815325010761899E-2</v>
      </c>
      <c r="BL12" s="16"/>
      <c r="BM12" s="16">
        <v>4.05063291139241E-2</v>
      </c>
      <c r="BN12" s="16">
        <v>2.1333333333333301E-2</v>
      </c>
      <c r="BO12" s="16"/>
      <c r="BP12" s="16">
        <v>1.6556291390728499E-2</v>
      </c>
      <c r="BQ12" s="16">
        <v>2.3574796399485599E-2</v>
      </c>
    </row>
    <row r="13" spans="2:69" x14ac:dyDescent="0.25">
      <c r="B13" s="17" t="s">
        <v>68</v>
      </c>
      <c r="C13" s="16">
        <v>6.8311195445920304E-3</v>
      </c>
      <c r="D13" s="16">
        <v>4.4642857142857097E-3</v>
      </c>
      <c r="E13" s="16">
        <v>2.7662517289073298E-3</v>
      </c>
      <c r="F13" s="16">
        <v>1.54798761609907E-3</v>
      </c>
      <c r="G13" s="16">
        <v>1.4534883720930199E-2</v>
      </c>
      <c r="H13" s="16">
        <v>1.06221547799697E-2</v>
      </c>
      <c r="I13" s="16">
        <v>2.5220680958385898E-3</v>
      </c>
      <c r="J13" s="16">
        <v>2.02020202020202E-2</v>
      </c>
      <c r="K13" s="16">
        <v>0</v>
      </c>
      <c r="L13" s="16">
        <v>0</v>
      </c>
      <c r="M13" s="16"/>
      <c r="N13" s="16">
        <v>2.16867469879518E-2</v>
      </c>
      <c r="O13" s="16">
        <v>3.1746031746031698E-3</v>
      </c>
      <c r="P13" s="16">
        <v>7.4766355140186902E-3</v>
      </c>
      <c r="Q13" s="16">
        <v>2.9197080291970801E-3</v>
      </c>
      <c r="R13" s="16"/>
      <c r="S13" s="16">
        <v>1.5209125475285201E-2</v>
      </c>
      <c r="T13" s="16">
        <v>7.1770334928229701E-3</v>
      </c>
      <c r="U13" s="16">
        <v>0</v>
      </c>
      <c r="V13" s="16">
        <v>1.0858835143139201E-2</v>
      </c>
      <c r="W13" s="16">
        <v>3.2397408207343399E-3</v>
      </c>
      <c r="X13" s="16">
        <v>2.9126213592233002E-3</v>
      </c>
      <c r="Y13" s="16">
        <v>4.4776119402985103E-3</v>
      </c>
      <c r="Z13" s="16"/>
      <c r="AA13" s="16">
        <v>2.3837902264600701E-3</v>
      </c>
      <c r="AB13" s="16">
        <v>8.9086859688196005E-3</v>
      </c>
      <c r="AC13" s="16"/>
      <c r="AD13" s="16">
        <v>9.21985815602837E-3</v>
      </c>
      <c r="AE13" s="16">
        <v>5.9585492227979299E-3</v>
      </c>
      <c r="AF13" s="16"/>
      <c r="AG13" s="16">
        <v>1.1067193675889301E-2</v>
      </c>
      <c r="AH13" s="16">
        <v>2.9197080291970801E-3</v>
      </c>
      <c r="AI13" s="16"/>
      <c r="AJ13" s="16">
        <v>3.2746623004502699E-3</v>
      </c>
      <c r="AK13" s="16">
        <v>9.9044923947647703E-3</v>
      </c>
      <c r="AL13" s="16"/>
      <c r="AM13" s="16">
        <v>3.7383177570093497E-2</v>
      </c>
      <c r="AN13" s="16">
        <v>1.19808306709265E-2</v>
      </c>
      <c r="AO13" s="16">
        <v>2.41351568785197E-3</v>
      </c>
      <c r="AP13" s="16">
        <v>2.5104602510460298E-3</v>
      </c>
      <c r="AQ13" s="16"/>
      <c r="AR13" s="16">
        <v>6.2893081761006301E-3</v>
      </c>
      <c r="AS13" s="16">
        <v>7.0652173913043504E-3</v>
      </c>
      <c r="AT13" s="16"/>
      <c r="AU13" s="16">
        <v>2.4660912453760798E-3</v>
      </c>
      <c r="AV13" s="16">
        <v>7.6250280331913002E-3</v>
      </c>
      <c r="AW13" s="16"/>
      <c r="AX13" s="16">
        <v>5.8892815076560696E-3</v>
      </c>
      <c r="AY13" s="16">
        <v>7.0119882379552096E-3</v>
      </c>
      <c r="AZ13" s="16"/>
      <c r="BA13" s="16">
        <v>5.5248618784530402E-3</v>
      </c>
      <c r="BB13" s="16">
        <v>6.9274653626731899E-3</v>
      </c>
      <c r="BC13" s="16"/>
      <c r="BD13" s="16">
        <v>1.04712041884817E-2</v>
      </c>
      <c r="BE13" s="16">
        <v>6.0254924681344196E-3</v>
      </c>
      <c r="BF13" s="16"/>
      <c r="BG13" s="16">
        <v>6.7567567567567597E-3</v>
      </c>
      <c r="BH13" s="16">
        <v>6.8355448331322904E-3</v>
      </c>
      <c r="BI13" s="16"/>
      <c r="BJ13" s="16">
        <v>3.2051282051282098E-3</v>
      </c>
      <c r="BK13" s="16">
        <v>7.3181231166594904E-3</v>
      </c>
      <c r="BL13" s="16"/>
      <c r="BM13" s="16">
        <v>5.0632911392405099E-3</v>
      </c>
      <c r="BN13" s="16">
        <v>6.9743589743589702E-3</v>
      </c>
      <c r="BO13" s="16"/>
      <c r="BP13" s="16">
        <v>3.3112582781457001E-3</v>
      </c>
      <c r="BQ13" s="16">
        <v>7.2867552507501097E-3</v>
      </c>
    </row>
    <row r="14" spans="2:69" x14ac:dyDescent="0.25">
      <c r="B14" s="17" t="s">
        <v>189</v>
      </c>
      <c r="C14" s="19">
        <v>0.62561669829222</v>
      </c>
      <c r="D14" s="19">
        <v>0.66071428571428603</v>
      </c>
      <c r="E14" s="19">
        <v>0.55048409405255905</v>
      </c>
      <c r="F14" s="19">
        <v>0.58513931888544901</v>
      </c>
      <c r="G14" s="19">
        <v>0.79796511627906996</v>
      </c>
      <c r="H14" s="19">
        <v>0.56752655538694996</v>
      </c>
      <c r="I14" s="19">
        <v>0.60655737704918</v>
      </c>
      <c r="J14" s="19">
        <v>0.69191919191919204</v>
      </c>
      <c r="K14" s="19">
        <v>0.73949579831932799</v>
      </c>
      <c r="L14" s="19">
        <v>0.65486725663716805</v>
      </c>
      <c r="M14" s="19"/>
      <c r="N14" s="19">
        <v>0.525301204819277</v>
      </c>
      <c r="O14" s="19">
        <v>0.58888888888888902</v>
      </c>
      <c r="P14" s="19">
        <v>0.64299065420560697</v>
      </c>
      <c r="Q14" s="19">
        <v>0.65766423357664205</v>
      </c>
      <c r="R14" s="19"/>
      <c r="S14" s="19">
        <v>0.55133079847908695</v>
      </c>
      <c r="T14" s="19">
        <v>0.59569377990430605</v>
      </c>
      <c r="U14" s="19">
        <v>0.60344827586206895</v>
      </c>
      <c r="V14" s="19">
        <v>0.60217176702862796</v>
      </c>
      <c r="W14" s="19">
        <v>0.60907127429805596</v>
      </c>
      <c r="X14" s="19">
        <v>0.68446601941747598</v>
      </c>
      <c r="Y14" s="19">
        <v>0.70895522388059695</v>
      </c>
      <c r="Z14" s="19"/>
      <c r="AA14" s="19">
        <v>0.67818831942789004</v>
      </c>
      <c r="AB14" s="19">
        <v>0.60105790645879698</v>
      </c>
      <c r="AC14" s="19"/>
      <c r="AD14" s="19">
        <v>0.62127659574468097</v>
      </c>
      <c r="AE14" s="19">
        <v>0.62720207253885996</v>
      </c>
      <c r="AF14" s="19"/>
      <c r="AG14" s="19">
        <v>0.59090909090909105</v>
      </c>
      <c r="AH14" s="19">
        <v>0.65766423357664205</v>
      </c>
      <c r="AI14" s="19"/>
      <c r="AJ14" s="19">
        <v>0.68194842406876799</v>
      </c>
      <c r="AK14" s="19">
        <v>0.576936681995048</v>
      </c>
      <c r="AL14" s="19"/>
      <c r="AM14" s="19">
        <v>0.50778816199376897</v>
      </c>
      <c r="AN14" s="19">
        <v>0.58067092651757202</v>
      </c>
      <c r="AO14" s="19">
        <v>0.62107803700724096</v>
      </c>
      <c r="AP14" s="19">
        <v>0.71464435146443495</v>
      </c>
      <c r="AQ14" s="19"/>
      <c r="AR14" s="19">
        <v>0.64716981132075502</v>
      </c>
      <c r="AS14" s="19">
        <v>0.61630434782608701</v>
      </c>
      <c r="AT14" s="19"/>
      <c r="AU14" s="19">
        <v>0.669543773119605</v>
      </c>
      <c r="AV14" s="19">
        <v>0.61762727068849499</v>
      </c>
      <c r="AW14" s="19"/>
      <c r="AX14" s="19">
        <v>0.67373380447585396</v>
      </c>
      <c r="AY14" s="19">
        <v>0.61637638543315998</v>
      </c>
      <c r="AZ14" s="19"/>
      <c r="BA14" s="19">
        <v>0.66022099447513805</v>
      </c>
      <c r="BB14" s="19">
        <v>0.62306438467807701</v>
      </c>
      <c r="BC14" s="19"/>
      <c r="BD14" s="19">
        <v>0.63455497382199</v>
      </c>
      <c r="BE14" s="19">
        <v>0.62363847045191201</v>
      </c>
      <c r="BF14" s="19"/>
      <c r="BG14" s="19">
        <v>0.70608108108108103</v>
      </c>
      <c r="BH14" s="19">
        <v>0.62082830719742699</v>
      </c>
      <c r="BI14" s="19"/>
      <c r="BJ14" s="19">
        <v>0.72275641025641002</v>
      </c>
      <c r="BK14" s="19">
        <v>0.61256995264743896</v>
      </c>
      <c r="BL14" s="19"/>
      <c r="BM14" s="19">
        <v>0.70379746835443002</v>
      </c>
      <c r="BN14" s="19">
        <v>0.61928205128205105</v>
      </c>
      <c r="BO14" s="19"/>
      <c r="BP14" s="19">
        <v>0.64238410596026496</v>
      </c>
      <c r="BQ14" s="19">
        <v>0.62344620660094296</v>
      </c>
    </row>
    <row r="15" spans="2:69" x14ac:dyDescent="0.25">
      <c r="B15" s="17" t="s">
        <v>190</v>
      </c>
      <c r="C15" s="19">
        <v>0.14231499051233401</v>
      </c>
      <c r="D15" s="19">
        <v>0.139880952380952</v>
      </c>
      <c r="E15" s="19">
        <v>0.18533886583679099</v>
      </c>
      <c r="F15" s="19">
        <v>0.119195046439628</v>
      </c>
      <c r="G15" s="19">
        <v>7.12209302325581E-2</v>
      </c>
      <c r="H15" s="19">
        <v>0.16464339908952999</v>
      </c>
      <c r="I15" s="19">
        <v>0.16393442622950799</v>
      </c>
      <c r="J15" s="19">
        <v>8.5858585858585898E-2</v>
      </c>
      <c r="K15" s="19">
        <v>9.2436974789915999E-2</v>
      </c>
      <c r="L15" s="19">
        <v>0.185840707964602</v>
      </c>
      <c r="M15" s="19"/>
      <c r="N15" s="19">
        <v>0.17108433734939801</v>
      </c>
      <c r="O15" s="19">
        <v>0.16984126984126999</v>
      </c>
      <c r="P15" s="19">
        <v>0.12616822429906499</v>
      </c>
      <c r="Q15" s="19">
        <v>0.13357664233576599</v>
      </c>
      <c r="R15" s="19"/>
      <c r="S15" s="19">
        <v>0.184410646387833</v>
      </c>
      <c r="T15" s="19">
        <v>0.148325358851675</v>
      </c>
      <c r="U15" s="19">
        <v>0.17456896551724099</v>
      </c>
      <c r="V15" s="19">
        <v>0.118460019743337</v>
      </c>
      <c r="W15" s="19">
        <v>0.14470842332613401</v>
      </c>
      <c r="X15" s="19">
        <v>0.13495145631068001</v>
      </c>
      <c r="Y15" s="19">
        <v>0.122388059701493</v>
      </c>
      <c r="Z15" s="19"/>
      <c r="AA15" s="19">
        <v>0.124553039332539</v>
      </c>
      <c r="AB15" s="19">
        <v>0.150612472160356</v>
      </c>
      <c r="AC15" s="19"/>
      <c r="AD15" s="19">
        <v>0.147517730496454</v>
      </c>
      <c r="AE15" s="19">
        <v>0.140414507772021</v>
      </c>
      <c r="AF15" s="19"/>
      <c r="AG15" s="19">
        <v>0.151778656126482</v>
      </c>
      <c r="AH15" s="19">
        <v>0.13357664233576599</v>
      </c>
      <c r="AI15" s="19"/>
      <c r="AJ15" s="19">
        <v>0.121571837904216</v>
      </c>
      <c r="AK15" s="19">
        <v>0.16024053767244401</v>
      </c>
      <c r="AL15" s="19"/>
      <c r="AM15" s="19">
        <v>0.161993769470405</v>
      </c>
      <c r="AN15" s="19">
        <v>0.16293929712460101</v>
      </c>
      <c r="AO15" s="19">
        <v>0.15044247787610601</v>
      </c>
      <c r="AP15" s="19">
        <v>9.7907949790795007E-2</v>
      </c>
      <c r="AQ15" s="19"/>
      <c r="AR15" s="19">
        <v>0.13647798742138401</v>
      </c>
      <c r="AS15" s="19">
        <v>0.144836956521739</v>
      </c>
      <c r="AT15" s="19"/>
      <c r="AU15" s="19">
        <v>0.14180024660912499</v>
      </c>
      <c r="AV15" s="19">
        <v>0.14240861179636699</v>
      </c>
      <c r="AW15" s="19"/>
      <c r="AX15" s="19">
        <v>0.117785630153121</v>
      </c>
      <c r="AY15" s="19">
        <v>0.14702555982809301</v>
      </c>
      <c r="AZ15" s="19"/>
      <c r="BA15" s="19">
        <v>0.15469613259668499</v>
      </c>
      <c r="BB15" s="19">
        <v>0.141401792991035</v>
      </c>
      <c r="BC15" s="19"/>
      <c r="BD15" s="19">
        <v>0.13193717277486899</v>
      </c>
      <c r="BE15" s="19">
        <v>0.14461181923522601</v>
      </c>
      <c r="BF15" s="19"/>
      <c r="BG15" s="19">
        <v>9.12162162162162E-2</v>
      </c>
      <c r="BH15" s="19">
        <v>0.14535585042219501</v>
      </c>
      <c r="BI15" s="19"/>
      <c r="BJ15" s="19">
        <v>0.105769230769231</v>
      </c>
      <c r="BK15" s="19">
        <v>0.14722341799397301</v>
      </c>
      <c r="BL15" s="19"/>
      <c r="BM15" s="19">
        <v>0.124050632911392</v>
      </c>
      <c r="BN15" s="19">
        <v>0.14379487179487199</v>
      </c>
      <c r="BO15" s="19"/>
      <c r="BP15" s="19">
        <v>0.129139072847682</v>
      </c>
      <c r="BQ15" s="19">
        <v>0.144020574367767</v>
      </c>
    </row>
    <row r="16" spans="2:69" x14ac:dyDescent="0.25">
      <c r="B16" s="17" t="s">
        <v>156</v>
      </c>
      <c r="C16" s="20">
        <v>0.48330170777988601</v>
      </c>
      <c r="D16" s="20">
        <v>0.52083333333333304</v>
      </c>
      <c r="E16" s="20">
        <v>0.365145228215768</v>
      </c>
      <c r="F16" s="20">
        <v>0.46594427244582098</v>
      </c>
      <c r="G16" s="20">
        <v>0.72674418604651203</v>
      </c>
      <c r="H16" s="20">
        <v>0.40288315629742</v>
      </c>
      <c r="I16" s="20">
        <v>0.44262295081967201</v>
      </c>
      <c r="J16" s="20">
        <v>0.60606060606060597</v>
      </c>
      <c r="K16" s="20">
        <v>0.64705882352941202</v>
      </c>
      <c r="L16" s="20">
        <v>0.46902654867256599</v>
      </c>
      <c r="M16" s="20"/>
      <c r="N16" s="20">
        <v>0.35421686746988001</v>
      </c>
      <c r="O16" s="20">
        <v>0.419047619047619</v>
      </c>
      <c r="P16" s="20">
        <v>0.51682242990654204</v>
      </c>
      <c r="Q16" s="20">
        <v>0.52408759124087601</v>
      </c>
      <c r="R16" s="20"/>
      <c r="S16" s="20">
        <v>0.366920152091255</v>
      </c>
      <c r="T16" s="20">
        <v>0.44736842105263203</v>
      </c>
      <c r="U16" s="20">
        <v>0.42887931034482801</v>
      </c>
      <c r="V16" s="20">
        <v>0.48371174728529098</v>
      </c>
      <c r="W16" s="20">
        <v>0.46436285097192198</v>
      </c>
      <c r="X16" s="20">
        <v>0.54951456310679603</v>
      </c>
      <c r="Y16" s="20">
        <v>0.58656716417910404</v>
      </c>
      <c r="Z16" s="20"/>
      <c r="AA16" s="20">
        <v>0.55363528009535201</v>
      </c>
      <c r="AB16" s="20">
        <v>0.45044543429844103</v>
      </c>
      <c r="AC16" s="20"/>
      <c r="AD16" s="20">
        <v>0.47375886524822702</v>
      </c>
      <c r="AE16" s="20">
        <v>0.48678756476683899</v>
      </c>
      <c r="AF16" s="20"/>
      <c r="AG16" s="20">
        <v>0.43913043478260899</v>
      </c>
      <c r="AH16" s="20">
        <v>0.52408759124087601</v>
      </c>
      <c r="AI16" s="20"/>
      <c r="AJ16" s="20">
        <v>0.56037658616455199</v>
      </c>
      <c r="AK16" s="20">
        <v>0.41669614432260299</v>
      </c>
      <c r="AL16" s="20"/>
      <c r="AM16" s="20">
        <v>0.34579439252336402</v>
      </c>
      <c r="AN16" s="20">
        <v>0.41773162939297098</v>
      </c>
      <c r="AO16" s="20">
        <v>0.47063555913113397</v>
      </c>
      <c r="AP16" s="20">
        <v>0.61673640167363997</v>
      </c>
      <c r="AQ16" s="20"/>
      <c r="AR16" s="20">
        <v>0.51069182389937096</v>
      </c>
      <c r="AS16" s="20">
        <v>0.471467391304348</v>
      </c>
      <c r="AT16" s="20"/>
      <c r="AU16" s="20">
        <v>0.52774352651048095</v>
      </c>
      <c r="AV16" s="20">
        <v>0.475218658892128</v>
      </c>
      <c r="AW16" s="20"/>
      <c r="AX16" s="20">
        <v>0.55594817432273302</v>
      </c>
      <c r="AY16" s="20">
        <v>0.46935082560506702</v>
      </c>
      <c r="AZ16" s="20"/>
      <c r="BA16" s="20">
        <v>0.50552486187845302</v>
      </c>
      <c r="BB16" s="20">
        <v>0.48166259168704201</v>
      </c>
      <c r="BC16" s="20"/>
      <c r="BD16" s="20">
        <v>0.50261780104712095</v>
      </c>
      <c r="BE16" s="20">
        <v>0.47902665121668597</v>
      </c>
      <c r="BF16" s="20"/>
      <c r="BG16" s="20">
        <v>0.61486486486486502</v>
      </c>
      <c r="BH16" s="20">
        <v>0.47547245677523098</v>
      </c>
      <c r="BI16" s="20"/>
      <c r="BJ16" s="20">
        <v>0.61698717948717996</v>
      </c>
      <c r="BK16" s="20">
        <v>0.46534653465346498</v>
      </c>
      <c r="BL16" s="20"/>
      <c r="BM16" s="20">
        <v>0.57974683544303796</v>
      </c>
      <c r="BN16" s="20">
        <v>0.475487179487179</v>
      </c>
      <c r="BO16" s="20"/>
      <c r="BP16" s="20">
        <v>0.51324503311258296</v>
      </c>
      <c r="BQ16" s="20">
        <v>0.47942563223317602</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20.7109375" customWidth="1"/>
  </cols>
  <sheetData>
    <row r="2" spans="2:15" ht="39.950000000000003" customHeight="1" x14ac:dyDescent="0.25">
      <c r="D2" s="29" t="s">
        <v>214</v>
      </c>
      <c r="E2" s="25"/>
      <c r="F2" s="25"/>
      <c r="G2" s="25"/>
      <c r="H2" s="25"/>
      <c r="I2" s="25"/>
      <c r="J2" s="25"/>
      <c r="K2" s="25"/>
      <c r="L2" s="25"/>
      <c r="M2" s="25"/>
      <c r="N2" s="25"/>
      <c r="O2" s="25"/>
    </row>
    <row r="6" spans="2:15" ht="50.1" customHeight="1" x14ac:dyDescent="0.25">
      <c r="B6" s="22" t="s">
        <v>15</v>
      </c>
      <c r="C6" s="22" t="s">
        <v>195</v>
      </c>
      <c r="D6" s="22" t="s">
        <v>196</v>
      </c>
      <c r="E6" s="22" t="s">
        <v>197</v>
      </c>
      <c r="F6" s="22" t="s">
        <v>198</v>
      </c>
      <c r="G6" s="22" t="s">
        <v>199</v>
      </c>
      <c r="H6" s="22" t="s">
        <v>200</v>
      </c>
      <c r="I6" s="22" t="s">
        <v>201</v>
      </c>
      <c r="J6" s="22" t="s">
        <v>202</v>
      </c>
      <c r="K6" s="22" t="s">
        <v>203</v>
      </c>
      <c r="L6" s="22" t="s">
        <v>204</v>
      </c>
      <c r="M6" s="22" t="s">
        <v>205</v>
      </c>
      <c r="N6" s="22" t="s">
        <v>206</v>
      </c>
    </row>
    <row r="7" spans="2:15" x14ac:dyDescent="0.25">
      <c r="B7" s="17" t="s">
        <v>207</v>
      </c>
      <c r="C7" s="16">
        <v>0.74990512333965798</v>
      </c>
      <c r="D7" s="16">
        <v>0.79468690702087297</v>
      </c>
      <c r="E7" s="16">
        <v>0.66907020872865297</v>
      </c>
      <c r="F7" s="16">
        <v>0.655787476280835</v>
      </c>
      <c r="G7" s="16">
        <v>0.68918406072106297</v>
      </c>
      <c r="H7" s="16">
        <v>0.58159392789373798</v>
      </c>
      <c r="I7" s="16">
        <v>0.65844402277039804</v>
      </c>
      <c r="J7" s="16">
        <v>0.59240986717267596</v>
      </c>
      <c r="K7" s="16">
        <v>0.57419354838709702</v>
      </c>
      <c r="L7" s="16">
        <v>0.32428842504743799</v>
      </c>
      <c r="M7" s="16">
        <v>0.29905123339658402</v>
      </c>
      <c r="N7" s="16">
        <v>0.22144212523719201</v>
      </c>
    </row>
    <row r="8" spans="2:15" x14ac:dyDescent="0.25">
      <c r="B8" s="17" t="s">
        <v>208</v>
      </c>
      <c r="C8" s="16">
        <v>0.19165085388994299</v>
      </c>
      <c r="D8" s="16">
        <v>0.149715370018975</v>
      </c>
      <c r="E8" s="16">
        <v>0.25597722960151797</v>
      </c>
      <c r="F8" s="16">
        <v>0.26698292220113901</v>
      </c>
      <c r="G8" s="16">
        <v>0.22941176470588201</v>
      </c>
      <c r="H8" s="16">
        <v>0.30531309297912701</v>
      </c>
      <c r="I8" s="16">
        <v>0.235863377609108</v>
      </c>
      <c r="J8" s="16">
        <v>0.29184060721062599</v>
      </c>
      <c r="K8" s="16">
        <v>0.29316888045540801</v>
      </c>
      <c r="L8" s="16">
        <v>0.31897533206831102</v>
      </c>
      <c r="M8" s="16">
        <v>0.29392789373813999</v>
      </c>
      <c r="N8" s="16">
        <v>0.28823529411764698</v>
      </c>
    </row>
    <row r="9" spans="2:15" ht="30" x14ac:dyDescent="0.25">
      <c r="B9" s="17" t="s">
        <v>209</v>
      </c>
      <c r="C9" s="16">
        <v>4.7438330170777997E-2</v>
      </c>
      <c r="D9" s="16">
        <v>4.2314990512333998E-2</v>
      </c>
      <c r="E9" s="16">
        <v>5.8064516129032302E-2</v>
      </c>
      <c r="F9" s="16">
        <v>6.0151802656546502E-2</v>
      </c>
      <c r="G9" s="16">
        <v>6.2428842504743801E-2</v>
      </c>
      <c r="H9" s="16">
        <v>8.6907020872865295E-2</v>
      </c>
      <c r="I9" s="16">
        <v>7.4762808349146101E-2</v>
      </c>
      <c r="J9" s="16">
        <v>8.5578747628083499E-2</v>
      </c>
      <c r="K9" s="16">
        <v>9.2599620493358598E-2</v>
      </c>
      <c r="L9" s="16">
        <v>0.181024667931689</v>
      </c>
      <c r="M9" s="16">
        <v>0.17685009487666001</v>
      </c>
      <c r="N9" s="16">
        <v>0.216698292220114</v>
      </c>
    </row>
    <row r="10" spans="2:15" x14ac:dyDescent="0.25">
      <c r="B10" s="17" t="s">
        <v>210</v>
      </c>
      <c r="C10" s="16">
        <v>7.7798861480075903E-3</v>
      </c>
      <c r="D10" s="16">
        <v>8.7286527514231493E-3</v>
      </c>
      <c r="E10" s="16">
        <v>1.1195445920303601E-2</v>
      </c>
      <c r="F10" s="16">
        <v>1.2903225806451601E-2</v>
      </c>
      <c r="G10" s="16">
        <v>1.3662239089184101E-2</v>
      </c>
      <c r="H10" s="16">
        <v>1.78368121442125E-2</v>
      </c>
      <c r="I10" s="16">
        <v>1.8216318785578701E-2</v>
      </c>
      <c r="J10" s="16">
        <v>2.1821631878557901E-2</v>
      </c>
      <c r="K10" s="16">
        <v>2.67552182163188E-2</v>
      </c>
      <c r="L10" s="16">
        <v>9.8481973434535103E-2</v>
      </c>
      <c r="M10" s="16">
        <v>0.10246679316887999</v>
      </c>
      <c r="N10" s="16">
        <v>0.112333965844402</v>
      </c>
    </row>
    <row r="11" spans="2:15" x14ac:dyDescent="0.25">
      <c r="B11" s="17" t="s">
        <v>211</v>
      </c>
      <c r="C11" s="16">
        <v>1.89753320683112E-3</v>
      </c>
      <c r="D11" s="16">
        <v>2.8462998102466801E-3</v>
      </c>
      <c r="E11" s="16">
        <v>2.6565464895635699E-3</v>
      </c>
      <c r="F11" s="16">
        <v>2.08728652751423E-3</v>
      </c>
      <c r="G11" s="16">
        <v>4.1745730550284601E-3</v>
      </c>
      <c r="H11" s="16">
        <v>3.6053130929791298E-3</v>
      </c>
      <c r="I11" s="16">
        <v>7.9696394686906997E-3</v>
      </c>
      <c r="J11" s="16">
        <v>4.5540796963946901E-3</v>
      </c>
      <c r="K11" s="16">
        <v>1.0056925996204899E-2</v>
      </c>
      <c r="L11" s="16">
        <v>6.2808349146110096E-2</v>
      </c>
      <c r="M11" s="16">
        <v>0.108918406072106</v>
      </c>
      <c r="N11" s="16">
        <v>0.121631878557875</v>
      </c>
    </row>
    <row r="12" spans="2:15" x14ac:dyDescent="0.25">
      <c r="B12" s="17" t="s">
        <v>68</v>
      </c>
      <c r="C12" s="16">
        <v>1.32827324478178E-3</v>
      </c>
      <c r="D12" s="16">
        <v>1.70777988614801E-3</v>
      </c>
      <c r="E12" s="16">
        <v>3.0360531309297899E-3</v>
      </c>
      <c r="F12" s="16">
        <v>2.08728652751423E-3</v>
      </c>
      <c r="G12" s="16">
        <v>1.1385199240986699E-3</v>
      </c>
      <c r="H12" s="16">
        <v>4.7438330170778004E-3</v>
      </c>
      <c r="I12" s="16">
        <v>4.7438330170778004E-3</v>
      </c>
      <c r="J12" s="16">
        <v>3.79506641366224E-3</v>
      </c>
      <c r="K12" s="16">
        <v>3.2258064516129002E-3</v>
      </c>
      <c r="L12" s="16">
        <v>1.44212523719165E-2</v>
      </c>
      <c r="M12" s="16">
        <v>1.8785578747628099E-2</v>
      </c>
      <c r="N12" s="16">
        <v>3.9658444022770398E-2</v>
      </c>
    </row>
    <row r="13" spans="2:15" x14ac:dyDescent="0.25">
      <c r="B13" s="21" t="s">
        <v>212</v>
      </c>
      <c r="C13" s="19">
        <v>0.94155597722960105</v>
      </c>
      <c r="D13" s="19">
        <v>0.94440227703984803</v>
      </c>
      <c r="E13" s="19">
        <v>0.925047438330171</v>
      </c>
      <c r="F13" s="19">
        <v>0.92277039848197295</v>
      </c>
      <c r="G13" s="19">
        <v>0.91859582542694496</v>
      </c>
      <c r="H13" s="19">
        <v>0.88690702087286499</v>
      </c>
      <c r="I13" s="19">
        <v>0.89430740037950696</v>
      </c>
      <c r="J13" s="19">
        <v>0.88425047438330195</v>
      </c>
      <c r="K13" s="19">
        <v>0.86736242884250503</v>
      </c>
      <c r="L13" s="19">
        <v>0.64326375711575001</v>
      </c>
      <c r="M13" s="19">
        <v>0.592979127134725</v>
      </c>
      <c r="N13" s="19">
        <v>0.50967741935483901</v>
      </c>
    </row>
    <row r="14" spans="2:15" x14ac:dyDescent="0.25">
      <c r="B14" s="21" t="s">
        <v>213</v>
      </c>
      <c r="C14" s="19">
        <v>9.6774193548387101E-3</v>
      </c>
      <c r="D14" s="19">
        <v>1.15749525616698E-2</v>
      </c>
      <c r="E14" s="19">
        <v>1.38519924098672E-2</v>
      </c>
      <c r="F14" s="19">
        <v>1.49905123339658E-2</v>
      </c>
      <c r="G14" s="19">
        <v>1.78368121442125E-2</v>
      </c>
      <c r="H14" s="19">
        <v>2.14421252371917E-2</v>
      </c>
      <c r="I14" s="19">
        <v>2.6185958254269399E-2</v>
      </c>
      <c r="J14" s="19">
        <v>2.6375711574952599E-2</v>
      </c>
      <c r="K14" s="19">
        <v>3.6812144212523698E-2</v>
      </c>
      <c r="L14" s="19">
        <v>0.16129032258064499</v>
      </c>
      <c r="M14" s="19">
        <v>0.211385199240987</v>
      </c>
      <c r="N14" s="19">
        <v>0.233965844402277</v>
      </c>
    </row>
    <row r="15" spans="2:15" x14ac:dyDescent="0.25">
      <c r="B15" s="21" t="s">
        <v>156</v>
      </c>
      <c r="C15" s="20">
        <v>0.93187855787476304</v>
      </c>
      <c r="D15" s="20">
        <v>0.93282732447817795</v>
      </c>
      <c r="E15" s="20">
        <v>0.91119544592030399</v>
      </c>
      <c r="F15" s="20">
        <v>0.90777988614800798</v>
      </c>
      <c r="G15" s="20">
        <v>0.900759013282732</v>
      </c>
      <c r="H15" s="20">
        <v>0.86546489563567397</v>
      </c>
      <c r="I15" s="20">
        <v>0.86812144212523701</v>
      </c>
      <c r="J15" s="20">
        <v>0.85787476280834896</v>
      </c>
      <c r="K15" s="20">
        <v>0.83055028462998104</v>
      </c>
      <c r="L15" s="20">
        <v>0.481973434535104</v>
      </c>
      <c r="M15" s="20">
        <v>0.38159392789373803</v>
      </c>
      <c r="N15" s="20">
        <v>0.27571157495256199</v>
      </c>
    </row>
    <row r="16" spans="2:15" x14ac:dyDescent="0.25">
      <c r="B16" s="15"/>
      <c r="C16" s="15"/>
      <c r="D16" s="15"/>
      <c r="E16" s="15"/>
      <c r="F16" s="15"/>
      <c r="G16" s="15"/>
      <c r="H16" s="15"/>
      <c r="I16" s="15"/>
      <c r="J16" s="15"/>
      <c r="K16" s="15"/>
      <c r="L16" s="15"/>
      <c r="M16" s="15"/>
      <c r="N16" s="15"/>
    </row>
    <row r="17" spans="2:2" x14ac:dyDescent="0.25">
      <c r="B17" t="s">
        <v>71</v>
      </c>
    </row>
    <row r="18" spans="2:2" x14ac:dyDescent="0.25">
      <c r="B18" t="s">
        <v>72</v>
      </c>
    </row>
    <row r="22" spans="2:2" x14ac:dyDescent="0.2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215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207</v>
      </c>
      <c r="C8" s="16">
        <v>0.74990512333965798</v>
      </c>
      <c r="D8" s="16">
        <v>0.69345238095238104</v>
      </c>
      <c r="E8" s="16">
        <v>0.68879668049792497</v>
      </c>
      <c r="F8" s="16">
        <v>0.87306501547987603</v>
      </c>
      <c r="G8" s="16">
        <v>0.643895348837209</v>
      </c>
      <c r="H8" s="16">
        <v>0.80804248861911998</v>
      </c>
      <c r="I8" s="16">
        <v>0.76040353089533397</v>
      </c>
      <c r="J8" s="16">
        <v>0.71717171717171702</v>
      </c>
      <c r="K8" s="16">
        <v>0.61344537815126099</v>
      </c>
      <c r="L8" s="16">
        <v>0.86725663716814205</v>
      </c>
      <c r="M8" s="16"/>
      <c r="N8" s="16">
        <v>0.82530120481927705</v>
      </c>
      <c r="O8" s="16">
        <v>0.76190476190476197</v>
      </c>
      <c r="P8" s="16">
        <v>0.72149532710280395</v>
      </c>
      <c r="Q8" s="16">
        <v>0.73540145985401495</v>
      </c>
      <c r="R8" s="16"/>
      <c r="S8" s="16">
        <v>0.74524714828897298</v>
      </c>
      <c r="T8" s="16">
        <v>0.71291866028708095</v>
      </c>
      <c r="U8" s="16">
        <v>0.72844827586206895</v>
      </c>
      <c r="V8" s="16">
        <v>0.751233958538993</v>
      </c>
      <c r="W8" s="16">
        <v>0.73758099352051798</v>
      </c>
      <c r="X8" s="16">
        <v>0.74854368932038795</v>
      </c>
      <c r="Y8" s="16">
        <v>0.78208955223880605</v>
      </c>
      <c r="Z8" s="16"/>
      <c r="AA8" s="16">
        <v>0.71275327771156105</v>
      </c>
      <c r="AB8" s="16">
        <v>0.767260579064588</v>
      </c>
      <c r="AC8" s="16"/>
      <c r="AD8" s="16">
        <v>0.74609929078014203</v>
      </c>
      <c r="AE8" s="16">
        <v>0.75129533678756499</v>
      </c>
      <c r="AF8" s="16"/>
      <c r="AG8" s="16">
        <v>0.76561264822134401</v>
      </c>
      <c r="AH8" s="16">
        <v>0.73540145985401495</v>
      </c>
      <c r="AI8" s="16"/>
      <c r="AJ8" s="16">
        <v>0.77609496520671295</v>
      </c>
      <c r="AK8" s="16">
        <v>0.72727272727272696</v>
      </c>
      <c r="AL8" s="16"/>
      <c r="AM8" s="16">
        <v>0.71339563862928301</v>
      </c>
      <c r="AN8" s="16">
        <v>0.71884984025559095</v>
      </c>
      <c r="AO8" s="16">
        <v>0.76106194690265505</v>
      </c>
      <c r="AP8" s="16">
        <v>0.77154811715481197</v>
      </c>
      <c r="AQ8" s="16"/>
      <c r="AR8" s="16">
        <v>0.73459119496855296</v>
      </c>
      <c r="AS8" s="16">
        <v>0.75652173913043497</v>
      </c>
      <c r="AT8" s="16"/>
      <c r="AU8" s="16">
        <v>0.72379778051787902</v>
      </c>
      <c r="AV8" s="16">
        <v>0.75465350975555101</v>
      </c>
      <c r="AW8" s="16"/>
      <c r="AX8" s="16">
        <v>0.71849234393404005</v>
      </c>
      <c r="AY8" s="16">
        <v>0.75593757068536505</v>
      </c>
      <c r="AZ8" s="16"/>
      <c r="BA8" s="16">
        <v>0.66298342541436495</v>
      </c>
      <c r="BB8" s="16">
        <v>0.75631621841890795</v>
      </c>
      <c r="BC8" s="16"/>
      <c r="BD8" s="16">
        <v>0.71204188481675401</v>
      </c>
      <c r="BE8" s="16">
        <v>0.75828505214368502</v>
      </c>
      <c r="BF8" s="16"/>
      <c r="BG8" s="16">
        <v>0.70945945945945899</v>
      </c>
      <c r="BH8" s="16">
        <v>0.75231202251708895</v>
      </c>
      <c r="BI8" s="16"/>
      <c r="BJ8" s="16">
        <v>0.65544871794871795</v>
      </c>
      <c r="BK8" s="16">
        <v>0.76259147653895798</v>
      </c>
      <c r="BL8" s="16"/>
      <c r="BM8" s="16">
        <v>0.683544303797468</v>
      </c>
      <c r="BN8" s="16">
        <v>0.75528205128205095</v>
      </c>
      <c r="BO8" s="16"/>
      <c r="BP8" s="16">
        <v>0.71523178807946997</v>
      </c>
      <c r="BQ8" s="16">
        <v>0.75439348478354096</v>
      </c>
    </row>
    <row r="9" spans="2:69" x14ac:dyDescent="0.25">
      <c r="B9" s="17" t="s">
        <v>208</v>
      </c>
      <c r="C9" s="16">
        <v>0.19165085388994299</v>
      </c>
      <c r="D9" s="16">
        <v>0.25297619047619002</v>
      </c>
      <c r="E9" s="16">
        <v>0.22268326417704001</v>
      </c>
      <c r="F9" s="16">
        <v>9.2879256965944304E-2</v>
      </c>
      <c r="G9" s="16">
        <v>0.29215116279069803</v>
      </c>
      <c r="H9" s="16">
        <v>0.14946889226100199</v>
      </c>
      <c r="I9" s="16">
        <v>0.186633039092055</v>
      </c>
      <c r="J9" s="16">
        <v>0.19696969696969699</v>
      </c>
      <c r="K9" s="16">
        <v>0.19327731092437</v>
      </c>
      <c r="L9" s="16">
        <v>9.7345132743362803E-2</v>
      </c>
      <c r="M9" s="16"/>
      <c r="N9" s="16">
        <v>0.133734939759036</v>
      </c>
      <c r="O9" s="16">
        <v>0.16666666666666699</v>
      </c>
      <c r="P9" s="16">
        <v>0.19439252336448601</v>
      </c>
      <c r="Q9" s="16">
        <v>0.21386861313868599</v>
      </c>
      <c r="R9" s="16"/>
      <c r="S9" s="16">
        <v>0.184410646387833</v>
      </c>
      <c r="T9" s="16">
        <v>0.21531100478468901</v>
      </c>
      <c r="U9" s="16">
        <v>0.198275862068966</v>
      </c>
      <c r="V9" s="16">
        <v>0.184600197433366</v>
      </c>
      <c r="W9" s="16">
        <v>0.196544276457883</v>
      </c>
      <c r="X9" s="16">
        <v>0.20485436893203901</v>
      </c>
      <c r="Y9" s="16">
        <v>0.18208955223880599</v>
      </c>
      <c r="Z9" s="16"/>
      <c r="AA9" s="16">
        <v>0.21215733015494601</v>
      </c>
      <c r="AB9" s="16">
        <v>0.18207126948775099</v>
      </c>
      <c r="AC9" s="16"/>
      <c r="AD9" s="16">
        <v>0.193617021276596</v>
      </c>
      <c r="AE9" s="16">
        <v>0.190932642487047</v>
      </c>
      <c r="AF9" s="16"/>
      <c r="AG9" s="16">
        <v>0.167588932806324</v>
      </c>
      <c r="AH9" s="16">
        <v>0.21386861313868599</v>
      </c>
      <c r="AI9" s="16"/>
      <c r="AJ9" s="16">
        <v>0.182562423250102</v>
      </c>
      <c r="AK9" s="16">
        <v>0.19950477538026201</v>
      </c>
      <c r="AL9" s="16"/>
      <c r="AM9" s="16">
        <v>0.18691588785046701</v>
      </c>
      <c r="AN9" s="16">
        <v>0.204472843450479</v>
      </c>
      <c r="AO9" s="16">
        <v>0.18342719227675</v>
      </c>
      <c r="AP9" s="16">
        <v>0.194142259414226</v>
      </c>
      <c r="AQ9" s="16"/>
      <c r="AR9" s="16">
        <v>0.20754716981132099</v>
      </c>
      <c r="AS9" s="16">
        <v>0.184782608695652</v>
      </c>
      <c r="AT9" s="16"/>
      <c r="AU9" s="16">
        <v>0.21208384710234299</v>
      </c>
      <c r="AV9" s="16">
        <v>0.18793451446512699</v>
      </c>
      <c r="AW9" s="16"/>
      <c r="AX9" s="16">
        <v>0.21672555948174299</v>
      </c>
      <c r="AY9" s="16">
        <v>0.18683555756616099</v>
      </c>
      <c r="AZ9" s="16"/>
      <c r="BA9" s="16">
        <v>0.25138121546961301</v>
      </c>
      <c r="BB9" s="16">
        <v>0.18724531377343101</v>
      </c>
      <c r="BC9" s="16"/>
      <c r="BD9" s="16">
        <v>0.22198952879581199</v>
      </c>
      <c r="BE9" s="16">
        <v>0.18493626882966399</v>
      </c>
      <c r="BF9" s="16"/>
      <c r="BG9" s="16">
        <v>0.22972972972972999</v>
      </c>
      <c r="BH9" s="16">
        <v>0.189384800965018</v>
      </c>
      <c r="BI9" s="16"/>
      <c r="BJ9" s="16">
        <v>0.27724358974358998</v>
      </c>
      <c r="BK9" s="16">
        <v>0.18015497201894101</v>
      </c>
      <c r="BL9" s="16"/>
      <c r="BM9" s="16">
        <v>0.24303797468354399</v>
      </c>
      <c r="BN9" s="16">
        <v>0.187487179487179</v>
      </c>
      <c r="BO9" s="16"/>
      <c r="BP9" s="16">
        <v>0.19701986754966899</v>
      </c>
      <c r="BQ9" s="16">
        <v>0.190955850835834</v>
      </c>
    </row>
    <row r="10" spans="2:69" ht="30" x14ac:dyDescent="0.25">
      <c r="B10" s="17" t="s">
        <v>209</v>
      </c>
      <c r="C10" s="16">
        <v>4.7438330170777997E-2</v>
      </c>
      <c r="D10" s="16">
        <v>4.6130952380952397E-2</v>
      </c>
      <c r="E10" s="16">
        <v>6.9156293222683296E-2</v>
      </c>
      <c r="F10" s="16">
        <v>2.6315789473684199E-2</v>
      </c>
      <c r="G10" s="16">
        <v>5.5232558139534899E-2</v>
      </c>
      <c r="H10" s="16">
        <v>3.33839150227618E-2</v>
      </c>
      <c r="I10" s="16">
        <v>4.5397225725094602E-2</v>
      </c>
      <c r="J10" s="16">
        <v>7.0707070707070704E-2</v>
      </c>
      <c r="K10" s="16">
        <v>0.159663865546218</v>
      </c>
      <c r="L10" s="16">
        <v>8.8495575221238902E-3</v>
      </c>
      <c r="M10" s="16"/>
      <c r="N10" s="16">
        <v>3.3734939759036103E-2</v>
      </c>
      <c r="O10" s="16">
        <v>5.3968253968253999E-2</v>
      </c>
      <c r="P10" s="16">
        <v>7.1028037383177603E-2</v>
      </c>
      <c r="Q10" s="16">
        <v>4.0875912408759103E-2</v>
      </c>
      <c r="R10" s="16"/>
      <c r="S10" s="16">
        <v>5.3231939163498103E-2</v>
      </c>
      <c r="T10" s="16">
        <v>5.7416267942583699E-2</v>
      </c>
      <c r="U10" s="16">
        <v>5.6034482758620698E-2</v>
      </c>
      <c r="V10" s="16">
        <v>4.9358341559723601E-2</v>
      </c>
      <c r="W10" s="16">
        <v>5.3995680345572401E-2</v>
      </c>
      <c r="X10" s="16">
        <v>4.1747572815533998E-2</v>
      </c>
      <c r="Y10" s="16">
        <v>3.1343283582089501E-2</v>
      </c>
      <c r="Z10" s="16"/>
      <c r="AA10" s="16">
        <v>6.0786650774731797E-2</v>
      </c>
      <c r="AB10" s="16">
        <v>4.1202672605790601E-2</v>
      </c>
      <c r="AC10" s="16"/>
      <c r="AD10" s="16">
        <v>4.6099290780141799E-2</v>
      </c>
      <c r="AE10" s="16">
        <v>4.7927461139896398E-2</v>
      </c>
      <c r="AF10" s="16"/>
      <c r="AG10" s="16">
        <v>5.4545454545454501E-2</v>
      </c>
      <c r="AH10" s="16">
        <v>4.0875912408759103E-2</v>
      </c>
      <c r="AI10" s="16"/>
      <c r="AJ10" s="16">
        <v>3.3155955792058898E-2</v>
      </c>
      <c r="AK10" s="16">
        <v>5.9780686239830197E-2</v>
      </c>
      <c r="AL10" s="16"/>
      <c r="AM10" s="16">
        <v>7.4766355140186896E-2</v>
      </c>
      <c r="AN10" s="16">
        <v>5.5910543130990399E-2</v>
      </c>
      <c r="AO10" s="16">
        <v>4.74658085277554E-2</v>
      </c>
      <c r="AP10" s="16">
        <v>3.0962343096234302E-2</v>
      </c>
      <c r="AQ10" s="16"/>
      <c r="AR10" s="16">
        <v>4.5283018867924497E-2</v>
      </c>
      <c r="AS10" s="16">
        <v>4.8369565217391303E-2</v>
      </c>
      <c r="AT10" s="16"/>
      <c r="AU10" s="16">
        <v>5.1787916152897698E-2</v>
      </c>
      <c r="AV10" s="16">
        <v>4.6647230320699701E-2</v>
      </c>
      <c r="AW10" s="16"/>
      <c r="AX10" s="16">
        <v>5.5359246171966997E-2</v>
      </c>
      <c r="AY10" s="16">
        <v>4.5917213300158299E-2</v>
      </c>
      <c r="AZ10" s="16"/>
      <c r="BA10" s="16">
        <v>5.5248618784530398E-2</v>
      </c>
      <c r="BB10" s="16">
        <v>4.6862265688671599E-2</v>
      </c>
      <c r="BC10" s="16"/>
      <c r="BD10" s="16">
        <v>5.3403141361256498E-2</v>
      </c>
      <c r="BE10" s="16">
        <v>4.6118192352259599E-2</v>
      </c>
      <c r="BF10" s="16"/>
      <c r="BG10" s="16">
        <v>5.4054054054054099E-2</v>
      </c>
      <c r="BH10" s="16">
        <v>4.7044632086851598E-2</v>
      </c>
      <c r="BI10" s="16"/>
      <c r="BJ10" s="16">
        <v>5.2884615384615398E-2</v>
      </c>
      <c r="BK10" s="16">
        <v>4.6706844597503197E-2</v>
      </c>
      <c r="BL10" s="16"/>
      <c r="BM10" s="16">
        <v>6.3291139240506306E-2</v>
      </c>
      <c r="BN10" s="16">
        <v>4.6153846153846198E-2</v>
      </c>
      <c r="BO10" s="16"/>
      <c r="BP10" s="16">
        <v>7.6158940397350994E-2</v>
      </c>
      <c r="BQ10" s="16">
        <v>4.3720531504500601E-2</v>
      </c>
    </row>
    <row r="11" spans="2:69" x14ac:dyDescent="0.25">
      <c r="B11" s="17" t="s">
        <v>210</v>
      </c>
      <c r="C11" s="16">
        <v>7.7798861480075903E-3</v>
      </c>
      <c r="D11" s="16">
        <v>5.9523809523809503E-3</v>
      </c>
      <c r="E11" s="16">
        <v>1.52143845089903E-2</v>
      </c>
      <c r="F11" s="16">
        <v>6.1919504643962904E-3</v>
      </c>
      <c r="G11" s="16">
        <v>4.3604651162790697E-3</v>
      </c>
      <c r="H11" s="16">
        <v>6.0698027314112302E-3</v>
      </c>
      <c r="I11" s="16">
        <v>5.0441361916771796E-3</v>
      </c>
      <c r="J11" s="16">
        <v>1.01010101010101E-2</v>
      </c>
      <c r="K11" s="16">
        <v>1.6806722689075598E-2</v>
      </c>
      <c r="L11" s="16">
        <v>2.6548672566371698E-2</v>
      </c>
      <c r="M11" s="16"/>
      <c r="N11" s="16">
        <v>3.6144578313253E-3</v>
      </c>
      <c r="O11" s="16">
        <v>1.26984126984127E-2</v>
      </c>
      <c r="P11" s="16">
        <v>8.41121495327103E-3</v>
      </c>
      <c r="Q11" s="16">
        <v>7.6642335766423401E-3</v>
      </c>
      <c r="R11" s="16"/>
      <c r="S11" s="16">
        <v>1.33079847908745E-2</v>
      </c>
      <c r="T11" s="16">
        <v>1.43540669856459E-2</v>
      </c>
      <c r="U11" s="16">
        <v>1.29310344827586E-2</v>
      </c>
      <c r="V11" s="16">
        <v>8.8845014807502499E-3</v>
      </c>
      <c r="W11" s="16">
        <v>7.5593952483801298E-3</v>
      </c>
      <c r="X11" s="16">
        <v>3.88349514563107E-3</v>
      </c>
      <c r="Y11" s="16">
        <v>2.9850746268656699E-3</v>
      </c>
      <c r="Z11" s="16"/>
      <c r="AA11" s="16">
        <v>1.07270560190703E-2</v>
      </c>
      <c r="AB11" s="16">
        <v>6.4031180400890902E-3</v>
      </c>
      <c r="AC11" s="16"/>
      <c r="AD11" s="16">
        <v>1.0638297872340399E-2</v>
      </c>
      <c r="AE11" s="16">
        <v>6.7357512953367896E-3</v>
      </c>
      <c r="AF11" s="16"/>
      <c r="AG11" s="16">
        <v>7.9051383399209498E-3</v>
      </c>
      <c r="AH11" s="16">
        <v>7.6642335766423401E-3</v>
      </c>
      <c r="AI11" s="16"/>
      <c r="AJ11" s="16">
        <v>6.1399918133442496E-3</v>
      </c>
      <c r="AK11" s="16">
        <v>9.1970286522815702E-3</v>
      </c>
      <c r="AL11" s="16"/>
      <c r="AM11" s="16">
        <v>9.3457943925233603E-3</v>
      </c>
      <c r="AN11" s="16">
        <v>1.67731629392971E-2</v>
      </c>
      <c r="AO11" s="16">
        <v>6.4360418342719198E-3</v>
      </c>
      <c r="AP11" s="16">
        <v>8.3682008368200799E-4</v>
      </c>
      <c r="AQ11" s="16"/>
      <c r="AR11" s="16">
        <v>8.1761006289308193E-3</v>
      </c>
      <c r="AS11" s="16">
        <v>7.6086956521739099E-3</v>
      </c>
      <c r="AT11" s="16"/>
      <c r="AU11" s="16">
        <v>1.23304562268804E-2</v>
      </c>
      <c r="AV11" s="16">
        <v>6.9522314420273597E-3</v>
      </c>
      <c r="AW11" s="16"/>
      <c r="AX11" s="16">
        <v>8.2449941107184902E-3</v>
      </c>
      <c r="AY11" s="16">
        <v>7.6905677448541104E-3</v>
      </c>
      <c r="AZ11" s="16"/>
      <c r="BA11" s="16">
        <v>1.93370165745856E-2</v>
      </c>
      <c r="BB11" s="16">
        <v>6.9274653626731899E-3</v>
      </c>
      <c r="BC11" s="16"/>
      <c r="BD11" s="16">
        <v>1.04712041884817E-2</v>
      </c>
      <c r="BE11" s="16">
        <v>7.1842410196987297E-3</v>
      </c>
      <c r="BF11" s="16"/>
      <c r="BG11" s="16">
        <v>3.3783783783783799E-3</v>
      </c>
      <c r="BH11" s="16">
        <v>8.0418174507438708E-3</v>
      </c>
      <c r="BI11" s="16"/>
      <c r="BJ11" s="16">
        <v>1.1217948717948701E-2</v>
      </c>
      <c r="BK11" s="16">
        <v>7.3181231166594904E-3</v>
      </c>
      <c r="BL11" s="16"/>
      <c r="BM11" s="16">
        <v>2.5316455696202502E-3</v>
      </c>
      <c r="BN11" s="16">
        <v>8.2051282051282103E-3</v>
      </c>
      <c r="BO11" s="16"/>
      <c r="BP11" s="16">
        <v>8.2781456953642408E-3</v>
      </c>
      <c r="BQ11" s="16">
        <v>7.7153879125589396E-3</v>
      </c>
    </row>
    <row r="12" spans="2:69" x14ac:dyDescent="0.25">
      <c r="B12" s="17" t="s">
        <v>211</v>
      </c>
      <c r="C12" s="16">
        <v>1.89753320683112E-3</v>
      </c>
      <c r="D12" s="16">
        <v>0</v>
      </c>
      <c r="E12" s="16">
        <v>4.1493775933610002E-3</v>
      </c>
      <c r="F12" s="16">
        <v>0</v>
      </c>
      <c r="G12" s="16">
        <v>2.9069767441860499E-3</v>
      </c>
      <c r="H12" s="16">
        <v>2.2761760242792101E-3</v>
      </c>
      <c r="I12" s="16">
        <v>1.2610340479192899E-3</v>
      </c>
      <c r="J12" s="16">
        <v>0</v>
      </c>
      <c r="K12" s="16">
        <v>8.4033613445378096E-3</v>
      </c>
      <c r="L12" s="16">
        <v>0</v>
      </c>
      <c r="M12" s="16"/>
      <c r="N12" s="16">
        <v>2.4096385542168699E-3</v>
      </c>
      <c r="O12" s="16">
        <v>3.1746031746031698E-3</v>
      </c>
      <c r="P12" s="16">
        <v>1.8691588785046699E-3</v>
      </c>
      <c r="Q12" s="16">
        <v>1.4598540145985401E-3</v>
      </c>
      <c r="R12" s="16"/>
      <c r="S12" s="16">
        <v>3.8022813688212902E-3</v>
      </c>
      <c r="T12" s="16">
        <v>0</v>
      </c>
      <c r="U12" s="16">
        <v>4.3103448275862103E-3</v>
      </c>
      <c r="V12" s="16">
        <v>2.96150049358342E-3</v>
      </c>
      <c r="W12" s="16">
        <v>2.15982721382289E-3</v>
      </c>
      <c r="X12" s="16">
        <v>9.7087378640776695E-4</v>
      </c>
      <c r="Y12" s="16">
        <v>0</v>
      </c>
      <c r="Z12" s="16"/>
      <c r="AA12" s="16">
        <v>2.3837902264600701E-3</v>
      </c>
      <c r="AB12" s="16">
        <v>1.6703786191536701E-3</v>
      </c>
      <c r="AC12" s="16"/>
      <c r="AD12" s="16">
        <v>2.1276595744680899E-3</v>
      </c>
      <c r="AE12" s="16">
        <v>1.8134715025906699E-3</v>
      </c>
      <c r="AF12" s="16"/>
      <c r="AG12" s="16">
        <v>2.37154150197628E-3</v>
      </c>
      <c r="AH12" s="16">
        <v>1.4598540145985401E-3</v>
      </c>
      <c r="AI12" s="16"/>
      <c r="AJ12" s="16">
        <v>1.2279983626688499E-3</v>
      </c>
      <c r="AK12" s="16">
        <v>2.47612309869119E-3</v>
      </c>
      <c r="AL12" s="16"/>
      <c r="AM12" s="16">
        <v>6.2305295950155796E-3</v>
      </c>
      <c r="AN12" s="16">
        <v>3.1948881789137401E-3</v>
      </c>
      <c r="AO12" s="16">
        <v>1.20675784392599E-3</v>
      </c>
      <c r="AP12" s="16">
        <v>8.3682008368200799E-4</v>
      </c>
      <c r="AQ12" s="16"/>
      <c r="AR12" s="16">
        <v>3.1446540880503099E-3</v>
      </c>
      <c r="AS12" s="16">
        <v>1.35869565217391E-3</v>
      </c>
      <c r="AT12" s="16"/>
      <c r="AU12" s="16">
        <v>0</v>
      </c>
      <c r="AV12" s="16">
        <v>2.2426553038797899E-3</v>
      </c>
      <c r="AW12" s="16"/>
      <c r="AX12" s="16">
        <v>1.1778563015312101E-3</v>
      </c>
      <c r="AY12" s="16">
        <v>2.0357385206966798E-3</v>
      </c>
      <c r="AZ12" s="16"/>
      <c r="BA12" s="16">
        <v>8.2872928176795594E-3</v>
      </c>
      <c r="BB12" s="16">
        <v>1.42624286878566E-3</v>
      </c>
      <c r="BC12" s="16"/>
      <c r="BD12" s="16">
        <v>2.0942408376963401E-3</v>
      </c>
      <c r="BE12" s="16">
        <v>1.8539976825028999E-3</v>
      </c>
      <c r="BF12" s="16"/>
      <c r="BG12" s="16">
        <v>3.3783783783783799E-3</v>
      </c>
      <c r="BH12" s="16">
        <v>1.8094089264173701E-3</v>
      </c>
      <c r="BI12" s="16"/>
      <c r="BJ12" s="16">
        <v>3.2051282051282098E-3</v>
      </c>
      <c r="BK12" s="16">
        <v>1.72191132156694E-3</v>
      </c>
      <c r="BL12" s="16"/>
      <c r="BM12" s="16">
        <v>5.0632911392405099E-3</v>
      </c>
      <c r="BN12" s="16">
        <v>1.6410256410256401E-3</v>
      </c>
      <c r="BO12" s="16"/>
      <c r="BP12" s="16">
        <v>1.6556291390728501E-3</v>
      </c>
      <c r="BQ12" s="16">
        <v>1.9288469781397299E-3</v>
      </c>
    </row>
    <row r="13" spans="2:69" x14ac:dyDescent="0.25">
      <c r="B13" s="17" t="s">
        <v>68</v>
      </c>
      <c r="C13" s="16">
        <v>1.32827324478178E-3</v>
      </c>
      <c r="D13" s="16">
        <v>1.48809523809524E-3</v>
      </c>
      <c r="E13" s="16">
        <v>0</v>
      </c>
      <c r="F13" s="16">
        <v>1.54798761609907E-3</v>
      </c>
      <c r="G13" s="16">
        <v>1.45348837209302E-3</v>
      </c>
      <c r="H13" s="16">
        <v>7.5872534142640399E-4</v>
      </c>
      <c r="I13" s="16">
        <v>1.2610340479192899E-3</v>
      </c>
      <c r="J13" s="16">
        <v>5.0505050505050501E-3</v>
      </c>
      <c r="K13" s="16">
        <v>8.4033613445378096E-3</v>
      </c>
      <c r="L13" s="16">
        <v>0</v>
      </c>
      <c r="M13" s="16"/>
      <c r="N13" s="16">
        <v>1.2048192771084299E-3</v>
      </c>
      <c r="O13" s="16">
        <v>1.5873015873015899E-3</v>
      </c>
      <c r="P13" s="16">
        <v>2.80373831775701E-3</v>
      </c>
      <c r="Q13" s="16">
        <v>7.2992700729927003E-4</v>
      </c>
      <c r="R13" s="16"/>
      <c r="S13" s="16">
        <v>0</v>
      </c>
      <c r="T13" s="16">
        <v>0</v>
      </c>
      <c r="U13" s="16">
        <v>0</v>
      </c>
      <c r="V13" s="16">
        <v>2.96150049358342E-3</v>
      </c>
      <c r="W13" s="16">
        <v>2.15982721382289E-3</v>
      </c>
      <c r="X13" s="16">
        <v>0</v>
      </c>
      <c r="Y13" s="16">
        <v>1.49253731343284E-3</v>
      </c>
      <c r="Z13" s="16"/>
      <c r="AA13" s="16">
        <v>1.19189511323004E-3</v>
      </c>
      <c r="AB13" s="16">
        <v>1.39198218262806E-3</v>
      </c>
      <c r="AC13" s="16"/>
      <c r="AD13" s="16">
        <v>1.4184397163120601E-3</v>
      </c>
      <c r="AE13" s="16">
        <v>1.2953367875647699E-3</v>
      </c>
      <c r="AF13" s="16"/>
      <c r="AG13" s="16">
        <v>1.9762845849802401E-3</v>
      </c>
      <c r="AH13" s="16">
        <v>7.2992700729927003E-4</v>
      </c>
      <c r="AI13" s="16"/>
      <c r="AJ13" s="16">
        <v>8.1866557511256705E-4</v>
      </c>
      <c r="AK13" s="16">
        <v>1.7686593562079901E-3</v>
      </c>
      <c r="AL13" s="16"/>
      <c r="AM13" s="16">
        <v>9.3457943925233603E-3</v>
      </c>
      <c r="AN13" s="16">
        <v>7.9872204472843404E-4</v>
      </c>
      <c r="AO13" s="16">
        <v>4.0225261464199499E-4</v>
      </c>
      <c r="AP13" s="16">
        <v>1.6736401673640201E-3</v>
      </c>
      <c r="AQ13" s="16"/>
      <c r="AR13" s="16">
        <v>1.2578616352201301E-3</v>
      </c>
      <c r="AS13" s="16">
        <v>1.35869565217391E-3</v>
      </c>
      <c r="AT13" s="16"/>
      <c r="AU13" s="16">
        <v>0</v>
      </c>
      <c r="AV13" s="16">
        <v>1.56985871271586E-3</v>
      </c>
      <c r="AW13" s="16"/>
      <c r="AX13" s="16">
        <v>0</v>
      </c>
      <c r="AY13" s="16">
        <v>1.58335218276408E-3</v>
      </c>
      <c r="AZ13" s="16"/>
      <c r="BA13" s="16">
        <v>2.7624309392265201E-3</v>
      </c>
      <c r="BB13" s="16">
        <v>1.22249388753056E-3</v>
      </c>
      <c r="BC13" s="16"/>
      <c r="BD13" s="16">
        <v>0</v>
      </c>
      <c r="BE13" s="16">
        <v>1.6222479721900299E-3</v>
      </c>
      <c r="BF13" s="16"/>
      <c r="BG13" s="16">
        <v>0</v>
      </c>
      <c r="BH13" s="16">
        <v>1.4073180538801799E-3</v>
      </c>
      <c r="BI13" s="16"/>
      <c r="BJ13" s="16">
        <v>0</v>
      </c>
      <c r="BK13" s="16">
        <v>1.50667240637107E-3</v>
      </c>
      <c r="BL13" s="16"/>
      <c r="BM13" s="16">
        <v>2.5316455696202502E-3</v>
      </c>
      <c r="BN13" s="16">
        <v>1.2307692307692299E-3</v>
      </c>
      <c r="BO13" s="16"/>
      <c r="BP13" s="16">
        <v>1.6556291390728501E-3</v>
      </c>
      <c r="BQ13" s="16">
        <v>1.28589798542649E-3</v>
      </c>
    </row>
    <row r="14" spans="2:69" x14ac:dyDescent="0.25">
      <c r="B14" s="17" t="s">
        <v>212</v>
      </c>
      <c r="C14" s="19">
        <v>0.94155597722960105</v>
      </c>
      <c r="D14" s="19">
        <v>0.94642857142857095</v>
      </c>
      <c r="E14" s="19">
        <v>0.91147994467496496</v>
      </c>
      <c r="F14" s="19">
        <v>0.96594427244582004</v>
      </c>
      <c r="G14" s="19">
        <v>0.93604651162790697</v>
      </c>
      <c r="H14" s="19">
        <v>0.957511380880121</v>
      </c>
      <c r="I14" s="19">
        <v>0.94703656998739005</v>
      </c>
      <c r="J14" s="19">
        <v>0.91414141414141403</v>
      </c>
      <c r="K14" s="19">
        <v>0.80672268907563005</v>
      </c>
      <c r="L14" s="19">
        <v>0.96460176991150404</v>
      </c>
      <c r="M14" s="19"/>
      <c r="N14" s="19">
        <v>0.95903614457831299</v>
      </c>
      <c r="O14" s="19">
        <v>0.92857142857142805</v>
      </c>
      <c r="P14" s="19">
        <v>0.91588785046729004</v>
      </c>
      <c r="Q14" s="19">
        <v>0.94927007299270105</v>
      </c>
      <c r="R14" s="19"/>
      <c r="S14" s="19">
        <v>0.92965779467680598</v>
      </c>
      <c r="T14" s="19">
        <v>0.92822966507176996</v>
      </c>
      <c r="U14" s="19">
        <v>0.92672413793103403</v>
      </c>
      <c r="V14" s="19">
        <v>0.93583415597235897</v>
      </c>
      <c r="W14" s="19">
        <v>0.93412526997840195</v>
      </c>
      <c r="X14" s="19">
        <v>0.95339805825242696</v>
      </c>
      <c r="Y14" s="19">
        <v>0.96417910447761201</v>
      </c>
      <c r="Z14" s="19"/>
      <c r="AA14" s="19">
        <v>0.92491060786650803</v>
      </c>
      <c r="AB14" s="19">
        <v>0.94933184855233899</v>
      </c>
      <c r="AC14" s="19"/>
      <c r="AD14" s="19">
        <v>0.939716312056738</v>
      </c>
      <c r="AE14" s="19">
        <v>0.94222797927461099</v>
      </c>
      <c r="AF14" s="19"/>
      <c r="AG14" s="19">
        <v>0.93320158102766804</v>
      </c>
      <c r="AH14" s="19">
        <v>0.94927007299270105</v>
      </c>
      <c r="AI14" s="19"/>
      <c r="AJ14" s="19">
        <v>0.95865738845681503</v>
      </c>
      <c r="AK14" s="19">
        <v>0.92677750265298897</v>
      </c>
      <c r="AL14" s="19"/>
      <c r="AM14" s="19">
        <v>0.90031152647975099</v>
      </c>
      <c r="AN14" s="19">
        <v>0.92332268370606996</v>
      </c>
      <c r="AO14" s="19">
        <v>0.94448913917940502</v>
      </c>
      <c r="AP14" s="19">
        <v>0.965690376569038</v>
      </c>
      <c r="AQ14" s="19"/>
      <c r="AR14" s="19">
        <v>0.942138364779874</v>
      </c>
      <c r="AS14" s="19">
        <v>0.94130434782608696</v>
      </c>
      <c r="AT14" s="19"/>
      <c r="AU14" s="19">
        <v>0.93588162762022198</v>
      </c>
      <c r="AV14" s="19">
        <v>0.942588024220677</v>
      </c>
      <c r="AW14" s="19"/>
      <c r="AX14" s="19">
        <v>0.93521790341578304</v>
      </c>
      <c r="AY14" s="19">
        <v>0.94277312825152704</v>
      </c>
      <c r="AZ14" s="19"/>
      <c r="BA14" s="19">
        <v>0.91436464088397795</v>
      </c>
      <c r="BB14" s="19">
        <v>0.94356153219233896</v>
      </c>
      <c r="BC14" s="19"/>
      <c r="BD14" s="19">
        <v>0.93403141361256503</v>
      </c>
      <c r="BE14" s="19">
        <v>0.94322132097334899</v>
      </c>
      <c r="BF14" s="19"/>
      <c r="BG14" s="19">
        <v>0.93918918918918903</v>
      </c>
      <c r="BH14" s="19">
        <v>0.94169682348210704</v>
      </c>
      <c r="BI14" s="19"/>
      <c r="BJ14" s="19">
        <v>0.93269230769230804</v>
      </c>
      <c r="BK14" s="19">
        <v>0.94274644855789902</v>
      </c>
      <c r="BL14" s="19"/>
      <c r="BM14" s="19">
        <v>0.92658227848101304</v>
      </c>
      <c r="BN14" s="19">
        <v>0.94276923076923103</v>
      </c>
      <c r="BO14" s="19"/>
      <c r="BP14" s="19">
        <v>0.91225165562913901</v>
      </c>
      <c r="BQ14" s="19">
        <v>0.94534933561937395</v>
      </c>
    </row>
    <row r="15" spans="2:69" x14ac:dyDescent="0.25">
      <c r="B15" s="17" t="s">
        <v>213</v>
      </c>
      <c r="C15" s="19">
        <v>9.6774193548387101E-3</v>
      </c>
      <c r="D15" s="19">
        <v>5.9523809523809503E-3</v>
      </c>
      <c r="E15" s="19">
        <v>1.9363762102351301E-2</v>
      </c>
      <c r="F15" s="19">
        <v>6.1919504643962904E-3</v>
      </c>
      <c r="G15" s="19">
        <v>7.2674418604651196E-3</v>
      </c>
      <c r="H15" s="19">
        <v>8.3459787556904395E-3</v>
      </c>
      <c r="I15" s="19">
        <v>6.30517023959647E-3</v>
      </c>
      <c r="J15" s="19">
        <v>1.01010101010101E-2</v>
      </c>
      <c r="K15" s="19">
        <v>2.5210084033613401E-2</v>
      </c>
      <c r="L15" s="19">
        <v>2.6548672566371698E-2</v>
      </c>
      <c r="M15" s="19"/>
      <c r="N15" s="19">
        <v>6.0240963855421699E-3</v>
      </c>
      <c r="O15" s="19">
        <v>1.58730158730159E-2</v>
      </c>
      <c r="P15" s="19">
        <v>1.0280373831775699E-2</v>
      </c>
      <c r="Q15" s="19">
        <v>9.1240875912408804E-3</v>
      </c>
      <c r="R15" s="19"/>
      <c r="S15" s="19">
        <v>1.7110266159695801E-2</v>
      </c>
      <c r="T15" s="19">
        <v>1.43540669856459E-2</v>
      </c>
      <c r="U15" s="19">
        <v>1.72413793103448E-2</v>
      </c>
      <c r="V15" s="19">
        <v>1.1846001974333701E-2</v>
      </c>
      <c r="W15" s="19">
        <v>9.7192224622030202E-3</v>
      </c>
      <c r="X15" s="19">
        <v>4.8543689320388302E-3</v>
      </c>
      <c r="Y15" s="19">
        <v>2.9850746268656699E-3</v>
      </c>
      <c r="Z15" s="19"/>
      <c r="AA15" s="19">
        <v>1.31108462455304E-2</v>
      </c>
      <c r="AB15" s="19">
        <v>8.0734966592427605E-3</v>
      </c>
      <c r="AC15" s="19"/>
      <c r="AD15" s="19">
        <v>1.27659574468085E-2</v>
      </c>
      <c r="AE15" s="19">
        <v>8.5492227979274606E-3</v>
      </c>
      <c r="AF15" s="19"/>
      <c r="AG15" s="19">
        <v>1.02766798418972E-2</v>
      </c>
      <c r="AH15" s="19">
        <v>9.1240875912408804E-3</v>
      </c>
      <c r="AI15" s="19"/>
      <c r="AJ15" s="19">
        <v>7.3679901760131004E-3</v>
      </c>
      <c r="AK15" s="19">
        <v>1.1673151750972799E-2</v>
      </c>
      <c r="AL15" s="19"/>
      <c r="AM15" s="19">
        <v>1.5576323987538899E-2</v>
      </c>
      <c r="AN15" s="19">
        <v>1.99680511182109E-2</v>
      </c>
      <c r="AO15" s="19">
        <v>7.6427996781979098E-3</v>
      </c>
      <c r="AP15" s="19">
        <v>1.6736401673640201E-3</v>
      </c>
      <c r="AQ15" s="19"/>
      <c r="AR15" s="19">
        <v>1.13207547169811E-2</v>
      </c>
      <c r="AS15" s="19">
        <v>8.9673913043478298E-3</v>
      </c>
      <c r="AT15" s="19"/>
      <c r="AU15" s="19">
        <v>1.23304562268804E-2</v>
      </c>
      <c r="AV15" s="19">
        <v>9.1948867459071496E-3</v>
      </c>
      <c r="AW15" s="19"/>
      <c r="AX15" s="19">
        <v>9.4228504122496996E-3</v>
      </c>
      <c r="AY15" s="19">
        <v>9.7263062655507798E-3</v>
      </c>
      <c r="AZ15" s="19"/>
      <c r="BA15" s="19">
        <v>2.7624309392265199E-2</v>
      </c>
      <c r="BB15" s="19">
        <v>8.3537082314588396E-3</v>
      </c>
      <c r="BC15" s="19"/>
      <c r="BD15" s="19">
        <v>1.2565445026178E-2</v>
      </c>
      <c r="BE15" s="19">
        <v>9.0382387022016203E-3</v>
      </c>
      <c r="BF15" s="19"/>
      <c r="BG15" s="19">
        <v>6.7567567567567597E-3</v>
      </c>
      <c r="BH15" s="19">
        <v>9.8512263771612409E-3</v>
      </c>
      <c r="BI15" s="19"/>
      <c r="BJ15" s="19">
        <v>1.44230769230769E-2</v>
      </c>
      <c r="BK15" s="19">
        <v>9.0400344382264297E-3</v>
      </c>
      <c r="BL15" s="19"/>
      <c r="BM15" s="19">
        <v>7.5949367088607601E-3</v>
      </c>
      <c r="BN15" s="19">
        <v>9.84615384615385E-3</v>
      </c>
      <c r="BO15" s="19"/>
      <c r="BP15" s="19">
        <v>9.93377483443709E-3</v>
      </c>
      <c r="BQ15" s="19">
        <v>9.6442348906986709E-3</v>
      </c>
    </row>
    <row r="16" spans="2:69" x14ac:dyDescent="0.25">
      <c r="B16" s="17" t="s">
        <v>156</v>
      </c>
      <c r="C16" s="20">
        <v>0.93187855787476304</v>
      </c>
      <c r="D16" s="20">
        <v>0.94047619047619002</v>
      </c>
      <c r="E16" s="20">
        <v>0.89211618257261405</v>
      </c>
      <c r="F16" s="20">
        <v>0.95975232198142402</v>
      </c>
      <c r="G16" s="20">
        <v>0.92877906976744196</v>
      </c>
      <c r="H16" s="20">
        <v>0.94916540212443101</v>
      </c>
      <c r="I16" s="20">
        <v>0.94073139974779296</v>
      </c>
      <c r="J16" s="20">
        <v>0.90404040404040398</v>
      </c>
      <c r="K16" s="20">
        <v>0.78151260504201703</v>
      </c>
      <c r="L16" s="20">
        <v>0.93805309734513298</v>
      </c>
      <c r="M16" s="20"/>
      <c r="N16" s="20">
        <v>0.95301204819277097</v>
      </c>
      <c r="O16" s="20">
        <v>0.91269841269841301</v>
      </c>
      <c r="P16" s="20">
        <v>0.905607476635514</v>
      </c>
      <c r="Q16" s="20">
        <v>0.94014598540145999</v>
      </c>
      <c r="R16" s="20"/>
      <c r="S16" s="20">
        <v>0.91254752851710996</v>
      </c>
      <c r="T16" s="20">
        <v>0.91387559808612395</v>
      </c>
      <c r="U16" s="20">
        <v>0.90948275862068995</v>
      </c>
      <c r="V16" s="20">
        <v>0.92398815399802603</v>
      </c>
      <c r="W16" s="20">
        <v>0.92440604751619904</v>
      </c>
      <c r="X16" s="20">
        <v>0.94854368932038802</v>
      </c>
      <c r="Y16" s="20">
        <v>0.96119402985074598</v>
      </c>
      <c r="Z16" s="20"/>
      <c r="AA16" s="20">
        <v>0.91179976162097698</v>
      </c>
      <c r="AB16" s="20">
        <v>0.94125835189309603</v>
      </c>
      <c r="AC16" s="20"/>
      <c r="AD16" s="20">
        <v>0.92695035460992903</v>
      </c>
      <c r="AE16" s="20">
        <v>0.93367875647668397</v>
      </c>
      <c r="AF16" s="20"/>
      <c r="AG16" s="20">
        <v>0.92292490118577097</v>
      </c>
      <c r="AH16" s="20">
        <v>0.94014598540145999</v>
      </c>
      <c r="AI16" s="20"/>
      <c r="AJ16" s="20">
        <v>0.95128939828080195</v>
      </c>
      <c r="AK16" s="20">
        <v>0.91510435090201603</v>
      </c>
      <c r="AL16" s="20"/>
      <c r="AM16" s="20">
        <v>0.88473520249221205</v>
      </c>
      <c r="AN16" s="20">
        <v>0.90335463258785897</v>
      </c>
      <c r="AO16" s="20">
        <v>0.93684633950120699</v>
      </c>
      <c r="AP16" s="20">
        <v>0.96401673640167396</v>
      </c>
      <c r="AQ16" s="20"/>
      <c r="AR16" s="20">
        <v>0.93081761006289299</v>
      </c>
      <c r="AS16" s="20">
        <v>0.93233695652173898</v>
      </c>
      <c r="AT16" s="20"/>
      <c r="AU16" s="20">
        <v>0.92355117139334197</v>
      </c>
      <c r="AV16" s="20">
        <v>0.93339313747477004</v>
      </c>
      <c r="AW16" s="20"/>
      <c r="AX16" s="20">
        <v>0.92579505300353404</v>
      </c>
      <c r="AY16" s="20">
        <v>0.93304682198597599</v>
      </c>
      <c r="AZ16" s="20"/>
      <c r="BA16" s="20">
        <v>0.88674033149171305</v>
      </c>
      <c r="BB16" s="20">
        <v>0.93520782396087998</v>
      </c>
      <c r="BC16" s="20"/>
      <c r="BD16" s="20">
        <v>0.92146596858638696</v>
      </c>
      <c r="BE16" s="20">
        <v>0.93418308227114699</v>
      </c>
      <c r="BF16" s="20"/>
      <c r="BG16" s="20">
        <v>0.93243243243243201</v>
      </c>
      <c r="BH16" s="20">
        <v>0.93184559710494597</v>
      </c>
      <c r="BI16" s="20"/>
      <c r="BJ16" s="20">
        <v>0.91826923076923095</v>
      </c>
      <c r="BK16" s="20">
        <v>0.93370641411967303</v>
      </c>
      <c r="BL16" s="20"/>
      <c r="BM16" s="20">
        <v>0.91898734177215202</v>
      </c>
      <c r="BN16" s="20">
        <v>0.93292307692307697</v>
      </c>
      <c r="BO16" s="20"/>
      <c r="BP16" s="20">
        <v>0.90231788079470199</v>
      </c>
      <c r="BQ16" s="20">
        <v>0.93570510072867596</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216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207</v>
      </c>
      <c r="C8" s="16">
        <v>0.58159392789373798</v>
      </c>
      <c r="D8" s="16">
        <v>0.60119047619047605</v>
      </c>
      <c r="E8" s="16">
        <v>0.52558782849239305</v>
      </c>
      <c r="F8" s="16">
        <v>0.69659442724458198</v>
      </c>
      <c r="G8" s="16">
        <v>0.62645348837209303</v>
      </c>
      <c r="H8" s="16">
        <v>0.56221547799696503</v>
      </c>
      <c r="I8" s="16">
        <v>0.55359394703657006</v>
      </c>
      <c r="J8" s="16">
        <v>0.49494949494949497</v>
      </c>
      <c r="K8" s="16">
        <v>0.47058823529411797</v>
      </c>
      <c r="L8" s="16">
        <v>0.58407079646017701</v>
      </c>
      <c r="M8" s="16"/>
      <c r="N8" s="16">
        <v>0.51807228915662695</v>
      </c>
      <c r="O8" s="16">
        <v>0.55714285714285705</v>
      </c>
      <c r="P8" s="16">
        <v>0.56822429906542105</v>
      </c>
      <c r="Q8" s="16">
        <v>0.61167883211678797</v>
      </c>
      <c r="R8" s="16"/>
      <c r="S8" s="16">
        <v>0.524714828897338</v>
      </c>
      <c r="T8" s="16">
        <v>0.52870813397129202</v>
      </c>
      <c r="U8" s="16">
        <v>0.54310344827586199</v>
      </c>
      <c r="V8" s="16">
        <v>0.57354392892398798</v>
      </c>
      <c r="W8" s="16">
        <v>0.58963282937365002</v>
      </c>
      <c r="X8" s="16">
        <v>0.61650485436893199</v>
      </c>
      <c r="Y8" s="16">
        <v>0.62238805970149302</v>
      </c>
      <c r="Z8" s="16"/>
      <c r="AA8" s="16">
        <v>0.60309892729439796</v>
      </c>
      <c r="AB8" s="16">
        <v>0.57154788418708202</v>
      </c>
      <c r="AC8" s="16"/>
      <c r="AD8" s="16">
        <v>0.58156028368794299</v>
      </c>
      <c r="AE8" s="16">
        <v>0.58160621761658005</v>
      </c>
      <c r="AF8" s="16"/>
      <c r="AG8" s="16">
        <v>0.54901185770751004</v>
      </c>
      <c r="AH8" s="16">
        <v>0.61167883211678797</v>
      </c>
      <c r="AI8" s="16"/>
      <c r="AJ8" s="16">
        <v>0.65288579615227205</v>
      </c>
      <c r="AK8" s="16">
        <v>0.51998585072515002</v>
      </c>
      <c r="AL8" s="16"/>
      <c r="AM8" s="16">
        <v>0.36760124610591899</v>
      </c>
      <c r="AN8" s="16">
        <v>0.50239616613418503</v>
      </c>
      <c r="AO8" s="16">
        <v>0.59895414320193097</v>
      </c>
      <c r="AP8" s="16">
        <v>0.68535564853556497</v>
      </c>
      <c r="AQ8" s="16"/>
      <c r="AR8" s="16">
        <v>0.60754716981132095</v>
      </c>
      <c r="AS8" s="16">
        <v>0.57038043478260902</v>
      </c>
      <c r="AT8" s="16"/>
      <c r="AU8" s="16">
        <v>0.56720098643649797</v>
      </c>
      <c r="AV8" s="16">
        <v>0.584211706660686</v>
      </c>
      <c r="AW8" s="16"/>
      <c r="AX8" s="16">
        <v>0.62073027090694899</v>
      </c>
      <c r="AY8" s="16">
        <v>0.57407826283646202</v>
      </c>
      <c r="AZ8" s="16"/>
      <c r="BA8" s="16">
        <v>0.54143646408839796</v>
      </c>
      <c r="BB8" s="16">
        <v>0.58455582722086397</v>
      </c>
      <c r="BC8" s="16"/>
      <c r="BD8" s="16">
        <v>0.57905759162303705</v>
      </c>
      <c r="BE8" s="16">
        <v>0.58215527230591002</v>
      </c>
      <c r="BF8" s="16"/>
      <c r="BG8" s="16">
        <v>0.56081081081081097</v>
      </c>
      <c r="BH8" s="16">
        <v>0.58283071974266198</v>
      </c>
      <c r="BI8" s="16"/>
      <c r="BJ8" s="16">
        <v>0.56570512820512797</v>
      </c>
      <c r="BK8" s="16">
        <v>0.58372793801119205</v>
      </c>
      <c r="BL8" s="16"/>
      <c r="BM8" s="16">
        <v>0.57468354430379698</v>
      </c>
      <c r="BN8" s="16">
        <v>0.58215384615384602</v>
      </c>
      <c r="BO8" s="16"/>
      <c r="BP8" s="16">
        <v>0.56788079470198705</v>
      </c>
      <c r="BQ8" s="16">
        <v>0.58336905272181705</v>
      </c>
    </row>
    <row r="9" spans="2:69" x14ac:dyDescent="0.25">
      <c r="B9" s="17" t="s">
        <v>208</v>
      </c>
      <c r="C9" s="16">
        <v>0.30531309297912701</v>
      </c>
      <c r="D9" s="16">
        <v>0.32589285714285698</v>
      </c>
      <c r="E9" s="16">
        <v>0.33333333333333298</v>
      </c>
      <c r="F9" s="16">
        <v>0.22910216718266299</v>
      </c>
      <c r="G9" s="16">
        <v>0.28197674418604701</v>
      </c>
      <c r="H9" s="16">
        <v>0.30728376327769302</v>
      </c>
      <c r="I9" s="16">
        <v>0.32786885245901598</v>
      </c>
      <c r="J9" s="16">
        <v>0.33838383838383801</v>
      </c>
      <c r="K9" s="16">
        <v>0.36134453781512599</v>
      </c>
      <c r="L9" s="16">
        <v>0.28318584070796499</v>
      </c>
      <c r="M9" s="16"/>
      <c r="N9" s="16">
        <v>0.30481927710843398</v>
      </c>
      <c r="O9" s="16">
        <v>0.30952380952380998</v>
      </c>
      <c r="P9" s="16">
        <v>0.32897196261682199</v>
      </c>
      <c r="Q9" s="16">
        <v>0.29525547445255501</v>
      </c>
      <c r="R9" s="16"/>
      <c r="S9" s="16">
        <v>0.290874524714829</v>
      </c>
      <c r="T9" s="16">
        <v>0.34449760765550203</v>
      </c>
      <c r="U9" s="16">
        <v>0.31681034482758602</v>
      </c>
      <c r="V9" s="16">
        <v>0.30602171767028602</v>
      </c>
      <c r="W9" s="16">
        <v>0.32397408207343398</v>
      </c>
      <c r="X9" s="16">
        <v>0.3</v>
      </c>
      <c r="Y9" s="16">
        <v>0.27462686567164202</v>
      </c>
      <c r="Z9" s="16"/>
      <c r="AA9" s="16">
        <v>0.302145411203814</v>
      </c>
      <c r="AB9" s="16">
        <v>0.30679287305122499</v>
      </c>
      <c r="AC9" s="16"/>
      <c r="AD9" s="16">
        <v>0.29007092198581602</v>
      </c>
      <c r="AE9" s="16">
        <v>0.31088082901554398</v>
      </c>
      <c r="AF9" s="16"/>
      <c r="AG9" s="16">
        <v>0.31620553359683801</v>
      </c>
      <c r="AH9" s="16">
        <v>0.29525547445255501</v>
      </c>
      <c r="AI9" s="16"/>
      <c r="AJ9" s="16">
        <v>0.27056897257470303</v>
      </c>
      <c r="AK9" s="16">
        <v>0.33533781393703599</v>
      </c>
      <c r="AL9" s="16"/>
      <c r="AM9" s="16">
        <v>0.31464174454828697</v>
      </c>
      <c r="AN9" s="16">
        <v>0.34345047923322702</v>
      </c>
      <c r="AO9" s="16">
        <v>0.31053901850361998</v>
      </c>
      <c r="AP9" s="16">
        <v>0.25355648535564901</v>
      </c>
      <c r="AQ9" s="16"/>
      <c r="AR9" s="16">
        <v>0.29433962264150898</v>
      </c>
      <c r="AS9" s="16">
        <v>0.31005434782608698</v>
      </c>
      <c r="AT9" s="16"/>
      <c r="AU9" s="16">
        <v>0.31689272503082599</v>
      </c>
      <c r="AV9" s="16">
        <v>0.30320699708454801</v>
      </c>
      <c r="AW9" s="16"/>
      <c r="AX9" s="16">
        <v>0.28739693757361601</v>
      </c>
      <c r="AY9" s="16">
        <v>0.30875367563899597</v>
      </c>
      <c r="AZ9" s="16"/>
      <c r="BA9" s="16">
        <v>0.29281767955801102</v>
      </c>
      <c r="BB9" s="16">
        <v>0.30623471882640602</v>
      </c>
      <c r="BC9" s="16"/>
      <c r="BD9" s="16">
        <v>0.30366492146596902</v>
      </c>
      <c r="BE9" s="16">
        <v>0.30567786790266499</v>
      </c>
      <c r="BF9" s="16"/>
      <c r="BG9" s="16">
        <v>0.33445945945945899</v>
      </c>
      <c r="BH9" s="16">
        <v>0.30357860876558102</v>
      </c>
      <c r="BI9" s="16"/>
      <c r="BJ9" s="16">
        <v>0.32852564102564102</v>
      </c>
      <c r="BK9" s="16">
        <v>0.30219543693499801</v>
      </c>
      <c r="BL9" s="16"/>
      <c r="BM9" s="16">
        <v>0.30632911392405099</v>
      </c>
      <c r="BN9" s="16">
        <v>0.30523076923076897</v>
      </c>
      <c r="BO9" s="16"/>
      <c r="BP9" s="16">
        <v>0.32615894039735099</v>
      </c>
      <c r="BQ9" s="16">
        <v>0.30261465923703401</v>
      </c>
    </row>
    <row r="10" spans="2:69" ht="30" x14ac:dyDescent="0.25">
      <c r="B10" s="17" t="s">
        <v>209</v>
      </c>
      <c r="C10" s="16">
        <v>8.6907020872865295E-2</v>
      </c>
      <c r="D10" s="16">
        <v>5.95238095238095E-2</v>
      </c>
      <c r="E10" s="16">
        <v>0.118948824343015</v>
      </c>
      <c r="F10" s="16">
        <v>6.3467492260061903E-2</v>
      </c>
      <c r="G10" s="16">
        <v>7.4127906976744207E-2</v>
      </c>
      <c r="H10" s="16">
        <v>0.100151745068285</v>
      </c>
      <c r="I10" s="16">
        <v>8.7011349306431299E-2</v>
      </c>
      <c r="J10" s="16">
        <v>0.10101010101010099</v>
      </c>
      <c r="K10" s="16">
        <v>0.10084033613445401</v>
      </c>
      <c r="L10" s="16">
        <v>6.1946902654867297E-2</v>
      </c>
      <c r="M10" s="16"/>
      <c r="N10" s="16">
        <v>0.127710843373494</v>
      </c>
      <c r="O10" s="16">
        <v>9.6825396825396801E-2</v>
      </c>
      <c r="P10" s="16">
        <v>8.2242990654205594E-2</v>
      </c>
      <c r="Q10" s="16">
        <v>7.4087591240875897E-2</v>
      </c>
      <c r="R10" s="16"/>
      <c r="S10" s="16">
        <v>0.14068441064638801</v>
      </c>
      <c r="T10" s="16">
        <v>8.8516746411483299E-2</v>
      </c>
      <c r="U10" s="16">
        <v>9.9137931034482804E-2</v>
      </c>
      <c r="V10" s="16">
        <v>8.9832181638696898E-2</v>
      </c>
      <c r="W10" s="16">
        <v>7.2354211663067006E-2</v>
      </c>
      <c r="X10" s="16">
        <v>6.9902912621359198E-2</v>
      </c>
      <c r="Y10" s="16">
        <v>7.9104477611940296E-2</v>
      </c>
      <c r="Z10" s="16"/>
      <c r="AA10" s="16">
        <v>7.6877234803337302E-2</v>
      </c>
      <c r="AB10" s="16">
        <v>9.15924276169265E-2</v>
      </c>
      <c r="AC10" s="16"/>
      <c r="AD10" s="16">
        <v>9.0070921985815594E-2</v>
      </c>
      <c r="AE10" s="16">
        <v>8.5751295336787603E-2</v>
      </c>
      <c r="AF10" s="16"/>
      <c r="AG10" s="16">
        <v>0.100790513833992</v>
      </c>
      <c r="AH10" s="16">
        <v>7.4087591240875897E-2</v>
      </c>
      <c r="AI10" s="16"/>
      <c r="AJ10" s="16">
        <v>6.4265247646336496E-2</v>
      </c>
      <c r="AK10" s="16">
        <v>0.106473293243721</v>
      </c>
      <c r="AL10" s="16"/>
      <c r="AM10" s="16">
        <v>0.21495327102803699</v>
      </c>
      <c r="AN10" s="16">
        <v>0.11501597444089499</v>
      </c>
      <c r="AO10" s="16">
        <v>7.1198712791633104E-2</v>
      </c>
      <c r="AP10" s="16">
        <v>5.4393305439330498E-2</v>
      </c>
      <c r="AQ10" s="16"/>
      <c r="AR10" s="16">
        <v>7.4842767295597495E-2</v>
      </c>
      <c r="AS10" s="16">
        <v>9.21195652173913E-2</v>
      </c>
      <c r="AT10" s="16"/>
      <c r="AU10" s="16">
        <v>8.8779284833538794E-2</v>
      </c>
      <c r="AV10" s="16">
        <v>8.6566494729759996E-2</v>
      </c>
      <c r="AW10" s="16"/>
      <c r="AX10" s="16">
        <v>7.3027090694935196E-2</v>
      </c>
      <c r="AY10" s="16">
        <v>8.9572494910653694E-2</v>
      </c>
      <c r="AZ10" s="16"/>
      <c r="BA10" s="16">
        <v>0.113259668508287</v>
      </c>
      <c r="BB10" s="16">
        <v>8.49633251833741E-2</v>
      </c>
      <c r="BC10" s="16"/>
      <c r="BD10" s="16">
        <v>9.4240837696335095E-2</v>
      </c>
      <c r="BE10" s="16">
        <v>8.5283893395133301E-2</v>
      </c>
      <c r="BF10" s="16"/>
      <c r="BG10" s="16">
        <v>9.12162162162162E-2</v>
      </c>
      <c r="BH10" s="16">
        <v>8.6650583031765205E-2</v>
      </c>
      <c r="BI10" s="16"/>
      <c r="BJ10" s="16">
        <v>8.0128205128205093E-2</v>
      </c>
      <c r="BK10" s="16">
        <v>8.7817477399913899E-2</v>
      </c>
      <c r="BL10" s="16"/>
      <c r="BM10" s="16">
        <v>9.11392405063291E-2</v>
      </c>
      <c r="BN10" s="16">
        <v>8.6564102564102602E-2</v>
      </c>
      <c r="BO10" s="16"/>
      <c r="BP10" s="16">
        <v>8.4437086092715205E-2</v>
      </c>
      <c r="BQ10" s="16">
        <v>8.7226746678096906E-2</v>
      </c>
    </row>
    <row r="11" spans="2:69" x14ac:dyDescent="0.25">
      <c r="B11" s="17" t="s">
        <v>210</v>
      </c>
      <c r="C11" s="16">
        <v>1.78368121442125E-2</v>
      </c>
      <c r="D11" s="16">
        <v>8.9285714285714298E-3</v>
      </c>
      <c r="E11" s="16">
        <v>1.52143845089903E-2</v>
      </c>
      <c r="F11" s="16">
        <v>1.08359133126935E-2</v>
      </c>
      <c r="G11" s="16">
        <v>1.30813953488372E-2</v>
      </c>
      <c r="H11" s="16">
        <v>1.8209408194233698E-2</v>
      </c>
      <c r="I11" s="16">
        <v>2.0176544766708701E-2</v>
      </c>
      <c r="J11" s="16">
        <v>4.5454545454545497E-2</v>
      </c>
      <c r="K11" s="16">
        <v>4.20168067226891E-2</v>
      </c>
      <c r="L11" s="16">
        <v>6.1946902654867297E-2</v>
      </c>
      <c r="M11" s="16"/>
      <c r="N11" s="16">
        <v>2.5301204819277098E-2</v>
      </c>
      <c r="O11" s="16">
        <v>2.6984126984126999E-2</v>
      </c>
      <c r="P11" s="16">
        <v>1.4953271028037399E-2</v>
      </c>
      <c r="Q11" s="16">
        <v>1.4598540145985399E-2</v>
      </c>
      <c r="R11" s="16"/>
      <c r="S11" s="16">
        <v>3.4220532319391601E-2</v>
      </c>
      <c r="T11" s="16">
        <v>3.11004784688995E-2</v>
      </c>
      <c r="U11" s="16">
        <v>2.3706896551724099E-2</v>
      </c>
      <c r="V11" s="16">
        <v>1.77690029615005E-2</v>
      </c>
      <c r="W11" s="16">
        <v>8.6393088552915807E-3</v>
      </c>
      <c r="X11" s="16">
        <v>1.06796116504854E-2</v>
      </c>
      <c r="Y11" s="16">
        <v>1.64179104477612E-2</v>
      </c>
      <c r="Z11" s="16"/>
      <c r="AA11" s="16">
        <v>1.13230035756853E-2</v>
      </c>
      <c r="AB11" s="16">
        <v>2.0879732739420901E-2</v>
      </c>
      <c r="AC11" s="16"/>
      <c r="AD11" s="16">
        <v>2.4822695035461001E-2</v>
      </c>
      <c r="AE11" s="16">
        <v>1.52849740932642E-2</v>
      </c>
      <c r="AF11" s="16"/>
      <c r="AG11" s="16">
        <v>2.1343873517786601E-2</v>
      </c>
      <c r="AH11" s="16">
        <v>1.4598540145985399E-2</v>
      </c>
      <c r="AI11" s="16"/>
      <c r="AJ11" s="16">
        <v>6.9586573884568197E-3</v>
      </c>
      <c r="AK11" s="16">
        <v>2.7237354085603099E-2</v>
      </c>
      <c r="AL11" s="16"/>
      <c r="AM11" s="16">
        <v>4.67289719626168E-2</v>
      </c>
      <c r="AN11" s="16">
        <v>2.71565495207668E-2</v>
      </c>
      <c r="AO11" s="16">
        <v>1.6090104585679801E-2</v>
      </c>
      <c r="AP11" s="16">
        <v>4.1841004184100397E-3</v>
      </c>
      <c r="AQ11" s="16"/>
      <c r="AR11" s="16">
        <v>1.57232704402516E-2</v>
      </c>
      <c r="AS11" s="16">
        <v>1.8749999999999999E-2</v>
      </c>
      <c r="AT11" s="16"/>
      <c r="AU11" s="16">
        <v>1.7262638717632599E-2</v>
      </c>
      <c r="AV11" s="16">
        <v>1.7941242431038399E-2</v>
      </c>
      <c r="AW11" s="16"/>
      <c r="AX11" s="16">
        <v>1.29564193168433E-2</v>
      </c>
      <c r="AY11" s="16">
        <v>1.8774033024202701E-2</v>
      </c>
      <c r="AZ11" s="16"/>
      <c r="BA11" s="16">
        <v>4.1436464088397802E-2</v>
      </c>
      <c r="BB11" s="16">
        <v>1.6096169519152399E-2</v>
      </c>
      <c r="BC11" s="16"/>
      <c r="BD11" s="16">
        <v>1.4659685863874301E-2</v>
      </c>
      <c r="BE11" s="16">
        <v>1.8539976825029E-2</v>
      </c>
      <c r="BF11" s="16"/>
      <c r="BG11" s="16">
        <v>6.7567567567567597E-3</v>
      </c>
      <c r="BH11" s="16">
        <v>1.84961801367109E-2</v>
      </c>
      <c r="BI11" s="16"/>
      <c r="BJ11" s="16">
        <v>2.0833333333333301E-2</v>
      </c>
      <c r="BK11" s="16">
        <v>1.7434352130865301E-2</v>
      </c>
      <c r="BL11" s="16"/>
      <c r="BM11" s="16">
        <v>2.0253164556962001E-2</v>
      </c>
      <c r="BN11" s="16">
        <v>1.7641025641025598E-2</v>
      </c>
      <c r="BO11" s="16"/>
      <c r="BP11" s="16">
        <v>1.4900662251655599E-2</v>
      </c>
      <c r="BQ11" s="16">
        <v>1.8216888126875299E-2</v>
      </c>
    </row>
    <row r="12" spans="2:69" x14ac:dyDescent="0.25">
      <c r="B12" s="17" t="s">
        <v>211</v>
      </c>
      <c r="C12" s="16">
        <v>3.6053130929791298E-3</v>
      </c>
      <c r="D12" s="16">
        <v>2.9761904761904799E-3</v>
      </c>
      <c r="E12" s="16">
        <v>5.5325034578146597E-3</v>
      </c>
      <c r="F12" s="16">
        <v>0</v>
      </c>
      <c r="G12" s="16">
        <v>1.45348837209302E-3</v>
      </c>
      <c r="H12" s="16">
        <v>3.7936267071320201E-3</v>
      </c>
      <c r="I12" s="16">
        <v>5.0441361916771796E-3</v>
      </c>
      <c r="J12" s="16">
        <v>5.0505050505050501E-3</v>
      </c>
      <c r="K12" s="16">
        <v>8.4033613445378096E-3</v>
      </c>
      <c r="L12" s="16">
        <v>8.8495575221238902E-3</v>
      </c>
      <c r="M12" s="16"/>
      <c r="N12" s="16">
        <v>8.4337349397590397E-3</v>
      </c>
      <c r="O12" s="16">
        <v>7.9365079365079395E-3</v>
      </c>
      <c r="P12" s="16">
        <v>1.8691588785046699E-3</v>
      </c>
      <c r="Q12" s="16">
        <v>1.8248175182481799E-3</v>
      </c>
      <c r="R12" s="16"/>
      <c r="S12" s="16">
        <v>3.8022813688212902E-3</v>
      </c>
      <c r="T12" s="16">
        <v>2.3923444976076602E-3</v>
      </c>
      <c r="U12" s="16">
        <v>1.5086206896551701E-2</v>
      </c>
      <c r="V12" s="16">
        <v>2.96150049358342E-3</v>
      </c>
      <c r="W12" s="16">
        <v>3.2397408207343399E-3</v>
      </c>
      <c r="X12" s="16">
        <v>1.94174757281553E-3</v>
      </c>
      <c r="Y12" s="16">
        <v>1.49253731343284E-3</v>
      </c>
      <c r="Z12" s="16"/>
      <c r="AA12" s="16">
        <v>4.1716328963051297E-3</v>
      </c>
      <c r="AB12" s="16">
        <v>3.3407572383073502E-3</v>
      </c>
      <c r="AC12" s="16"/>
      <c r="AD12" s="16">
        <v>5.6737588652482299E-3</v>
      </c>
      <c r="AE12" s="16">
        <v>2.8497409326424901E-3</v>
      </c>
      <c r="AF12" s="16"/>
      <c r="AG12" s="16">
        <v>5.5335968379446598E-3</v>
      </c>
      <c r="AH12" s="16">
        <v>1.8248175182481799E-3</v>
      </c>
      <c r="AI12" s="16"/>
      <c r="AJ12" s="16">
        <v>2.4559967253376998E-3</v>
      </c>
      <c r="AK12" s="16">
        <v>4.5985143261407903E-3</v>
      </c>
      <c r="AL12" s="16"/>
      <c r="AM12" s="16">
        <v>1.86915887850467E-2</v>
      </c>
      <c r="AN12" s="16">
        <v>5.5910543130990404E-3</v>
      </c>
      <c r="AO12" s="16">
        <v>2.0112630732099799E-3</v>
      </c>
      <c r="AP12" s="16">
        <v>8.3682008368200799E-4</v>
      </c>
      <c r="AQ12" s="16"/>
      <c r="AR12" s="16">
        <v>4.4025157232704401E-3</v>
      </c>
      <c r="AS12" s="16">
        <v>3.2608695652173898E-3</v>
      </c>
      <c r="AT12" s="16"/>
      <c r="AU12" s="16">
        <v>6.1652281134402E-3</v>
      </c>
      <c r="AV12" s="16">
        <v>3.13971742543171E-3</v>
      </c>
      <c r="AW12" s="16"/>
      <c r="AX12" s="16">
        <v>3.53356890459364E-3</v>
      </c>
      <c r="AY12" s="16">
        <v>3.6190907034607598E-3</v>
      </c>
      <c r="AZ12" s="16"/>
      <c r="BA12" s="16">
        <v>8.2872928176795594E-3</v>
      </c>
      <c r="BB12" s="16">
        <v>3.2599837000814999E-3</v>
      </c>
      <c r="BC12" s="16"/>
      <c r="BD12" s="16">
        <v>4.1884816753926697E-3</v>
      </c>
      <c r="BE12" s="16">
        <v>3.4762456546929298E-3</v>
      </c>
      <c r="BF12" s="16"/>
      <c r="BG12" s="16">
        <v>3.3783783783783799E-3</v>
      </c>
      <c r="BH12" s="16">
        <v>3.6188178528347402E-3</v>
      </c>
      <c r="BI12" s="16"/>
      <c r="BJ12" s="16">
        <v>4.8076923076923097E-3</v>
      </c>
      <c r="BK12" s="16">
        <v>3.4438226431338799E-3</v>
      </c>
      <c r="BL12" s="16"/>
      <c r="BM12" s="16">
        <v>0</v>
      </c>
      <c r="BN12" s="16">
        <v>3.8974358974359002E-3</v>
      </c>
      <c r="BO12" s="16"/>
      <c r="BP12" s="16">
        <v>3.3112582781457001E-3</v>
      </c>
      <c r="BQ12" s="16">
        <v>3.6433776253750501E-3</v>
      </c>
    </row>
    <row r="13" spans="2:69" x14ac:dyDescent="0.25">
      <c r="B13" s="17" t="s">
        <v>68</v>
      </c>
      <c r="C13" s="16">
        <v>4.7438330170778004E-3</v>
      </c>
      <c r="D13" s="16">
        <v>1.48809523809524E-3</v>
      </c>
      <c r="E13" s="16">
        <v>1.3831258644536699E-3</v>
      </c>
      <c r="F13" s="16">
        <v>0</v>
      </c>
      <c r="G13" s="16">
        <v>2.9069767441860499E-3</v>
      </c>
      <c r="H13" s="16">
        <v>8.3459787556904395E-3</v>
      </c>
      <c r="I13" s="16">
        <v>6.30517023959647E-3</v>
      </c>
      <c r="J13" s="16">
        <v>1.5151515151515201E-2</v>
      </c>
      <c r="K13" s="16">
        <v>1.6806722689075598E-2</v>
      </c>
      <c r="L13" s="16">
        <v>0</v>
      </c>
      <c r="M13" s="16"/>
      <c r="N13" s="16">
        <v>1.5662650602409602E-2</v>
      </c>
      <c r="O13" s="16">
        <v>1.5873015873015899E-3</v>
      </c>
      <c r="P13" s="16">
        <v>3.7383177570093499E-3</v>
      </c>
      <c r="Q13" s="16">
        <v>2.55474452554745E-3</v>
      </c>
      <c r="R13" s="16"/>
      <c r="S13" s="16">
        <v>5.7034220532319402E-3</v>
      </c>
      <c r="T13" s="16">
        <v>4.78468899521531E-3</v>
      </c>
      <c r="U13" s="16">
        <v>2.1551724137930999E-3</v>
      </c>
      <c r="V13" s="16">
        <v>9.8716683119447202E-3</v>
      </c>
      <c r="W13" s="16">
        <v>2.15982721382289E-3</v>
      </c>
      <c r="X13" s="16">
        <v>9.7087378640776695E-4</v>
      </c>
      <c r="Y13" s="16">
        <v>5.9701492537313399E-3</v>
      </c>
      <c r="Z13" s="16"/>
      <c r="AA13" s="16">
        <v>2.3837902264600701E-3</v>
      </c>
      <c r="AB13" s="16">
        <v>5.8463251670378604E-3</v>
      </c>
      <c r="AC13" s="16"/>
      <c r="AD13" s="16">
        <v>7.8014184397163103E-3</v>
      </c>
      <c r="AE13" s="16">
        <v>3.6269430051813498E-3</v>
      </c>
      <c r="AF13" s="16"/>
      <c r="AG13" s="16">
        <v>7.11462450592885E-3</v>
      </c>
      <c r="AH13" s="16">
        <v>2.55474452554745E-3</v>
      </c>
      <c r="AI13" s="16"/>
      <c r="AJ13" s="16">
        <v>2.8653295128939801E-3</v>
      </c>
      <c r="AK13" s="16">
        <v>6.3671736823487802E-3</v>
      </c>
      <c r="AL13" s="16"/>
      <c r="AM13" s="16">
        <v>3.7383177570093497E-2</v>
      </c>
      <c r="AN13" s="16">
        <v>6.3897763578274801E-3</v>
      </c>
      <c r="AO13" s="16">
        <v>1.20675784392599E-3</v>
      </c>
      <c r="AP13" s="16">
        <v>1.6736401673640201E-3</v>
      </c>
      <c r="AQ13" s="16"/>
      <c r="AR13" s="16">
        <v>3.1446540880503099E-3</v>
      </c>
      <c r="AS13" s="16">
        <v>5.4347826086956503E-3</v>
      </c>
      <c r="AT13" s="16"/>
      <c r="AU13" s="16">
        <v>3.6991368680641202E-3</v>
      </c>
      <c r="AV13" s="16">
        <v>4.9338416685355503E-3</v>
      </c>
      <c r="AW13" s="16"/>
      <c r="AX13" s="16">
        <v>2.3557126030624301E-3</v>
      </c>
      <c r="AY13" s="16">
        <v>5.2024428862248399E-3</v>
      </c>
      <c r="AZ13" s="16"/>
      <c r="BA13" s="16">
        <v>2.7624309392265201E-3</v>
      </c>
      <c r="BB13" s="16">
        <v>4.8899755501222502E-3</v>
      </c>
      <c r="BC13" s="16"/>
      <c r="BD13" s="16">
        <v>4.1884816753926697E-3</v>
      </c>
      <c r="BE13" s="16">
        <v>4.8667439165701E-3</v>
      </c>
      <c r="BF13" s="16"/>
      <c r="BG13" s="16">
        <v>3.3783783783783799E-3</v>
      </c>
      <c r="BH13" s="16">
        <v>4.8250904704463197E-3</v>
      </c>
      <c r="BI13" s="16"/>
      <c r="BJ13" s="16">
        <v>0</v>
      </c>
      <c r="BK13" s="16">
        <v>5.3809728798966897E-3</v>
      </c>
      <c r="BL13" s="16"/>
      <c r="BM13" s="16">
        <v>7.5949367088607601E-3</v>
      </c>
      <c r="BN13" s="16">
        <v>4.5128205128205099E-3</v>
      </c>
      <c r="BO13" s="16"/>
      <c r="BP13" s="16">
        <v>3.3112582781457001E-3</v>
      </c>
      <c r="BQ13" s="16">
        <v>4.9292756108015399E-3</v>
      </c>
    </row>
    <row r="14" spans="2:69" x14ac:dyDescent="0.25">
      <c r="B14" s="17" t="s">
        <v>212</v>
      </c>
      <c r="C14" s="19">
        <v>0.88690702087286499</v>
      </c>
      <c r="D14" s="19">
        <v>0.92708333333333304</v>
      </c>
      <c r="E14" s="19">
        <v>0.85892116182572598</v>
      </c>
      <c r="F14" s="19">
        <v>0.92569659442724495</v>
      </c>
      <c r="G14" s="19">
        <v>0.90843023255813904</v>
      </c>
      <c r="H14" s="19">
        <v>0.86949924127465905</v>
      </c>
      <c r="I14" s="19">
        <v>0.88146279949558604</v>
      </c>
      <c r="J14" s="19">
        <v>0.83333333333333304</v>
      </c>
      <c r="K14" s="19">
        <v>0.83193277310924396</v>
      </c>
      <c r="L14" s="19">
        <v>0.86725663716814205</v>
      </c>
      <c r="M14" s="19"/>
      <c r="N14" s="19">
        <v>0.82289156626505999</v>
      </c>
      <c r="O14" s="19">
        <v>0.86666666666666703</v>
      </c>
      <c r="P14" s="19">
        <v>0.89719626168224298</v>
      </c>
      <c r="Q14" s="19">
        <v>0.90693430656934304</v>
      </c>
      <c r="R14" s="19"/>
      <c r="S14" s="19">
        <v>0.815589353612167</v>
      </c>
      <c r="T14" s="19">
        <v>0.87320574162679399</v>
      </c>
      <c r="U14" s="19">
        <v>0.85991379310344795</v>
      </c>
      <c r="V14" s="19">
        <v>0.87956564659427405</v>
      </c>
      <c r="W14" s="19">
        <v>0.91360691144708395</v>
      </c>
      <c r="X14" s="19">
        <v>0.91650485436893203</v>
      </c>
      <c r="Y14" s="19">
        <v>0.89701492537313399</v>
      </c>
      <c r="Z14" s="19"/>
      <c r="AA14" s="19">
        <v>0.90524433849821195</v>
      </c>
      <c r="AB14" s="19">
        <v>0.87834075723830696</v>
      </c>
      <c r="AC14" s="19"/>
      <c r="AD14" s="19">
        <v>0.87163120567375896</v>
      </c>
      <c r="AE14" s="19">
        <v>0.89248704663212397</v>
      </c>
      <c r="AF14" s="19"/>
      <c r="AG14" s="19">
        <v>0.86521739130434805</v>
      </c>
      <c r="AH14" s="19">
        <v>0.90693430656934304</v>
      </c>
      <c r="AI14" s="19"/>
      <c r="AJ14" s="19">
        <v>0.92345476872697496</v>
      </c>
      <c r="AK14" s="19">
        <v>0.85532366466218601</v>
      </c>
      <c r="AL14" s="19"/>
      <c r="AM14" s="19">
        <v>0.68224299065420602</v>
      </c>
      <c r="AN14" s="19">
        <v>0.84584664536741205</v>
      </c>
      <c r="AO14" s="19">
        <v>0.90949316170555095</v>
      </c>
      <c r="AP14" s="19">
        <v>0.93891213389121297</v>
      </c>
      <c r="AQ14" s="19"/>
      <c r="AR14" s="19">
        <v>0.90188679245282999</v>
      </c>
      <c r="AS14" s="19">
        <v>0.88043478260869601</v>
      </c>
      <c r="AT14" s="19"/>
      <c r="AU14" s="19">
        <v>0.88409371146732396</v>
      </c>
      <c r="AV14" s="19">
        <v>0.88741870374523402</v>
      </c>
      <c r="AW14" s="19"/>
      <c r="AX14" s="19">
        <v>0.90812720848056505</v>
      </c>
      <c r="AY14" s="19">
        <v>0.88283193847545804</v>
      </c>
      <c r="AZ14" s="19"/>
      <c r="BA14" s="19">
        <v>0.83425414364640904</v>
      </c>
      <c r="BB14" s="19">
        <v>0.89079054604727004</v>
      </c>
      <c r="BC14" s="19"/>
      <c r="BD14" s="19">
        <v>0.88272251308900496</v>
      </c>
      <c r="BE14" s="19">
        <v>0.88783314020857496</v>
      </c>
      <c r="BF14" s="19"/>
      <c r="BG14" s="19">
        <v>0.89527027027026995</v>
      </c>
      <c r="BH14" s="19">
        <v>0.88640932850824306</v>
      </c>
      <c r="BI14" s="19"/>
      <c r="BJ14" s="19">
        <v>0.89423076923076905</v>
      </c>
      <c r="BK14" s="19">
        <v>0.88592337494619</v>
      </c>
      <c r="BL14" s="19"/>
      <c r="BM14" s="19">
        <v>0.88101265822784802</v>
      </c>
      <c r="BN14" s="19">
        <v>0.88738461538461499</v>
      </c>
      <c r="BO14" s="19"/>
      <c r="BP14" s="19">
        <v>0.89403973509933798</v>
      </c>
      <c r="BQ14" s="19">
        <v>0.88598371195885095</v>
      </c>
    </row>
    <row r="15" spans="2:69" x14ac:dyDescent="0.25">
      <c r="B15" s="17" t="s">
        <v>213</v>
      </c>
      <c r="C15" s="19">
        <v>2.14421252371917E-2</v>
      </c>
      <c r="D15" s="19">
        <v>1.1904761904761901E-2</v>
      </c>
      <c r="E15" s="19">
        <v>2.0746887966804999E-2</v>
      </c>
      <c r="F15" s="19">
        <v>1.08359133126935E-2</v>
      </c>
      <c r="G15" s="19">
        <v>1.4534883720930199E-2</v>
      </c>
      <c r="H15" s="19">
        <v>2.2003034901365699E-2</v>
      </c>
      <c r="I15" s="19">
        <v>2.5220680958385901E-2</v>
      </c>
      <c r="J15" s="19">
        <v>5.0505050505050497E-2</v>
      </c>
      <c r="K15" s="19">
        <v>5.0420168067226899E-2</v>
      </c>
      <c r="L15" s="19">
        <v>7.0796460176991094E-2</v>
      </c>
      <c r="M15" s="19"/>
      <c r="N15" s="19">
        <v>3.3734939759036103E-2</v>
      </c>
      <c r="O15" s="19">
        <v>3.4920634920634901E-2</v>
      </c>
      <c r="P15" s="19">
        <v>1.6822429906542102E-2</v>
      </c>
      <c r="Q15" s="19">
        <v>1.6423357664233602E-2</v>
      </c>
      <c r="R15" s="19"/>
      <c r="S15" s="19">
        <v>3.8022813688212899E-2</v>
      </c>
      <c r="T15" s="19">
        <v>3.3492822966507199E-2</v>
      </c>
      <c r="U15" s="19">
        <v>3.8793103448275898E-2</v>
      </c>
      <c r="V15" s="19">
        <v>2.0730503455083898E-2</v>
      </c>
      <c r="W15" s="19">
        <v>1.1879049676025899E-2</v>
      </c>
      <c r="X15" s="19">
        <v>1.2621359223301E-2</v>
      </c>
      <c r="Y15" s="19">
        <v>1.7910447761194E-2</v>
      </c>
      <c r="Z15" s="19"/>
      <c r="AA15" s="19">
        <v>1.54946364719905E-2</v>
      </c>
      <c r="AB15" s="19">
        <v>2.4220489977728299E-2</v>
      </c>
      <c r="AC15" s="19"/>
      <c r="AD15" s="19">
        <v>3.0496453900709201E-2</v>
      </c>
      <c r="AE15" s="19">
        <v>1.81347150259067E-2</v>
      </c>
      <c r="AF15" s="19"/>
      <c r="AG15" s="19">
        <v>2.6877470355731198E-2</v>
      </c>
      <c r="AH15" s="19">
        <v>1.6423357664233602E-2</v>
      </c>
      <c r="AI15" s="19"/>
      <c r="AJ15" s="19">
        <v>9.4146541137945204E-3</v>
      </c>
      <c r="AK15" s="19">
        <v>3.1835868411743899E-2</v>
      </c>
      <c r="AL15" s="19"/>
      <c r="AM15" s="19">
        <v>6.5420560747663503E-2</v>
      </c>
      <c r="AN15" s="19">
        <v>3.2747603833865803E-2</v>
      </c>
      <c r="AO15" s="19">
        <v>1.8101367658889801E-2</v>
      </c>
      <c r="AP15" s="19">
        <v>5.0209205020920501E-3</v>
      </c>
      <c r="AQ15" s="19"/>
      <c r="AR15" s="19">
        <v>2.0125786163522001E-2</v>
      </c>
      <c r="AS15" s="19">
        <v>2.20108695652174E-2</v>
      </c>
      <c r="AT15" s="19"/>
      <c r="AU15" s="19">
        <v>2.3427866831072699E-2</v>
      </c>
      <c r="AV15" s="19">
        <v>2.10809598564701E-2</v>
      </c>
      <c r="AW15" s="19"/>
      <c r="AX15" s="19">
        <v>1.6489988221437001E-2</v>
      </c>
      <c r="AY15" s="19">
        <v>2.2393123727663399E-2</v>
      </c>
      <c r="AZ15" s="19"/>
      <c r="BA15" s="19">
        <v>4.9723756906077297E-2</v>
      </c>
      <c r="BB15" s="19">
        <v>1.9356153219233899E-2</v>
      </c>
      <c r="BC15" s="19"/>
      <c r="BD15" s="19">
        <v>1.8848167539267002E-2</v>
      </c>
      <c r="BE15" s="19">
        <v>2.20162224797219E-2</v>
      </c>
      <c r="BF15" s="19"/>
      <c r="BG15" s="19">
        <v>1.0135135135135099E-2</v>
      </c>
      <c r="BH15" s="19">
        <v>2.2114997989545599E-2</v>
      </c>
      <c r="BI15" s="19"/>
      <c r="BJ15" s="19">
        <v>2.5641025641025599E-2</v>
      </c>
      <c r="BK15" s="19">
        <v>2.08781747739991E-2</v>
      </c>
      <c r="BL15" s="19"/>
      <c r="BM15" s="19">
        <v>2.0253164556962001E-2</v>
      </c>
      <c r="BN15" s="19">
        <v>2.1538461538461499E-2</v>
      </c>
      <c r="BO15" s="19"/>
      <c r="BP15" s="19">
        <v>1.82119205298013E-2</v>
      </c>
      <c r="BQ15" s="19">
        <v>2.18602657522503E-2</v>
      </c>
    </row>
    <row r="16" spans="2:69" x14ac:dyDescent="0.25">
      <c r="B16" s="17" t="s">
        <v>156</v>
      </c>
      <c r="C16" s="20">
        <v>0.86546489563567397</v>
      </c>
      <c r="D16" s="20">
        <v>0.91517857142857095</v>
      </c>
      <c r="E16" s="20">
        <v>0.83817427385892096</v>
      </c>
      <c r="F16" s="20">
        <v>0.91486068111455099</v>
      </c>
      <c r="G16" s="20">
        <v>0.893895348837209</v>
      </c>
      <c r="H16" s="20">
        <v>0.84749620637329304</v>
      </c>
      <c r="I16" s="20">
        <v>0.8562421185372</v>
      </c>
      <c r="J16" s="20">
        <v>0.78282828282828298</v>
      </c>
      <c r="K16" s="20">
        <v>0.78151260504201703</v>
      </c>
      <c r="L16" s="20">
        <v>0.79646017699115002</v>
      </c>
      <c r="M16" s="20"/>
      <c r="N16" s="20">
        <v>0.78915662650602403</v>
      </c>
      <c r="O16" s="20">
        <v>0.83174603174603201</v>
      </c>
      <c r="P16" s="20">
        <v>0.88037383177570105</v>
      </c>
      <c r="Q16" s="20">
        <v>0.89051094890510996</v>
      </c>
      <c r="R16" s="20"/>
      <c r="S16" s="20">
        <v>0.77756653992395397</v>
      </c>
      <c r="T16" s="20">
        <v>0.83971291866028697</v>
      </c>
      <c r="U16" s="20">
        <v>0.82112068965517204</v>
      </c>
      <c r="V16" s="20">
        <v>0.85883514313919096</v>
      </c>
      <c r="W16" s="20">
        <v>0.90172786177105801</v>
      </c>
      <c r="X16" s="20">
        <v>0.90388349514563104</v>
      </c>
      <c r="Y16" s="20">
        <v>0.87910447761193999</v>
      </c>
      <c r="Z16" s="20"/>
      <c r="AA16" s="20">
        <v>0.88974970202622194</v>
      </c>
      <c r="AB16" s="20">
        <v>0.85412026726057899</v>
      </c>
      <c r="AC16" s="20"/>
      <c r="AD16" s="20">
        <v>0.84113475177304997</v>
      </c>
      <c r="AE16" s="20">
        <v>0.87435233160621795</v>
      </c>
      <c r="AF16" s="20"/>
      <c r="AG16" s="20">
        <v>0.83833992094861698</v>
      </c>
      <c r="AH16" s="20">
        <v>0.89051094890510996</v>
      </c>
      <c r="AI16" s="20"/>
      <c r="AJ16" s="20">
        <v>0.91404011461318102</v>
      </c>
      <c r="AK16" s="20">
        <v>0.82348779625044199</v>
      </c>
      <c r="AL16" s="20"/>
      <c r="AM16" s="20">
        <v>0.61682242990654201</v>
      </c>
      <c r="AN16" s="20">
        <v>0.81309904153354595</v>
      </c>
      <c r="AO16" s="20">
        <v>0.89139179404666102</v>
      </c>
      <c r="AP16" s="20">
        <v>0.93389121338912096</v>
      </c>
      <c r="AQ16" s="20"/>
      <c r="AR16" s="20">
        <v>0.88176100628930798</v>
      </c>
      <c r="AS16" s="20">
        <v>0.85842391304347798</v>
      </c>
      <c r="AT16" s="20"/>
      <c r="AU16" s="20">
        <v>0.86066584463625195</v>
      </c>
      <c r="AV16" s="20">
        <v>0.86633774388876394</v>
      </c>
      <c r="AW16" s="20"/>
      <c r="AX16" s="20">
        <v>0.89163722025912795</v>
      </c>
      <c r="AY16" s="20">
        <v>0.86043881474779504</v>
      </c>
      <c r="AZ16" s="20"/>
      <c r="BA16" s="20">
        <v>0.78453038674033104</v>
      </c>
      <c r="BB16" s="20">
        <v>0.87143439282803603</v>
      </c>
      <c r="BC16" s="20"/>
      <c r="BD16" s="20">
        <v>0.86387434554973797</v>
      </c>
      <c r="BE16" s="20">
        <v>0.86581691772885305</v>
      </c>
      <c r="BF16" s="20"/>
      <c r="BG16" s="20">
        <v>0.88513513513513498</v>
      </c>
      <c r="BH16" s="20">
        <v>0.86429433051869697</v>
      </c>
      <c r="BI16" s="20"/>
      <c r="BJ16" s="20">
        <v>0.86858974358974395</v>
      </c>
      <c r="BK16" s="20">
        <v>0.865045200172191</v>
      </c>
      <c r="BL16" s="20"/>
      <c r="BM16" s="20">
        <v>0.860759493670886</v>
      </c>
      <c r="BN16" s="20">
        <v>0.86584615384615404</v>
      </c>
      <c r="BO16" s="20"/>
      <c r="BP16" s="20">
        <v>0.87582781456953596</v>
      </c>
      <c r="BQ16" s="20">
        <v>0.86412344620660098</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217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207</v>
      </c>
      <c r="C8" s="16">
        <v>0.79468690702087297</v>
      </c>
      <c r="D8" s="16">
        <v>0.78571428571428603</v>
      </c>
      <c r="E8" s="16">
        <v>0.71230982019363798</v>
      </c>
      <c r="F8" s="16">
        <v>0.87770897832817296</v>
      </c>
      <c r="G8" s="16">
        <v>0.69767441860465096</v>
      </c>
      <c r="H8" s="16">
        <v>0.86874051593323198</v>
      </c>
      <c r="I8" s="16">
        <v>0.784363177805801</v>
      </c>
      <c r="J8" s="16">
        <v>0.78787878787878796</v>
      </c>
      <c r="K8" s="16">
        <v>0.58823529411764697</v>
      </c>
      <c r="L8" s="16">
        <v>0.92920353982300896</v>
      </c>
      <c r="M8" s="16"/>
      <c r="N8" s="16">
        <v>0.87228915662650597</v>
      </c>
      <c r="O8" s="16">
        <v>0.83015873015872998</v>
      </c>
      <c r="P8" s="16">
        <v>0.76448598130841094</v>
      </c>
      <c r="Q8" s="16">
        <v>0.77481751824817502</v>
      </c>
      <c r="R8" s="16"/>
      <c r="S8" s="16">
        <v>0.83269961977186302</v>
      </c>
      <c r="T8" s="16">
        <v>0.75598086124401898</v>
      </c>
      <c r="U8" s="16">
        <v>0.75862068965517204</v>
      </c>
      <c r="V8" s="16">
        <v>0.80256663376110604</v>
      </c>
      <c r="W8" s="16">
        <v>0.773218142548596</v>
      </c>
      <c r="X8" s="16">
        <v>0.79417475728155296</v>
      </c>
      <c r="Y8" s="16">
        <v>0.81044776119402995</v>
      </c>
      <c r="Z8" s="16"/>
      <c r="AA8" s="16">
        <v>0.73897497020262204</v>
      </c>
      <c r="AB8" s="16">
        <v>0.82071269487750598</v>
      </c>
      <c r="AC8" s="16"/>
      <c r="AD8" s="16">
        <v>0.80212765957446797</v>
      </c>
      <c r="AE8" s="16">
        <v>0.79196891191709795</v>
      </c>
      <c r="AF8" s="16"/>
      <c r="AG8" s="16">
        <v>0.81620553359683801</v>
      </c>
      <c r="AH8" s="16">
        <v>0.77481751824817502</v>
      </c>
      <c r="AI8" s="16"/>
      <c r="AJ8" s="16">
        <v>0.80843225542365904</v>
      </c>
      <c r="AK8" s="16">
        <v>0.78280863105765797</v>
      </c>
      <c r="AL8" s="16"/>
      <c r="AM8" s="16">
        <v>0.75389408099688504</v>
      </c>
      <c r="AN8" s="16">
        <v>0.77635782747603799</v>
      </c>
      <c r="AO8" s="16">
        <v>0.80772325020112601</v>
      </c>
      <c r="AP8" s="16">
        <v>0.798326359832636</v>
      </c>
      <c r="AQ8" s="16"/>
      <c r="AR8" s="16">
        <v>0.77358490566037696</v>
      </c>
      <c r="AS8" s="16">
        <v>0.80380434782608701</v>
      </c>
      <c r="AT8" s="16"/>
      <c r="AU8" s="16">
        <v>0.76325524044389603</v>
      </c>
      <c r="AV8" s="16">
        <v>0.80040367795469802</v>
      </c>
      <c r="AW8" s="16"/>
      <c r="AX8" s="16">
        <v>0.74911660777385203</v>
      </c>
      <c r="AY8" s="16">
        <v>0.80343813616828796</v>
      </c>
      <c r="AZ8" s="16"/>
      <c r="BA8" s="16">
        <v>0.69337016574585597</v>
      </c>
      <c r="BB8" s="16">
        <v>0.80215973920130401</v>
      </c>
      <c r="BC8" s="16"/>
      <c r="BD8" s="16">
        <v>0.76125654450261804</v>
      </c>
      <c r="BE8" s="16">
        <v>0.80208574739281602</v>
      </c>
      <c r="BF8" s="16"/>
      <c r="BG8" s="16">
        <v>0.69932432432432401</v>
      </c>
      <c r="BH8" s="16">
        <v>0.800361881785283</v>
      </c>
      <c r="BI8" s="16"/>
      <c r="BJ8" s="16">
        <v>0.67147435897435903</v>
      </c>
      <c r="BK8" s="16">
        <v>0.81123547137322405</v>
      </c>
      <c r="BL8" s="16"/>
      <c r="BM8" s="16">
        <v>0.75696202531645596</v>
      </c>
      <c r="BN8" s="16">
        <v>0.79774358974359005</v>
      </c>
      <c r="BO8" s="16"/>
      <c r="BP8" s="16">
        <v>0.75496688741721896</v>
      </c>
      <c r="BQ8" s="16">
        <v>0.79982854693527605</v>
      </c>
    </row>
    <row r="9" spans="2:69" x14ac:dyDescent="0.25">
      <c r="B9" s="17" t="s">
        <v>208</v>
      </c>
      <c r="C9" s="16">
        <v>0.149715370018975</v>
      </c>
      <c r="D9" s="16">
        <v>0.17708333333333301</v>
      </c>
      <c r="E9" s="16">
        <v>0.19225449515905901</v>
      </c>
      <c r="F9" s="16">
        <v>8.6687306501548003E-2</v>
      </c>
      <c r="G9" s="16">
        <v>0.21656976744185999</v>
      </c>
      <c r="H9" s="16">
        <v>9.40819423368741E-2</v>
      </c>
      <c r="I9" s="16">
        <v>0.16645649432534701</v>
      </c>
      <c r="J9" s="16">
        <v>0.15656565656565699</v>
      </c>
      <c r="K9" s="16">
        <v>0.28571428571428598</v>
      </c>
      <c r="L9" s="16">
        <v>4.4247787610619503E-2</v>
      </c>
      <c r="M9" s="16"/>
      <c r="N9" s="16">
        <v>9.8795180722891604E-2</v>
      </c>
      <c r="O9" s="16">
        <v>0.106349206349206</v>
      </c>
      <c r="P9" s="16">
        <v>0.15140186915887899</v>
      </c>
      <c r="Q9" s="16">
        <v>0.17445255474452601</v>
      </c>
      <c r="R9" s="16"/>
      <c r="S9" s="16">
        <v>0.112167300380228</v>
      </c>
      <c r="T9" s="16">
        <v>0.16985645933014401</v>
      </c>
      <c r="U9" s="16">
        <v>0.170258620689655</v>
      </c>
      <c r="V9" s="16">
        <v>0.13326752221125401</v>
      </c>
      <c r="W9" s="16">
        <v>0.169546436285097</v>
      </c>
      <c r="X9" s="16">
        <v>0.163106796116505</v>
      </c>
      <c r="Y9" s="16">
        <v>0.143283582089552</v>
      </c>
      <c r="Z9" s="16"/>
      <c r="AA9" s="16">
        <v>0.187127532777116</v>
      </c>
      <c r="AB9" s="16">
        <v>0.13223830734966599</v>
      </c>
      <c r="AC9" s="16"/>
      <c r="AD9" s="16">
        <v>0.14468085106383</v>
      </c>
      <c r="AE9" s="16">
        <v>0.15155440414507801</v>
      </c>
      <c r="AF9" s="16"/>
      <c r="AG9" s="16">
        <v>0.122924901185771</v>
      </c>
      <c r="AH9" s="16">
        <v>0.17445255474452601</v>
      </c>
      <c r="AI9" s="16"/>
      <c r="AJ9" s="16">
        <v>0.148587801882931</v>
      </c>
      <c r="AK9" s="16">
        <v>0.15068977714892101</v>
      </c>
      <c r="AL9" s="16"/>
      <c r="AM9" s="16">
        <v>0.193146417445483</v>
      </c>
      <c r="AN9" s="16">
        <v>0.154153354632588</v>
      </c>
      <c r="AO9" s="16">
        <v>0.13234111021721601</v>
      </c>
      <c r="AP9" s="16">
        <v>0.16987447698744801</v>
      </c>
      <c r="AQ9" s="16"/>
      <c r="AR9" s="16">
        <v>0.16415094339622599</v>
      </c>
      <c r="AS9" s="16">
        <v>0.143478260869565</v>
      </c>
      <c r="AT9" s="16"/>
      <c r="AU9" s="16">
        <v>0.177558569667078</v>
      </c>
      <c r="AV9" s="16">
        <v>0.14465126710024701</v>
      </c>
      <c r="AW9" s="16"/>
      <c r="AX9" s="16">
        <v>0.16254416961130699</v>
      </c>
      <c r="AY9" s="16">
        <v>0.147251752997059</v>
      </c>
      <c r="AZ9" s="16"/>
      <c r="BA9" s="16">
        <v>0.19613259668508301</v>
      </c>
      <c r="BB9" s="16">
        <v>0.146291768541157</v>
      </c>
      <c r="BC9" s="16"/>
      <c r="BD9" s="16">
        <v>0.179057591623037</v>
      </c>
      <c r="BE9" s="16">
        <v>0.143221320973349</v>
      </c>
      <c r="BF9" s="16"/>
      <c r="BG9" s="16">
        <v>0.212837837837838</v>
      </c>
      <c r="BH9" s="16">
        <v>0.14595898673100099</v>
      </c>
      <c r="BI9" s="16"/>
      <c r="BJ9" s="16">
        <v>0.262820512820513</v>
      </c>
      <c r="BK9" s="16">
        <v>0.13452432199741701</v>
      </c>
      <c r="BL9" s="16"/>
      <c r="BM9" s="16">
        <v>0.189873417721519</v>
      </c>
      <c r="BN9" s="16">
        <v>0.146461538461538</v>
      </c>
      <c r="BO9" s="16"/>
      <c r="BP9" s="16">
        <v>0.158940397350993</v>
      </c>
      <c r="BQ9" s="16">
        <v>0.14852121731675999</v>
      </c>
    </row>
    <row r="10" spans="2:69" ht="30" x14ac:dyDescent="0.25">
      <c r="B10" s="17" t="s">
        <v>209</v>
      </c>
      <c r="C10" s="16">
        <v>4.2314990512333998E-2</v>
      </c>
      <c r="D10" s="16">
        <v>2.6785714285714302E-2</v>
      </c>
      <c r="E10" s="16">
        <v>7.4688796680497896E-2</v>
      </c>
      <c r="F10" s="16">
        <v>3.09597523219814E-2</v>
      </c>
      <c r="G10" s="16">
        <v>6.6860465116279105E-2</v>
      </c>
      <c r="H10" s="16">
        <v>2.6555386949924101E-2</v>
      </c>
      <c r="I10" s="16">
        <v>4.1614123581336697E-2</v>
      </c>
      <c r="J10" s="16">
        <v>2.5252525252525301E-2</v>
      </c>
      <c r="K10" s="16">
        <v>7.5630252100840303E-2</v>
      </c>
      <c r="L10" s="16">
        <v>2.6548672566371698E-2</v>
      </c>
      <c r="M10" s="16"/>
      <c r="N10" s="16">
        <v>2.2891566265060202E-2</v>
      </c>
      <c r="O10" s="16">
        <v>4.2857142857142899E-2</v>
      </c>
      <c r="P10" s="16">
        <v>6.5420560747663503E-2</v>
      </c>
      <c r="Q10" s="16">
        <v>3.9051094890511E-2</v>
      </c>
      <c r="R10" s="16"/>
      <c r="S10" s="16">
        <v>3.04182509505703E-2</v>
      </c>
      <c r="T10" s="16">
        <v>5.7416267942583699E-2</v>
      </c>
      <c r="U10" s="16">
        <v>5.1724137931034503E-2</v>
      </c>
      <c r="V10" s="16">
        <v>4.9358341559723601E-2</v>
      </c>
      <c r="W10" s="16">
        <v>4.6436285097192199E-2</v>
      </c>
      <c r="X10" s="16">
        <v>3.3980582524271802E-2</v>
      </c>
      <c r="Y10" s="16">
        <v>3.7313432835820899E-2</v>
      </c>
      <c r="Z10" s="16"/>
      <c r="AA10" s="16">
        <v>5.72109654350417E-2</v>
      </c>
      <c r="AB10" s="16">
        <v>3.5356347438752801E-2</v>
      </c>
      <c r="AC10" s="16"/>
      <c r="AD10" s="16">
        <v>3.9716312056737597E-2</v>
      </c>
      <c r="AE10" s="16">
        <v>4.3264248704663201E-2</v>
      </c>
      <c r="AF10" s="16"/>
      <c r="AG10" s="16">
        <v>4.5849802371541501E-2</v>
      </c>
      <c r="AH10" s="16">
        <v>3.9051094890511E-2</v>
      </c>
      <c r="AI10" s="16"/>
      <c r="AJ10" s="16">
        <v>3.3155955792058898E-2</v>
      </c>
      <c r="AK10" s="16">
        <v>5.0229925716307001E-2</v>
      </c>
      <c r="AL10" s="16"/>
      <c r="AM10" s="16">
        <v>3.7383177570093497E-2</v>
      </c>
      <c r="AN10" s="16">
        <v>4.5527156549520803E-2</v>
      </c>
      <c r="AO10" s="16">
        <v>4.8270313757039399E-2</v>
      </c>
      <c r="AP10" s="16">
        <v>2.7615062761506302E-2</v>
      </c>
      <c r="AQ10" s="16"/>
      <c r="AR10" s="16">
        <v>4.6540880503144699E-2</v>
      </c>
      <c r="AS10" s="16">
        <v>4.0489130434782597E-2</v>
      </c>
      <c r="AT10" s="16"/>
      <c r="AU10" s="16">
        <v>4.5622688039457501E-2</v>
      </c>
      <c r="AV10" s="16">
        <v>4.1713388652164202E-2</v>
      </c>
      <c r="AW10" s="16"/>
      <c r="AX10" s="16">
        <v>6.8315665488810406E-2</v>
      </c>
      <c r="AY10" s="16">
        <v>3.7321872879439E-2</v>
      </c>
      <c r="AZ10" s="16"/>
      <c r="BA10" s="16">
        <v>9.11602209944751E-2</v>
      </c>
      <c r="BB10" s="16">
        <v>3.8712306438467799E-2</v>
      </c>
      <c r="BC10" s="16"/>
      <c r="BD10" s="16">
        <v>4.2931937172774902E-2</v>
      </c>
      <c r="BE10" s="16">
        <v>4.2178447276940902E-2</v>
      </c>
      <c r="BF10" s="16"/>
      <c r="BG10" s="16">
        <v>7.0945945945945901E-2</v>
      </c>
      <c r="BH10" s="16">
        <v>4.0611178126256503E-2</v>
      </c>
      <c r="BI10" s="16"/>
      <c r="BJ10" s="16">
        <v>4.6474358974358997E-2</v>
      </c>
      <c r="BK10" s="16">
        <v>4.1756349547998298E-2</v>
      </c>
      <c r="BL10" s="16"/>
      <c r="BM10" s="16">
        <v>4.05063291139241E-2</v>
      </c>
      <c r="BN10" s="16">
        <v>4.2461538461538502E-2</v>
      </c>
      <c r="BO10" s="16"/>
      <c r="BP10" s="16">
        <v>7.1192052980132495E-2</v>
      </c>
      <c r="BQ10" s="16">
        <v>3.8576939562794697E-2</v>
      </c>
    </row>
    <row r="11" spans="2:69" x14ac:dyDescent="0.25">
      <c r="B11" s="17" t="s">
        <v>210</v>
      </c>
      <c r="C11" s="16">
        <v>8.7286527514231493E-3</v>
      </c>
      <c r="D11" s="16">
        <v>4.4642857142857097E-3</v>
      </c>
      <c r="E11" s="16">
        <v>1.52143845089903E-2</v>
      </c>
      <c r="F11" s="16">
        <v>3.09597523219814E-3</v>
      </c>
      <c r="G11" s="16">
        <v>1.16279069767442E-2</v>
      </c>
      <c r="H11" s="16">
        <v>7.5872534142640401E-3</v>
      </c>
      <c r="I11" s="16">
        <v>6.30517023959647E-3</v>
      </c>
      <c r="J11" s="16">
        <v>3.03030303030303E-2</v>
      </c>
      <c r="K11" s="16">
        <v>8.4033613445378096E-3</v>
      </c>
      <c r="L11" s="16">
        <v>0</v>
      </c>
      <c r="M11" s="16"/>
      <c r="N11" s="16">
        <v>2.4096385542168699E-3</v>
      </c>
      <c r="O11" s="16">
        <v>1.7460317460317499E-2</v>
      </c>
      <c r="P11" s="16">
        <v>1.1214953271028E-2</v>
      </c>
      <c r="Q11" s="16">
        <v>7.6642335766423401E-3</v>
      </c>
      <c r="R11" s="16"/>
      <c r="S11" s="16">
        <v>1.9011406844106502E-2</v>
      </c>
      <c r="T11" s="16">
        <v>1.43540669856459E-2</v>
      </c>
      <c r="U11" s="16">
        <v>1.0775862068965501E-2</v>
      </c>
      <c r="V11" s="16">
        <v>1.0858835143139201E-2</v>
      </c>
      <c r="W11" s="16">
        <v>6.4794816414686799E-3</v>
      </c>
      <c r="X11" s="16">
        <v>2.9126213592233002E-3</v>
      </c>
      <c r="Y11" s="16">
        <v>7.4626865671641798E-3</v>
      </c>
      <c r="Z11" s="16"/>
      <c r="AA11" s="16">
        <v>1.13230035756853E-2</v>
      </c>
      <c r="AB11" s="16">
        <v>7.5167037861915403E-3</v>
      </c>
      <c r="AC11" s="16"/>
      <c r="AD11" s="16">
        <v>8.5106382978723406E-3</v>
      </c>
      <c r="AE11" s="16">
        <v>8.8082901554404104E-3</v>
      </c>
      <c r="AF11" s="16"/>
      <c r="AG11" s="16">
        <v>9.8814229249011894E-3</v>
      </c>
      <c r="AH11" s="16">
        <v>7.6642335766423401E-3</v>
      </c>
      <c r="AI11" s="16"/>
      <c r="AJ11" s="16">
        <v>6.9586573884568197E-3</v>
      </c>
      <c r="AK11" s="16">
        <v>1.0258224266006401E-2</v>
      </c>
      <c r="AL11" s="16"/>
      <c r="AM11" s="16">
        <v>3.1152647975077898E-3</v>
      </c>
      <c r="AN11" s="16">
        <v>1.59744408945687E-2</v>
      </c>
      <c r="AO11" s="16">
        <v>8.4473049074818996E-3</v>
      </c>
      <c r="AP11" s="16">
        <v>2.5104602510460298E-3</v>
      </c>
      <c r="AQ11" s="16"/>
      <c r="AR11" s="16">
        <v>1.0062893081761001E-2</v>
      </c>
      <c r="AS11" s="16">
        <v>8.1521739130434798E-3</v>
      </c>
      <c r="AT11" s="16"/>
      <c r="AU11" s="16">
        <v>1.1097410604192399E-2</v>
      </c>
      <c r="AV11" s="16">
        <v>8.2978246243552399E-3</v>
      </c>
      <c r="AW11" s="16"/>
      <c r="AX11" s="16">
        <v>1.29564193168433E-2</v>
      </c>
      <c r="AY11" s="16">
        <v>7.9167609138203997E-3</v>
      </c>
      <c r="AZ11" s="16"/>
      <c r="BA11" s="16">
        <v>1.1049723756906099E-2</v>
      </c>
      <c r="BB11" s="16">
        <v>8.5574572127139394E-3</v>
      </c>
      <c r="BC11" s="16"/>
      <c r="BD11" s="16">
        <v>1.1518324607329799E-2</v>
      </c>
      <c r="BE11" s="16">
        <v>8.1112398609501698E-3</v>
      </c>
      <c r="BF11" s="16"/>
      <c r="BG11" s="16">
        <v>3.3783783783783799E-3</v>
      </c>
      <c r="BH11" s="16">
        <v>9.0470446320868505E-3</v>
      </c>
      <c r="BI11" s="16"/>
      <c r="BJ11" s="16">
        <v>1.1217948717948701E-2</v>
      </c>
      <c r="BK11" s="16">
        <v>8.3943176926388301E-3</v>
      </c>
      <c r="BL11" s="16"/>
      <c r="BM11" s="16">
        <v>2.5316455696202502E-3</v>
      </c>
      <c r="BN11" s="16">
        <v>9.2307692307692299E-3</v>
      </c>
      <c r="BO11" s="16"/>
      <c r="BP11" s="16">
        <v>8.2781456953642408E-3</v>
      </c>
      <c r="BQ11" s="16">
        <v>8.7869695670810093E-3</v>
      </c>
    </row>
    <row r="12" spans="2:69" x14ac:dyDescent="0.25">
      <c r="B12" s="17" t="s">
        <v>211</v>
      </c>
      <c r="C12" s="16">
        <v>2.8462998102466801E-3</v>
      </c>
      <c r="D12" s="16">
        <v>4.4642857142857097E-3</v>
      </c>
      <c r="E12" s="16">
        <v>5.5325034578146597E-3</v>
      </c>
      <c r="F12" s="16">
        <v>1.54798761609907E-3</v>
      </c>
      <c r="G12" s="16">
        <v>1.45348837209302E-3</v>
      </c>
      <c r="H12" s="16">
        <v>3.0349013657056099E-3</v>
      </c>
      <c r="I12" s="16">
        <v>0</v>
      </c>
      <c r="J12" s="16">
        <v>0</v>
      </c>
      <c r="K12" s="16">
        <v>1.6806722689075598E-2</v>
      </c>
      <c r="L12" s="16">
        <v>0</v>
      </c>
      <c r="M12" s="16"/>
      <c r="N12" s="16">
        <v>2.4096385542168699E-3</v>
      </c>
      <c r="O12" s="16">
        <v>1.5873015873015899E-3</v>
      </c>
      <c r="P12" s="16">
        <v>4.6728971962616802E-3</v>
      </c>
      <c r="Q12" s="16">
        <v>2.55474452554745E-3</v>
      </c>
      <c r="R12" s="16"/>
      <c r="S12" s="16">
        <v>3.8022813688212902E-3</v>
      </c>
      <c r="T12" s="16">
        <v>2.3923444976076602E-3</v>
      </c>
      <c r="U12" s="16">
        <v>6.4655172413793103E-3</v>
      </c>
      <c r="V12" s="16">
        <v>9.8716683119447202E-4</v>
      </c>
      <c r="W12" s="16">
        <v>3.2397408207343399E-3</v>
      </c>
      <c r="X12" s="16">
        <v>4.8543689320388302E-3</v>
      </c>
      <c r="Y12" s="16">
        <v>0</v>
      </c>
      <c r="Z12" s="16"/>
      <c r="AA12" s="16">
        <v>2.3837902264600701E-3</v>
      </c>
      <c r="AB12" s="16">
        <v>3.06236080178174E-3</v>
      </c>
      <c r="AC12" s="16"/>
      <c r="AD12" s="16">
        <v>2.1276595744680899E-3</v>
      </c>
      <c r="AE12" s="16">
        <v>3.1088082901554398E-3</v>
      </c>
      <c r="AF12" s="16"/>
      <c r="AG12" s="16">
        <v>3.1620553359683798E-3</v>
      </c>
      <c r="AH12" s="16">
        <v>2.55474452554745E-3</v>
      </c>
      <c r="AI12" s="16"/>
      <c r="AJ12" s="16">
        <v>1.63733115022513E-3</v>
      </c>
      <c r="AK12" s="16">
        <v>3.8910505836575902E-3</v>
      </c>
      <c r="AL12" s="16"/>
      <c r="AM12" s="16">
        <v>3.1152647975077898E-3</v>
      </c>
      <c r="AN12" s="16">
        <v>6.3897763578274801E-3</v>
      </c>
      <c r="AO12" s="16">
        <v>2.41351568785197E-3</v>
      </c>
      <c r="AP12" s="16">
        <v>0</v>
      </c>
      <c r="AQ12" s="16"/>
      <c r="AR12" s="16">
        <v>3.1446540880503099E-3</v>
      </c>
      <c r="AS12" s="16">
        <v>2.7173913043478299E-3</v>
      </c>
      <c r="AT12" s="16"/>
      <c r="AU12" s="16">
        <v>2.4660912453760798E-3</v>
      </c>
      <c r="AV12" s="16">
        <v>2.91545189504373E-3</v>
      </c>
      <c r="AW12" s="16"/>
      <c r="AX12" s="16">
        <v>5.8892815076560696E-3</v>
      </c>
      <c r="AY12" s="16">
        <v>2.26193168966297E-3</v>
      </c>
      <c r="AZ12" s="16"/>
      <c r="BA12" s="16">
        <v>5.5248618784530402E-3</v>
      </c>
      <c r="BB12" s="16">
        <v>2.6487367563162202E-3</v>
      </c>
      <c r="BC12" s="16"/>
      <c r="BD12" s="16">
        <v>4.1884816753926697E-3</v>
      </c>
      <c r="BE12" s="16">
        <v>2.5492468134414802E-3</v>
      </c>
      <c r="BF12" s="16"/>
      <c r="BG12" s="16">
        <v>1.0135135135135099E-2</v>
      </c>
      <c r="BH12" s="16">
        <v>2.4125452352231598E-3</v>
      </c>
      <c r="BI12" s="16"/>
      <c r="BJ12" s="16">
        <v>6.41025641025641E-3</v>
      </c>
      <c r="BK12" s="16">
        <v>2.3676280671545398E-3</v>
      </c>
      <c r="BL12" s="16"/>
      <c r="BM12" s="16">
        <v>2.5316455696202502E-3</v>
      </c>
      <c r="BN12" s="16">
        <v>2.8717948717948698E-3</v>
      </c>
      <c r="BO12" s="16"/>
      <c r="BP12" s="16">
        <v>1.6556291390728501E-3</v>
      </c>
      <c r="BQ12" s="16">
        <v>3.00042863266181E-3</v>
      </c>
    </row>
    <row r="13" spans="2:69" x14ac:dyDescent="0.25">
      <c r="B13" s="17" t="s">
        <v>68</v>
      </c>
      <c r="C13" s="16">
        <v>1.70777988614801E-3</v>
      </c>
      <c r="D13" s="16">
        <v>1.48809523809524E-3</v>
      </c>
      <c r="E13" s="16">
        <v>0</v>
      </c>
      <c r="F13" s="16">
        <v>0</v>
      </c>
      <c r="G13" s="16">
        <v>5.8139534883720903E-3</v>
      </c>
      <c r="H13" s="16">
        <v>0</v>
      </c>
      <c r="I13" s="16">
        <v>1.2610340479192899E-3</v>
      </c>
      <c r="J13" s="16">
        <v>0</v>
      </c>
      <c r="K13" s="16">
        <v>2.5210084033613401E-2</v>
      </c>
      <c r="L13" s="16">
        <v>0</v>
      </c>
      <c r="M13" s="16"/>
      <c r="N13" s="16">
        <v>1.2048192771084299E-3</v>
      </c>
      <c r="O13" s="16">
        <v>1.5873015873015899E-3</v>
      </c>
      <c r="P13" s="16">
        <v>2.80373831775701E-3</v>
      </c>
      <c r="Q13" s="16">
        <v>1.4598540145985401E-3</v>
      </c>
      <c r="R13" s="16"/>
      <c r="S13" s="16">
        <v>1.9011406844106501E-3</v>
      </c>
      <c r="T13" s="16">
        <v>0</v>
      </c>
      <c r="U13" s="16">
        <v>2.1551724137930999E-3</v>
      </c>
      <c r="V13" s="16">
        <v>2.96150049358342E-3</v>
      </c>
      <c r="W13" s="16">
        <v>1.07991360691145E-3</v>
      </c>
      <c r="X13" s="16">
        <v>9.7087378640776695E-4</v>
      </c>
      <c r="Y13" s="16">
        <v>1.49253731343284E-3</v>
      </c>
      <c r="Z13" s="16"/>
      <c r="AA13" s="16">
        <v>2.9797377830750901E-3</v>
      </c>
      <c r="AB13" s="16">
        <v>1.1135857461024501E-3</v>
      </c>
      <c r="AC13" s="16"/>
      <c r="AD13" s="16">
        <v>2.8368794326241102E-3</v>
      </c>
      <c r="AE13" s="16">
        <v>1.2953367875647699E-3</v>
      </c>
      <c r="AF13" s="16"/>
      <c r="AG13" s="16">
        <v>1.9762845849802401E-3</v>
      </c>
      <c r="AH13" s="16">
        <v>1.4598540145985401E-3</v>
      </c>
      <c r="AI13" s="16"/>
      <c r="AJ13" s="16">
        <v>1.2279983626688499E-3</v>
      </c>
      <c r="AK13" s="16">
        <v>2.1223912274495899E-3</v>
      </c>
      <c r="AL13" s="16"/>
      <c r="AM13" s="16">
        <v>9.3457943925233603E-3</v>
      </c>
      <c r="AN13" s="16">
        <v>1.59744408945687E-3</v>
      </c>
      <c r="AO13" s="16">
        <v>8.0450522928398997E-4</v>
      </c>
      <c r="AP13" s="16">
        <v>1.6736401673640201E-3</v>
      </c>
      <c r="AQ13" s="16"/>
      <c r="AR13" s="16">
        <v>2.5157232704402501E-3</v>
      </c>
      <c r="AS13" s="16">
        <v>1.35869565217391E-3</v>
      </c>
      <c r="AT13" s="16"/>
      <c r="AU13" s="16">
        <v>0</v>
      </c>
      <c r="AV13" s="16">
        <v>2.0183897734918099E-3</v>
      </c>
      <c r="AW13" s="16"/>
      <c r="AX13" s="16">
        <v>1.1778563015312101E-3</v>
      </c>
      <c r="AY13" s="16">
        <v>1.8095453517303799E-3</v>
      </c>
      <c r="AZ13" s="16"/>
      <c r="BA13" s="16">
        <v>2.7624309392265201E-3</v>
      </c>
      <c r="BB13" s="16">
        <v>1.6299918500407499E-3</v>
      </c>
      <c r="BC13" s="16"/>
      <c r="BD13" s="16">
        <v>1.04712041884817E-3</v>
      </c>
      <c r="BE13" s="16">
        <v>1.8539976825028999E-3</v>
      </c>
      <c r="BF13" s="16"/>
      <c r="BG13" s="16">
        <v>3.3783783783783799E-3</v>
      </c>
      <c r="BH13" s="16">
        <v>1.6083634901487699E-3</v>
      </c>
      <c r="BI13" s="16"/>
      <c r="BJ13" s="16">
        <v>1.6025641025640999E-3</v>
      </c>
      <c r="BK13" s="16">
        <v>1.72191132156694E-3</v>
      </c>
      <c r="BL13" s="16"/>
      <c r="BM13" s="16">
        <v>7.5949367088607601E-3</v>
      </c>
      <c r="BN13" s="16">
        <v>1.2307692307692299E-3</v>
      </c>
      <c r="BO13" s="16"/>
      <c r="BP13" s="16">
        <v>4.9668874172185398E-3</v>
      </c>
      <c r="BQ13" s="16">
        <v>1.28589798542649E-3</v>
      </c>
    </row>
    <row r="14" spans="2:69" x14ac:dyDescent="0.25">
      <c r="B14" s="17" t="s">
        <v>212</v>
      </c>
      <c r="C14" s="19">
        <v>0.94440227703984803</v>
      </c>
      <c r="D14" s="19">
        <v>0.96279761904761896</v>
      </c>
      <c r="E14" s="19">
        <v>0.90456431535269699</v>
      </c>
      <c r="F14" s="19">
        <v>0.96439628482972095</v>
      </c>
      <c r="G14" s="19">
        <v>0.91424418604651203</v>
      </c>
      <c r="H14" s="19">
        <v>0.96282245827010604</v>
      </c>
      <c r="I14" s="19">
        <v>0.95081967213114804</v>
      </c>
      <c r="J14" s="19">
        <v>0.94444444444444398</v>
      </c>
      <c r="K14" s="19">
        <v>0.873949579831933</v>
      </c>
      <c r="L14" s="19">
        <v>0.97345132743362806</v>
      </c>
      <c r="M14" s="19"/>
      <c r="N14" s="19">
        <v>0.97108433734939803</v>
      </c>
      <c r="O14" s="19">
        <v>0.93650793650793696</v>
      </c>
      <c r="P14" s="19">
        <v>0.91588785046729004</v>
      </c>
      <c r="Q14" s="19">
        <v>0.94927007299270105</v>
      </c>
      <c r="R14" s="19"/>
      <c r="S14" s="19">
        <v>0.94486692015209095</v>
      </c>
      <c r="T14" s="19">
        <v>0.92583732057416301</v>
      </c>
      <c r="U14" s="19">
        <v>0.92887931034482796</v>
      </c>
      <c r="V14" s="19">
        <v>0.93583415597235897</v>
      </c>
      <c r="W14" s="19">
        <v>0.94276457883369302</v>
      </c>
      <c r="X14" s="19">
        <v>0.95728155339805798</v>
      </c>
      <c r="Y14" s="19">
        <v>0.953731343283582</v>
      </c>
      <c r="Z14" s="19"/>
      <c r="AA14" s="19">
        <v>0.92610250297973795</v>
      </c>
      <c r="AB14" s="19">
        <v>0.952951002227171</v>
      </c>
      <c r="AC14" s="19"/>
      <c r="AD14" s="19">
        <v>0.94680851063829796</v>
      </c>
      <c r="AE14" s="19">
        <v>0.94352331606217599</v>
      </c>
      <c r="AF14" s="19"/>
      <c r="AG14" s="19">
        <v>0.93913043478260905</v>
      </c>
      <c r="AH14" s="19">
        <v>0.94927007299270105</v>
      </c>
      <c r="AI14" s="19"/>
      <c r="AJ14" s="19">
        <v>0.95702005730659001</v>
      </c>
      <c r="AK14" s="19">
        <v>0.93349840820657903</v>
      </c>
      <c r="AL14" s="19"/>
      <c r="AM14" s="19">
        <v>0.94704049844236804</v>
      </c>
      <c r="AN14" s="19">
        <v>0.93051118210862604</v>
      </c>
      <c r="AO14" s="19">
        <v>0.94006436041834296</v>
      </c>
      <c r="AP14" s="19">
        <v>0.96820083682008395</v>
      </c>
      <c r="AQ14" s="19"/>
      <c r="AR14" s="19">
        <v>0.93773584905660401</v>
      </c>
      <c r="AS14" s="19">
        <v>0.94728260869565195</v>
      </c>
      <c r="AT14" s="19"/>
      <c r="AU14" s="19">
        <v>0.94081381011097398</v>
      </c>
      <c r="AV14" s="19">
        <v>0.94505494505494503</v>
      </c>
      <c r="AW14" s="19"/>
      <c r="AX14" s="19">
        <v>0.91166077738515905</v>
      </c>
      <c r="AY14" s="19">
        <v>0.95068988916534702</v>
      </c>
      <c r="AZ14" s="19"/>
      <c r="BA14" s="19">
        <v>0.88950276243093895</v>
      </c>
      <c r="BB14" s="19">
        <v>0.94845150774246101</v>
      </c>
      <c r="BC14" s="19"/>
      <c r="BD14" s="19">
        <v>0.94031413612565395</v>
      </c>
      <c r="BE14" s="19">
        <v>0.94530706836616496</v>
      </c>
      <c r="BF14" s="19"/>
      <c r="BG14" s="19">
        <v>0.91216216216216195</v>
      </c>
      <c r="BH14" s="19">
        <v>0.94632086851628505</v>
      </c>
      <c r="BI14" s="19"/>
      <c r="BJ14" s="19">
        <v>0.93429487179487203</v>
      </c>
      <c r="BK14" s="19">
        <v>0.94575979337064098</v>
      </c>
      <c r="BL14" s="19"/>
      <c r="BM14" s="19">
        <v>0.94683544303797496</v>
      </c>
      <c r="BN14" s="19">
        <v>0.94420512820512803</v>
      </c>
      <c r="BO14" s="19"/>
      <c r="BP14" s="19">
        <v>0.91390728476821204</v>
      </c>
      <c r="BQ14" s="19">
        <v>0.94834976425203599</v>
      </c>
    </row>
    <row r="15" spans="2:69" x14ac:dyDescent="0.25">
      <c r="B15" s="17" t="s">
        <v>213</v>
      </c>
      <c r="C15" s="19">
        <v>1.15749525616698E-2</v>
      </c>
      <c r="D15" s="19">
        <v>8.9285714285714298E-3</v>
      </c>
      <c r="E15" s="19">
        <v>2.0746887966804999E-2</v>
      </c>
      <c r="F15" s="19">
        <v>4.64396284829721E-3</v>
      </c>
      <c r="G15" s="19">
        <v>1.30813953488372E-2</v>
      </c>
      <c r="H15" s="19">
        <v>1.06221547799697E-2</v>
      </c>
      <c r="I15" s="19">
        <v>6.30517023959647E-3</v>
      </c>
      <c r="J15" s="19">
        <v>3.03030303030303E-2</v>
      </c>
      <c r="K15" s="19">
        <v>2.5210084033613401E-2</v>
      </c>
      <c r="L15" s="19">
        <v>0</v>
      </c>
      <c r="M15" s="19"/>
      <c r="N15" s="19">
        <v>4.8192771084337397E-3</v>
      </c>
      <c r="O15" s="19">
        <v>1.9047619047619001E-2</v>
      </c>
      <c r="P15" s="19">
        <v>1.5887850467289698E-2</v>
      </c>
      <c r="Q15" s="19">
        <v>1.02189781021898E-2</v>
      </c>
      <c r="R15" s="19"/>
      <c r="S15" s="19">
        <v>2.2813688212927799E-2</v>
      </c>
      <c r="T15" s="19">
        <v>1.67464114832536E-2</v>
      </c>
      <c r="U15" s="19">
        <v>1.72413793103448E-2</v>
      </c>
      <c r="V15" s="19">
        <v>1.1846001974333701E-2</v>
      </c>
      <c r="W15" s="19">
        <v>9.7192224622030202E-3</v>
      </c>
      <c r="X15" s="19">
        <v>7.7669902912621399E-3</v>
      </c>
      <c r="Y15" s="19">
        <v>7.4626865671641798E-3</v>
      </c>
      <c r="Z15" s="19"/>
      <c r="AA15" s="19">
        <v>1.3706793802145401E-2</v>
      </c>
      <c r="AB15" s="19">
        <v>1.0579064587973299E-2</v>
      </c>
      <c r="AC15" s="19"/>
      <c r="AD15" s="19">
        <v>1.0638297872340399E-2</v>
      </c>
      <c r="AE15" s="19">
        <v>1.19170984455959E-2</v>
      </c>
      <c r="AF15" s="19"/>
      <c r="AG15" s="19">
        <v>1.3043478260869599E-2</v>
      </c>
      <c r="AH15" s="19">
        <v>1.02189781021898E-2</v>
      </c>
      <c r="AI15" s="19"/>
      <c r="AJ15" s="19">
        <v>8.5959885386819503E-3</v>
      </c>
      <c r="AK15" s="19">
        <v>1.4149274849664E-2</v>
      </c>
      <c r="AL15" s="19"/>
      <c r="AM15" s="19">
        <v>6.2305295950155796E-3</v>
      </c>
      <c r="AN15" s="19">
        <v>2.23642172523962E-2</v>
      </c>
      <c r="AO15" s="19">
        <v>1.08608205953339E-2</v>
      </c>
      <c r="AP15" s="19">
        <v>2.5104602510460298E-3</v>
      </c>
      <c r="AQ15" s="19"/>
      <c r="AR15" s="19">
        <v>1.32075471698113E-2</v>
      </c>
      <c r="AS15" s="19">
        <v>1.0869565217391301E-2</v>
      </c>
      <c r="AT15" s="19"/>
      <c r="AU15" s="19">
        <v>1.35635018495684E-2</v>
      </c>
      <c r="AV15" s="19">
        <v>1.1213276519399001E-2</v>
      </c>
      <c r="AW15" s="19"/>
      <c r="AX15" s="19">
        <v>1.8845700824499399E-2</v>
      </c>
      <c r="AY15" s="19">
        <v>1.01786926034834E-2</v>
      </c>
      <c r="AZ15" s="19"/>
      <c r="BA15" s="19">
        <v>1.6574585635359101E-2</v>
      </c>
      <c r="BB15" s="19">
        <v>1.12061939690302E-2</v>
      </c>
      <c r="BC15" s="19"/>
      <c r="BD15" s="19">
        <v>1.5706806282722498E-2</v>
      </c>
      <c r="BE15" s="19">
        <v>1.0660486674391701E-2</v>
      </c>
      <c r="BF15" s="19"/>
      <c r="BG15" s="19">
        <v>1.35135135135135E-2</v>
      </c>
      <c r="BH15" s="19">
        <v>1.1459589867310001E-2</v>
      </c>
      <c r="BI15" s="19"/>
      <c r="BJ15" s="19">
        <v>1.76282051282051E-2</v>
      </c>
      <c r="BK15" s="19">
        <v>1.07619457597934E-2</v>
      </c>
      <c r="BL15" s="19"/>
      <c r="BM15" s="19">
        <v>5.0632911392405099E-3</v>
      </c>
      <c r="BN15" s="19">
        <v>1.2102564102564099E-2</v>
      </c>
      <c r="BO15" s="19"/>
      <c r="BP15" s="19">
        <v>9.93377483443709E-3</v>
      </c>
      <c r="BQ15" s="19">
        <v>1.17873981997428E-2</v>
      </c>
    </row>
    <row r="16" spans="2:69" x14ac:dyDescent="0.25">
      <c r="B16" s="17" t="s">
        <v>156</v>
      </c>
      <c r="C16" s="20">
        <v>0.93282732447817795</v>
      </c>
      <c r="D16" s="20">
        <v>0.953869047619048</v>
      </c>
      <c r="E16" s="20">
        <v>0.88381742738589197</v>
      </c>
      <c r="F16" s="20">
        <v>0.95975232198142402</v>
      </c>
      <c r="G16" s="20">
        <v>0.90116279069767402</v>
      </c>
      <c r="H16" s="20">
        <v>0.95220030349013696</v>
      </c>
      <c r="I16" s="20">
        <v>0.94451450189155095</v>
      </c>
      <c r="J16" s="20">
        <v>0.91414141414141403</v>
      </c>
      <c r="K16" s="20">
        <v>0.84873949579831898</v>
      </c>
      <c r="L16" s="20">
        <v>0.97345132743362806</v>
      </c>
      <c r="M16" s="20"/>
      <c r="N16" s="20">
        <v>0.96626506024096404</v>
      </c>
      <c r="O16" s="20">
        <v>0.91746031746031698</v>
      </c>
      <c r="P16" s="20">
        <v>0.9</v>
      </c>
      <c r="Q16" s="20">
        <v>0.93905109489051097</v>
      </c>
      <c r="R16" s="20"/>
      <c r="S16" s="20">
        <v>0.922053231939164</v>
      </c>
      <c r="T16" s="20">
        <v>0.90909090909090895</v>
      </c>
      <c r="U16" s="20">
        <v>0.91163793103448298</v>
      </c>
      <c r="V16" s="20">
        <v>0.92398815399802603</v>
      </c>
      <c r="W16" s="20">
        <v>0.93304535637149</v>
      </c>
      <c r="X16" s="20">
        <v>0.94951456310679605</v>
      </c>
      <c r="Y16" s="20">
        <v>0.94626865671641802</v>
      </c>
      <c r="Z16" s="20"/>
      <c r="AA16" s="20">
        <v>0.91239570917759205</v>
      </c>
      <c r="AB16" s="20">
        <v>0.94237193763919802</v>
      </c>
      <c r="AC16" s="20"/>
      <c r="AD16" s="20">
        <v>0.93617021276595702</v>
      </c>
      <c r="AE16" s="20">
        <v>0.93160621761658002</v>
      </c>
      <c r="AF16" s="20"/>
      <c r="AG16" s="20">
        <v>0.926086956521739</v>
      </c>
      <c r="AH16" s="20">
        <v>0.93905109489051097</v>
      </c>
      <c r="AI16" s="20"/>
      <c r="AJ16" s="20">
        <v>0.94842406876790797</v>
      </c>
      <c r="AK16" s="20">
        <v>0.91934913335691504</v>
      </c>
      <c r="AL16" s="20"/>
      <c r="AM16" s="20">
        <v>0.94080996884735202</v>
      </c>
      <c r="AN16" s="20">
        <v>0.90814696485623003</v>
      </c>
      <c r="AO16" s="20">
        <v>0.92920353982300896</v>
      </c>
      <c r="AP16" s="20">
        <v>0.965690376569038</v>
      </c>
      <c r="AQ16" s="20"/>
      <c r="AR16" s="20">
        <v>0.92452830188679203</v>
      </c>
      <c r="AS16" s="20">
        <v>0.93641304347826104</v>
      </c>
      <c r="AT16" s="20"/>
      <c r="AU16" s="20">
        <v>0.92725030826140598</v>
      </c>
      <c r="AV16" s="20">
        <v>0.93384166853554595</v>
      </c>
      <c r="AW16" s="20"/>
      <c r="AX16" s="20">
        <v>0.89281507656065995</v>
      </c>
      <c r="AY16" s="20">
        <v>0.94051119656186399</v>
      </c>
      <c r="AZ16" s="20"/>
      <c r="BA16" s="20">
        <v>0.87292817679557999</v>
      </c>
      <c r="BB16" s="20">
        <v>0.93724531377343101</v>
      </c>
      <c r="BC16" s="20"/>
      <c r="BD16" s="20">
        <v>0.92460732984293204</v>
      </c>
      <c r="BE16" s="20">
        <v>0.93464658169177295</v>
      </c>
      <c r="BF16" s="20"/>
      <c r="BG16" s="20">
        <v>0.89864864864864902</v>
      </c>
      <c r="BH16" s="20">
        <v>0.93486127864897495</v>
      </c>
      <c r="BI16" s="20"/>
      <c r="BJ16" s="20">
        <v>0.91666666666666696</v>
      </c>
      <c r="BK16" s="20">
        <v>0.93499784761084803</v>
      </c>
      <c r="BL16" s="20"/>
      <c r="BM16" s="20">
        <v>0.94177215189873398</v>
      </c>
      <c r="BN16" s="20">
        <v>0.93210256410256398</v>
      </c>
      <c r="BO16" s="20"/>
      <c r="BP16" s="20">
        <v>0.90397350993377501</v>
      </c>
      <c r="BQ16" s="20">
        <v>0.93656236605229304</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218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207</v>
      </c>
      <c r="C8" s="16">
        <v>0.68918406072106297</v>
      </c>
      <c r="D8" s="16">
        <v>0.641369047619048</v>
      </c>
      <c r="E8" s="16">
        <v>0.61687413554633497</v>
      </c>
      <c r="F8" s="16">
        <v>0.82198142414860698</v>
      </c>
      <c r="G8" s="16">
        <v>0.61918604651162801</v>
      </c>
      <c r="H8" s="16">
        <v>0.74355083459787596</v>
      </c>
      <c r="I8" s="16">
        <v>0.67339218158890302</v>
      </c>
      <c r="J8" s="16">
        <v>0.65656565656565702</v>
      </c>
      <c r="K8" s="16">
        <v>0.52941176470588203</v>
      </c>
      <c r="L8" s="16">
        <v>0.80530973451327403</v>
      </c>
      <c r="M8" s="16"/>
      <c r="N8" s="16">
        <v>0.72530120481927696</v>
      </c>
      <c r="O8" s="16">
        <v>0.70158730158730198</v>
      </c>
      <c r="P8" s="16">
        <v>0.67850467289719596</v>
      </c>
      <c r="Q8" s="16">
        <v>0.67956204379562002</v>
      </c>
      <c r="R8" s="16"/>
      <c r="S8" s="16">
        <v>0.66539923954372604</v>
      </c>
      <c r="T8" s="16">
        <v>0.66985645933014404</v>
      </c>
      <c r="U8" s="16">
        <v>0.65948275862068995</v>
      </c>
      <c r="V8" s="16">
        <v>0.69891411648568602</v>
      </c>
      <c r="W8" s="16">
        <v>0.680345572354212</v>
      </c>
      <c r="X8" s="16">
        <v>0.70970873786407795</v>
      </c>
      <c r="Y8" s="16">
        <v>0.69253731343283598</v>
      </c>
      <c r="Z8" s="16"/>
      <c r="AA8" s="16">
        <v>0.66448152562574503</v>
      </c>
      <c r="AB8" s="16">
        <v>0.70072383073496702</v>
      </c>
      <c r="AC8" s="16"/>
      <c r="AD8" s="16">
        <v>0.68014184397163102</v>
      </c>
      <c r="AE8" s="16">
        <v>0.69248704663212401</v>
      </c>
      <c r="AF8" s="16"/>
      <c r="AG8" s="16">
        <v>0.69960474308300402</v>
      </c>
      <c r="AH8" s="16">
        <v>0.67956204379562002</v>
      </c>
      <c r="AI8" s="16"/>
      <c r="AJ8" s="16">
        <v>0.73270568972574701</v>
      </c>
      <c r="AK8" s="16">
        <v>0.65157410682702499</v>
      </c>
      <c r="AL8" s="16"/>
      <c r="AM8" s="16">
        <v>0.548286604361371</v>
      </c>
      <c r="AN8" s="16">
        <v>0.64137380191693305</v>
      </c>
      <c r="AO8" s="16">
        <v>0.712389380530973</v>
      </c>
      <c r="AP8" s="16">
        <v>0.73054393305439302</v>
      </c>
      <c r="AQ8" s="16"/>
      <c r="AR8" s="16">
        <v>0.68364779874213799</v>
      </c>
      <c r="AS8" s="16">
        <v>0.69157608695652195</v>
      </c>
      <c r="AT8" s="16"/>
      <c r="AU8" s="16">
        <v>0.664611590628853</v>
      </c>
      <c r="AV8" s="16">
        <v>0.69365328549002003</v>
      </c>
      <c r="AW8" s="16"/>
      <c r="AX8" s="16">
        <v>0.66548881036513496</v>
      </c>
      <c r="AY8" s="16">
        <v>0.69373444921963401</v>
      </c>
      <c r="AZ8" s="16"/>
      <c r="BA8" s="16">
        <v>0.58011049723756902</v>
      </c>
      <c r="BB8" s="16">
        <v>0.69722901385493097</v>
      </c>
      <c r="BC8" s="16"/>
      <c r="BD8" s="16">
        <v>0.66282722513088999</v>
      </c>
      <c r="BE8" s="16">
        <v>0.69501738122827394</v>
      </c>
      <c r="BF8" s="16"/>
      <c r="BG8" s="16">
        <v>0.62162162162162204</v>
      </c>
      <c r="BH8" s="16">
        <v>0.69320466425412097</v>
      </c>
      <c r="BI8" s="16"/>
      <c r="BJ8" s="16">
        <v>0.60256410256410298</v>
      </c>
      <c r="BK8" s="16">
        <v>0.70081790787774401</v>
      </c>
      <c r="BL8" s="16"/>
      <c r="BM8" s="16">
        <v>0.63797468354430398</v>
      </c>
      <c r="BN8" s="16">
        <v>0.69333333333333302</v>
      </c>
      <c r="BO8" s="16"/>
      <c r="BP8" s="16">
        <v>0.66887417218542999</v>
      </c>
      <c r="BQ8" s="16">
        <v>0.69181311615945096</v>
      </c>
    </row>
    <row r="9" spans="2:69" x14ac:dyDescent="0.25">
      <c r="B9" s="17" t="s">
        <v>208</v>
      </c>
      <c r="C9" s="16">
        <v>0.22941176470588201</v>
      </c>
      <c r="D9" s="16">
        <v>0.28571428571428598</v>
      </c>
      <c r="E9" s="16">
        <v>0.255878284923928</v>
      </c>
      <c r="F9" s="16">
        <v>0.13622291021671801</v>
      </c>
      <c r="G9" s="16">
        <v>0.29941860465116299</v>
      </c>
      <c r="H9" s="16">
        <v>0.18512898330804201</v>
      </c>
      <c r="I9" s="16">
        <v>0.23455233291298899</v>
      </c>
      <c r="J9" s="16">
        <v>0.25757575757575801</v>
      </c>
      <c r="K9" s="16">
        <v>0.32773109243697501</v>
      </c>
      <c r="L9" s="16">
        <v>0.15929203539823</v>
      </c>
      <c r="M9" s="16"/>
      <c r="N9" s="16">
        <v>0.19397590361445799</v>
      </c>
      <c r="O9" s="16">
        <v>0.212698412698413</v>
      </c>
      <c r="P9" s="16">
        <v>0.22429906542056099</v>
      </c>
      <c r="Q9" s="16">
        <v>0.24598540145985401</v>
      </c>
      <c r="R9" s="16"/>
      <c r="S9" s="16">
        <v>0.22053231939163501</v>
      </c>
      <c r="T9" s="16">
        <v>0.22727272727272699</v>
      </c>
      <c r="U9" s="16">
        <v>0.24784482758620699</v>
      </c>
      <c r="V9" s="16">
        <v>0.216189536031589</v>
      </c>
      <c r="W9" s="16">
        <v>0.24082073434125301</v>
      </c>
      <c r="X9" s="16">
        <v>0.232038834951456</v>
      </c>
      <c r="Y9" s="16">
        <v>0.243283582089552</v>
      </c>
      <c r="Z9" s="16"/>
      <c r="AA9" s="16">
        <v>0.25148986889153802</v>
      </c>
      <c r="AB9" s="16">
        <v>0.21909799554565701</v>
      </c>
      <c r="AC9" s="16"/>
      <c r="AD9" s="16">
        <v>0.245390070921986</v>
      </c>
      <c r="AE9" s="16">
        <v>0.223575129533679</v>
      </c>
      <c r="AF9" s="16"/>
      <c r="AG9" s="16">
        <v>0.21146245059288499</v>
      </c>
      <c r="AH9" s="16">
        <v>0.24598540145985401</v>
      </c>
      <c r="AI9" s="16"/>
      <c r="AJ9" s="16">
        <v>0.20916905444126099</v>
      </c>
      <c r="AK9" s="16">
        <v>0.24690484612663599</v>
      </c>
      <c r="AL9" s="16"/>
      <c r="AM9" s="16">
        <v>0.29906542056074797</v>
      </c>
      <c r="AN9" s="16">
        <v>0.251597444089457</v>
      </c>
      <c r="AO9" s="16">
        <v>0.212389380530973</v>
      </c>
      <c r="AP9" s="16">
        <v>0.22343096234309601</v>
      </c>
      <c r="AQ9" s="16"/>
      <c r="AR9" s="16">
        <v>0.230817610062893</v>
      </c>
      <c r="AS9" s="16">
        <v>0.228804347826087</v>
      </c>
      <c r="AT9" s="16"/>
      <c r="AU9" s="16">
        <v>0.26017262638717598</v>
      </c>
      <c r="AV9" s="16">
        <v>0.223816999327203</v>
      </c>
      <c r="AW9" s="16"/>
      <c r="AX9" s="16">
        <v>0.243816254416961</v>
      </c>
      <c r="AY9" s="16">
        <v>0.22664555530423</v>
      </c>
      <c r="AZ9" s="16"/>
      <c r="BA9" s="16">
        <v>0.30662983425414397</v>
      </c>
      <c r="BB9" s="16">
        <v>0.223716381418093</v>
      </c>
      <c r="BC9" s="16"/>
      <c r="BD9" s="16">
        <v>0.24921465968586401</v>
      </c>
      <c r="BE9" s="16">
        <v>0.225028968713789</v>
      </c>
      <c r="BF9" s="16"/>
      <c r="BG9" s="16">
        <v>0.28040540540540498</v>
      </c>
      <c r="BH9" s="16">
        <v>0.22637716123844001</v>
      </c>
      <c r="BI9" s="16"/>
      <c r="BJ9" s="16">
        <v>0.31089743589743601</v>
      </c>
      <c r="BK9" s="16">
        <v>0.21846749892380499</v>
      </c>
      <c r="BL9" s="16"/>
      <c r="BM9" s="16">
        <v>0.28101265822784799</v>
      </c>
      <c r="BN9" s="16">
        <v>0.22523076923076901</v>
      </c>
      <c r="BO9" s="16"/>
      <c r="BP9" s="16">
        <v>0.23509933774834399</v>
      </c>
      <c r="BQ9" s="16">
        <v>0.22867552507501099</v>
      </c>
    </row>
    <row r="10" spans="2:69" ht="30" x14ac:dyDescent="0.25">
      <c r="B10" s="17" t="s">
        <v>209</v>
      </c>
      <c r="C10" s="16">
        <v>6.2428842504743801E-2</v>
      </c>
      <c r="D10" s="16">
        <v>5.6547619047618999E-2</v>
      </c>
      <c r="E10" s="16">
        <v>0.100968188105118</v>
      </c>
      <c r="F10" s="16">
        <v>3.7151702786377701E-2</v>
      </c>
      <c r="G10" s="16">
        <v>5.8139534883720902E-2</v>
      </c>
      <c r="H10" s="16">
        <v>5.8421851289833099E-2</v>
      </c>
      <c r="I10" s="16">
        <v>6.6834804539722598E-2</v>
      </c>
      <c r="J10" s="16">
        <v>5.0505050505050497E-2</v>
      </c>
      <c r="K10" s="16">
        <v>0.109243697478992</v>
      </c>
      <c r="L10" s="16">
        <v>8.8495575221238902E-3</v>
      </c>
      <c r="M10" s="16"/>
      <c r="N10" s="16">
        <v>6.26506024096386E-2</v>
      </c>
      <c r="O10" s="16">
        <v>6.19047619047619E-2</v>
      </c>
      <c r="P10" s="16">
        <v>6.9158878504672894E-2</v>
      </c>
      <c r="Q10" s="16">
        <v>5.9854014598540103E-2</v>
      </c>
      <c r="R10" s="16"/>
      <c r="S10" s="16">
        <v>7.7946768060836502E-2</v>
      </c>
      <c r="T10" s="16">
        <v>8.3732057416267894E-2</v>
      </c>
      <c r="U10" s="16">
        <v>6.0344827586206899E-2</v>
      </c>
      <c r="V10" s="16">
        <v>7.1076011846001999E-2</v>
      </c>
      <c r="W10" s="16">
        <v>6.0475161987040997E-2</v>
      </c>
      <c r="X10" s="16">
        <v>4.75728155339806E-2</v>
      </c>
      <c r="Y10" s="16">
        <v>4.7761194029850698E-2</v>
      </c>
      <c r="Z10" s="16"/>
      <c r="AA10" s="16">
        <v>6.6150178784267002E-2</v>
      </c>
      <c r="AB10" s="16">
        <v>6.0690423162583503E-2</v>
      </c>
      <c r="AC10" s="16"/>
      <c r="AD10" s="16">
        <v>5.31914893617021E-2</v>
      </c>
      <c r="AE10" s="16">
        <v>6.5803108808290198E-2</v>
      </c>
      <c r="AF10" s="16"/>
      <c r="AG10" s="16">
        <v>6.5217391304347797E-2</v>
      </c>
      <c r="AH10" s="16">
        <v>5.9854014598540103E-2</v>
      </c>
      <c r="AI10" s="16"/>
      <c r="AJ10" s="16">
        <v>4.7891936144085101E-2</v>
      </c>
      <c r="AK10" s="16">
        <v>7.4991156703219E-2</v>
      </c>
      <c r="AL10" s="16"/>
      <c r="AM10" s="16">
        <v>0.118380062305296</v>
      </c>
      <c r="AN10" s="16">
        <v>7.9872204472843406E-2</v>
      </c>
      <c r="AO10" s="16">
        <v>5.7522123893805302E-2</v>
      </c>
      <c r="AP10" s="16">
        <v>3.7656903765690398E-2</v>
      </c>
      <c r="AQ10" s="16"/>
      <c r="AR10" s="16">
        <v>6.6037735849056603E-2</v>
      </c>
      <c r="AS10" s="16">
        <v>6.08695652173913E-2</v>
      </c>
      <c r="AT10" s="16"/>
      <c r="AU10" s="16">
        <v>6.4118372379777994E-2</v>
      </c>
      <c r="AV10" s="16">
        <v>6.2121551917470298E-2</v>
      </c>
      <c r="AW10" s="16"/>
      <c r="AX10" s="16">
        <v>6.47820965842167E-2</v>
      </c>
      <c r="AY10" s="16">
        <v>6.1976928296765398E-2</v>
      </c>
      <c r="AZ10" s="16"/>
      <c r="BA10" s="16">
        <v>7.7348066298342497E-2</v>
      </c>
      <c r="BB10" s="16">
        <v>6.1328443357783202E-2</v>
      </c>
      <c r="BC10" s="16"/>
      <c r="BD10" s="16">
        <v>7.22513089005236E-2</v>
      </c>
      <c r="BE10" s="16">
        <v>6.0254924681344101E-2</v>
      </c>
      <c r="BF10" s="16"/>
      <c r="BG10" s="16">
        <v>8.4459459459459499E-2</v>
      </c>
      <c r="BH10" s="16">
        <v>6.1117812625653398E-2</v>
      </c>
      <c r="BI10" s="16"/>
      <c r="BJ10" s="16">
        <v>5.9294871794871799E-2</v>
      </c>
      <c r="BK10" s="16">
        <v>6.2849763237193296E-2</v>
      </c>
      <c r="BL10" s="16"/>
      <c r="BM10" s="16">
        <v>6.58227848101266E-2</v>
      </c>
      <c r="BN10" s="16">
        <v>6.2153846153846198E-2</v>
      </c>
      <c r="BO10" s="16"/>
      <c r="BP10" s="16">
        <v>7.2847682119205295E-2</v>
      </c>
      <c r="BQ10" s="16">
        <v>6.1080154307758303E-2</v>
      </c>
    </row>
    <row r="11" spans="2:69" x14ac:dyDescent="0.25">
      <c r="B11" s="17" t="s">
        <v>210</v>
      </c>
      <c r="C11" s="16">
        <v>1.3662239089184101E-2</v>
      </c>
      <c r="D11" s="16">
        <v>1.1904761904761901E-2</v>
      </c>
      <c r="E11" s="16">
        <v>1.7980636237897599E-2</v>
      </c>
      <c r="F11" s="16">
        <v>4.64396284829721E-3</v>
      </c>
      <c r="G11" s="16">
        <v>1.74418604651163E-2</v>
      </c>
      <c r="H11" s="16">
        <v>6.8285280728376304E-3</v>
      </c>
      <c r="I11" s="16">
        <v>2.1437578814627999E-2</v>
      </c>
      <c r="J11" s="16">
        <v>2.5252525252525301E-2</v>
      </c>
      <c r="K11" s="16">
        <v>1.6806722689075598E-2</v>
      </c>
      <c r="L11" s="16">
        <v>2.6548672566371698E-2</v>
      </c>
      <c r="M11" s="16"/>
      <c r="N11" s="16">
        <v>6.0240963855421699E-3</v>
      </c>
      <c r="O11" s="16">
        <v>1.7460317460317499E-2</v>
      </c>
      <c r="P11" s="16">
        <v>2.33644859813084E-2</v>
      </c>
      <c r="Q11" s="16">
        <v>1.1313868613138701E-2</v>
      </c>
      <c r="R11" s="16"/>
      <c r="S11" s="16">
        <v>2.4714828897338399E-2</v>
      </c>
      <c r="T11" s="16">
        <v>1.67464114832536E-2</v>
      </c>
      <c r="U11" s="16">
        <v>2.5862068965517199E-2</v>
      </c>
      <c r="V11" s="16">
        <v>9.8716683119447202E-3</v>
      </c>
      <c r="W11" s="16">
        <v>9.7192224622030202E-3</v>
      </c>
      <c r="X11" s="16">
        <v>8.7378640776698997E-3</v>
      </c>
      <c r="Y11" s="16">
        <v>1.34328358208955E-2</v>
      </c>
      <c r="Z11" s="16"/>
      <c r="AA11" s="16">
        <v>1.25148986889154E-2</v>
      </c>
      <c r="AB11" s="16">
        <v>1.4198218262806201E-2</v>
      </c>
      <c r="AC11" s="16"/>
      <c r="AD11" s="16">
        <v>1.56028368794326E-2</v>
      </c>
      <c r="AE11" s="16">
        <v>1.2953367875647701E-2</v>
      </c>
      <c r="AF11" s="16"/>
      <c r="AG11" s="16">
        <v>1.62055335968379E-2</v>
      </c>
      <c r="AH11" s="16">
        <v>1.1313868613138701E-2</v>
      </c>
      <c r="AI11" s="16"/>
      <c r="AJ11" s="16">
        <v>7.3679901760131004E-3</v>
      </c>
      <c r="AK11" s="16">
        <v>1.9101521047046301E-2</v>
      </c>
      <c r="AL11" s="16"/>
      <c r="AM11" s="16">
        <v>1.2461059190031199E-2</v>
      </c>
      <c r="AN11" s="16">
        <v>2.07667731629393E-2</v>
      </c>
      <c r="AO11" s="16">
        <v>1.3274336283185801E-2</v>
      </c>
      <c r="AP11" s="16">
        <v>6.69456066945607E-3</v>
      </c>
      <c r="AQ11" s="16"/>
      <c r="AR11" s="16">
        <v>1.32075471698113E-2</v>
      </c>
      <c r="AS11" s="16">
        <v>1.3858695652173901E-2</v>
      </c>
      <c r="AT11" s="16"/>
      <c r="AU11" s="16">
        <v>8.6313193588162807E-3</v>
      </c>
      <c r="AV11" s="16">
        <v>1.45772594752187E-2</v>
      </c>
      <c r="AW11" s="16"/>
      <c r="AX11" s="16">
        <v>2.00235571260306E-2</v>
      </c>
      <c r="AY11" s="16">
        <v>1.24406242931463E-2</v>
      </c>
      <c r="AZ11" s="16"/>
      <c r="BA11" s="16">
        <v>2.4861878453038701E-2</v>
      </c>
      <c r="BB11" s="16">
        <v>1.28361858190709E-2</v>
      </c>
      <c r="BC11" s="16"/>
      <c r="BD11" s="16">
        <v>1.36125654450262E-2</v>
      </c>
      <c r="BE11" s="16">
        <v>1.3673232908458901E-2</v>
      </c>
      <c r="BF11" s="16"/>
      <c r="BG11" s="16">
        <v>1.0135135135135099E-2</v>
      </c>
      <c r="BH11" s="16">
        <v>1.38721351025332E-2</v>
      </c>
      <c r="BI11" s="16"/>
      <c r="BJ11" s="16">
        <v>2.2435897435897401E-2</v>
      </c>
      <c r="BK11" s="16">
        <v>1.24838570813603E-2</v>
      </c>
      <c r="BL11" s="16"/>
      <c r="BM11" s="16">
        <v>7.5949367088607601E-3</v>
      </c>
      <c r="BN11" s="16">
        <v>1.4153846153846201E-2</v>
      </c>
      <c r="BO11" s="16"/>
      <c r="BP11" s="16">
        <v>1.6556291390728499E-2</v>
      </c>
      <c r="BQ11" s="16">
        <v>1.32876125160737E-2</v>
      </c>
    </row>
    <row r="12" spans="2:69" x14ac:dyDescent="0.25">
      <c r="B12" s="17" t="s">
        <v>211</v>
      </c>
      <c r="C12" s="16">
        <v>4.1745730550284601E-3</v>
      </c>
      <c r="D12" s="16">
        <v>2.9761904761904799E-3</v>
      </c>
      <c r="E12" s="16">
        <v>8.29875518672199E-3</v>
      </c>
      <c r="F12" s="16">
        <v>0</v>
      </c>
      <c r="G12" s="16">
        <v>2.9069767441860499E-3</v>
      </c>
      <c r="H12" s="16">
        <v>5.31107738998483E-3</v>
      </c>
      <c r="I12" s="16">
        <v>2.5220680958385898E-3</v>
      </c>
      <c r="J12" s="16">
        <v>1.01010101010101E-2</v>
      </c>
      <c r="K12" s="16">
        <v>8.4033613445378096E-3</v>
      </c>
      <c r="L12" s="16">
        <v>0</v>
      </c>
      <c r="M12" s="16"/>
      <c r="N12" s="16">
        <v>9.6385542168674707E-3</v>
      </c>
      <c r="O12" s="16">
        <v>4.7619047619047597E-3</v>
      </c>
      <c r="P12" s="16">
        <v>3.7383177570093499E-3</v>
      </c>
      <c r="Q12" s="16">
        <v>2.55474452554745E-3</v>
      </c>
      <c r="R12" s="16"/>
      <c r="S12" s="16">
        <v>1.14068441064639E-2</v>
      </c>
      <c r="T12" s="16">
        <v>2.3923444976076602E-3</v>
      </c>
      <c r="U12" s="16">
        <v>6.4655172413793103E-3</v>
      </c>
      <c r="V12" s="16">
        <v>1.9743336623889401E-3</v>
      </c>
      <c r="W12" s="16">
        <v>7.5593952483801298E-3</v>
      </c>
      <c r="X12" s="16">
        <v>9.7087378640776695E-4</v>
      </c>
      <c r="Y12" s="16">
        <v>1.49253731343284E-3</v>
      </c>
      <c r="Z12" s="16"/>
      <c r="AA12" s="16">
        <v>4.1716328963051297E-3</v>
      </c>
      <c r="AB12" s="16">
        <v>4.1759465478841901E-3</v>
      </c>
      <c r="AC12" s="16"/>
      <c r="AD12" s="16">
        <v>3.54609929078014E-3</v>
      </c>
      <c r="AE12" s="16">
        <v>4.4041450777202104E-3</v>
      </c>
      <c r="AF12" s="16"/>
      <c r="AG12" s="16">
        <v>5.9288537549407102E-3</v>
      </c>
      <c r="AH12" s="16">
        <v>2.55474452554745E-3</v>
      </c>
      <c r="AI12" s="16"/>
      <c r="AJ12" s="16">
        <v>2.04666393778142E-3</v>
      </c>
      <c r="AK12" s="16">
        <v>6.0134418111071801E-3</v>
      </c>
      <c r="AL12" s="16"/>
      <c r="AM12" s="16">
        <v>1.2461059190031199E-2</v>
      </c>
      <c r="AN12" s="16">
        <v>5.5910543130990404E-3</v>
      </c>
      <c r="AO12" s="16">
        <v>4.4247787610619503E-3</v>
      </c>
      <c r="AP12" s="16">
        <v>0</v>
      </c>
      <c r="AQ12" s="16"/>
      <c r="AR12" s="16">
        <v>4.4025157232704401E-3</v>
      </c>
      <c r="AS12" s="16">
        <v>4.0760869565217399E-3</v>
      </c>
      <c r="AT12" s="16"/>
      <c r="AU12" s="16">
        <v>2.4660912453760798E-3</v>
      </c>
      <c r="AV12" s="16">
        <v>4.4853106077595902E-3</v>
      </c>
      <c r="AW12" s="16"/>
      <c r="AX12" s="16">
        <v>5.8892815076560696E-3</v>
      </c>
      <c r="AY12" s="16">
        <v>3.84528387242705E-3</v>
      </c>
      <c r="AZ12" s="16"/>
      <c r="BA12" s="16">
        <v>8.2872928176795594E-3</v>
      </c>
      <c r="BB12" s="16">
        <v>3.87123064384678E-3</v>
      </c>
      <c r="BC12" s="16"/>
      <c r="BD12" s="16">
        <v>2.0942408376963401E-3</v>
      </c>
      <c r="BE12" s="16">
        <v>4.6349942062572404E-3</v>
      </c>
      <c r="BF12" s="16"/>
      <c r="BG12" s="16">
        <v>0</v>
      </c>
      <c r="BH12" s="16">
        <v>4.4229995979091297E-3</v>
      </c>
      <c r="BI12" s="16"/>
      <c r="BJ12" s="16">
        <v>3.2051282051282098E-3</v>
      </c>
      <c r="BK12" s="16">
        <v>4.30477830391735E-3</v>
      </c>
      <c r="BL12" s="16"/>
      <c r="BM12" s="16">
        <v>2.5316455696202502E-3</v>
      </c>
      <c r="BN12" s="16">
        <v>4.3076923076923101E-3</v>
      </c>
      <c r="BO12" s="16"/>
      <c r="BP12" s="16">
        <v>4.9668874172185398E-3</v>
      </c>
      <c r="BQ12" s="16">
        <v>4.07201028718388E-3</v>
      </c>
    </row>
    <row r="13" spans="2:69" x14ac:dyDescent="0.25">
      <c r="B13" s="17" t="s">
        <v>68</v>
      </c>
      <c r="C13" s="16">
        <v>1.1385199240986699E-3</v>
      </c>
      <c r="D13" s="16">
        <v>1.48809523809524E-3</v>
      </c>
      <c r="E13" s="16">
        <v>0</v>
      </c>
      <c r="F13" s="16">
        <v>0</v>
      </c>
      <c r="G13" s="16">
        <v>2.9069767441860499E-3</v>
      </c>
      <c r="H13" s="16">
        <v>7.5872534142640399E-4</v>
      </c>
      <c r="I13" s="16">
        <v>1.2610340479192899E-3</v>
      </c>
      <c r="J13" s="16">
        <v>0</v>
      </c>
      <c r="K13" s="16">
        <v>8.4033613445378096E-3</v>
      </c>
      <c r="L13" s="16">
        <v>0</v>
      </c>
      <c r="M13" s="16"/>
      <c r="N13" s="16">
        <v>2.4096385542168699E-3</v>
      </c>
      <c r="O13" s="16">
        <v>1.5873015873015899E-3</v>
      </c>
      <c r="P13" s="16">
        <v>9.3457943925233605E-4</v>
      </c>
      <c r="Q13" s="16">
        <v>7.2992700729927003E-4</v>
      </c>
      <c r="R13" s="16"/>
      <c r="S13" s="16">
        <v>0</v>
      </c>
      <c r="T13" s="16">
        <v>0</v>
      </c>
      <c r="U13" s="16">
        <v>0</v>
      </c>
      <c r="V13" s="16">
        <v>1.9743336623889401E-3</v>
      </c>
      <c r="W13" s="16">
        <v>1.07991360691145E-3</v>
      </c>
      <c r="X13" s="16">
        <v>9.7087378640776695E-4</v>
      </c>
      <c r="Y13" s="16">
        <v>1.49253731343284E-3</v>
      </c>
      <c r="Z13" s="16"/>
      <c r="AA13" s="16">
        <v>1.19189511323004E-3</v>
      </c>
      <c r="AB13" s="16">
        <v>1.1135857461024501E-3</v>
      </c>
      <c r="AC13" s="16"/>
      <c r="AD13" s="16">
        <v>2.1276595744680899E-3</v>
      </c>
      <c r="AE13" s="16">
        <v>7.7720207253885996E-4</v>
      </c>
      <c r="AF13" s="16"/>
      <c r="AG13" s="16">
        <v>1.5810276679841899E-3</v>
      </c>
      <c r="AH13" s="16">
        <v>7.2992700729927003E-4</v>
      </c>
      <c r="AI13" s="16"/>
      <c r="AJ13" s="16">
        <v>8.1866557511256705E-4</v>
      </c>
      <c r="AK13" s="16">
        <v>1.4149274849664E-3</v>
      </c>
      <c r="AL13" s="16"/>
      <c r="AM13" s="16">
        <v>9.3457943925233603E-3</v>
      </c>
      <c r="AN13" s="16">
        <v>7.9872204472843404E-4</v>
      </c>
      <c r="AO13" s="16">
        <v>0</v>
      </c>
      <c r="AP13" s="16">
        <v>1.6736401673640201E-3</v>
      </c>
      <c r="AQ13" s="16"/>
      <c r="AR13" s="16">
        <v>1.88679245283019E-3</v>
      </c>
      <c r="AS13" s="16">
        <v>8.15217391304348E-4</v>
      </c>
      <c r="AT13" s="16"/>
      <c r="AU13" s="16">
        <v>0</v>
      </c>
      <c r="AV13" s="16">
        <v>1.34559318232788E-3</v>
      </c>
      <c r="AW13" s="16"/>
      <c r="AX13" s="16">
        <v>0</v>
      </c>
      <c r="AY13" s="16">
        <v>1.3571590137977799E-3</v>
      </c>
      <c r="AZ13" s="16"/>
      <c r="BA13" s="16">
        <v>2.7624309392265201E-3</v>
      </c>
      <c r="BB13" s="16">
        <v>1.0187449062754701E-3</v>
      </c>
      <c r="BC13" s="16"/>
      <c r="BD13" s="16">
        <v>0</v>
      </c>
      <c r="BE13" s="16">
        <v>1.3904982618771699E-3</v>
      </c>
      <c r="BF13" s="16"/>
      <c r="BG13" s="16">
        <v>3.3783783783783799E-3</v>
      </c>
      <c r="BH13" s="16">
        <v>1.0052271813429799E-3</v>
      </c>
      <c r="BI13" s="16"/>
      <c r="BJ13" s="16">
        <v>1.6025641025640999E-3</v>
      </c>
      <c r="BK13" s="16">
        <v>1.0761945759793399E-3</v>
      </c>
      <c r="BL13" s="16"/>
      <c r="BM13" s="16">
        <v>5.0632911392405099E-3</v>
      </c>
      <c r="BN13" s="16">
        <v>8.2051282051282004E-4</v>
      </c>
      <c r="BO13" s="16"/>
      <c r="BP13" s="16">
        <v>1.6556291390728501E-3</v>
      </c>
      <c r="BQ13" s="16">
        <v>1.0715816545220701E-3</v>
      </c>
    </row>
    <row r="14" spans="2:69" x14ac:dyDescent="0.25">
      <c r="B14" s="17" t="s">
        <v>212</v>
      </c>
      <c r="C14" s="19">
        <v>0.91859582542694496</v>
      </c>
      <c r="D14" s="19">
        <v>0.92708333333333304</v>
      </c>
      <c r="E14" s="19">
        <v>0.87275242047026302</v>
      </c>
      <c r="F14" s="19">
        <v>0.95820433436532504</v>
      </c>
      <c r="G14" s="19">
        <v>0.918604651162791</v>
      </c>
      <c r="H14" s="19">
        <v>0.92867981790591803</v>
      </c>
      <c r="I14" s="19">
        <v>0.90794451450189195</v>
      </c>
      <c r="J14" s="19">
        <v>0.91414141414141403</v>
      </c>
      <c r="K14" s="19">
        <v>0.85714285714285698</v>
      </c>
      <c r="L14" s="19">
        <v>0.96460176991150404</v>
      </c>
      <c r="M14" s="19"/>
      <c r="N14" s="19">
        <v>0.919277108433735</v>
      </c>
      <c r="O14" s="19">
        <v>0.91428571428571404</v>
      </c>
      <c r="P14" s="19">
        <v>0.90280373831775695</v>
      </c>
      <c r="Q14" s="19">
        <v>0.92554744525547405</v>
      </c>
      <c r="R14" s="19"/>
      <c r="S14" s="19">
        <v>0.88593155893536102</v>
      </c>
      <c r="T14" s="19">
        <v>0.897129186602871</v>
      </c>
      <c r="U14" s="19">
        <v>0.90732758620689702</v>
      </c>
      <c r="V14" s="19">
        <v>0.91510365251727499</v>
      </c>
      <c r="W14" s="19">
        <v>0.92116630669546395</v>
      </c>
      <c r="X14" s="19">
        <v>0.94174757281553401</v>
      </c>
      <c r="Y14" s="19">
        <v>0.93582089552238801</v>
      </c>
      <c r="Z14" s="19"/>
      <c r="AA14" s="19">
        <v>0.91597139451728204</v>
      </c>
      <c r="AB14" s="19">
        <v>0.91982182628062403</v>
      </c>
      <c r="AC14" s="19"/>
      <c r="AD14" s="19">
        <v>0.92553191489361697</v>
      </c>
      <c r="AE14" s="19">
        <v>0.91606217616580299</v>
      </c>
      <c r="AF14" s="19"/>
      <c r="AG14" s="19">
        <v>0.91106719367588895</v>
      </c>
      <c r="AH14" s="19">
        <v>0.92554744525547405</v>
      </c>
      <c r="AI14" s="19"/>
      <c r="AJ14" s="19">
        <v>0.941874744167008</v>
      </c>
      <c r="AK14" s="19">
        <v>0.89847895295366098</v>
      </c>
      <c r="AL14" s="19"/>
      <c r="AM14" s="19">
        <v>0.84735202492211803</v>
      </c>
      <c r="AN14" s="19">
        <v>0.89297124600639</v>
      </c>
      <c r="AO14" s="19">
        <v>0.92477876106194701</v>
      </c>
      <c r="AP14" s="19">
        <v>0.95397489539749003</v>
      </c>
      <c r="AQ14" s="19"/>
      <c r="AR14" s="19">
        <v>0.91446540880503102</v>
      </c>
      <c r="AS14" s="19">
        <v>0.920380434782609</v>
      </c>
      <c r="AT14" s="19"/>
      <c r="AU14" s="19">
        <v>0.92478421701602997</v>
      </c>
      <c r="AV14" s="19">
        <v>0.91747028481722404</v>
      </c>
      <c r="AW14" s="19"/>
      <c r="AX14" s="19">
        <v>0.90930506478209705</v>
      </c>
      <c r="AY14" s="19">
        <v>0.92038000452386304</v>
      </c>
      <c r="AZ14" s="19"/>
      <c r="BA14" s="19">
        <v>0.88674033149171305</v>
      </c>
      <c r="BB14" s="19">
        <v>0.92094539527302399</v>
      </c>
      <c r="BC14" s="19"/>
      <c r="BD14" s="19">
        <v>0.91204188481675397</v>
      </c>
      <c r="BE14" s="19">
        <v>0.92004634994206302</v>
      </c>
      <c r="BF14" s="19"/>
      <c r="BG14" s="19">
        <v>0.90202702702702697</v>
      </c>
      <c r="BH14" s="19">
        <v>0.91958182549256096</v>
      </c>
      <c r="BI14" s="19"/>
      <c r="BJ14" s="19">
        <v>0.91346153846153799</v>
      </c>
      <c r="BK14" s="19">
        <v>0.91928540680155002</v>
      </c>
      <c r="BL14" s="19"/>
      <c r="BM14" s="19">
        <v>0.91898734177215202</v>
      </c>
      <c r="BN14" s="19">
        <v>0.91856410256410304</v>
      </c>
      <c r="BO14" s="19"/>
      <c r="BP14" s="19">
        <v>0.90397350993377501</v>
      </c>
      <c r="BQ14" s="19">
        <v>0.92048864123446195</v>
      </c>
    </row>
    <row r="15" spans="2:69" x14ac:dyDescent="0.25">
      <c r="B15" s="17" t="s">
        <v>213</v>
      </c>
      <c r="C15" s="19">
        <v>1.78368121442125E-2</v>
      </c>
      <c r="D15" s="19">
        <v>1.4880952380952399E-2</v>
      </c>
      <c r="E15" s="19">
        <v>2.6279391424619599E-2</v>
      </c>
      <c r="F15" s="19">
        <v>4.64396284829721E-3</v>
      </c>
      <c r="G15" s="19">
        <v>2.0348837209302299E-2</v>
      </c>
      <c r="H15" s="19">
        <v>1.21396054628225E-2</v>
      </c>
      <c r="I15" s="19">
        <v>2.3959646910466599E-2</v>
      </c>
      <c r="J15" s="19">
        <v>3.5353535353535401E-2</v>
      </c>
      <c r="K15" s="19">
        <v>2.5210084033613401E-2</v>
      </c>
      <c r="L15" s="19">
        <v>2.6548672566371698E-2</v>
      </c>
      <c r="M15" s="19"/>
      <c r="N15" s="19">
        <v>1.5662650602409602E-2</v>
      </c>
      <c r="O15" s="19">
        <v>2.2222222222222199E-2</v>
      </c>
      <c r="P15" s="19">
        <v>2.7102803738317801E-2</v>
      </c>
      <c r="Q15" s="19">
        <v>1.3868613138686099E-2</v>
      </c>
      <c r="R15" s="19"/>
      <c r="S15" s="19">
        <v>3.6121673003802299E-2</v>
      </c>
      <c r="T15" s="19">
        <v>1.9138755980861202E-2</v>
      </c>
      <c r="U15" s="19">
        <v>3.2327586206896602E-2</v>
      </c>
      <c r="V15" s="19">
        <v>1.1846001974333701E-2</v>
      </c>
      <c r="W15" s="19">
        <v>1.72786177105832E-2</v>
      </c>
      <c r="X15" s="19">
        <v>9.7087378640776708E-3</v>
      </c>
      <c r="Y15" s="19">
        <v>1.49253731343284E-2</v>
      </c>
      <c r="Z15" s="19"/>
      <c r="AA15" s="19">
        <v>1.6686531585220502E-2</v>
      </c>
      <c r="AB15" s="19">
        <v>1.8374164810690399E-2</v>
      </c>
      <c r="AC15" s="19"/>
      <c r="AD15" s="19">
        <v>1.9148936170212801E-2</v>
      </c>
      <c r="AE15" s="19">
        <v>1.7357512953367901E-2</v>
      </c>
      <c r="AF15" s="19"/>
      <c r="AG15" s="19">
        <v>2.2134387351778698E-2</v>
      </c>
      <c r="AH15" s="19">
        <v>1.3868613138686099E-2</v>
      </c>
      <c r="AI15" s="19"/>
      <c r="AJ15" s="19">
        <v>9.4146541137945204E-3</v>
      </c>
      <c r="AK15" s="19">
        <v>2.5114962858153501E-2</v>
      </c>
      <c r="AL15" s="19"/>
      <c r="AM15" s="19">
        <v>2.4922118380062301E-2</v>
      </c>
      <c r="AN15" s="19">
        <v>2.6357827476038299E-2</v>
      </c>
      <c r="AO15" s="19">
        <v>1.7699115044247801E-2</v>
      </c>
      <c r="AP15" s="19">
        <v>6.69456066945607E-3</v>
      </c>
      <c r="AQ15" s="19"/>
      <c r="AR15" s="19">
        <v>1.7610062893081799E-2</v>
      </c>
      <c r="AS15" s="19">
        <v>1.7934782608695701E-2</v>
      </c>
      <c r="AT15" s="19"/>
      <c r="AU15" s="19">
        <v>1.1097410604192399E-2</v>
      </c>
      <c r="AV15" s="19">
        <v>1.9062570082978202E-2</v>
      </c>
      <c r="AW15" s="19"/>
      <c r="AX15" s="19">
        <v>2.5912838633686701E-2</v>
      </c>
      <c r="AY15" s="19">
        <v>1.62859081655734E-2</v>
      </c>
      <c r="AZ15" s="19"/>
      <c r="BA15" s="19">
        <v>3.3149171270718203E-2</v>
      </c>
      <c r="BB15" s="19">
        <v>1.67074164629177E-2</v>
      </c>
      <c r="BC15" s="19"/>
      <c r="BD15" s="19">
        <v>1.5706806282722498E-2</v>
      </c>
      <c r="BE15" s="19">
        <v>1.8308227114716101E-2</v>
      </c>
      <c r="BF15" s="19"/>
      <c r="BG15" s="19">
        <v>1.0135135135135099E-2</v>
      </c>
      <c r="BH15" s="19">
        <v>1.8295134700442299E-2</v>
      </c>
      <c r="BI15" s="19"/>
      <c r="BJ15" s="19">
        <v>2.5641025641025599E-2</v>
      </c>
      <c r="BK15" s="19">
        <v>1.6788635385277698E-2</v>
      </c>
      <c r="BL15" s="19"/>
      <c r="BM15" s="19">
        <v>1.0126582278481001E-2</v>
      </c>
      <c r="BN15" s="19">
        <v>1.8461538461538501E-2</v>
      </c>
      <c r="BO15" s="19"/>
      <c r="BP15" s="19">
        <v>2.1523178807947001E-2</v>
      </c>
      <c r="BQ15" s="19">
        <v>1.7359622803257601E-2</v>
      </c>
    </row>
    <row r="16" spans="2:69" x14ac:dyDescent="0.25">
      <c r="B16" s="17" t="s">
        <v>156</v>
      </c>
      <c r="C16" s="20">
        <v>0.900759013282732</v>
      </c>
      <c r="D16" s="20">
        <v>0.91220238095238104</v>
      </c>
      <c r="E16" s="20">
        <v>0.84647302904564303</v>
      </c>
      <c r="F16" s="20">
        <v>0.95356037151702799</v>
      </c>
      <c r="G16" s="20">
        <v>0.89825581395348797</v>
      </c>
      <c r="H16" s="20">
        <v>0.91654021244309603</v>
      </c>
      <c r="I16" s="20">
        <v>0.88398486759142503</v>
      </c>
      <c r="J16" s="20">
        <v>0.87878787878787901</v>
      </c>
      <c r="K16" s="20">
        <v>0.83193277310924396</v>
      </c>
      <c r="L16" s="20">
        <v>0.93805309734513298</v>
      </c>
      <c r="M16" s="20"/>
      <c r="N16" s="20">
        <v>0.90361445783132499</v>
      </c>
      <c r="O16" s="20">
        <v>0.892063492063492</v>
      </c>
      <c r="P16" s="20">
        <v>0.87570093457943898</v>
      </c>
      <c r="Q16" s="20">
        <v>0.91167883211678802</v>
      </c>
      <c r="R16" s="20"/>
      <c r="S16" s="20">
        <v>0.84980988593155904</v>
      </c>
      <c r="T16" s="20">
        <v>0.87799043062200999</v>
      </c>
      <c r="U16" s="20">
        <v>0.875</v>
      </c>
      <c r="V16" s="20">
        <v>0.90325765054294205</v>
      </c>
      <c r="W16" s="20">
        <v>0.90388768898488103</v>
      </c>
      <c r="X16" s="20">
        <v>0.93203883495145601</v>
      </c>
      <c r="Y16" s="20">
        <v>0.92089552238806005</v>
      </c>
      <c r="Z16" s="20"/>
      <c r="AA16" s="20">
        <v>0.899284862932062</v>
      </c>
      <c r="AB16" s="20">
        <v>0.90144766146993305</v>
      </c>
      <c r="AC16" s="20"/>
      <c r="AD16" s="20">
        <v>0.90638297872340401</v>
      </c>
      <c r="AE16" s="20">
        <v>0.89870466321243503</v>
      </c>
      <c r="AF16" s="20"/>
      <c r="AG16" s="20">
        <v>0.88893280632411098</v>
      </c>
      <c r="AH16" s="20">
        <v>0.91167883211678802</v>
      </c>
      <c r="AI16" s="20"/>
      <c r="AJ16" s="20">
        <v>0.93246009005321295</v>
      </c>
      <c r="AK16" s="20">
        <v>0.87336399009550802</v>
      </c>
      <c r="AL16" s="20"/>
      <c r="AM16" s="20">
        <v>0.82242990654205606</v>
      </c>
      <c r="AN16" s="20">
        <v>0.86661341853035201</v>
      </c>
      <c r="AO16" s="20">
        <v>0.90707964601769897</v>
      </c>
      <c r="AP16" s="20">
        <v>0.94728033472803397</v>
      </c>
      <c r="AQ16" s="20"/>
      <c r="AR16" s="20">
        <v>0.89685534591195004</v>
      </c>
      <c r="AS16" s="20">
        <v>0.90244565217391304</v>
      </c>
      <c r="AT16" s="20"/>
      <c r="AU16" s="20">
        <v>0.91368680641183697</v>
      </c>
      <c r="AV16" s="20">
        <v>0.89840771473424497</v>
      </c>
      <c r="AW16" s="20"/>
      <c r="AX16" s="20">
        <v>0.88339222614840995</v>
      </c>
      <c r="AY16" s="20">
        <v>0.90409409635828997</v>
      </c>
      <c r="AZ16" s="20"/>
      <c r="BA16" s="20">
        <v>0.85359116022099402</v>
      </c>
      <c r="BB16" s="20">
        <v>0.90423797881010604</v>
      </c>
      <c r="BC16" s="20"/>
      <c r="BD16" s="20">
        <v>0.89633507853403105</v>
      </c>
      <c r="BE16" s="20">
        <v>0.901738122827346</v>
      </c>
      <c r="BF16" s="20"/>
      <c r="BG16" s="20">
        <v>0.891891891891892</v>
      </c>
      <c r="BH16" s="20">
        <v>0.90128669079211898</v>
      </c>
      <c r="BI16" s="20"/>
      <c r="BJ16" s="20">
        <v>0.887820512820513</v>
      </c>
      <c r="BK16" s="20">
        <v>0.90249677141627205</v>
      </c>
      <c r="BL16" s="20"/>
      <c r="BM16" s="20">
        <v>0.90886075949367096</v>
      </c>
      <c r="BN16" s="20">
        <v>0.90010256410256395</v>
      </c>
      <c r="BO16" s="20"/>
      <c r="BP16" s="20">
        <v>0.88245033112582805</v>
      </c>
      <c r="BQ16" s="20">
        <v>0.90312901843120497</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219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207</v>
      </c>
      <c r="C8" s="16">
        <v>0.65844402277039804</v>
      </c>
      <c r="D8" s="16">
        <v>0.59672619047619002</v>
      </c>
      <c r="E8" s="16">
        <v>0.54771784232365195</v>
      </c>
      <c r="F8" s="16">
        <v>0.76006191950464397</v>
      </c>
      <c r="G8" s="16">
        <v>0.59738372093023295</v>
      </c>
      <c r="H8" s="16">
        <v>0.76479514415781502</v>
      </c>
      <c r="I8" s="16">
        <v>0.62042875157629296</v>
      </c>
      <c r="J8" s="16">
        <v>0.63131313131313105</v>
      </c>
      <c r="K8" s="16">
        <v>0.55462184873949605</v>
      </c>
      <c r="L8" s="16">
        <v>0.70796460176991105</v>
      </c>
      <c r="M8" s="16"/>
      <c r="N8" s="16">
        <v>0.71445783132530105</v>
      </c>
      <c r="O8" s="16">
        <v>0.65396825396825398</v>
      </c>
      <c r="P8" s="16">
        <v>0.623364485981308</v>
      </c>
      <c r="Q8" s="16">
        <v>0.65620437956204403</v>
      </c>
      <c r="R8" s="16"/>
      <c r="S8" s="16">
        <v>0.631178707224335</v>
      </c>
      <c r="T8" s="16">
        <v>0.64593301435406703</v>
      </c>
      <c r="U8" s="16">
        <v>0.62284482758620696</v>
      </c>
      <c r="V8" s="16">
        <v>0.66831194471865696</v>
      </c>
      <c r="W8" s="16">
        <v>0.63822894168466504</v>
      </c>
      <c r="X8" s="16">
        <v>0.67572815533980601</v>
      </c>
      <c r="Y8" s="16">
        <v>0.69552238805970101</v>
      </c>
      <c r="Z8" s="16"/>
      <c r="AA8" s="16">
        <v>0.64302741358760396</v>
      </c>
      <c r="AB8" s="16">
        <v>0.66564587973273903</v>
      </c>
      <c r="AC8" s="16"/>
      <c r="AD8" s="16">
        <v>0.67517730496453898</v>
      </c>
      <c r="AE8" s="16">
        <v>0.65233160621761699</v>
      </c>
      <c r="AF8" s="16"/>
      <c r="AG8" s="16">
        <v>0.66086956521739104</v>
      </c>
      <c r="AH8" s="16">
        <v>0.65620437956204403</v>
      </c>
      <c r="AI8" s="16"/>
      <c r="AJ8" s="16">
        <v>0.712239050347933</v>
      </c>
      <c r="AK8" s="16">
        <v>0.61195613724796605</v>
      </c>
      <c r="AL8" s="16"/>
      <c r="AM8" s="16">
        <v>0.57009345794392496</v>
      </c>
      <c r="AN8" s="16">
        <v>0.61102236421725198</v>
      </c>
      <c r="AO8" s="16">
        <v>0.66934835076428001</v>
      </c>
      <c r="AP8" s="16">
        <v>0.71046025104602495</v>
      </c>
      <c r="AQ8" s="16"/>
      <c r="AR8" s="16">
        <v>0.64025157232704399</v>
      </c>
      <c r="AS8" s="16">
        <v>0.66630434782608705</v>
      </c>
      <c r="AT8" s="16"/>
      <c r="AU8" s="16">
        <v>0.667077681874229</v>
      </c>
      <c r="AV8" s="16">
        <v>0.65687373850639197</v>
      </c>
      <c r="AW8" s="16"/>
      <c r="AX8" s="16">
        <v>0.63722025912838598</v>
      </c>
      <c r="AY8" s="16">
        <v>0.66251979190228505</v>
      </c>
      <c r="AZ8" s="16"/>
      <c r="BA8" s="16">
        <v>0.574585635359116</v>
      </c>
      <c r="BB8" s="16">
        <v>0.66462917685411604</v>
      </c>
      <c r="BC8" s="16"/>
      <c r="BD8" s="16">
        <v>0.62094240837696302</v>
      </c>
      <c r="BE8" s="16">
        <v>0.66674391657010401</v>
      </c>
      <c r="BF8" s="16"/>
      <c r="BG8" s="16">
        <v>0.61148648648648696</v>
      </c>
      <c r="BH8" s="16">
        <v>0.66123843988741504</v>
      </c>
      <c r="BI8" s="16"/>
      <c r="BJ8" s="16">
        <v>0.62019230769230804</v>
      </c>
      <c r="BK8" s="16">
        <v>0.66358157554885899</v>
      </c>
      <c r="BL8" s="16"/>
      <c r="BM8" s="16">
        <v>0.670886075949367</v>
      </c>
      <c r="BN8" s="16">
        <v>0.65743589743589703</v>
      </c>
      <c r="BO8" s="16"/>
      <c r="BP8" s="16">
        <v>0.63576158940397398</v>
      </c>
      <c r="BQ8" s="16">
        <v>0.66138019717102403</v>
      </c>
    </row>
    <row r="9" spans="2:69" x14ac:dyDescent="0.25">
      <c r="B9" s="17" t="s">
        <v>208</v>
      </c>
      <c r="C9" s="16">
        <v>0.235863377609108</v>
      </c>
      <c r="D9" s="16">
        <v>0.26785714285714302</v>
      </c>
      <c r="E9" s="16">
        <v>0.28492392807745498</v>
      </c>
      <c r="F9" s="16">
        <v>0.20278637770897801</v>
      </c>
      <c r="G9" s="16">
        <v>0.29651162790697699</v>
      </c>
      <c r="H9" s="16">
        <v>0.15857359635811799</v>
      </c>
      <c r="I9" s="16">
        <v>0.26229508196721302</v>
      </c>
      <c r="J9" s="16">
        <v>0.24242424242424199</v>
      </c>
      <c r="K9" s="16">
        <v>0.26050420168067201</v>
      </c>
      <c r="L9" s="16">
        <v>0.23008849557522101</v>
      </c>
      <c r="M9" s="16"/>
      <c r="N9" s="16">
        <v>0.19397590361445799</v>
      </c>
      <c r="O9" s="16">
        <v>0.23174603174603201</v>
      </c>
      <c r="P9" s="16">
        <v>0.26168224299065401</v>
      </c>
      <c r="Q9" s="16">
        <v>0.239416058394161</v>
      </c>
      <c r="R9" s="16"/>
      <c r="S9" s="16">
        <v>0.25095057034220503</v>
      </c>
      <c r="T9" s="16">
        <v>0.241626794258373</v>
      </c>
      <c r="U9" s="16">
        <v>0.256465517241379</v>
      </c>
      <c r="V9" s="16">
        <v>0.21717670286278401</v>
      </c>
      <c r="W9" s="16">
        <v>0.25917926565874699</v>
      </c>
      <c r="X9" s="16">
        <v>0.23398058252427201</v>
      </c>
      <c r="Y9" s="16">
        <v>0.21940298507462699</v>
      </c>
      <c r="Z9" s="16"/>
      <c r="AA9" s="16">
        <v>0.25506555423122801</v>
      </c>
      <c r="AB9" s="16">
        <v>0.22689309576837399</v>
      </c>
      <c r="AC9" s="16"/>
      <c r="AD9" s="16">
        <v>0.22695035460992899</v>
      </c>
      <c r="AE9" s="16">
        <v>0.23911917098445601</v>
      </c>
      <c r="AF9" s="16"/>
      <c r="AG9" s="16">
        <v>0.23201581027668</v>
      </c>
      <c r="AH9" s="16">
        <v>0.239416058394161</v>
      </c>
      <c r="AI9" s="16"/>
      <c r="AJ9" s="16">
        <v>0.20589439214081001</v>
      </c>
      <c r="AK9" s="16">
        <v>0.26176158471878302</v>
      </c>
      <c r="AL9" s="16"/>
      <c r="AM9" s="16">
        <v>0.27725856697819301</v>
      </c>
      <c r="AN9" s="16">
        <v>0.23642172523961699</v>
      </c>
      <c r="AO9" s="16">
        <v>0.234513274336283</v>
      </c>
      <c r="AP9" s="16">
        <v>0.22594142259414199</v>
      </c>
      <c r="AQ9" s="16"/>
      <c r="AR9" s="16">
        <v>0.25849056603773601</v>
      </c>
      <c r="AS9" s="16">
        <v>0.22608695652173899</v>
      </c>
      <c r="AT9" s="16"/>
      <c r="AU9" s="16">
        <v>0.236744759556104</v>
      </c>
      <c r="AV9" s="16">
        <v>0.235703072437766</v>
      </c>
      <c r="AW9" s="16"/>
      <c r="AX9" s="16">
        <v>0.247349823321555</v>
      </c>
      <c r="AY9" s="16">
        <v>0.23365754354218499</v>
      </c>
      <c r="AZ9" s="16"/>
      <c r="BA9" s="16">
        <v>0.27900552486187802</v>
      </c>
      <c r="BB9" s="16">
        <v>0.232681336593317</v>
      </c>
      <c r="BC9" s="16"/>
      <c r="BD9" s="16">
        <v>0.26282722513089002</v>
      </c>
      <c r="BE9" s="16">
        <v>0.22989571263035899</v>
      </c>
      <c r="BF9" s="16"/>
      <c r="BG9" s="16">
        <v>0.26013513513513498</v>
      </c>
      <c r="BH9" s="16">
        <v>0.23441897868918399</v>
      </c>
      <c r="BI9" s="16"/>
      <c r="BJ9" s="16">
        <v>0.27083333333333298</v>
      </c>
      <c r="BK9" s="16">
        <v>0.23116659492036201</v>
      </c>
      <c r="BL9" s="16"/>
      <c r="BM9" s="16">
        <v>0.25063291139240501</v>
      </c>
      <c r="BN9" s="16">
        <v>0.234666666666667</v>
      </c>
      <c r="BO9" s="16"/>
      <c r="BP9" s="16">
        <v>0.24668874172185401</v>
      </c>
      <c r="BQ9" s="16">
        <v>0.23446206600943001</v>
      </c>
    </row>
    <row r="10" spans="2:69" ht="30" x14ac:dyDescent="0.25">
      <c r="B10" s="17" t="s">
        <v>209</v>
      </c>
      <c r="C10" s="16">
        <v>7.4762808349146101E-2</v>
      </c>
      <c r="D10" s="16">
        <v>8.9285714285714302E-2</v>
      </c>
      <c r="E10" s="16">
        <v>0.12448132780083</v>
      </c>
      <c r="F10" s="16">
        <v>2.6315789473684199E-2</v>
      </c>
      <c r="G10" s="16">
        <v>6.8313953488372103E-2</v>
      </c>
      <c r="H10" s="16">
        <v>5.6145675265553897E-2</v>
      </c>
      <c r="I10" s="16">
        <v>8.3228247162673394E-2</v>
      </c>
      <c r="J10" s="16">
        <v>9.0909090909090898E-2</v>
      </c>
      <c r="K10" s="16">
        <v>0.13445378151260501</v>
      </c>
      <c r="L10" s="16">
        <v>5.3097345132743397E-2</v>
      </c>
      <c r="M10" s="16"/>
      <c r="N10" s="16">
        <v>6.02409638554217E-2</v>
      </c>
      <c r="O10" s="16">
        <v>7.1428571428571397E-2</v>
      </c>
      <c r="P10" s="16">
        <v>8.2242990654205594E-2</v>
      </c>
      <c r="Q10" s="16">
        <v>7.7007299270073007E-2</v>
      </c>
      <c r="R10" s="16"/>
      <c r="S10" s="16">
        <v>9.1254752851711002E-2</v>
      </c>
      <c r="T10" s="16">
        <v>7.4162679425837305E-2</v>
      </c>
      <c r="U10" s="16">
        <v>7.9741379310344807E-2</v>
      </c>
      <c r="V10" s="16">
        <v>8.0947680157946705E-2</v>
      </c>
      <c r="W10" s="16">
        <v>7.5593952483801297E-2</v>
      </c>
      <c r="X10" s="16">
        <v>6.6019417475728204E-2</v>
      </c>
      <c r="Y10" s="16">
        <v>5.8208955223880601E-2</v>
      </c>
      <c r="Z10" s="16"/>
      <c r="AA10" s="16">
        <v>7.6281287246722299E-2</v>
      </c>
      <c r="AB10" s="16">
        <v>7.4053452115812907E-2</v>
      </c>
      <c r="AC10" s="16"/>
      <c r="AD10" s="16">
        <v>6.5957446808510595E-2</v>
      </c>
      <c r="AE10" s="16">
        <v>7.7979274611399002E-2</v>
      </c>
      <c r="AF10" s="16"/>
      <c r="AG10" s="16">
        <v>7.2332015810276706E-2</v>
      </c>
      <c r="AH10" s="16">
        <v>7.7007299270073007E-2</v>
      </c>
      <c r="AI10" s="16"/>
      <c r="AJ10" s="16">
        <v>6.0990585345886202E-2</v>
      </c>
      <c r="AK10" s="16">
        <v>8.6664308454191694E-2</v>
      </c>
      <c r="AL10" s="16"/>
      <c r="AM10" s="16">
        <v>9.34579439252336E-2</v>
      </c>
      <c r="AN10" s="16">
        <v>0.109424920127796</v>
      </c>
      <c r="AO10" s="16">
        <v>6.6371681415929196E-2</v>
      </c>
      <c r="AP10" s="16">
        <v>5.0209205020920501E-2</v>
      </c>
      <c r="AQ10" s="16"/>
      <c r="AR10" s="16">
        <v>7.1069182389937105E-2</v>
      </c>
      <c r="AS10" s="16">
        <v>7.6358695652173902E-2</v>
      </c>
      <c r="AT10" s="16"/>
      <c r="AU10" s="16">
        <v>7.6448828606658401E-2</v>
      </c>
      <c r="AV10" s="16">
        <v>7.4456156088809206E-2</v>
      </c>
      <c r="AW10" s="16"/>
      <c r="AX10" s="16">
        <v>8.1272084805653705E-2</v>
      </c>
      <c r="AY10" s="16">
        <v>7.3512779914046603E-2</v>
      </c>
      <c r="AZ10" s="16"/>
      <c r="BA10" s="16">
        <v>9.9447513812154706E-2</v>
      </c>
      <c r="BB10" s="16">
        <v>7.2942135289323598E-2</v>
      </c>
      <c r="BC10" s="16"/>
      <c r="BD10" s="16">
        <v>8.4816753926701599E-2</v>
      </c>
      <c r="BE10" s="16">
        <v>7.2537659327925802E-2</v>
      </c>
      <c r="BF10" s="16"/>
      <c r="BG10" s="16">
        <v>0.10472972972973001</v>
      </c>
      <c r="BH10" s="16">
        <v>7.2979493365500595E-2</v>
      </c>
      <c r="BI10" s="16"/>
      <c r="BJ10" s="16">
        <v>8.3333333333333301E-2</v>
      </c>
      <c r="BK10" s="16">
        <v>7.3611708996986699E-2</v>
      </c>
      <c r="BL10" s="16"/>
      <c r="BM10" s="16">
        <v>6.3291139240506306E-2</v>
      </c>
      <c r="BN10" s="16">
        <v>7.5692307692307698E-2</v>
      </c>
      <c r="BO10" s="16"/>
      <c r="BP10" s="16">
        <v>8.4437086092715205E-2</v>
      </c>
      <c r="BQ10" s="16">
        <v>7.3510501500214306E-2</v>
      </c>
    </row>
    <row r="11" spans="2:69" x14ac:dyDescent="0.25">
      <c r="B11" s="17" t="s">
        <v>210</v>
      </c>
      <c r="C11" s="16">
        <v>1.8216318785578701E-2</v>
      </c>
      <c r="D11" s="16">
        <v>2.82738095238095E-2</v>
      </c>
      <c r="E11" s="16">
        <v>3.0428769017980601E-2</v>
      </c>
      <c r="F11" s="16">
        <v>7.7399380804953604E-3</v>
      </c>
      <c r="G11" s="16">
        <v>1.5988372093023302E-2</v>
      </c>
      <c r="H11" s="16">
        <v>1.06221547799697E-2</v>
      </c>
      <c r="I11" s="16">
        <v>2.3959646910466599E-2</v>
      </c>
      <c r="J11" s="16">
        <v>2.02020202020202E-2</v>
      </c>
      <c r="K11" s="16">
        <v>8.4033613445378096E-3</v>
      </c>
      <c r="L11" s="16">
        <v>8.8495575221238902E-3</v>
      </c>
      <c r="M11" s="16"/>
      <c r="N11" s="16">
        <v>1.20481927710843E-2</v>
      </c>
      <c r="O11" s="16">
        <v>2.3809523809523801E-2</v>
      </c>
      <c r="P11" s="16">
        <v>2.4299065420560699E-2</v>
      </c>
      <c r="Q11" s="16">
        <v>1.6423357664233602E-2</v>
      </c>
      <c r="R11" s="16"/>
      <c r="S11" s="16">
        <v>1.14068441064639E-2</v>
      </c>
      <c r="T11" s="16">
        <v>2.6315789473684199E-2</v>
      </c>
      <c r="U11" s="16">
        <v>2.80172413793103E-2</v>
      </c>
      <c r="V11" s="16">
        <v>1.57946692991115E-2</v>
      </c>
      <c r="W11" s="16">
        <v>2.2678185745140401E-2</v>
      </c>
      <c r="X11" s="16">
        <v>1.2621359223301E-2</v>
      </c>
      <c r="Y11" s="16">
        <v>1.7910447761194E-2</v>
      </c>
      <c r="Z11" s="16"/>
      <c r="AA11" s="16">
        <v>1.9070321811680599E-2</v>
      </c>
      <c r="AB11" s="16">
        <v>1.7817371937639201E-2</v>
      </c>
      <c r="AC11" s="16"/>
      <c r="AD11" s="16">
        <v>1.8439716312056698E-2</v>
      </c>
      <c r="AE11" s="16">
        <v>1.81347150259067E-2</v>
      </c>
      <c r="AF11" s="16"/>
      <c r="AG11" s="16">
        <v>2.01581027667984E-2</v>
      </c>
      <c r="AH11" s="16">
        <v>1.6423357664233602E-2</v>
      </c>
      <c r="AI11" s="16"/>
      <c r="AJ11" s="16">
        <v>1.2689316414244801E-2</v>
      </c>
      <c r="AK11" s="16">
        <v>2.2992571630703899E-2</v>
      </c>
      <c r="AL11" s="16"/>
      <c r="AM11" s="16">
        <v>2.1806853582554499E-2</v>
      </c>
      <c r="AN11" s="16">
        <v>2.47603833865815E-2</v>
      </c>
      <c r="AO11" s="16">
        <v>1.9710378117457801E-2</v>
      </c>
      <c r="AP11" s="16">
        <v>7.5313807531380804E-3</v>
      </c>
      <c r="AQ11" s="16"/>
      <c r="AR11" s="16">
        <v>1.8238993710691799E-2</v>
      </c>
      <c r="AS11" s="16">
        <v>1.8206521739130399E-2</v>
      </c>
      <c r="AT11" s="16"/>
      <c r="AU11" s="16">
        <v>1.1097410604192399E-2</v>
      </c>
      <c r="AV11" s="16">
        <v>1.9511101143754199E-2</v>
      </c>
      <c r="AW11" s="16"/>
      <c r="AX11" s="16">
        <v>2.1201413427561801E-2</v>
      </c>
      <c r="AY11" s="16">
        <v>1.76430671793712E-2</v>
      </c>
      <c r="AZ11" s="16"/>
      <c r="BA11" s="16">
        <v>1.93370165745856E-2</v>
      </c>
      <c r="BB11" s="16">
        <v>1.81336593317033E-2</v>
      </c>
      <c r="BC11" s="16"/>
      <c r="BD11" s="16">
        <v>1.8848167539267002E-2</v>
      </c>
      <c r="BE11" s="16">
        <v>1.8076477404403199E-2</v>
      </c>
      <c r="BF11" s="16"/>
      <c r="BG11" s="16">
        <v>2.0270270270270299E-2</v>
      </c>
      <c r="BH11" s="16">
        <v>1.8094089264173701E-2</v>
      </c>
      <c r="BI11" s="16"/>
      <c r="BJ11" s="16">
        <v>2.0833333333333301E-2</v>
      </c>
      <c r="BK11" s="16">
        <v>1.7864829961257E-2</v>
      </c>
      <c r="BL11" s="16"/>
      <c r="BM11" s="16">
        <v>1.0126582278481001E-2</v>
      </c>
      <c r="BN11" s="16">
        <v>1.8871794871794901E-2</v>
      </c>
      <c r="BO11" s="16"/>
      <c r="BP11" s="16">
        <v>2.9801324503311299E-2</v>
      </c>
      <c r="BQ11" s="16">
        <v>1.67166738105444E-2</v>
      </c>
    </row>
    <row r="12" spans="2:69" x14ac:dyDescent="0.25">
      <c r="B12" s="17" t="s">
        <v>211</v>
      </c>
      <c r="C12" s="16">
        <v>7.9696394686906997E-3</v>
      </c>
      <c r="D12" s="16">
        <v>1.1904761904761901E-2</v>
      </c>
      <c r="E12" s="16">
        <v>8.29875518672199E-3</v>
      </c>
      <c r="F12" s="16">
        <v>1.54798761609907E-3</v>
      </c>
      <c r="G12" s="16">
        <v>1.30813953488372E-2</v>
      </c>
      <c r="H12" s="16">
        <v>6.0698027314112302E-3</v>
      </c>
      <c r="I12" s="16">
        <v>6.30517023959647E-3</v>
      </c>
      <c r="J12" s="16">
        <v>1.01010101010101E-2</v>
      </c>
      <c r="K12" s="16">
        <v>2.5210084033613401E-2</v>
      </c>
      <c r="L12" s="16">
        <v>0</v>
      </c>
      <c r="M12" s="16"/>
      <c r="N12" s="16">
        <v>1.08433734939759E-2</v>
      </c>
      <c r="O12" s="16">
        <v>9.5238095238095195E-3</v>
      </c>
      <c r="P12" s="16">
        <v>3.7383177570093499E-3</v>
      </c>
      <c r="Q12" s="16">
        <v>8.3941605839416098E-3</v>
      </c>
      <c r="R12" s="16"/>
      <c r="S12" s="16">
        <v>7.6045627376425898E-3</v>
      </c>
      <c r="T12" s="16">
        <v>7.1770334928229701E-3</v>
      </c>
      <c r="U12" s="16">
        <v>1.29310344827586E-2</v>
      </c>
      <c r="V12" s="16">
        <v>9.8716683119447202E-3</v>
      </c>
      <c r="W12" s="16">
        <v>3.2397408207343399E-3</v>
      </c>
      <c r="X12" s="16">
        <v>7.7669902912621399E-3</v>
      </c>
      <c r="Y12" s="16">
        <v>4.4776119402985103E-3</v>
      </c>
      <c r="Z12" s="16"/>
      <c r="AA12" s="16">
        <v>5.3635280095351602E-3</v>
      </c>
      <c r="AB12" s="16">
        <v>9.1870824053452097E-3</v>
      </c>
      <c r="AC12" s="16"/>
      <c r="AD12" s="16">
        <v>7.09219858156028E-3</v>
      </c>
      <c r="AE12" s="16">
        <v>8.2901554404145109E-3</v>
      </c>
      <c r="AF12" s="16"/>
      <c r="AG12" s="16">
        <v>7.5098814229249003E-3</v>
      </c>
      <c r="AH12" s="16">
        <v>8.3941605839416098E-3</v>
      </c>
      <c r="AI12" s="16"/>
      <c r="AJ12" s="16">
        <v>5.3213262382316804E-3</v>
      </c>
      <c r="AK12" s="16">
        <v>1.0258224266006401E-2</v>
      </c>
      <c r="AL12" s="16"/>
      <c r="AM12" s="16">
        <v>1.86915887850467E-2</v>
      </c>
      <c r="AN12" s="16">
        <v>1.19808306709265E-2</v>
      </c>
      <c r="AO12" s="16">
        <v>7.6427996781979098E-3</v>
      </c>
      <c r="AP12" s="16">
        <v>1.6736401673640201E-3</v>
      </c>
      <c r="AQ12" s="16"/>
      <c r="AR12" s="16">
        <v>6.9182389937106903E-3</v>
      </c>
      <c r="AS12" s="16">
        <v>8.4239130434782608E-3</v>
      </c>
      <c r="AT12" s="16"/>
      <c r="AU12" s="16">
        <v>4.9321824907521596E-3</v>
      </c>
      <c r="AV12" s="16">
        <v>8.5220901547432195E-3</v>
      </c>
      <c r="AW12" s="16"/>
      <c r="AX12" s="16">
        <v>9.4228504122496996E-3</v>
      </c>
      <c r="AY12" s="16">
        <v>7.6905677448541104E-3</v>
      </c>
      <c r="AZ12" s="16"/>
      <c r="BA12" s="16">
        <v>1.6574585635359101E-2</v>
      </c>
      <c r="BB12" s="16">
        <v>7.3349633251833697E-3</v>
      </c>
      <c r="BC12" s="16"/>
      <c r="BD12" s="16">
        <v>8.3769633507853394E-3</v>
      </c>
      <c r="BE12" s="16">
        <v>7.8794901506373093E-3</v>
      </c>
      <c r="BF12" s="16"/>
      <c r="BG12" s="16">
        <v>0</v>
      </c>
      <c r="BH12" s="16">
        <v>8.4439083232810599E-3</v>
      </c>
      <c r="BI12" s="16"/>
      <c r="BJ12" s="16">
        <v>4.8076923076923097E-3</v>
      </c>
      <c r="BK12" s="16">
        <v>8.3943176926388301E-3</v>
      </c>
      <c r="BL12" s="16"/>
      <c r="BM12" s="16">
        <v>2.5316455696202502E-3</v>
      </c>
      <c r="BN12" s="16">
        <v>8.4102564102564101E-3</v>
      </c>
      <c r="BO12" s="16"/>
      <c r="BP12" s="16">
        <v>3.3112582781457001E-3</v>
      </c>
      <c r="BQ12" s="16">
        <v>8.5726532361766004E-3</v>
      </c>
    </row>
    <row r="13" spans="2:69" x14ac:dyDescent="0.25">
      <c r="B13" s="17" t="s">
        <v>68</v>
      </c>
      <c r="C13" s="16">
        <v>4.7438330170778004E-3</v>
      </c>
      <c r="D13" s="16">
        <v>5.9523809523809503E-3</v>
      </c>
      <c r="E13" s="16">
        <v>4.1493775933610002E-3</v>
      </c>
      <c r="F13" s="16">
        <v>1.54798761609907E-3</v>
      </c>
      <c r="G13" s="16">
        <v>8.7209302325581394E-3</v>
      </c>
      <c r="H13" s="16">
        <v>3.7936267071320201E-3</v>
      </c>
      <c r="I13" s="16">
        <v>3.7831021437578802E-3</v>
      </c>
      <c r="J13" s="16">
        <v>5.0505050505050501E-3</v>
      </c>
      <c r="K13" s="16">
        <v>1.6806722689075598E-2</v>
      </c>
      <c r="L13" s="16">
        <v>0</v>
      </c>
      <c r="M13" s="16"/>
      <c r="N13" s="16">
        <v>8.4337349397590397E-3</v>
      </c>
      <c r="O13" s="16">
        <v>9.5238095238095195E-3</v>
      </c>
      <c r="P13" s="16">
        <v>4.6728971962616802E-3</v>
      </c>
      <c r="Q13" s="16">
        <v>2.55474452554745E-3</v>
      </c>
      <c r="R13" s="16"/>
      <c r="S13" s="16">
        <v>7.6045627376425898E-3</v>
      </c>
      <c r="T13" s="16">
        <v>4.78468899521531E-3</v>
      </c>
      <c r="U13" s="16">
        <v>0</v>
      </c>
      <c r="V13" s="16">
        <v>7.8973346495557692E-3</v>
      </c>
      <c r="W13" s="16">
        <v>1.07991360691145E-3</v>
      </c>
      <c r="X13" s="16">
        <v>3.88349514563107E-3</v>
      </c>
      <c r="Y13" s="16">
        <v>4.4776119402985103E-3</v>
      </c>
      <c r="Z13" s="16"/>
      <c r="AA13" s="16">
        <v>1.19189511323004E-3</v>
      </c>
      <c r="AB13" s="16">
        <v>6.4031180400890902E-3</v>
      </c>
      <c r="AC13" s="16"/>
      <c r="AD13" s="16">
        <v>6.3829787234042498E-3</v>
      </c>
      <c r="AE13" s="16">
        <v>4.1450777202072502E-3</v>
      </c>
      <c r="AF13" s="16"/>
      <c r="AG13" s="16">
        <v>7.11462450592885E-3</v>
      </c>
      <c r="AH13" s="16">
        <v>2.55474452554745E-3</v>
      </c>
      <c r="AI13" s="16"/>
      <c r="AJ13" s="16">
        <v>2.8653295128939801E-3</v>
      </c>
      <c r="AK13" s="16">
        <v>6.3671736823487802E-3</v>
      </c>
      <c r="AL13" s="16"/>
      <c r="AM13" s="16">
        <v>1.86915887850467E-2</v>
      </c>
      <c r="AN13" s="16">
        <v>6.3897763578274801E-3</v>
      </c>
      <c r="AO13" s="16">
        <v>2.41351568785197E-3</v>
      </c>
      <c r="AP13" s="16">
        <v>4.1841004184100397E-3</v>
      </c>
      <c r="AQ13" s="16"/>
      <c r="AR13" s="16">
        <v>5.0314465408805003E-3</v>
      </c>
      <c r="AS13" s="16">
        <v>4.6195652173913002E-3</v>
      </c>
      <c r="AT13" s="16"/>
      <c r="AU13" s="16">
        <v>3.6991368680641202E-3</v>
      </c>
      <c r="AV13" s="16">
        <v>4.9338416685355503E-3</v>
      </c>
      <c r="AW13" s="16"/>
      <c r="AX13" s="16">
        <v>3.53356890459364E-3</v>
      </c>
      <c r="AY13" s="16">
        <v>4.9762497172585402E-3</v>
      </c>
      <c r="AZ13" s="16"/>
      <c r="BA13" s="16">
        <v>1.1049723756906099E-2</v>
      </c>
      <c r="BB13" s="16">
        <v>4.2787286063569697E-3</v>
      </c>
      <c r="BC13" s="16"/>
      <c r="BD13" s="16">
        <v>4.1884816753926697E-3</v>
      </c>
      <c r="BE13" s="16">
        <v>4.8667439165701E-3</v>
      </c>
      <c r="BF13" s="16"/>
      <c r="BG13" s="16">
        <v>3.3783783783783799E-3</v>
      </c>
      <c r="BH13" s="16">
        <v>4.8250904704463197E-3</v>
      </c>
      <c r="BI13" s="16"/>
      <c r="BJ13" s="16">
        <v>0</v>
      </c>
      <c r="BK13" s="16">
        <v>5.3809728798966897E-3</v>
      </c>
      <c r="BL13" s="16"/>
      <c r="BM13" s="16">
        <v>2.5316455696202502E-3</v>
      </c>
      <c r="BN13" s="16">
        <v>4.9230769230769198E-3</v>
      </c>
      <c r="BO13" s="16"/>
      <c r="BP13" s="16">
        <v>0</v>
      </c>
      <c r="BQ13" s="16">
        <v>5.3579082726103698E-3</v>
      </c>
    </row>
    <row r="14" spans="2:69" x14ac:dyDescent="0.25">
      <c r="B14" s="17" t="s">
        <v>212</v>
      </c>
      <c r="C14" s="19">
        <v>0.89430740037950696</v>
      </c>
      <c r="D14" s="19">
        <v>0.86458333333333304</v>
      </c>
      <c r="E14" s="19">
        <v>0.83264177040110698</v>
      </c>
      <c r="F14" s="19">
        <v>0.96284829721362197</v>
      </c>
      <c r="G14" s="19">
        <v>0.893895348837209</v>
      </c>
      <c r="H14" s="19">
        <v>0.92336874051593298</v>
      </c>
      <c r="I14" s="19">
        <v>0.88272383354350603</v>
      </c>
      <c r="J14" s="19">
        <v>0.87373737373737403</v>
      </c>
      <c r="K14" s="19">
        <v>0.81512605042016795</v>
      </c>
      <c r="L14" s="19">
        <v>0.93805309734513298</v>
      </c>
      <c r="M14" s="19"/>
      <c r="N14" s="19">
        <v>0.90843373493975899</v>
      </c>
      <c r="O14" s="19">
        <v>0.88571428571428601</v>
      </c>
      <c r="P14" s="19">
        <v>0.88504672897196301</v>
      </c>
      <c r="Q14" s="19">
        <v>0.89562043795620405</v>
      </c>
      <c r="R14" s="19"/>
      <c r="S14" s="19">
        <v>0.88212927756654003</v>
      </c>
      <c r="T14" s="19">
        <v>0.88755980861243999</v>
      </c>
      <c r="U14" s="19">
        <v>0.87931034482758597</v>
      </c>
      <c r="V14" s="19">
        <v>0.88548864758144097</v>
      </c>
      <c r="W14" s="19">
        <v>0.89740820734341298</v>
      </c>
      <c r="X14" s="19">
        <v>0.90970873786407802</v>
      </c>
      <c r="Y14" s="19">
        <v>0.91492537313432798</v>
      </c>
      <c r="Z14" s="19"/>
      <c r="AA14" s="19">
        <v>0.89809296781883197</v>
      </c>
      <c r="AB14" s="19">
        <v>0.89253897550111405</v>
      </c>
      <c r="AC14" s="19"/>
      <c r="AD14" s="19">
        <v>0.90212765957446805</v>
      </c>
      <c r="AE14" s="19">
        <v>0.891450777202073</v>
      </c>
      <c r="AF14" s="19"/>
      <c r="AG14" s="19">
        <v>0.89288537549407099</v>
      </c>
      <c r="AH14" s="19">
        <v>0.89562043795620405</v>
      </c>
      <c r="AI14" s="19"/>
      <c r="AJ14" s="19">
        <v>0.91813344248874296</v>
      </c>
      <c r="AK14" s="19">
        <v>0.87371772196674902</v>
      </c>
      <c r="AL14" s="19"/>
      <c r="AM14" s="19">
        <v>0.84735202492211803</v>
      </c>
      <c r="AN14" s="19">
        <v>0.847444089456869</v>
      </c>
      <c r="AO14" s="19">
        <v>0.903861625100563</v>
      </c>
      <c r="AP14" s="19">
        <v>0.93640167364016702</v>
      </c>
      <c r="AQ14" s="19"/>
      <c r="AR14" s="19">
        <v>0.89874213836478001</v>
      </c>
      <c r="AS14" s="19">
        <v>0.89239130434782599</v>
      </c>
      <c r="AT14" s="19"/>
      <c r="AU14" s="19">
        <v>0.90382244143033297</v>
      </c>
      <c r="AV14" s="19">
        <v>0.89257681094415797</v>
      </c>
      <c r="AW14" s="19"/>
      <c r="AX14" s="19">
        <v>0.88457008244994095</v>
      </c>
      <c r="AY14" s="19">
        <v>0.89617733544446998</v>
      </c>
      <c r="AZ14" s="19"/>
      <c r="BA14" s="19">
        <v>0.85359116022099402</v>
      </c>
      <c r="BB14" s="19">
        <v>0.89731051344743296</v>
      </c>
      <c r="BC14" s="19"/>
      <c r="BD14" s="19">
        <v>0.88376963350785298</v>
      </c>
      <c r="BE14" s="19">
        <v>0.89663962920046303</v>
      </c>
      <c r="BF14" s="19"/>
      <c r="BG14" s="19">
        <v>0.87162162162162204</v>
      </c>
      <c r="BH14" s="19">
        <v>0.89565741857659797</v>
      </c>
      <c r="BI14" s="19"/>
      <c r="BJ14" s="19">
        <v>0.89102564102564097</v>
      </c>
      <c r="BK14" s="19">
        <v>0.89474817046922095</v>
      </c>
      <c r="BL14" s="19"/>
      <c r="BM14" s="19">
        <v>0.92151898734177196</v>
      </c>
      <c r="BN14" s="19">
        <v>0.89210256410256406</v>
      </c>
      <c r="BO14" s="19"/>
      <c r="BP14" s="19">
        <v>0.88245033112582805</v>
      </c>
      <c r="BQ14" s="19">
        <v>0.89584226318045401</v>
      </c>
    </row>
    <row r="15" spans="2:69" x14ac:dyDescent="0.25">
      <c r="B15" s="17" t="s">
        <v>213</v>
      </c>
      <c r="C15" s="19">
        <v>2.6185958254269399E-2</v>
      </c>
      <c r="D15" s="19">
        <v>4.0178571428571397E-2</v>
      </c>
      <c r="E15" s="19">
        <v>3.8727524204702601E-2</v>
      </c>
      <c r="F15" s="19">
        <v>9.2879256965944304E-3</v>
      </c>
      <c r="G15" s="19">
        <v>2.9069767441860499E-2</v>
      </c>
      <c r="H15" s="19">
        <v>1.66919575113809E-2</v>
      </c>
      <c r="I15" s="19">
        <v>3.02648171500631E-2</v>
      </c>
      <c r="J15" s="19">
        <v>3.03030303030303E-2</v>
      </c>
      <c r="K15" s="19">
        <v>3.3613445378151301E-2</v>
      </c>
      <c r="L15" s="19">
        <v>8.8495575221238902E-3</v>
      </c>
      <c r="M15" s="19"/>
      <c r="N15" s="19">
        <v>2.2891566265060202E-2</v>
      </c>
      <c r="O15" s="19">
        <v>3.3333333333333298E-2</v>
      </c>
      <c r="P15" s="19">
        <v>2.80373831775701E-2</v>
      </c>
      <c r="Q15" s="19">
        <v>2.4817518248175199E-2</v>
      </c>
      <c r="R15" s="19"/>
      <c r="S15" s="19">
        <v>1.9011406844106502E-2</v>
      </c>
      <c r="T15" s="19">
        <v>3.3492822966507199E-2</v>
      </c>
      <c r="U15" s="19">
        <v>4.0948275862068999E-2</v>
      </c>
      <c r="V15" s="19">
        <v>2.56663376110563E-2</v>
      </c>
      <c r="W15" s="19">
        <v>2.5917926565874699E-2</v>
      </c>
      <c r="X15" s="19">
        <v>2.0388349514563101E-2</v>
      </c>
      <c r="Y15" s="19">
        <v>2.2388059701492501E-2</v>
      </c>
      <c r="Z15" s="19"/>
      <c r="AA15" s="19">
        <v>2.44338498212157E-2</v>
      </c>
      <c r="AB15" s="19">
        <v>2.7004454342984398E-2</v>
      </c>
      <c r="AC15" s="19"/>
      <c r="AD15" s="19">
        <v>2.5531914893616999E-2</v>
      </c>
      <c r="AE15" s="19">
        <v>2.64248704663212E-2</v>
      </c>
      <c r="AF15" s="19"/>
      <c r="AG15" s="19">
        <v>2.7667984189723299E-2</v>
      </c>
      <c r="AH15" s="19">
        <v>2.4817518248175199E-2</v>
      </c>
      <c r="AI15" s="19"/>
      <c r="AJ15" s="19">
        <v>1.80106426524765E-2</v>
      </c>
      <c r="AK15" s="19">
        <v>3.3250795896710303E-2</v>
      </c>
      <c r="AL15" s="19"/>
      <c r="AM15" s="19">
        <v>4.0498442367601202E-2</v>
      </c>
      <c r="AN15" s="19">
        <v>3.6741214057508E-2</v>
      </c>
      <c r="AO15" s="19">
        <v>2.73531777956557E-2</v>
      </c>
      <c r="AP15" s="19">
        <v>9.2050209205020907E-3</v>
      </c>
      <c r="AQ15" s="19"/>
      <c r="AR15" s="19">
        <v>2.51572327044025E-2</v>
      </c>
      <c r="AS15" s="19">
        <v>2.6630434782608702E-2</v>
      </c>
      <c r="AT15" s="19"/>
      <c r="AU15" s="19">
        <v>1.6029593094944498E-2</v>
      </c>
      <c r="AV15" s="19">
        <v>2.8033191298497399E-2</v>
      </c>
      <c r="AW15" s="19"/>
      <c r="AX15" s="19">
        <v>3.06242638398115E-2</v>
      </c>
      <c r="AY15" s="19">
        <v>2.5333634924225301E-2</v>
      </c>
      <c r="AZ15" s="19"/>
      <c r="BA15" s="19">
        <v>3.5911602209944701E-2</v>
      </c>
      <c r="BB15" s="19">
        <v>2.5468622656886701E-2</v>
      </c>
      <c r="BC15" s="19"/>
      <c r="BD15" s="19">
        <v>2.72251308900524E-2</v>
      </c>
      <c r="BE15" s="19">
        <v>2.59559675550406E-2</v>
      </c>
      <c r="BF15" s="19"/>
      <c r="BG15" s="19">
        <v>2.0270270270270299E-2</v>
      </c>
      <c r="BH15" s="19">
        <v>2.6537997587454801E-2</v>
      </c>
      <c r="BI15" s="19"/>
      <c r="BJ15" s="19">
        <v>2.5641025641025599E-2</v>
      </c>
      <c r="BK15" s="19">
        <v>2.6259147653895799E-2</v>
      </c>
      <c r="BL15" s="19"/>
      <c r="BM15" s="19">
        <v>1.26582278481013E-2</v>
      </c>
      <c r="BN15" s="19">
        <v>2.7282051282051301E-2</v>
      </c>
      <c r="BO15" s="19"/>
      <c r="BP15" s="19">
        <v>3.3112582781456998E-2</v>
      </c>
      <c r="BQ15" s="19">
        <v>2.5289327046720999E-2</v>
      </c>
    </row>
    <row r="16" spans="2:69" x14ac:dyDescent="0.25">
      <c r="B16" s="17" t="s">
        <v>156</v>
      </c>
      <c r="C16" s="20">
        <v>0.86812144212523701</v>
      </c>
      <c r="D16" s="20">
        <v>0.82440476190476197</v>
      </c>
      <c r="E16" s="20">
        <v>0.79391424619640405</v>
      </c>
      <c r="F16" s="20">
        <v>0.95356037151702799</v>
      </c>
      <c r="G16" s="20">
        <v>0.86482558139534904</v>
      </c>
      <c r="H16" s="20">
        <v>0.90667678300455201</v>
      </c>
      <c r="I16" s="20">
        <v>0.85245901639344301</v>
      </c>
      <c r="J16" s="20">
        <v>0.84343434343434298</v>
      </c>
      <c r="K16" s="20">
        <v>0.78151260504201703</v>
      </c>
      <c r="L16" s="20">
        <v>0.92920353982300896</v>
      </c>
      <c r="M16" s="20"/>
      <c r="N16" s="20">
        <v>0.88554216867469904</v>
      </c>
      <c r="O16" s="20">
        <v>0.85238095238095202</v>
      </c>
      <c r="P16" s="20">
        <v>0.85700934579439203</v>
      </c>
      <c r="Q16" s="20">
        <v>0.87080291970802903</v>
      </c>
      <c r="R16" s="20"/>
      <c r="S16" s="20">
        <v>0.86311787072243296</v>
      </c>
      <c r="T16" s="20">
        <v>0.85406698564593297</v>
      </c>
      <c r="U16" s="20">
        <v>0.83836206896551702</v>
      </c>
      <c r="V16" s="20">
        <v>0.859822309970385</v>
      </c>
      <c r="W16" s="20">
        <v>0.87149028077753798</v>
      </c>
      <c r="X16" s="20">
        <v>0.88932038834951399</v>
      </c>
      <c r="Y16" s="20">
        <v>0.89253731343283604</v>
      </c>
      <c r="Z16" s="20"/>
      <c r="AA16" s="20">
        <v>0.87365911799761597</v>
      </c>
      <c r="AB16" s="20">
        <v>0.86553452115812901</v>
      </c>
      <c r="AC16" s="20"/>
      <c r="AD16" s="20">
        <v>0.876595744680851</v>
      </c>
      <c r="AE16" s="20">
        <v>0.86502590673575097</v>
      </c>
      <c r="AF16" s="20"/>
      <c r="AG16" s="20">
        <v>0.86521739130434805</v>
      </c>
      <c r="AH16" s="20">
        <v>0.87080291970802903</v>
      </c>
      <c r="AI16" s="20"/>
      <c r="AJ16" s="20">
        <v>0.90012279983626697</v>
      </c>
      <c r="AK16" s="20">
        <v>0.84046692607003903</v>
      </c>
      <c r="AL16" s="20"/>
      <c r="AM16" s="20">
        <v>0.806853582554517</v>
      </c>
      <c r="AN16" s="20">
        <v>0.81070287539936103</v>
      </c>
      <c r="AO16" s="20">
        <v>0.87650844730490796</v>
      </c>
      <c r="AP16" s="20">
        <v>0.927196652719665</v>
      </c>
      <c r="AQ16" s="20"/>
      <c r="AR16" s="20">
        <v>0.87358490566037705</v>
      </c>
      <c r="AS16" s="20">
        <v>0.86576086956521703</v>
      </c>
      <c r="AT16" s="20"/>
      <c r="AU16" s="20">
        <v>0.88779284833538796</v>
      </c>
      <c r="AV16" s="20">
        <v>0.86454361964565996</v>
      </c>
      <c r="AW16" s="20"/>
      <c r="AX16" s="20">
        <v>0.85394581861012997</v>
      </c>
      <c r="AY16" s="20">
        <v>0.87084370052024396</v>
      </c>
      <c r="AZ16" s="20"/>
      <c r="BA16" s="20">
        <v>0.81767955801104997</v>
      </c>
      <c r="BB16" s="20">
        <v>0.87184189079054597</v>
      </c>
      <c r="BC16" s="20"/>
      <c r="BD16" s="20">
        <v>0.85654450261780102</v>
      </c>
      <c r="BE16" s="20">
        <v>0.87068366164542299</v>
      </c>
      <c r="BF16" s="20"/>
      <c r="BG16" s="20">
        <v>0.85135135135135098</v>
      </c>
      <c r="BH16" s="20">
        <v>0.86911942098914396</v>
      </c>
      <c r="BI16" s="20"/>
      <c r="BJ16" s="20">
        <v>0.86538461538461497</v>
      </c>
      <c r="BK16" s="20">
        <v>0.86848902281532503</v>
      </c>
      <c r="BL16" s="20"/>
      <c r="BM16" s="20">
        <v>0.90886075949367096</v>
      </c>
      <c r="BN16" s="20">
        <v>0.86482051282051298</v>
      </c>
      <c r="BO16" s="20"/>
      <c r="BP16" s="20">
        <v>0.84933774834437104</v>
      </c>
      <c r="BQ16" s="20">
        <v>0.87055293613373297</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220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207</v>
      </c>
      <c r="C8" s="16">
        <v>0.57419354838709702</v>
      </c>
      <c r="D8" s="16">
        <v>0.60119047619047605</v>
      </c>
      <c r="E8" s="16">
        <v>0.57399723374827105</v>
      </c>
      <c r="F8" s="16">
        <v>0.73219814241486103</v>
      </c>
      <c r="G8" s="16">
        <v>0.5625</v>
      </c>
      <c r="H8" s="16">
        <v>0.457511380880121</v>
      </c>
      <c r="I8" s="16">
        <v>0.61034047919293799</v>
      </c>
      <c r="J8" s="16">
        <v>0.61616161616161602</v>
      </c>
      <c r="K8" s="16">
        <v>0.504201680672269</v>
      </c>
      <c r="L8" s="16">
        <v>0.69026548672566401</v>
      </c>
      <c r="M8" s="16"/>
      <c r="N8" s="16">
        <v>0.51325301204819296</v>
      </c>
      <c r="O8" s="16">
        <v>0.56190476190476202</v>
      </c>
      <c r="P8" s="16">
        <v>0.54579439252336404</v>
      </c>
      <c r="Q8" s="16">
        <v>0.60656934306569299</v>
      </c>
      <c r="R8" s="16"/>
      <c r="S8" s="16">
        <v>0.50570342205323204</v>
      </c>
      <c r="T8" s="16">
        <v>0.53110047846889996</v>
      </c>
      <c r="U8" s="16">
        <v>0.55818965517241403</v>
      </c>
      <c r="V8" s="16">
        <v>0.55182625863770995</v>
      </c>
      <c r="W8" s="16">
        <v>0.56263498920086397</v>
      </c>
      <c r="X8" s="16">
        <v>0.61941747572815498</v>
      </c>
      <c r="Y8" s="16">
        <v>0.63283582089552204</v>
      </c>
      <c r="Z8" s="16"/>
      <c r="AA8" s="16">
        <v>0.61620977353992801</v>
      </c>
      <c r="AB8" s="16">
        <v>0.55456570155901996</v>
      </c>
      <c r="AC8" s="16"/>
      <c r="AD8" s="16">
        <v>0.52836879432624095</v>
      </c>
      <c r="AE8" s="16">
        <v>0.59093264248704702</v>
      </c>
      <c r="AF8" s="16"/>
      <c r="AG8" s="16">
        <v>0.53913043478260902</v>
      </c>
      <c r="AH8" s="16">
        <v>0.60656934306569299</v>
      </c>
      <c r="AI8" s="16"/>
      <c r="AJ8" s="16">
        <v>0.62382316823577599</v>
      </c>
      <c r="AK8" s="16">
        <v>0.53130527060488197</v>
      </c>
      <c r="AL8" s="16"/>
      <c r="AM8" s="16">
        <v>0.35202492211837999</v>
      </c>
      <c r="AN8" s="16">
        <v>0.50798722044728395</v>
      </c>
      <c r="AO8" s="16">
        <v>0.58769106999195497</v>
      </c>
      <c r="AP8" s="16">
        <v>0.67782426778242699</v>
      </c>
      <c r="AQ8" s="16"/>
      <c r="AR8" s="16">
        <v>0.59119496855345899</v>
      </c>
      <c r="AS8" s="16">
        <v>0.56684782608695605</v>
      </c>
      <c r="AT8" s="16"/>
      <c r="AU8" s="16">
        <v>0.53267570900123296</v>
      </c>
      <c r="AV8" s="16">
        <v>0.58174478582641898</v>
      </c>
      <c r="AW8" s="16"/>
      <c r="AX8" s="16">
        <v>0.59010600706713801</v>
      </c>
      <c r="AY8" s="16">
        <v>0.57113775163989999</v>
      </c>
      <c r="AZ8" s="16"/>
      <c r="BA8" s="16">
        <v>0.51933701657458597</v>
      </c>
      <c r="BB8" s="16">
        <v>0.57823960880195602</v>
      </c>
      <c r="BC8" s="16"/>
      <c r="BD8" s="16">
        <v>0.56963350785340305</v>
      </c>
      <c r="BE8" s="16">
        <v>0.575202780996524</v>
      </c>
      <c r="BF8" s="16"/>
      <c r="BG8" s="16">
        <v>0.55067567567567599</v>
      </c>
      <c r="BH8" s="16">
        <v>0.57559308403699205</v>
      </c>
      <c r="BI8" s="16"/>
      <c r="BJ8" s="16">
        <v>0.57371794871794901</v>
      </c>
      <c r="BK8" s="16">
        <v>0.57425742574257399</v>
      </c>
      <c r="BL8" s="16"/>
      <c r="BM8" s="16">
        <v>0.58481012658227804</v>
      </c>
      <c r="BN8" s="16">
        <v>0.57333333333333303</v>
      </c>
      <c r="BO8" s="16"/>
      <c r="BP8" s="16">
        <v>0.60927152317880795</v>
      </c>
      <c r="BQ8" s="16">
        <v>0.56965280754393499</v>
      </c>
    </row>
    <row r="9" spans="2:69" x14ac:dyDescent="0.25">
      <c r="B9" s="17" t="s">
        <v>208</v>
      </c>
      <c r="C9" s="16">
        <v>0.29316888045540801</v>
      </c>
      <c r="D9" s="16">
        <v>0.31101190476190499</v>
      </c>
      <c r="E9" s="16">
        <v>0.31396957123098201</v>
      </c>
      <c r="F9" s="16">
        <v>0.20433436532507701</v>
      </c>
      <c r="G9" s="16">
        <v>0.334302325581395</v>
      </c>
      <c r="H9" s="16">
        <v>0.29210925644916502</v>
      </c>
      <c r="I9" s="16">
        <v>0.30012610340479201</v>
      </c>
      <c r="J9" s="16">
        <v>0.28787878787878801</v>
      </c>
      <c r="K9" s="16">
        <v>0.36134453781512599</v>
      </c>
      <c r="L9" s="16">
        <v>0.212389380530973</v>
      </c>
      <c r="M9" s="16"/>
      <c r="N9" s="16">
        <v>0.22891566265060201</v>
      </c>
      <c r="O9" s="16">
        <v>0.30634920634920598</v>
      </c>
      <c r="P9" s="16">
        <v>0.32523364485981299</v>
      </c>
      <c r="Q9" s="16">
        <v>0.29708029197080299</v>
      </c>
      <c r="R9" s="16"/>
      <c r="S9" s="16">
        <v>0.27566539923954397</v>
      </c>
      <c r="T9" s="16">
        <v>0.32535885167464101</v>
      </c>
      <c r="U9" s="16">
        <v>0.29094827586206901</v>
      </c>
      <c r="V9" s="16">
        <v>0.28035538005923</v>
      </c>
      <c r="W9" s="16">
        <v>0.32937365010799102</v>
      </c>
      <c r="X9" s="16">
        <v>0.29514563106796099</v>
      </c>
      <c r="Y9" s="16">
        <v>0.27910447761194002</v>
      </c>
      <c r="Z9" s="16"/>
      <c r="AA9" s="16">
        <v>0.30095351609058402</v>
      </c>
      <c r="AB9" s="16">
        <v>0.28953229398663699</v>
      </c>
      <c r="AC9" s="16"/>
      <c r="AD9" s="16">
        <v>0.30070921985815602</v>
      </c>
      <c r="AE9" s="16">
        <v>0.29041450777202099</v>
      </c>
      <c r="AF9" s="16"/>
      <c r="AG9" s="16">
        <v>0.288932806324111</v>
      </c>
      <c r="AH9" s="16">
        <v>0.29708029197080299</v>
      </c>
      <c r="AI9" s="16"/>
      <c r="AJ9" s="16">
        <v>0.28039295947605403</v>
      </c>
      <c r="AK9" s="16">
        <v>0.30420940926777501</v>
      </c>
      <c r="AL9" s="16"/>
      <c r="AM9" s="16">
        <v>0.26791277258566998</v>
      </c>
      <c r="AN9" s="16">
        <v>0.298722044728434</v>
      </c>
      <c r="AO9" s="16">
        <v>0.30933226065969399</v>
      </c>
      <c r="AP9" s="16">
        <v>0.25941422594142299</v>
      </c>
      <c r="AQ9" s="16"/>
      <c r="AR9" s="16">
        <v>0.30377358490565998</v>
      </c>
      <c r="AS9" s="16">
        <v>0.28858695652173899</v>
      </c>
      <c r="AT9" s="16"/>
      <c r="AU9" s="16">
        <v>0.324290998766954</v>
      </c>
      <c r="AV9" s="16">
        <v>0.28750840995739002</v>
      </c>
      <c r="AW9" s="16"/>
      <c r="AX9" s="16">
        <v>0.301531213191991</v>
      </c>
      <c r="AY9" s="16">
        <v>0.29156299479755698</v>
      </c>
      <c r="AZ9" s="16"/>
      <c r="BA9" s="16">
        <v>0.325966850828729</v>
      </c>
      <c r="BB9" s="16">
        <v>0.29074979625101899</v>
      </c>
      <c r="BC9" s="16"/>
      <c r="BD9" s="16">
        <v>0.30680628272251298</v>
      </c>
      <c r="BE9" s="16">
        <v>0.29015063731170299</v>
      </c>
      <c r="BF9" s="16"/>
      <c r="BG9" s="16">
        <v>0.34121621621621601</v>
      </c>
      <c r="BH9" s="16">
        <v>0.29030960997185401</v>
      </c>
      <c r="BI9" s="16"/>
      <c r="BJ9" s="16">
        <v>0.32692307692307698</v>
      </c>
      <c r="BK9" s="16">
        <v>0.28863538527765797</v>
      </c>
      <c r="BL9" s="16"/>
      <c r="BM9" s="16">
        <v>0.29620253164556998</v>
      </c>
      <c r="BN9" s="16">
        <v>0.29292307692307701</v>
      </c>
      <c r="BO9" s="16"/>
      <c r="BP9" s="16">
        <v>0.29304635761589398</v>
      </c>
      <c r="BQ9" s="16">
        <v>0.29318474067723999</v>
      </c>
    </row>
    <row r="10" spans="2:69" ht="30" x14ac:dyDescent="0.25">
      <c r="B10" s="17" t="s">
        <v>209</v>
      </c>
      <c r="C10" s="16">
        <v>9.2599620493358598E-2</v>
      </c>
      <c r="D10" s="16">
        <v>5.8035714285714302E-2</v>
      </c>
      <c r="E10" s="16">
        <v>9.4052558782849197E-2</v>
      </c>
      <c r="F10" s="16">
        <v>5.2631578947368397E-2</v>
      </c>
      <c r="G10" s="16">
        <v>8.1395348837209294E-2</v>
      </c>
      <c r="H10" s="16">
        <v>0.160849772382398</v>
      </c>
      <c r="I10" s="16">
        <v>5.9268600252206802E-2</v>
      </c>
      <c r="J10" s="16">
        <v>6.0606060606060601E-2</v>
      </c>
      <c r="K10" s="16">
        <v>0.10084033613445401</v>
      </c>
      <c r="L10" s="16">
        <v>7.0796460176991094E-2</v>
      </c>
      <c r="M10" s="16"/>
      <c r="N10" s="16">
        <v>0.16144578313253</v>
      </c>
      <c r="O10" s="16">
        <v>9.6825396825396801E-2</v>
      </c>
      <c r="P10" s="16">
        <v>0.1</v>
      </c>
      <c r="Q10" s="16">
        <v>6.78832116788321E-2</v>
      </c>
      <c r="R10" s="16"/>
      <c r="S10" s="16">
        <v>0.13878326996197701</v>
      </c>
      <c r="T10" s="16">
        <v>0.107655502392345</v>
      </c>
      <c r="U10" s="16">
        <v>0.12068965517241401</v>
      </c>
      <c r="V10" s="16">
        <v>0.126357354392892</v>
      </c>
      <c r="W10" s="16">
        <v>7.7753779697624203E-2</v>
      </c>
      <c r="X10" s="16">
        <v>5.9223300970873798E-2</v>
      </c>
      <c r="Y10" s="16">
        <v>4.9253731343283598E-2</v>
      </c>
      <c r="Z10" s="16"/>
      <c r="AA10" s="16">
        <v>6.7938021454111999E-2</v>
      </c>
      <c r="AB10" s="16">
        <v>0.10412026726057901</v>
      </c>
      <c r="AC10" s="16"/>
      <c r="AD10" s="16">
        <v>0.111347517730496</v>
      </c>
      <c r="AE10" s="16">
        <v>8.5751295336787603E-2</v>
      </c>
      <c r="AF10" s="16"/>
      <c r="AG10" s="16">
        <v>0.119367588932806</v>
      </c>
      <c r="AH10" s="16">
        <v>6.78832116788321E-2</v>
      </c>
      <c r="AI10" s="16"/>
      <c r="AJ10" s="16">
        <v>6.7130577159230501E-2</v>
      </c>
      <c r="AK10" s="16">
        <v>0.114609126282278</v>
      </c>
      <c r="AL10" s="16"/>
      <c r="AM10" s="16">
        <v>0.21495327102803699</v>
      </c>
      <c r="AN10" s="16">
        <v>0.12699680511182099</v>
      </c>
      <c r="AO10" s="16">
        <v>8.0048270313756997E-2</v>
      </c>
      <c r="AP10" s="16">
        <v>4.93723849372385E-2</v>
      </c>
      <c r="AQ10" s="16"/>
      <c r="AR10" s="16">
        <v>8.4276729559748395E-2</v>
      </c>
      <c r="AS10" s="16">
        <v>9.6195652173913002E-2</v>
      </c>
      <c r="AT10" s="16"/>
      <c r="AU10" s="16">
        <v>8.6313193588162807E-2</v>
      </c>
      <c r="AV10" s="16">
        <v>9.3742991702175399E-2</v>
      </c>
      <c r="AW10" s="16"/>
      <c r="AX10" s="16">
        <v>7.4204946996466403E-2</v>
      </c>
      <c r="AY10" s="16">
        <v>9.6132096810676304E-2</v>
      </c>
      <c r="AZ10" s="16"/>
      <c r="BA10" s="16">
        <v>0.102209944751381</v>
      </c>
      <c r="BB10" s="16">
        <v>9.1890790546047305E-2</v>
      </c>
      <c r="BC10" s="16"/>
      <c r="BD10" s="16">
        <v>9.4240837696335095E-2</v>
      </c>
      <c r="BE10" s="16">
        <v>9.22363847045191E-2</v>
      </c>
      <c r="BF10" s="16"/>
      <c r="BG10" s="16">
        <v>7.4324324324324301E-2</v>
      </c>
      <c r="BH10" s="16">
        <v>9.3687173301166105E-2</v>
      </c>
      <c r="BI10" s="16"/>
      <c r="BJ10" s="16">
        <v>6.4102564102564097E-2</v>
      </c>
      <c r="BK10" s="16">
        <v>9.6427034007748602E-2</v>
      </c>
      <c r="BL10" s="16"/>
      <c r="BM10" s="16">
        <v>8.8607594936708903E-2</v>
      </c>
      <c r="BN10" s="16">
        <v>9.29230769230769E-2</v>
      </c>
      <c r="BO10" s="16"/>
      <c r="BP10" s="16">
        <v>8.4437086092715205E-2</v>
      </c>
      <c r="BQ10" s="16">
        <v>9.3656236605229301E-2</v>
      </c>
    </row>
    <row r="11" spans="2:69" x14ac:dyDescent="0.25">
      <c r="B11" s="17" t="s">
        <v>210</v>
      </c>
      <c r="C11" s="16">
        <v>2.67552182163188E-2</v>
      </c>
      <c r="D11" s="16">
        <v>2.0833333333333301E-2</v>
      </c>
      <c r="E11" s="16">
        <v>1.52143845089903E-2</v>
      </c>
      <c r="F11" s="16">
        <v>9.2879256965944304E-3</v>
      </c>
      <c r="G11" s="16">
        <v>1.30813953488372E-2</v>
      </c>
      <c r="H11" s="16">
        <v>5.4628224582701099E-2</v>
      </c>
      <c r="I11" s="16">
        <v>2.2698612862547301E-2</v>
      </c>
      <c r="J11" s="16">
        <v>3.5353535353535401E-2</v>
      </c>
      <c r="K11" s="16">
        <v>8.4033613445378096E-3</v>
      </c>
      <c r="L11" s="16">
        <v>2.6548672566371698E-2</v>
      </c>
      <c r="M11" s="16"/>
      <c r="N11" s="16">
        <v>6.02409638554217E-2</v>
      </c>
      <c r="O11" s="16">
        <v>2.53968253968254E-2</v>
      </c>
      <c r="P11" s="16">
        <v>2.1495327102803701E-2</v>
      </c>
      <c r="Q11" s="16">
        <v>1.8978102189781E-2</v>
      </c>
      <c r="R11" s="16"/>
      <c r="S11" s="16">
        <v>4.9429657794676798E-2</v>
      </c>
      <c r="T11" s="16">
        <v>2.6315789473684199E-2</v>
      </c>
      <c r="U11" s="16">
        <v>2.5862068965517199E-2</v>
      </c>
      <c r="V11" s="16">
        <v>2.56663376110563E-2</v>
      </c>
      <c r="W11" s="16">
        <v>1.9438444924405999E-2</v>
      </c>
      <c r="X11" s="16">
        <v>1.84466019417476E-2</v>
      </c>
      <c r="Y11" s="16">
        <v>2.3880597014925401E-2</v>
      </c>
      <c r="Z11" s="16"/>
      <c r="AA11" s="16">
        <v>1.01311084624553E-2</v>
      </c>
      <c r="AB11" s="16">
        <v>3.4521158129175902E-2</v>
      </c>
      <c r="AC11" s="16"/>
      <c r="AD11" s="16">
        <v>3.8297872340425497E-2</v>
      </c>
      <c r="AE11" s="16">
        <v>2.25388601036269E-2</v>
      </c>
      <c r="AF11" s="16"/>
      <c r="AG11" s="16">
        <v>3.5177865612648199E-2</v>
      </c>
      <c r="AH11" s="16">
        <v>1.8978102189781E-2</v>
      </c>
      <c r="AI11" s="16"/>
      <c r="AJ11" s="16">
        <v>1.80106426524765E-2</v>
      </c>
      <c r="AK11" s="16">
        <v>3.4311991510435097E-2</v>
      </c>
      <c r="AL11" s="16"/>
      <c r="AM11" s="16">
        <v>9.0342679127725894E-2</v>
      </c>
      <c r="AN11" s="16">
        <v>4.8722044728434499E-2</v>
      </c>
      <c r="AO11" s="16">
        <v>1.52855993563958E-2</v>
      </c>
      <c r="AP11" s="16">
        <v>1.00418410041841E-2</v>
      </c>
      <c r="AQ11" s="16"/>
      <c r="AR11" s="16">
        <v>1.25786163522013E-2</v>
      </c>
      <c r="AS11" s="16">
        <v>3.28804347826087E-2</v>
      </c>
      <c r="AT11" s="16"/>
      <c r="AU11" s="16">
        <v>4.3156596794081403E-2</v>
      </c>
      <c r="AV11" s="16">
        <v>2.3772146221125799E-2</v>
      </c>
      <c r="AW11" s="16"/>
      <c r="AX11" s="16">
        <v>2.7090694935217902E-2</v>
      </c>
      <c r="AY11" s="16">
        <v>2.6690793938023101E-2</v>
      </c>
      <c r="AZ11" s="16"/>
      <c r="BA11" s="16">
        <v>3.5911602209944701E-2</v>
      </c>
      <c r="BB11" s="16">
        <v>2.6079869600651999E-2</v>
      </c>
      <c r="BC11" s="16"/>
      <c r="BD11" s="16">
        <v>2.3036649214659699E-2</v>
      </c>
      <c r="BE11" s="16">
        <v>2.7578215527230599E-2</v>
      </c>
      <c r="BF11" s="16"/>
      <c r="BG11" s="16">
        <v>2.7027027027027001E-2</v>
      </c>
      <c r="BH11" s="16">
        <v>2.6739043023723399E-2</v>
      </c>
      <c r="BI11" s="16"/>
      <c r="BJ11" s="16">
        <v>2.7243589743589699E-2</v>
      </c>
      <c r="BK11" s="16">
        <v>2.6689625484287601E-2</v>
      </c>
      <c r="BL11" s="16"/>
      <c r="BM11" s="16">
        <v>1.7721518987341801E-2</v>
      </c>
      <c r="BN11" s="16">
        <v>2.7487179487179499E-2</v>
      </c>
      <c r="BO11" s="16"/>
      <c r="BP11" s="16">
        <v>6.6225165562913899E-3</v>
      </c>
      <c r="BQ11" s="16">
        <v>2.9361337333904801E-2</v>
      </c>
    </row>
    <row r="12" spans="2:69" x14ac:dyDescent="0.25">
      <c r="B12" s="17" t="s">
        <v>211</v>
      </c>
      <c r="C12" s="16">
        <v>1.0056925996204899E-2</v>
      </c>
      <c r="D12" s="16">
        <v>7.4404761904761901E-3</v>
      </c>
      <c r="E12" s="16">
        <v>2.7662517289073298E-3</v>
      </c>
      <c r="F12" s="16">
        <v>0</v>
      </c>
      <c r="G12" s="16">
        <v>4.3604651162790697E-3</v>
      </c>
      <c r="H12" s="16">
        <v>2.80728376327769E-2</v>
      </c>
      <c r="I12" s="16">
        <v>5.0441361916771796E-3</v>
      </c>
      <c r="J12" s="16">
        <v>0</v>
      </c>
      <c r="K12" s="16">
        <v>1.6806722689075598E-2</v>
      </c>
      <c r="L12" s="16">
        <v>0</v>
      </c>
      <c r="M12" s="16"/>
      <c r="N12" s="16">
        <v>2.7710843373493999E-2</v>
      </c>
      <c r="O12" s="16">
        <v>6.3492063492063501E-3</v>
      </c>
      <c r="P12" s="16">
        <v>7.4766355140186902E-3</v>
      </c>
      <c r="Q12" s="16">
        <v>6.5693430656934299E-3</v>
      </c>
      <c r="R12" s="16"/>
      <c r="S12" s="16">
        <v>2.2813688212927799E-2</v>
      </c>
      <c r="T12" s="16">
        <v>7.1770334928229701E-3</v>
      </c>
      <c r="U12" s="16">
        <v>4.3103448275862103E-3</v>
      </c>
      <c r="V12" s="16">
        <v>1.28331688055281E-2</v>
      </c>
      <c r="W12" s="16">
        <v>8.6393088552915807E-3</v>
      </c>
      <c r="X12" s="16">
        <v>4.8543689320388302E-3</v>
      </c>
      <c r="Y12" s="16">
        <v>1.1940298507462701E-2</v>
      </c>
      <c r="Z12" s="16"/>
      <c r="AA12" s="16">
        <v>3.5756853396901101E-3</v>
      </c>
      <c r="AB12" s="16">
        <v>1.30846325167038E-2</v>
      </c>
      <c r="AC12" s="16"/>
      <c r="AD12" s="16">
        <v>1.56028368794326E-2</v>
      </c>
      <c r="AE12" s="16">
        <v>8.0310880829015507E-3</v>
      </c>
      <c r="AF12" s="16"/>
      <c r="AG12" s="16">
        <v>1.38339920948617E-2</v>
      </c>
      <c r="AH12" s="16">
        <v>6.5693430656934299E-3</v>
      </c>
      <c r="AI12" s="16"/>
      <c r="AJ12" s="16">
        <v>8.5959885386819503E-3</v>
      </c>
      <c r="AK12" s="16">
        <v>1.13194198797312E-2</v>
      </c>
      <c r="AL12" s="16"/>
      <c r="AM12" s="16">
        <v>5.2959501557632398E-2</v>
      </c>
      <c r="AN12" s="16">
        <v>1.51757188498403E-2</v>
      </c>
      <c r="AO12" s="16">
        <v>6.03378921962993E-3</v>
      </c>
      <c r="AP12" s="16">
        <v>8.3682008368200799E-4</v>
      </c>
      <c r="AQ12" s="16"/>
      <c r="AR12" s="16">
        <v>6.9182389937106903E-3</v>
      </c>
      <c r="AS12" s="16">
        <v>1.1413043478260901E-2</v>
      </c>
      <c r="AT12" s="16"/>
      <c r="AU12" s="16">
        <v>9.8643649815043193E-3</v>
      </c>
      <c r="AV12" s="16">
        <v>1.0091948867459099E-2</v>
      </c>
      <c r="AW12" s="16"/>
      <c r="AX12" s="16">
        <v>7.0671378091872799E-3</v>
      </c>
      <c r="AY12" s="16">
        <v>1.0631078941415999E-2</v>
      </c>
      <c r="AZ12" s="16"/>
      <c r="BA12" s="16">
        <v>1.1049723756906099E-2</v>
      </c>
      <c r="BB12" s="16">
        <v>9.9837000814995899E-3</v>
      </c>
      <c r="BC12" s="16"/>
      <c r="BD12" s="16">
        <v>4.1884816753926697E-3</v>
      </c>
      <c r="BE12" s="16">
        <v>1.1355735805330201E-2</v>
      </c>
      <c r="BF12" s="16"/>
      <c r="BG12" s="16">
        <v>3.3783783783783799E-3</v>
      </c>
      <c r="BH12" s="16">
        <v>1.0454362685967E-2</v>
      </c>
      <c r="BI12" s="16"/>
      <c r="BJ12" s="16">
        <v>6.41025641025641E-3</v>
      </c>
      <c r="BK12" s="16">
        <v>1.0546706844597501E-2</v>
      </c>
      <c r="BL12" s="16"/>
      <c r="BM12" s="16">
        <v>1.0126582278481001E-2</v>
      </c>
      <c r="BN12" s="16">
        <v>1.00512820512821E-2</v>
      </c>
      <c r="BO12" s="16"/>
      <c r="BP12" s="16">
        <v>6.6225165562913899E-3</v>
      </c>
      <c r="BQ12" s="16">
        <v>1.05015002143163E-2</v>
      </c>
    </row>
    <row r="13" spans="2:69" x14ac:dyDescent="0.25">
      <c r="B13" s="17" t="s">
        <v>68</v>
      </c>
      <c r="C13" s="16">
        <v>3.2258064516129002E-3</v>
      </c>
      <c r="D13" s="16">
        <v>1.48809523809524E-3</v>
      </c>
      <c r="E13" s="16">
        <v>0</v>
      </c>
      <c r="F13" s="16">
        <v>1.54798761609907E-3</v>
      </c>
      <c r="G13" s="16">
        <v>4.3604651162790697E-3</v>
      </c>
      <c r="H13" s="16">
        <v>6.8285280728376304E-3</v>
      </c>
      <c r="I13" s="16">
        <v>2.5220680958385898E-3</v>
      </c>
      <c r="J13" s="16">
        <v>0</v>
      </c>
      <c r="K13" s="16">
        <v>8.4033613445378096E-3</v>
      </c>
      <c r="L13" s="16">
        <v>0</v>
      </c>
      <c r="M13" s="16"/>
      <c r="N13" s="16">
        <v>8.4337349397590397E-3</v>
      </c>
      <c r="O13" s="16">
        <v>3.1746031746031698E-3</v>
      </c>
      <c r="P13" s="16">
        <v>0</v>
      </c>
      <c r="Q13" s="16">
        <v>2.9197080291970801E-3</v>
      </c>
      <c r="R13" s="16"/>
      <c r="S13" s="16">
        <v>7.6045627376425898E-3</v>
      </c>
      <c r="T13" s="16">
        <v>2.3923444976076602E-3</v>
      </c>
      <c r="U13" s="16">
        <v>0</v>
      </c>
      <c r="V13" s="16">
        <v>2.96150049358342E-3</v>
      </c>
      <c r="W13" s="16">
        <v>2.15982721382289E-3</v>
      </c>
      <c r="X13" s="16">
        <v>2.9126213592233002E-3</v>
      </c>
      <c r="Y13" s="16">
        <v>2.9850746268656699E-3</v>
      </c>
      <c r="Z13" s="16"/>
      <c r="AA13" s="16">
        <v>1.19189511323004E-3</v>
      </c>
      <c r="AB13" s="16">
        <v>4.1759465478841901E-3</v>
      </c>
      <c r="AC13" s="16"/>
      <c r="AD13" s="16">
        <v>5.6737588652482299E-3</v>
      </c>
      <c r="AE13" s="16">
        <v>2.3316062176165801E-3</v>
      </c>
      <c r="AF13" s="16"/>
      <c r="AG13" s="16">
        <v>3.5573122529644302E-3</v>
      </c>
      <c r="AH13" s="16">
        <v>2.9197080291970801E-3</v>
      </c>
      <c r="AI13" s="16"/>
      <c r="AJ13" s="16">
        <v>2.04666393778142E-3</v>
      </c>
      <c r="AK13" s="16">
        <v>4.2447824548991903E-3</v>
      </c>
      <c r="AL13" s="16"/>
      <c r="AM13" s="16">
        <v>2.1806853582554499E-2</v>
      </c>
      <c r="AN13" s="16">
        <v>2.3961661341852999E-3</v>
      </c>
      <c r="AO13" s="16">
        <v>1.6090104585679799E-3</v>
      </c>
      <c r="AP13" s="16">
        <v>2.5104602510460298E-3</v>
      </c>
      <c r="AQ13" s="16"/>
      <c r="AR13" s="16">
        <v>1.2578616352201301E-3</v>
      </c>
      <c r="AS13" s="16">
        <v>4.0760869565217399E-3</v>
      </c>
      <c r="AT13" s="16"/>
      <c r="AU13" s="16">
        <v>3.6991368680641202E-3</v>
      </c>
      <c r="AV13" s="16">
        <v>3.13971742543171E-3</v>
      </c>
      <c r="AW13" s="16"/>
      <c r="AX13" s="16">
        <v>0</v>
      </c>
      <c r="AY13" s="16">
        <v>3.84528387242705E-3</v>
      </c>
      <c r="AZ13" s="16"/>
      <c r="BA13" s="16">
        <v>5.5248618784530402E-3</v>
      </c>
      <c r="BB13" s="16">
        <v>3.05623471882641E-3</v>
      </c>
      <c r="BC13" s="16"/>
      <c r="BD13" s="16">
        <v>2.0942408376963401E-3</v>
      </c>
      <c r="BE13" s="16">
        <v>3.4762456546929298E-3</v>
      </c>
      <c r="BF13" s="16"/>
      <c r="BG13" s="16">
        <v>3.3783783783783799E-3</v>
      </c>
      <c r="BH13" s="16">
        <v>3.2167269802975502E-3</v>
      </c>
      <c r="BI13" s="16"/>
      <c r="BJ13" s="16">
        <v>1.6025641025640999E-3</v>
      </c>
      <c r="BK13" s="16">
        <v>3.4438226431338799E-3</v>
      </c>
      <c r="BL13" s="16"/>
      <c r="BM13" s="16">
        <v>2.5316455696202502E-3</v>
      </c>
      <c r="BN13" s="16">
        <v>3.2820512820512801E-3</v>
      </c>
      <c r="BO13" s="16"/>
      <c r="BP13" s="16">
        <v>0</v>
      </c>
      <c r="BQ13" s="16">
        <v>3.6433776253750501E-3</v>
      </c>
    </row>
    <row r="14" spans="2:69" x14ac:dyDescent="0.25">
      <c r="B14" s="17" t="s">
        <v>212</v>
      </c>
      <c r="C14" s="19">
        <v>0.86736242884250503</v>
      </c>
      <c r="D14" s="19">
        <v>0.91220238095238104</v>
      </c>
      <c r="E14" s="19">
        <v>0.88796680497925295</v>
      </c>
      <c r="F14" s="19">
        <v>0.93653250773993801</v>
      </c>
      <c r="G14" s="19">
        <v>0.89680232558139505</v>
      </c>
      <c r="H14" s="19">
        <v>0.74962063732928697</v>
      </c>
      <c r="I14" s="19">
        <v>0.91046658259772995</v>
      </c>
      <c r="J14" s="19">
        <v>0.90404040404040398</v>
      </c>
      <c r="K14" s="19">
        <v>0.86554621848739499</v>
      </c>
      <c r="L14" s="19">
        <v>0.90265486725663702</v>
      </c>
      <c r="M14" s="19"/>
      <c r="N14" s="19">
        <v>0.74216867469879499</v>
      </c>
      <c r="O14" s="19">
        <v>0.86825396825396794</v>
      </c>
      <c r="P14" s="19">
        <v>0.87102803738317802</v>
      </c>
      <c r="Q14" s="19">
        <v>0.90364963503649598</v>
      </c>
      <c r="R14" s="19"/>
      <c r="S14" s="19">
        <v>0.78136882129277596</v>
      </c>
      <c r="T14" s="19">
        <v>0.85645933014354103</v>
      </c>
      <c r="U14" s="19">
        <v>0.84913793103448298</v>
      </c>
      <c r="V14" s="19">
        <v>0.83218163869693995</v>
      </c>
      <c r="W14" s="19">
        <v>0.89200863930885499</v>
      </c>
      <c r="X14" s="19">
        <v>0.91456310679611597</v>
      </c>
      <c r="Y14" s="19">
        <v>0.91194029850746305</v>
      </c>
      <c r="Z14" s="19"/>
      <c r="AA14" s="19">
        <v>0.91716328963051197</v>
      </c>
      <c r="AB14" s="19">
        <v>0.84409799554565701</v>
      </c>
      <c r="AC14" s="19"/>
      <c r="AD14" s="19">
        <v>0.82907801418439697</v>
      </c>
      <c r="AE14" s="19">
        <v>0.88134715025906696</v>
      </c>
      <c r="AF14" s="19"/>
      <c r="AG14" s="19">
        <v>0.82806324110671903</v>
      </c>
      <c r="AH14" s="19">
        <v>0.90364963503649598</v>
      </c>
      <c r="AI14" s="19"/>
      <c r="AJ14" s="19">
        <v>0.90421612771183002</v>
      </c>
      <c r="AK14" s="19">
        <v>0.83551467987265604</v>
      </c>
      <c r="AL14" s="19"/>
      <c r="AM14" s="19">
        <v>0.61993769470405002</v>
      </c>
      <c r="AN14" s="19">
        <v>0.80670926517571895</v>
      </c>
      <c r="AO14" s="19">
        <v>0.89702333065164896</v>
      </c>
      <c r="AP14" s="19">
        <v>0.93723849372384904</v>
      </c>
      <c r="AQ14" s="19"/>
      <c r="AR14" s="19">
        <v>0.89496855345911897</v>
      </c>
      <c r="AS14" s="19">
        <v>0.85543478260869599</v>
      </c>
      <c r="AT14" s="19"/>
      <c r="AU14" s="19">
        <v>0.85696670776818795</v>
      </c>
      <c r="AV14" s="19">
        <v>0.869253195783808</v>
      </c>
      <c r="AW14" s="19"/>
      <c r="AX14" s="19">
        <v>0.89163722025912795</v>
      </c>
      <c r="AY14" s="19">
        <v>0.86270074643745798</v>
      </c>
      <c r="AZ14" s="19"/>
      <c r="BA14" s="19">
        <v>0.84530386740331498</v>
      </c>
      <c r="BB14" s="19">
        <v>0.86898940505297495</v>
      </c>
      <c r="BC14" s="19"/>
      <c r="BD14" s="19">
        <v>0.87643979057591603</v>
      </c>
      <c r="BE14" s="19">
        <v>0.86535341830822698</v>
      </c>
      <c r="BF14" s="19"/>
      <c r="BG14" s="19">
        <v>0.891891891891892</v>
      </c>
      <c r="BH14" s="19">
        <v>0.86590269400884601</v>
      </c>
      <c r="BI14" s="19"/>
      <c r="BJ14" s="19">
        <v>0.90064102564102599</v>
      </c>
      <c r="BK14" s="19">
        <v>0.86289281102023196</v>
      </c>
      <c r="BL14" s="19"/>
      <c r="BM14" s="19">
        <v>0.88101265822784802</v>
      </c>
      <c r="BN14" s="19">
        <v>0.86625641025640998</v>
      </c>
      <c r="BO14" s="19"/>
      <c r="BP14" s="19">
        <v>0.90231788079470199</v>
      </c>
      <c r="BQ14" s="19">
        <v>0.86283754822117498</v>
      </c>
    </row>
    <row r="15" spans="2:69" x14ac:dyDescent="0.25">
      <c r="B15" s="17" t="s">
        <v>213</v>
      </c>
      <c r="C15" s="19">
        <v>3.6812144212523698E-2</v>
      </c>
      <c r="D15" s="19">
        <v>2.82738095238095E-2</v>
      </c>
      <c r="E15" s="19">
        <v>1.7980636237897599E-2</v>
      </c>
      <c r="F15" s="19">
        <v>9.2879256965944304E-3</v>
      </c>
      <c r="G15" s="19">
        <v>1.74418604651163E-2</v>
      </c>
      <c r="H15" s="19">
        <v>8.2701062215478002E-2</v>
      </c>
      <c r="I15" s="19">
        <v>2.77427490542245E-2</v>
      </c>
      <c r="J15" s="19">
        <v>3.5353535353535401E-2</v>
      </c>
      <c r="K15" s="19">
        <v>2.5210084033613401E-2</v>
      </c>
      <c r="L15" s="19">
        <v>2.6548672566371698E-2</v>
      </c>
      <c r="M15" s="19"/>
      <c r="N15" s="19">
        <v>8.7951807228915699E-2</v>
      </c>
      <c r="O15" s="19">
        <v>3.1746031746031703E-2</v>
      </c>
      <c r="P15" s="19">
        <v>2.8971962616822399E-2</v>
      </c>
      <c r="Q15" s="19">
        <v>2.5547445255474501E-2</v>
      </c>
      <c r="R15" s="19"/>
      <c r="S15" s="19">
        <v>7.2243346007604597E-2</v>
      </c>
      <c r="T15" s="19">
        <v>3.3492822966507199E-2</v>
      </c>
      <c r="U15" s="19">
        <v>3.0172413793103401E-2</v>
      </c>
      <c r="V15" s="19">
        <v>3.8499506416584402E-2</v>
      </c>
      <c r="W15" s="19">
        <v>2.8077753779697599E-2</v>
      </c>
      <c r="X15" s="19">
        <v>2.3300970873786402E-2</v>
      </c>
      <c r="Y15" s="19">
        <v>3.5820895522388103E-2</v>
      </c>
      <c r="Z15" s="19"/>
      <c r="AA15" s="19">
        <v>1.3706793802145401E-2</v>
      </c>
      <c r="AB15" s="19">
        <v>4.7605790645879699E-2</v>
      </c>
      <c r="AC15" s="19"/>
      <c r="AD15" s="19">
        <v>5.3900709219858199E-2</v>
      </c>
      <c r="AE15" s="19">
        <v>3.0569948186528501E-2</v>
      </c>
      <c r="AF15" s="19"/>
      <c r="AG15" s="19">
        <v>4.9011857707509897E-2</v>
      </c>
      <c r="AH15" s="19">
        <v>2.5547445255474501E-2</v>
      </c>
      <c r="AI15" s="19"/>
      <c r="AJ15" s="19">
        <v>2.66066311911584E-2</v>
      </c>
      <c r="AK15" s="19">
        <v>4.5631411390166299E-2</v>
      </c>
      <c r="AL15" s="19"/>
      <c r="AM15" s="19">
        <v>0.14330218068535799</v>
      </c>
      <c r="AN15" s="19">
        <v>6.3897763578274799E-2</v>
      </c>
      <c r="AO15" s="19">
        <v>2.1319388576025701E-2</v>
      </c>
      <c r="AP15" s="19">
        <v>1.0878661087866099E-2</v>
      </c>
      <c r="AQ15" s="19"/>
      <c r="AR15" s="19">
        <v>1.9496855345912001E-2</v>
      </c>
      <c r="AS15" s="19">
        <v>4.4293478260869601E-2</v>
      </c>
      <c r="AT15" s="19"/>
      <c r="AU15" s="19">
        <v>5.3020961775585698E-2</v>
      </c>
      <c r="AV15" s="19">
        <v>3.38640950885849E-2</v>
      </c>
      <c r="AW15" s="19"/>
      <c r="AX15" s="19">
        <v>3.4157832744405203E-2</v>
      </c>
      <c r="AY15" s="19">
        <v>3.7321872879439E-2</v>
      </c>
      <c r="AZ15" s="19"/>
      <c r="BA15" s="19">
        <v>4.6961325966850799E-2</v>
      </c>
      <c r="BB15" s="19">
        <v>3.6063569682151603E-2</v>
      </c>
      <c r="BC15" s="19"/>
      <c r="BD15" s="19">
        <v>2.72251308900524E-2</v>
      </c>
      <c r="BE15" s="19">
        <v>3.89339513325608E-2</v>
      </c>
      <c r="BF15" s="19"/>
      <c r="BG15" s="19">
        <v>3.04054054054054E-2</v>
      </c>
      <c r="BH15" s="19">
        <v>3.7193405709690402E-2</v>
      </c>
      <c r="BI15" s="19"/>
      <c r="BJ15" s="19">
        <v>3.3653846153846201E-2</v>
      </c>
      <c r="BK15" s="19">
        <v>3.7236332328885097E-2</v>
      </c>
      <c r="BL15" s="19"/>
      <c r="BM15" s="19">
        <v>2.7848101265822801E-2</v>
      </c>
      <c r="BN15" s="19">
        <v>3.75384615384615E-2</v>
      </c>
      <c r="BO15" s="19"/>
      <c r="BP15" s="19">
        <v>1.3245033112582801E-2</v>
      </c>
      <c r="BQ15" s="19">
        <v>3.9862837548221203E-2</v>
      </c>
    </row>
    <row r="16" spans="2:69" x14ac:dyDescent="0.25">
      <c r="B16" s="17" t="s">
        <v>156</v>
      </c>
      <c r="C16" s="20">
        <v>0.83055028462998104</v>
      </c>
      <c r="D16" s="20">
        <v>0.88392857142857095</v>
      </c>
      <c r="E16" s="20">
        <v>0.86998616874135504</v>
      </c>
      <c r="F16" s="20">
        <v>0.92724458204334403</v>
      </c>
      <c r="G16" s="20">
        <v>0.87936046511627897</v>
      </c>
      <c r="H16" s="20">
        <v>0.66691957511380895</v>
      </c>
      <c r="I16" s="20">
        <v>0.88272383354350603</v>
      </c>
      <c r="J16" s="20">
        <v>0.86868686868686895</v>
      </c>
      <c r="K16" s="20">
        <v>0.84033613445378197</v>
      </c>
      <c r="L16" s="20">
        <v>0.87610619469026496</v>
      </c>
      <c r="M16" s="20"/>
      <c r="N16" s="20">
        <v>0.65421686746987895</v>
      </c>
      <c r="O16" s="20">
        <v>0.83650793650793698</v>
      </c>
      <c r="P16" s="20">
        <v>0.84205607476635502</v>
      </c>
      <c r="Q16" s="20">
        <v>0.87810218978102195</v>
      </c>
      <c r="R16" s="20"/>
      <c r="S16" s="20">
        <v>0.709125475285171</v>
      </c>
      <c r="T16" s="20">
        <v>0.82296650717703301</v>
      </c>
      <c r="U16" s="20">
        <v>0.818965517241379</v>
      </c>
      <c r="V16" s="20">
        <v>0.793682132280355</v>
      </c>
      <c r="W16" s="20">
        <v>0.86393088552915798</v>
      </c>
      <c r="X16" s="20">
        <v>0.89126213592232995</v>
      </c>
      <c r="Y16" s="20">
        <v>0.87611940298507496</v>
      </c>
      <c r="Z16" s="20"/>
      <c r="AA16" s="20">
        <v>0.90345649582836696</v>
      </c>
      <c r="AB16" s="20">
        <v>0.79649220489977701</v>
      </c>
      <c r="AC16" s="20"/>
      <c r="AD16" s="20">
        <v>0.77517730496453896</v>
      </c>
      <c r="AE16" s="20">
        <v>0.85077720207253904</v>
      </c>
      <c r="AF16" s="20"/>
      <c r="AG16" s="20">
        <v>0.77905138339920899</v>
      </c>
      <c r="AH16" s="20">
        <v>0.87810218978102195</v>
      </c>
      <c r="AI16" s="20"/>
      <c r="AJ16" s="20">
        <v>0.877609496520671</v>
      </c>
      <c r="AK16" s="20">
        <v>0.78988326848249002</v>
      </c>
      <c r="AL16" s="20"/>
      <c r="AM16" s="20">
        <v>0.47663551401869197</v>
      </c>
      <c r="AN16" s="20">
        <v>0.74281150159744402</v>
      </c>
      <c r="AO16" s="20">
        <v>0.87570394207562396</v>
      </c>
      <c r="AP16" s="20">
        <v>0.92635983263598298</v>
      </c>
      <c r="AQ16" s="20"/>
      <c r="AR16" s="20">
        <v>0.87547169811320702</v>
      </c>
      <c r="AS16" s="20">
        <v>0.81114130434782605</v>
      </c>
      <c r="AT16" s="20"/>
      <c r="AU16" s="20">
        <v>0.80394574599260205</v>
      </c>
      <c r="AV16" s="20">
        <v>0.83538910069522299</v>
      </c>
      <c r="AW16" s="20"/>
      <c r="AX16" s="20">
        <v>0.85747938751472297</v>
      </c>
      <c r="AY16" s="20">
        <v>0.82537887355801898</v>
      </c>
      <c r="AZ16" s="20"/>
      <c r="BA16" s="20">
        <v>0.79834254143646399</v>
      </c>
      <c r="BB16" s="20">
        <v>0.83292583537082299</v>
      </c>
      <c r="BC16" s="20"/>
      <c r="BD16" s="20">
        <v>0.84921465968586396</v>
      </c>
      <c r="BE16" s="20">
        <v>0.82641946697566604</v>
      </c>
      <c r="BF16" s="20"/>
      <c r="BG16" s="20">
        <v>0.86148648648648696</v>
      </c>
      <c r="BH16" s="20">
        <v>0.82870928829915602</v>
      </c>
      <c r="BI16" s="20"/>
      <c r="BJ16" s="20">
        <v>0.86698717948717896</v>
      </c>
      <c r="BK16" s="20">
        <v>0.82565647869134695</v>
      </c>
      <c r="BL16" s="20"/>
      <c r="BM16" s="20">
        <v>0.85316455696202498</v>
      </c>
      <c r="BN16" s="20">
        <v>0.82871794871794902</v>
      </c>
      <c r="BO16" s="20"/>
      <c r="BP16" s="20">
        <v>0.88907284768211903</v>
      </c>
      <c r="BQ16" s="20">
        <v>0.82297471067295302</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221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207</v>
      </c>
      <c r="C8" s="16">
        <v>0.66907020872865297</v>
      </c>
      <c r="D8" s="16">
        <v>0.56547619047619002</v>
      </c>
      <c r="E8" s="16">
        <v>0.64730290456431505</v>
      </c>
      <c r="F8" s="16">
        <v>0.78328173374612997</v>
      </c>
      <c r="G8" s="16">
        <v>0.58866279069767402</v>
      </c>
      <c r="H8" s="16">
        <v>0.76100151745068301</v>
      </c>
      <c r="I8" s="16">
        <v>0.60655737704918</v>
      </c>
      <c r="J8" s="16">
        <v>0.63131313131313105</v>
      </c>
      <c r="K8" s="16">
        <v>0.56302521008403394</v>
      </c>
      <c r="L8" s="16">
        <v>0.80530973451327403</v>
      </c>
      <c r="M8" s="16"/>
      <c r="N8" s="16">
        <v>0.74337349397590402</v>
      </c>
      <c r="O8" s="16">
        <v>0.69047619047619002</v>
      </c>
      <c r="P8" s="16">
        <v>0.64766355140186904</v>
      </c>
      <c r="Q8" s="16">
        <v>0.65</v>
      </c>
      <c r="R8" s="16"/>
      <c r="S8" s="16">
        <v>0.70532319391635001</v>
      </c>
      <c r="T8" s="16">
        <v>0.62200956937799001</v>
      </c>
      <c r="U8" s="16">
        <v>0.64870689655172398</v>
      </c>
      <c r="V8" s="16">
        <v>0.67423494570582398</v>
      </c>
      <c r="W8" s="16">
        <v>0.63066954643628503</v>
      </c>
      <c r="X8" s="16">
        <v>0.68349514563106795</v>
      </c>
      <c r="Y8" s="16">
        <v>0.70895522388059695</v>
      </c>
      <c r="Z8" s="16"/>
      <c r="AA8" s="16">
        <v>0.64719904648390902</v>
      </c>
      <c r="AB8" s="16">
        <v>0.67928730512249402</v>
      </c>
      <c r="AC8" s="16"/>
      <c r="AD8" s="16">
        <v>0.69361702127659597</v>
      </c>
      <c r="AE8" s="16">
        <v>0.66010362694300495</v>
      </c>
      <c r="AF8" s="16"/>
      <c r="AG8" s="16">
        <v>0.689723320158103</v>
      </c>
      <c r="AH8" s="16">
        <v>0.65</v>
      </c>
      <c r="AI8" s="16"/>
      <c r="AJ8" s="16">
        <v>0.71428571428571397</v>
      </c>
      <c r="AK8" s="16">
        <v>0.62999646268128795</v>
      </c>
      <c r="AL8" s="16"/>
      <c r="AM8" s="16">
        <v>0.548286604361371</v>
      </c>
      <c r="AN8" s="16">
        <v>0.63817891373801905</v>
      </c>
      <c r="AO8" s="16">
        <v>0.67256637168141598</v>
      </c>
      <c r="AP8" s="16">
        <v>0.72887029288702898</v>
      </c>
      <c r="AQ8" s="16"/>
      <c r="AR8" s="16">
        <v>0.65283018867924503</v>
      </c>
      <c r="AS8" s="16">
        <v>0.676086956521739</v>
      </c>
      <c r="AT8" s="16"/>
      <c r="AU8" s="16">
        <v>0.674475955610358</v>
      </c>
      <c r="AV8" s="16">
        <v>0.66808701502579004</v>
      </c>
      <c r="AW8" s="16"/>
      <c r="AX8" s="16">
        <v>0.64193168433451098</v>
      </c>
      <c r="AY8" s="16">
        <v>0.67428183668853203</v>
      </c>
      <c r="AZ8" s="16"/>
      <c r="BA8" s="16">
        <v>0.57182320441988999</v>
      </c>
      <c r="BB8" s="16">
        <v>0.67624286878565598</v>
      </c>
      <c r="BC8" s="16"/>
      <c r="BD8" s="16">
        <v>0.62303664921465995</v>
      </c>
      <c r="BE8" s="16">
        <v>0.67925840092699896</v>
      </c>
      <c r="BF8" s="16"/>
      <c r="BG8" s="16">
        <v>0.63175675675675702</v>
      </c>
      <c r="BH8" s="16">
        <v>0.67129071170084398</v>
      </c>
      <c r="BI8" s="16"/>
      <c r="BJ8" s="16">
        <v>0.58173076923076905</v>
      </c>
      <c r="BK8" s="16">
        <v>0.68080068876452904</v>
      </c>
      <c r="BL8" s="16"/>
      <c r="BM8" s="16">
        <v>0.62531645569620298</v>
      </c>
      <c r="BN8" s="16">
        <v>0.67261538461538495</v>
      </c>
      <c r="BO8" s="16"/>
      <c r="BP8" s="16">
        <v>0.64735099337748303</v>
      </c>
      <c r="BQ8" s="16">
        <v>0.67188169738534098</v>
      </c>
    </row>
    <row r="9" spans="2:69" x14ac:dyDescent="0.25">
      <c r="B9" s="17" t="s">
        <v>208</v>
      </c>
      <c r="C9" s="16">
        <v>0.25597722960151797</v>
      </c>
      <c r="D9" s="16">
        <v>0.35267857142857101</v>
      </c>
      <c r="E9" s="16">
        <v>0.25172890733056702</v>
      </c>
      <c r="F9" s="16">
        <v>0.18111455108359101</v>
      </c>
      <c r="G9" s="16">
        <v>0.32122093023255799</v>
      </c>
      <c r="H9" s="16">
        <v>0.17981790591805799</v>
      </c>
      <c r="I9" s="16">
        <v>0.305170239596469</v>
      </c>
      <c r="J9" s="16">
        <v>0.30808080808080801</v>
      </c>
      <c r="K9" s="16">
        <v>0.27731092436974802</v>
      </c>
      <c r="L9" s="16">
        <v>0.16814159292035399</v>
      </c>
      <c r="M9" s="16"/>
      <c r="N9" s="16">
        <v>0.208433734939759</v>
      </c>
      <c r="O9" s="16">
        <v>0.21587301587301599</v>
      </c>
      <c r="P9" s="16">
        <v>0.26261682242990703</v>
      </c>
      <c r="Q9" s="16">
        <v>0.277007299270073</v>
      </c>
      <c r="R9" s="16"/>
      <c r="S9" s="16">
        <v>0.222433460076046</v>
      </c>
      <c r="T9" s="16">
        <v>0.294258373205742</v>
      </c>
      <c r="U9" s="16">
        <v>0.256465517241379</v>
      </c>
      <c r="V9" s="16">
        <v>0.24086870681145101</v>
      </c>
      <c r="W9" s="16">
        <v>0.28833693304535601</v>
      </c>
      <c r="X9" s="16">
        <v>0.25339805825242701</v>
      </c>
      <c r="Y9" s="16">
        <v>0.23731343283582099</v>
      </c>
      <c r="Z9" s="16"/>
      <c r="AA9" s="16">
        <v>0.262216924910608</v>
      </c>
      <c r="AB9" s="16">
        <v>0.25306236080178202</v>
      </c>
      <c r="AC9" s="16"/>
      <c r="AD9" s="16">
        <v>0.231914893617021</v>
      </c>
      <c r="AE9" s="16">
        <v>0.26476683937823797</v>
      </c>
      <c r="AF9" s="16"/>
      <c r="AG9" s="16">
        <v>0.233201581027668</v>
      </c>
      <c r="AH9" s="16">
        <v>0.277007299270073</v>
      </c>
      <c r="AI9" s="16"/>
      <c r="AJ9" s="16">
        <v>0.22840769545640599</v>
      </c>
      <c r="AK9" s="16">
        <v>0.27980191015210498</v>
      </c>
      <c r="AL9" s="16"/>
      <c r="AM9" s="16">
        <v>0.33333333333333298</v>
      </c>
      <c r="AN9" s="16">
        <v>0.26437699680511201</v>
      </c>
      <c r="AO9" s="16">
        <v>0.255430410297667</v>
      </c>
      <c r="AP9" s="16">
        <v>0.227615062761506</v>
      </c>
      <c r="AQ9" s="16"/>
      <c r="AR9" s="16">
        <v>0.262264150943396</v>
      </c>
      <c r="AS9" s="16">
        <v>0.25326086956521698</v>
      </c>
      <c r="AT9" s="16"/>
      <c r="AU9" s="16">
        <v>0.26140567200986398</v>
      </c>
      <c r="AV9" s="16">
        <v>0.25498990805113297</v>
      </c>
      <c r="AW9" s="16"/>
      <c r="AX9" s="16">
        <v>0.27797408716136601</v>
      </c>
      <c r="AY9" s="16">
        <v>0.251752997059489</v>
      </c>
      <c r="AZ9" s="16"/>
      <c r="BA9" s="16">
        <v>0.312154696132597</v>
      </c>
      <c r="BB9" s="16">
        <v>0.251833740831296</v>
      </c>
      <c r="BC9" s="16"/>
      <c r="BD9" s="16">
        <v>0.29005235602094198</v>
      </c>
      <c r="BE9" s="16">
        <v>0.24843568945538799</v>
      </c>
      <c r="BF9" s="16"/>
      <c r="BG9" s="16">
        <v>0.27702702702702697</v>
      </c>
      <c r="BH9" s="16">
        <v>0.254724567752312</v>
      </c>
      <c r="BI9" s="16"/>
      <c r="BJ9" s="16">
        <v>0.331730769230769</v>
      </c>
      <c r="BK9" s="16">
        <v>0.24580284115368101</v>
      </c>
      <c r="BL9" s="16"/>
      <c r="BM9" s="16">
        <v>0.28607594936708902</v>
      </c>
      <c r="BN9" s="16">
        <v>0.25353846153846199</v>
      </c>
      <c r="BO9" s="16"/>
      <c r="BP9" s="16">
        <v>0.25</v>
      </c>
      <c r="BQ9" s="16">
        <v>0.25675096442348899</v>
      </c>
    </row>
    <row r="10" spans="2:69" ht="30" x14ac:dyDescent="0.25">
      <c r="B10" s="17" t="s">
        <v>209</v>
      </c>
      <c r="C10" s="16">
        <v>5.8064516129032302E-2</v>
      </c>
      <c r="D10" s="16">
        <v>5.5059523809523801E-2</v>
      </c>
      <c r="E10" s="16">
        <v>8.1604426002766295E-2</v>
      </c>
      <c r="F10" s="16">
        <v>3.09597523219814E-2</v>
      </c>
      <c r="G10" s="16">
        <v>7.12209302325581E-2</v>
      </c>
      <c r="H10" s="16">
        <v>4.85584218512898E-2</v>
      </c>
      <c r="I10" s="16">
        <v>7.0617906683480502E-2</v>
      </c>
      <c r="J10" s="16">
        <v>3.03030303030303E-2</v>
      </c>
      <c r="K10" s="16">
        <v>0.10084033613445401</v>
      </c>
      <c r="L10" s="16">
        <v>2.6548672566371698E-2</v>
      </c>
      <c r="M10" s="16"/>
      <c r="N10" s="16">
        <v>3.3734939759036103E-2</v>
      </c>
      <c r="O10" s="16">
        <v>6.5079365079365098E-2</v>
      </c>
      <c r="P10" s="16">
        <v>7.00934579439252E-2</v>
      </c>
      <c r="Q10" s="16">
        <v>5.9124087591240902E-2</v>
      </c>
      <c r="R10" s="16"/>
      <c r="S10" s="16">
        <v>6.2737642585551298E-2</v>
      </c>
      <c r="T10" s="16">
        <v>6.4593301435406703E-2</v>
      </c>
      <c r="U10" s="16">
        <v>6.8965517241379296E-2</v>
      </c>
      <c r="V10" s="16">
        <v>6.2191510365251702E-2</v>
      </c>
      <c r="W10" s="16">
        <v>6.5874730021598299E-2</v>
      </c>
      <c r="X10" s="16">
        <v>4.9514563106796097E-2</v>
      </c>
      <c r="Y10" s="16">
        <v>4.1791044776119397E-2</v>
      </c>
      <c r="Z10" s="16"/>
      <c r="AA10" s="16">
        <v>6.9725864123957093E-2</v>
      </c>
      <c r="AB10" s="16">
        <v>5.2616926503340801E-2</v>
      </c>
      <c r="AC10" s="16"/>
      <c r="AD10" s="16">
        <v>5.5319148936170202E-2</v>
      </c>
      <c r="AE10" s="16">
        <v>5.9067357512953403E-2</v>
      </c>
      <c r="AF10" s="16"/>
      <c r="AG10" s="16">
        <v>5.69169960474308E-2</v>
      </c>
      <c r="AH10" s="16">
        <v>5.9124087591240902E-2</v>
      </c>
      <c r="AI10" s="16"/>
      <c r="AJ10" s="16">
        <v>4.5845272206303703E-2</v>
      </c>
      <c r="AK10" s="16">
        <v>6.8623983020870194E-2</v>
      </c>
      <c r="AL10" s="16"/>
      <c r="AM10" s="16">
        <v>7.1651090342679094E-2</v>
      </c>
      <c r="AN10" s="16">
        <v>7.2683706070287499E-2</v>
      </c>
      <c r="AO10" s="16">
        <v>5.7522123893805302E-2</v>
      </c>
      <c r="AP10" s="16">
        <v>3.8493723849372399E-2</v>
      </c>
      <c r="AQ10" s="16"/>
      <c r="AR10" s="16">
        <v>6.6666666666666693E-2</v>
      </c>
      <c r="AS10" s="16">
        <v>5.4347826086956499E-2</v>
      </c>
      <c r="AT10" s="16"/>
      <c r="AU10" s="16">
        <v>4.6855733662145502E-2</v>
      </c>
      <c r="AV10" s="16">
        <v>6.0103162143978497E-2</v>
      </c>
      <c r="AW10" s="16"/>
      <c r="AX10" s="16">
        <v>6.7137809187279199E-2</v>
      </c>
      <c r="AY10" s="16">
        <v>5.6322099072608003E-2</v>
      </c>
      <c r="AZ10" s="16"/>
      <c r="BA10" s="16">
        <v>9.6685082872928194E-2</v>
      </c>
      <c r="BB10" s="16">
        <v>5.5215973920130397E-2</v>
      </c>
      <c r="BC10" s="16"/>
      <c r="BD10" s="16">
        <v>7.0157068062827205E-2</v>
      </c>
      <c r="BE10" s="16">
        <v>5.5388180764774003E-2</v>
      </c>
      <c r="BF10" s="16"/>
      <c r="BG10" s="16">
        <v>6.7567567567567599E-2</v>
      </c>
      <c r="BH10" s="16">
        <v>5.7498994772818703E-2</v>
      </c>
      <c r="BI10" s="16"/>
      <c r="BJ10" s="16">
        <v>6.5705128205128194E-2</v>
      </c>
      <c r="BK10" s="16">
        <v>5.7038312526904902E-2</v>
      </c>
      <c r="BL10" s="16"/>
      <c r="BM10" s="16">
        <v>7.0886075949367106E-2</v>
      </c>
      <c r="BN10" s="16">
        <v>5.7025641025640998E-2</v>
      </c>
      <c r="BO10" s="16"/>
      <c r="BP10" s="16">
        <v>7.2847682119205295E-2</v>
      </c>
      <c r="BQ10" s="16">
        <v>5.6150878696956702E-2</v>
      </c>
    </row>
    <row r="11" spans="2:69" x14ac:dyDescent="0.25">
      <c r="B11" s="17" t="s">
        <v>210</v>
      </c>
      <c r="C11" s="16">
        <v>1.1195445920303601E-2</v>
      </c>
      <c r="D11" s="16">
        <v>2.0833333333333301E-2</v>
      </c>
      <c r="E11" s="16">
        <v>1.6597510373444001E-2</v>
      </c>
      <c r="F11" s="16">
        <v>4.64396284829721E-3</v>
      </c>
      <c r="G11" s="16">
        <v>8.7209302325581394E-3</v>
      </c>
      <c r="H11" s="16">
        <v>7.5872534142640401E-3</v>
      </c>
      <c r="I11" s="16">
        <v>1.13493064312736E-2</v>
      </c>
      <c r="J11" s="16">
        <v>1.5151515151515201E-2</v>
      </c>
      <c r="K11" s="16">
        <v>1.6806722689075598E-2</v>
      </c>
      <c r="L11" s="16">
        <v>0</v>
      </c>
      <c r="M11" s="16"/>
      <c r="N11" s="16">
        <v>9.6385542168674707E-3</v>
      </c>
      <c r="O11" s="16">
        <v>2.3809523809523801E-2</v>
      </c>
      <c r="P11" s="16">
        <v>1.1214953271028E-2</v>
      </c>
      <c r="Q11" s="16">
        <v>8.7591240875912399E-3</v>
      </c>
      <c r="R11" s="16"/>
      <c r="S11" s="16">
        <v>3.8022813688212902E-3</v>
      </c>
      <c r="T11" s="16">
        <v>1.19617224880383E-2</v>
      </c>
      <c r="U11" s="16">
        <v>2.3706896551724099E-2</v>
      </c>
      <c r="V11" s="16">
        <v>1.77690029615005E-2</v>
      </c>
      <c r="W11" s="16">
        <v>9.7192224622030202E-3</v>
      </c>
      <c r="X11" s="16">
        <v>8.7378640776698997E-3</v>
      </c>
      <c r="Y11" s="16">
        <v>7.4626865671641798E-3</v>
      </c>
      <c r="Z11" s="16"/>
      <c r="AA11" s="16">
        <v>1.4302741358760401E-2</v>
      </c>
      <c r="AB11" s="16">
        <v>9.7438752783964404E-3</v>
      </c>
      <c r="AC11" s="16"/>
      <c r="AD11" s="16">
        <v>1.3475177304964499E-2</v>
      </c>
      <c r="AE11" s="16">
        <v>1.03626943005181E-2</v>
      </c>
      <c r="AF11" s="16"/>
      <c r="AG11" s="16">
        <v>1.38339920948617E-2</v>
      </c>
      <c r="AH11" s="16">
        <v>8.7591240875912399E-3</v>
      </c>
      <c r="AI11" s="16"/>
      <c r="AJ11" s="16">
        <v>8.5959885386819503E-3</v>
      </c>
      <c r="AK11" s="16">
        <v>1.34418111071808E-2</v>
      </c>
      <c r="AL11" s="16"/>
      <c r="AM11" s="16">
        <v>2.4922118380062301E-2</v>
      </c>
      <c r="AN11" s="16">
        <v>1.51757188498403E-2</v>
      </c>
      <c r="AO11" s="16">
        <v>1.08608205953339E-2</v>
      </c>
      <c r="AP11" s="16">
        <v>3.3472803347280298E-3</v>
      </c>
      <c r="AQ11" s="16"/>
      <c r="AR11" s="16">
        <v>1.0062893081761001E-2</v>
      </c>
      <c r="AS11" s="16">
        <v>1.1684782608695699E-2</v>
      </c>
      <c r="AT11" s="16"/>
      <c r="AU11" s="16">
        <v>1.35635018495684E-2</v>
      </c>
      <c r="AV11" s="16">
        <v>1.0764745458623E-2</v>
      </c>
      <c r="AW11" s="16"/>
      <c r="AX11" s="16">
        <v>4.7114252061248498E-3</v>
      </c>
      <c r="AY11" s="16">
        <v>1.24406242931463E-2</v>
      </c>
      <c r="AZ11" s="16"/>
      <c r="BA11" s="16">
        <v>1.1049723756906099E-2</v>
      </c>
      <c r="BB11" s="16">
        <v>1.12061939690302E-2</v>
      </c>
      <c r="BC11" s="16"/>
      <c r="BD11" s="16">
        <v>1.1518324607329799E-2</v>
      </c>
      <c r="BE11" s="16">
        <v>1.1123986095017401E-2</v>
      </c>
      <c r="BF11" s="16"/>
      <c r="BG11" s="16">
        <v>1.0135135135135099E-2</v>
      </c>
      <c r="BH11" s="16">
        <v>1.1258544431041399E-2</v>
      </c>
      <c r="BI11" s="16"/>
      <c r="BJ11" s="16">
        <v>1.2820512820512799E-2</v>
      </c>
      <c r="BK11" s="16">
        <v>1.0977184674989199E-2</v>
      </c>
      <c r="BL11" s="16"/>
      <c r="BM11" s="16">
        <v>5.0632911392405099E-3</v>
      </c>
      <c r="BN11" s="16">
        <v>1.16923076923077E-2</v>
      </c>
      <c r="BO11" s="16"/>
      <c r="BP11" s="16">
        <v>1.9867549668874201E-2</v>
      </c>
      <c r="BQ11" s="16">
        <v>1.0072867552507501E-2</v>
      </c>
    </row>
    <row r="12" spans="2:69" x14ac:dyDescent="0.25">
      <c r="B12" s="17" t="s">
        <v>211</v>
      </c>
      <c r="C12" s="16">
        <v>2.6565464895635699E-3</v>
      </c>
      <c r="D12" s="16">
        <v>2.9761904761904799E-3</v>
      </c>
      <c r="E12" s="16">
        <v>1.3831258644536699E-3</v>
      </c>
      <c r="F12" s="16">
        <v>0</v>
      </c>
      <c r="G12" s="16">
        <v>1.45348837209302E-3</v>
      </c>
      <c r="H12" s="16">
        <v>7.5872534142640399E-4</v>
      </c>
      <c r="I12" s="16">
        <v>5.0441361916771796E-3</v>
      </c>
      <c r="J12" s="16">
        <v>5.0505050505050501E-3</v>
      </c>
      <c r="K12" s="16">
        <v>3.3613445378151301E-2</v>
      </c>
      <c r="L12" s="16">
        <v>0</v>
      </c>
      <c r="M12" s="16"/>
      <c r="N12" s="16">
        <v>2.4096385542168699E-3</v>
      </c>
      <c r="O12" s="16">
        <v>1.5873015873015899E-3</v>
      </c>
      <c r="P12" s="16">
        <v>5.60747663551402E-3</v>
      </c>
      <c r="Q12" s="16">
        <v>1.8248175182481799E-3</v>
      </c>
      <c r="R12" s="16"/>
      <c r="S12" s="16">
        <v>1.9011406844106501E-3</v>
      </c>
      <c r="T12" s="16">
        <v>4.78468899521531E-3</v>
      </c>
      <c r="U12" s="16">
        <v>0</v>
      </c>
      <c r="V12" s="16">
        <v>2.96150049358342E-3</v>
      </c>
      <c r="W12" s="16">
        <v>2.15982721382289E-3</v>
      </c>
      <c r="X12" s="16">
        <v>3.88349514563107E-3</v>
      </c>
      <c r="Y12" s="16">
        <v>2.9850746268656699E-3</v>
      </c>
      <c r="Z12" s="16"/>
      <c r="AA12" s="16">
        <v>2.9797377830750901E-3</v>
      </c>
      <c r="AB12" s="16">
        <v>2.5055679287305098E-3</v>
      </c>
      <c r="AC12" s="16"/>
      <c r="AD12" s="16">
        <v>7.0921985815602798E-4</v>
      </c>
      <c r="AE12" s="16">
        <v>3.36787564766839E-3</v>
      </c>
      <c r="AF12" s="16"/>
      <c r="AG12" s="16">
        <v>3.5573122529644302E-3</v>
      </c>
      <c r="AH12" s="16">
        <v>1.8248175182481799E-3</v>
      </c>
      <c r="AI12" s="16"/>
      <c r="AJ12" s="16">
        <v>1.63733115022513E-3</v>
      </c>
      <c r="AK12" s="16">
        <v>3.5373187124159901E-3</v>
      </c>
      <c r="AL12" s="16"/>
      <c r="AM12" s="16">
        <v>6.2305295950155796E-3</v>
      </c>
      <c r="AN12" s="16">
        <v>4.7923322683706103E-3</v>
      </c>
      <c r="AO12" s="16">
        <v>2.41351568785197E-3</v>
      </c>
      <c r="AP12" s="16">
        <v>0</v>
      </c>
      <c r="AQ12" s="16"/>
      <c r="AR12" s="16">
        <v>5.0314465408805003E-3</v>
      </c>
      <c r="AS12" s="16">
        <v>1.6304347826086999E-3</v>
      </c>
      <c r="AT12" s="16"/>
      <c r="AU12" s="16">
        <v>2.4660912453760798E-3</v>
      </c>
      <c r="AV12" s="16">
        <v>2.69118636465575E-3</v>
      </c>
      <c r="AW12" s="16"/>
      <c r="AX12" s="16">
        <v>5.8892815076560696E-3</v>
      </c>
      <c r="AY12" s="16">
        <v>2.0357385206966798E-3</v>
      </c>
      <c r="AZ12" s="16"/>
      <c r="BA12" s="16">
        <v>5.5248618784530402E-3</v>
      </c>
      <c r="BB12" s="16">
        <v>2.4449877750611199E-3</v>
      </c>
      <c r="BC12" s="16"/>
      <c r="BD12" s="16">
        <v>2.0942408376963401E-3</v>
      </c>
      <c r="BE12" s="16">
        <v>2.7809965237543502E-3</v>
      </c>
      <c r="BF12" s="16"/>
      <c r="BG12" s="16">
        <v>3.3783783783783799E-3</v>
      </c>
      <c r="BH12" s="16">
        <v>2.61359067149176E-3</v>
      </c>
      <c r="BI12" s="16"/>
      <c r="BJ12" s="16">
        <v>6.41025641025641E-3</v>
      </c>
      <c r="BK12" s="16">
        <v>2.1523891519586698E-3</v>
      </c>
      <c r="BL12" s="16"/>
      <c r="BM12" s="16">
        <v>7.5949367088607601E-3</v>
      </c>
      <c r="BN12" s="16">
        <v>2.2564102564102601E-3</v>
      </c>
      <c r="BO12" s="16"/>
      <c r="BP12" s="16">
        <v>6.6225165562913899E-3</v>
      </c>
      <c r="BQ12" s="16">
        <v>2.1431633090441501E-3</v>
      </c>
    </row>
    <row r="13" spans="2:69" x14ac:dyDescent="0.25">
      <c r="B13" s="17" t="s">
        <v>68</v>
      </c>
      <c r="C13" s="16">
        <v>3.0360531309297899E-3</v>
      </c>
      <c r="D13" s="16">
        <v>2.9761904761904799E-3</v>
      </c>
      <c r="E13" s="16">
        <v>1.3831258644536699E-3</v>
      </c>
      <c r="F13" s="16">
        <v>0</v>
      </c>
      <c r="G13" s="16">
        <v>8.7209302325581394E-3</v>
      </c>
      <c r="H13" s="16">
        <v>2.2761760242792101E-3</v>
      </c>
      <c r="I13" s="16">
        <v>1.2610340479192899E-3</v>
      </c>
      <c r="J13" s="16">
        <v>1.01010101010101E-2</v>
      </c>
      <c r="K13" s="16">
        <v>8.4033613445378096E-3</v>
      </c>
      <c r="L13" s="16">
        <v>0</v>
      </c>
      <c r="M13" s="16"/>
      <c r="N13" s="16">
        <v>2.4096385542168699E-3</v>
      </c>
      <c r="O13" s="16">
        <v>3.1746031746031698E-3</v>
      </c>
      <c r="P13" s="16">
        <v>2.80373831775701E-3</v>
      </c>
      <c r="Q13" s="16">
        <v>3.2846715328467202E-3</v>
      </c>
      <c r="R13" s="16"/>
      <c r="S13" s="16">
        <v>3.8022813688212902E-3</v>
      </c>
      <c r="T13" s="16">
        <v>2.3923444976076602E-3</v>
      </c>
      <c r="U13" s="16">
        <v>2.1551724137930999E-3</v>
      </c>
      <c r="V13" s="16">
        <v>1.9743336623889401E-3</v>
      </c>
      <c r="W13" s="16">
        <v>3.2397408207343399E-3</v>
      </c>
      <c r="X13" s="16">
        <v>9.7087378640776695E-4</v>
      </c>
      <c r="Y13" s="16">
        <v>1.49253731343284E-3</v>
      </c>
      <c r="Z13" s="16"/>
      <c r="AA13" s="16">
        <v>3.5756853396901101E-3</v>
      </c>
      <c r="AB13" s="16">
        <v>2.7839643652561199E-3</v>
      </c>
      <c r="AC13" s="16"/>
      <c r="AD13" s="16">
        <v>4.9645390070921997E-3</v>
      </c>
      <c r="AE13" s="16">
        <v>2.3316062176165801E-3</v>
      </c>
      <c r="AF13" s="16"/>
      <c r="AG13" s="16">
        <v>2.7667984189723299E-3</v>
      </c>
      <c r="AH13" s="16">
        <v>3.2846715328467202E-3</v>
      </c>
      <c r="AI13" s="16"/>
      <c r="AJ13" s="16">
        <v>1.2279983626688499E-3</v>
      </c>
      <c r="AK13" s="16">
        <v>4.5985143261407903E-3</v>
      </c>
      <c r="AL13" s="16"/>
      <c r="AM13" s="16">
        <v>1.5576323987538899E-2</v>
      </c>
      <c r="AN13" s="16">
        <v>4.7923322683706103E-3</v>
      </c>
      <c r="AO13" s="16">
        <v>1.20675784392599E-3</v>
      </c>
      <c r="AP13" s="16">
        <v>1.6736401673640201E-3</v>
      </c>
      <c r="AQ13" s="16"/>
      <c r="AR13" s="16">
        <v>3.1446540880503099E-3</v>
      </c>
      <c r="AS13" s="16">
        <v>2.9891304347826101E-3</v>
      </c>
      <c r="AT13" s="16"/>
      <c r="AU13" s="16">
        <v>1.2330456226880399E-3</v>
      </c>
      <c r="AV13" s="16">
        <v>3.3639829558196901E-3</v>
      </c>
      <c r="AW13" s="16"/>
      <c r="AX13" s="16">
        <v>2.3557126030624301E-3</v>
      </c>
      <c r="AY13" s="16">
        <v>3.16670436552816E-3</v>
      </c>
      <c r="AZ13" s="16"/>
      <c r="BA13" s="16">
        <v>2.7624309392265201E-3</v>
      </c>
      <c r="BB13" s="16">
        <v>3.05623471882641E-3</v>
      </c>
      <c r="BC13" s="16"/>
      <c r="BD13" s="16">
        <v>3.1413612565445001E-3</v>
      </c>
      <c r="BE13" s="16">
        <v>3.0127462340672098E-3</v>
      </c>
      <c r="BF13" s="16"/>
      <c r="BG13" s="16">
        <v>1.0135135135135099E-2</v>
      </c>
      <c r="BH13" s="16">
        <v>2.61359067149176E-3</v>
      </c>
      <c r="BI13" s="16"/>
      <c r="BJ13" s="16">
        <v>1.6025641025640999E-3</v>
      </c>
      <c r="BK13" s="16">
        <v>3.2285837279380099E-3</v>
      </c>
      <c r="BL13" s="16"/>
      <c r="BM13" s="16">
        <v>5.0632911392405099E-3</v>
      </c>
      <c r="BN13" s="16">
        <v>2.8717948717948698E-3</v>
      </c>
      <c r="BO13" s="16"/>
      <c r="BP13" s="16">
        <v>3.3112582781457001E-3</v>
      </c>
      <c r="BQ13" s="16">
        <v>3.00042863266181E-3</v>
      </c>
    </row>
    <row r="14" spans="2:69" x14ac:dyDescent="0.25">
      <c r="B14" s="17" t="s">
        <v>212</v>
      </c>
      <c r="C14" s="19">
        <v>0.925047438330171</v>
      </c>
      <c r="D14" s="19">
        <v>0.91815476190476197</v>
      </c>
      <c r="E14" s="19">
        <v>0.89903181189488202</v>
      </c>
      <c r="F14" s="19">
        <v>0.96439628482972095</v>
      </c>
      <c r="G14" s="19">
        <v>0.90988372093023295</v>
      </c>
      <c r="H14" s="19">
        <v>0.94081942336874103</v>
      </c>
      <c r="I14" s="19">
        <v>0.91172761664564905</v>
      </c>
      <c r="J14" s="19">
        <v>0.939393939393939</v>
      </c>
      <c r="K14" s="19">
        <v>0.84033613445378197</v>
      </c>
      <c r="L14" s="19">
        <v>0.97345132743362806</v>
      </c>
      <c r="M14" s="19"/>
      <c r="N14" s="19">
        <v>0.95180722891566305</v>
      </c>
      <c r="O14" s="19">
        <v>0.90634920634920602</v>
      </c>
      <c r="P14" s="19">
        <v>0.91028037383177596</v>
      </c>
      <c r="Q14" s="19">
        <v>0.92700729927007297</v>
      </c>
      <c r="R14" s="19"/>
      <c r="S14" s="19">
        <v>0.92775665399239504</v>
      </c>
      <c r="T14" s="19">
        <v>0.91626794258373201</v>
      </c>
      <c r="U14" s="19">
        <v>0.90517241379310298</v>
      </c>
      <c r="V14" s="19">
        <v>0.91510365251727499</v>
      </c>
      <c r="W14" s="19">
        <v>0.91900647948164105</v>
      </c>
      <c r="X14" s="19">
        <v>0.93689320388349495</v>
      </c>
      <c r="Y14" s="19">
        <v>0.94626865671641802</v>
      </c>
      <c r="Z14" s="19"/>
      <c r="AA14" s="19">
        <v>0.90941597139451702</v>
      </c>
      <c r="AB14" s="19">
        <v>0.93234966592427604</v>
      </c>
      <c r="AC14" s="19"/>
      <c r="AD14" s="19">
        <v>0.92553191489361697</v>
      </c>
      <c r="AE14" s="19">
        <v>0.92487046632124303</v>
      </c>
      <c r="AF14" s="19"/>
      <c r="AG14" s="19">
        <v>0.92292490118577097</v>
      </c>
      <c r="AH14" s="19">
        <v>0.92700729927007297</v>
      </c>
      <c r="AI14" s="19"/>
      <c r="AJ14" s="19">
        <v>0.94269340974212001</v>
      </c>
      <c r="AK14" s="19">
        <v>0.90979837283339204</v>
      </c>
      <c r="AL14" s="19"/>
      <c r="AM14" s="19">
        <v>0.88161993769470404</v>
      </c>
      <c r="AN14" s="19">
        <v>0.902555910543131</v>
      </c>
      <c r="AO14" s="19">
        <v>0.92799678197908297</v>
      </c>
      <c r="AP14" s="19">
        <v>0.95648535564853598</v>
      </c>
      <c r="AQ14" s="19"/>
      <c r="AR14" s="19">
        <v>0.91509433962264097</v>
      </c>
      <c r="AS14" s="19">
        <v>0.92934782608695699</v>
      </c>
      <c r="AT14" s="19"/>
      <c r="AU14" s="19">
        <v>0.93588162762022198</v>
      </c>
      <c r="AV14" s="19">
        <v>0.92307692307692302</v>
      </c>
      <c r="AW14" s="19"/>
      <c r="AX14" s="19">
        <v>0.91990577149587704</v>
      </c>
      <c r="AY14" s="19">
        <v>0.92603483374802098</v>
      </c>
      <c r="AZ14" s="19"/>
      <c r="BA14" s="19">
        <v>0.88397790055248604</v>
      </c>
      <c r="BB14" s="19">
        <v>0.92807660961695204</v>
      </c>
      <c r="BC14" s="19"/>
      <c r="BD14" s="19">
        <v>0.91308900523560199</v>
      </c>
      <c r="BE14" s="19">
        <v>0.92769409038238704</v>
      </c>
      <c r="BF14" s="19"/>
      <c r="BG14" s="19">
        <v>0.90878378378378399</v>
      </c>
      <c r="BH14" s="19">
        <v>0.92601527945315598</v>
      </c>
      <c r="BI14" s="19"/>
      <c r="BJ14" s="19">
        <v>0.91346153846153899</v>
      </c>
      <c r="BK14" s="19">
        <v>0.92660352991820905</v>
      </c>
      <c r="BL14" s="19"/>
      <c r="BM14" s="19">
        <v>0.911392405063291</v>
      </c>
      <c r="BN14" s="19">
        <v>0.92615384615384599</v>
      </c>
      <c r="BO14" s="19"/>
      <c r="BP14" s="19">
        <v>0.89735099337748303</v>
      </c>
      <c r="BQ14" s="19">
        <v>0.92863266180882997</v>
      </c>
    </row>
    <row r="15" spans="2:69" x14ac:dyDescent="0.25">
      <c r="B15" s="17" t="s">
        <v>213</v>
      </c>
      <c r="C15" s="19">
        <v>1.38519924098672E-2</v>
      </c>
      <c r="D15" s="19">
        <v>2.3809523809523801E-2</v>
      </c>
      <c r="E15" s="19">
        <v>1.7980636237897599E-2</v>
      </c>
      <c r="F15" s="19">
        <v>4.64396284829721E-3</v>
      </c>
      <c r="G15" s="19">
        <v>1.01744186046512E-2</v>
      </c>
      <c r="H15" s="19">
        <v>8.3459787556904395E-3</v>
      </c>
      <c r="I15" s="19">
        <v>1.63934426229508E-2</v>
      </c>
      <c r="J15" s="19">
        <v>2.02020202020202E-2</v>
      </c>
      <c r="K15" s="19">
        <v>5.0420168067226899E-2</v>
      </c>
      <c r="L15" s="19">
        <v>0</v>
      </c>
      <c r="M15" s="19"/>
      <c r="N15" s="19">
        <v>1.20481927710843E-2</v>
      </c>
      <c r="O15" s="19">
        <v>2.53968253968254E-2</v>
      </c>
      <c r="P15" s="19">
        <v>1.6822429906542102E-2</v>
      </c>
      <c r="Q15" s="19">
        <v>1.0583941605839401E-2</v>
      </c>
      <c r="R15" s="19"/>
      <c r="S15" s="19">
        <v>5.7034220532319402E-3</v>
      </c>
      <c r="T15" s="19">
        <v>1.67464114832536E-2</v>
      </c>
      <c r="U15" s="19">
        <v>2.3706896551724099E-2</v>
      </c>
      <c r="V15" s="19">
        <v>2.0730503455083898E-2</v>
      </c>
      <c r="W15" s="19">
        <v>1.1879049676025899E-2</v>
      </c>
      <c r="X15" s="19">
        <v>1.2621359223301E-2</v>
      </c>
      <c r="Y15" s="19">
        <v>1.04477611940299E-2</v>
      </c>
      <c r="Z15" s="19"/>
      <c r="AA15" s="19">
        <v>1.7282479141835502E-2</v>
      </c>
      <c r="AB15" s="19">
        <v>1.2249443207126899E-2</v>
      </c>
      <c r="AC15" s="19"/>
      <c r="AD15" s="19">
        <v>1.41843971631206E-2</v>
      </c>
      <c r="AE15" s="19">
        <v>1.37305699481865E-2</v>
      </c>
      <c r="AF15" s="19"/>
      <c r="AG15" s="19">
        <v>1.7391304347826101E-2</v>
      </c>
      <c r="AH15" s="19">
        <v>1.0583941605839401E-2</v>
      </c>
      <c r="AI15" s="19"/>
      <c r="AJ15" s="19">
        <v>1.0233319688907099E-2</v>
      </c>
      <c r="AK15" s="19">
        <v>1.6979129819596699E-2</v>
      </c>
      <c r="AL15" s="19"/>
      <c r="AM15" s="19">
        <v>3.1152647975077899E-2</v>
      </c>
      <c r="AN15" s="19">
        <v>1.99680511182109E-2</v>
      </c>
      <c r="AO15" s="19">
        <v>1.3274336283185801E-2</v>
      </c>
      <c r="AP15" s="19">
        <v>3.3472803347280298E-3</v>
      </c>
      <c r="AQ15" s="19"/>
      <c r="AR15" s="19">
        <v>1.5094339622641499E-2</v>
      </c>
      <c r="AS15" s="19">
        <v>1.33152173913043E-2</v>
      </c>
      <c r="AT15" s="19"/>
      <c r="AU15" s="19">
        <v>1.6029593094944498E-2</v>
      </c>
      <c r="AV15" s="19">
        <v>1.34559318232788E-2</v>
      </c>
      <c r="AW15" s="19"/>
      <c r="AX15" s="19">
        <v>1.06007067137809E-2</v>
      </c>
      <c r="AY15" s="19">
        <v>1.4476362813842999E-2</v>
      </c>
      <c r="AZ15" s="19"/>
      <c r="BA15" s="19">
        <v>1.6574585635359101E-2</v>
      </c>
      <c r="BB15" s="19">
        <v>1.3651181744091301E-2</v>
      </c>
      <c r="BC15" s="19"/>
      <c r="BD15" s="19">
        <v>1.36125654450262E-2</v>
      </c>
      <c r="BE15" s="19">
        <v>1.39049826187717E-2</v>
      </c>
      <c r="BF15" s="19"/>
      <c r="BG15" s="19">
        <v>1.35135135135135E-2</v>
      </c>
      <c r="BH15" s="19">
        <v>1.38721351025332E-2</v>
      </c>
      <c r="BI15" s="19"/>
      <c r="BJ15" s="19">
        <v>1.9230769230769201E-2</v>
      </c>
      <c r="BK15" s="19">
        <v>1.3129573826947899E-2</v>
      </c>
      <c r="BL15" s="19"/>
      <c r="BM15" s="19">
        <v>1.26582278481013E-2</v>
      </c>
      <c r="BN15" s="19">
        <v>1.39487179487179E-2</v>
      </c>
      <c r="BO15" s="19"/>
      <c r="BP15" s="19">
        <v>2.6490066225165601E-2</v>
      </c>
      <c r="BQ15" s="19">
        <v>1.2216030861551701E-2</v>
      </c>
    </row>
    <row r="16" spans="2:69" x14ac:dyDescent="0.25">
      <c r="B16" s="17" t="s">
        <v>156</v>
      </c>
      <c r="C16" s="20">
        <v>0.91119544592030399</v>
      </c>
      <c r="D16" s="20">
        <v>0.89434523809523803</v>
      </c>
      <c r="E16" s="20">
        <v>0.88105117565698499</v>
      </c>
      <c r="F16" s="20">
        <v>0.95975232198142402</v>
      </c>
      <c r="G16" s="20">
        <v>0.899709302325581</v>
      </c>
      <c r="H16" s="20">
        <v>0.93247344461305004</v>
      </c>
      <c r="I16" s="20">
        <v>0.89533417402269899</v>
      </c>
      <c r="J16" s="20">
        <v>0.919191919191919</v>
      </c>
      <c r="K16" s="20">
        <v>0.78991596638655504</v>
      </c>
      <c r="L16" s="20">
        <v>0.97345132743362806</v>
      </c>
      <c r="M16" s="20"/>
      <c r="N16" s="20">
        <v>0.93975903614457801</v>
      </c>
      <c r="O16" s="20">
        <v>0.88095238095238104</v>
      </c>
      <c r="P16" s="20">
        <v>0.89345794392523403</v>
      </c>
      <c r="Q16" s="20">
        <v>0.916423357664234</v>
      </c>
      <c r="R16" s="20"/>
      <c r="S16" s="20">
        <v>0.922053231939163</v>
      </c>
      <c r="T16" s="20">
        <v>0.89952153110047794</v>
      </c>
      <c r="U16" s="20">
        <v>0.881465517241379</v>
      </c>
      <c r="V16" s="20">
        <v>0.89437314906219201</v>
      </c>
      <c r="W16" s="20">
        <v>0.907127429805616</v>
      </c>
      <c r="X16" s="20">
        <v>0.92427184466019396</v>
      </c>
      <c r="Y16" s="20">
        <v>0.93582089552238801</v>
      </c>
      <c r="Z16" s="20"/>
      <c r="AA16" s="20">
        <v>0.89213349225268201</v>
      </c>
      <c r="AB16" s="20">
        <v>0.92010022271714897</v>
      </c>
      <c r="AC16" s="20"/>
      <c r="AD16" s="20">
        <v>0.91134751773049605</v>
      </c>
      <c r="AE16" s="20">
        <v>0.91113989637305703</v>
      </c>
      <c r="AF16" s="20"/>
      <c r="AG16" s="20">
        <v>0.90553359683794499</v>
      </c>
      <c r="AH16" s="20">
        <v>0.916423357664234</v>
      </c>
      <c r="AI16" s="20"/>
      <c r="AJ16" s="20">
        <v>0.93246009005321295</v>
      </c>
      <c r="AK16" s="20">
        <v>0.892819243013796</v>
      </c>
      <c r="AL16" s="20"/>
      <c r="AM16" s="20">
        <v>0.85046728971962604</v>
      </c>
      <c r="AN16" s="20">
        <v>0.88258785942492002</v>
      </c>
      <c r="AO16" s="20">
        <v>0.914722445695897</v>
      </c>
      <c r="AP16" s="20">
        <v>0.95313807531380701</v>
      </c>
      <c r="AQ16" s="20"/>
      <c r="AR16" s="20">
        <v>0.9</v>
      </c>
      <c r="AS16" s="20">
        <v>0.91603260869565195</v>
      </c>
      <c r="AT16" s="20"/>
      <c r="AU16" s="20">
        <v>0.91985203452527697</v>
      </c>
      <c r="AV16" s="20">
        <v>0.90962099125364404</v>
      </c>
      <c r="AW16" s="20"/>
      <c r="AX16" s="20">
        <v>0.90930506478209705</v>
      </c>
      <c r="AY16" s="20">
        <v>0.91155847093417797</v>
      </c>
      <c r="AZ16" s="20"/>
      <c r="BA16" s="20">
        <v>0.86740331491712697</v>
      </c>
      <c r="BB16" s="20">
        <v>0.91442542787286096</v>
      </c>
      <c r="BC16" s="20"/>
      <c r="BD16" s="20">
        <v>0.89947643979057601</v>
      </c>
      <c r="BE16" s="20">
        <v>0.91378910776361499</v>
      </c>
      <c r="BF16" s="20"/>
      <c r="BG16" s="20">
        <v>0.89527027027026995</v>
      </c>
      <c r="BH16" s="20">
        <v>0.91214314435062305</v>
      </c>
      <c r="BI16" s="20"/>
      <c r="BJ16" s="20">
        <v>0.89423076923076905</v>
      </c>
      <c r="BK16" s="20">
        <v>0.91347395609126103</v>
      </c>
      <c r="BL16" s="20"/>
      <c r="BM16" s="20">
        <v>0.89873417721519</v>
      </c>
      <c r="BN16" s="20">
        <v>0.912205128205128</v>
      </c>
      <c r="BO16" s="20"/>
      <c r="BP16" s="20">
        <v>0.870860927152318</v>
      </c>
      <c r="BQ16" s="20">
        <v>0.91641663094727799</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222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207</v>
      </c>
      <c r="C8" s="16">
        <v>0.655787476280835</v>
      </c>
      <c r="D8" s="16">
        <v>0.72321428571428603</v>
      </c>
      <c r="E8" s="16">
        <v>0.62932226832641802</v>
      </c>
      <c r="F8" s="16">
        <v>0.80340557275541802</v>
      </c>
      <c r="G8" s="16">
        <v>0.59011627906976705</v>
      </c>
      <c r="H8" s="16">
        <v>0.64415781487101698</v>
      </c>
      <c r="I8" s="16">
        <v>0.62547288776797005</v>
      </c>
      <c r="J8" s="16">
        <v>0.47979797979798</v>
      </c>
      <c r="K8" s="16">
        <v>0.59663865546218497</v>
      </c>
      <c r="L8" s="16">
        <v>0.69911504424778803</v>
      </c>
      <c r="M8" s="16"/>
      <c r="N8" s="16">
        <v>0.68433734939758994</v>
      </c>
      <c r="O8" s="16">
        <v>0.66031746031745997</v>
      </c>
      <c r="P8" s="16">
        <v>0.60186915887850501</v>
      </c>
      <c r="Q8" s="16">
        <v>0.66715328467153301</v>
      </c>
      <c r="R8" s="16"/>
      <c r="S8" s="16">
        <v>0.61977186311787102</v>
      </c>
      <c r="T8" s="16">
        <v>0.61961722488038296</v>
      </c>
      <c r="U8" s="16">
        <v>0.62931034482758597</v>
      </c>
      <c r="V8" s="16">
        <v>0.66732477788746303</v>
      </c>
      <c r="W8" s="16">
        <v>0.63390928725701901</v>
      </c>
      <c r="X8" s="16">
        <v>0.68058252427184496</v>
      </c>
      <c r="Y8" s="16">
        <v>0.7</v>
      </c>
      <c r="Z8" s="16"/>
      <c r="AA8" s="16">
        <v>0.64004767580452904</v>
      </c>
      <c r="AB8" s="16">
        <v>0.66314031180400901</v>
      </c>
      <c r="AC8" s="16"/>
      <c r="AD8" s="16">
        <v>0.65390070921985799</v>
      </c>
      <c r="AE8" s="16">
        <v>0.65647668393782399</v>
      </c>
      <c r="AF8" s="16"/>
      <c r="AG8" s="16">
        <v>0.64347826086956506</v>
      </c>
      <c r="AH8" s="16">
        <v>0.66715328467153301</v>
      </c>
      <c r="AI8" s="16"/>
      <c r="AJ8" s="16">
        <v>0.70036839950880103</v>
      </c>
      <c r="AK8" s="16">
        <v>0.61726211531659003</v>
      </c>
      <c r="AL8" s="16"/>
      <c r="AM8" s="16">
        <v>0.52336448598130803</v>
      </c>
      <c r="AN8" s="16">
        <v>0.60623003194888203</v>
      </c>
      <c r="AO8" s="16">
        <v>0.66492357200321806</v>
      </c>
      <c r="AP8" s="16">
        <v>0.72635983263598303</v>
      </c>
      <c r="AQ8" s="16"/>
      <c r="AR8" s="16">
        <v>0.64088050314465395</v>
      </c>
      <c r="AS8" s="16">
        <v>0.66222826086956499</v>
      </c>
      <c r="AT8" s="16"/>
      <c r="AU8" s="16">
        <v>0.63378545006165199</v>
      </c>
      <c r="AV8" s="16">
        <v>0.65978919040143502</v>
      </c>
      <c r="AW8" s="16"/>
      <c r="AX8" s="16">
        <v>0.65488810365135497</v>
      </c>
      <c r="AY8" s="16">
        <v>0.65596019000226202</v>
      </c>
      <c r="AZ8" s="16"/>
      <c r="BA8" s="16">
        <v>0.649171270718232</v>
      </c>
      <c r="BB8" s="16">
        <v>0.65627546862265695</v>
      </c>
      <c r="BC8" s="16"/>
      <c r="BD8" s="16">
        <v>0.625130890052356</v>
      </c>
      <c r="BE8" s="16">
        <v>0.66257242178447295</v>
      </c>
      <c r="BF8" s="16"/>
      <c r="BG8" s="16">
        <v>0.59797297297297303</v>
      </c>
      <c r="BH8" s="16">
        <v>0.65922798552472905</v>
      </c>
      <c r="BI8" s="16"/>
      <c r="BJ8" s="16">
        <v>0.60897435897435903</v>
      </c>
      <c r="BK8" s="16">
        <v>0.66207490314248796</v>
      </c>
      <c r="BL8" s="16"/>
      <c r="BM8" s="16">
        <v>0.62784810126582302</v>
      </c>
      <c r="BN8" s="16">
        <v>0.65805128205128205</v>
      </c>
      <c r="BO8" s="16"/>
      <c r="BP8" s="16">
        <v>0.620860927152318</v>
      </c>
      <c r="BQ8" s="16">
        <v>0.660308615516502</v>
      </c>
    </row>
    <row r="9" spans="2:69" x14ac:dyDescent="0.25">
      <c r="B9" s="17" t="s">
        <v>208</v>
      </c>
      <c r="C9" s="16">
        <v>0.26698292220113901</v>
      </c>
      <c r="D9" s="16">
        <v>0.23214285714285701</v>
      </c>
      <c r="E9" s="16">
        <v>0.25449515905947401</v>
      </c>
      <c r="F9" s="16">
        <v>0.157894736842105</v>
      </c>
      <c r="G9" s="16">
        <v>0.32267441860465101</v>
      </c>
      <c r="H9" s="16">
        <v>0.27921092564491701</v>
      </c>
      <c r="I9" s="16">
        <v>0.30895334174022698</v>
      </c>
      <c r="J9" s="16">
        <v>0.34848484848484901</v>
      </c>
      <c r="K9" s="16">
        <v>0.26050420168067201</v>
      </c>
      <c r="L9" s="16">
        <v>0.265486725663717</v>
      </c>
      <c r="M9" s="16"/>
      <c r="N9" s="16">
        <v>0.24457831325301199</v>
      </c>
      <c r="O9" s="16">
        <v>0.26031746031746</v>
      </c>
      <c r="P9" s="16">
        <v>0.3</v>
      </c>
      <c r="Q9" s="16">
        <v>0.26240875912408801</v>
      </c>
      <c r="R9" s="16"/>
      <c r="S9" s="16">
        <v>0.27186311787072198</v>
      </c>
      <c r="T9" s="16">
        <v>0.301435406698565</v>
      </c>
      <c r="U9" s="16">
        <v>0.27801724137931</v>
      </c>
      <c r="V9" s="16">
        <v>0.25468904244817397</v>
      </c>
      <c r="W9" s="16">
        <v>0.27537796976241902</v>
      </c>
      <c r="X9" s="16">
        <v>0.26699029126213603</v>
      </c>
      <c r="Y9" s="16">
        <v>0.24626865671641801</v>
      </c>
      <c r="Z9" s="16"/>
      <c r="AA9" s="16">
        <v>0.27890345649582798</v>
      </c>
      <c r="AB9" s="16">
        <v>0.26141425389755002</v>
      </c>
      <c r="AC9" s="16"/>
      <c r="AD9" s="16">
        <v>0.27375886524822701</v>
      </c>
      <c r="AE9" s="16">
        <v>0.26450777202072501</v>
      </c>
      <c r="AF9" s="16"/>
      <c r="AG9" s="16">
        <v>0.27193675889328101</v>
      </c>
      <c r="AH9" s="16">
        <v>0.26240875912408801</v>
      </c>
      <c r="AI9" s="16"/>
      <c r="AJ9" s="16">
        <v>0.23536635284486301</v>
      </c>
      <c r="AK9" s="16">
        <v>0.29430491687301003</v>
      </c>
      <c r="AL9" s="16"/>
      <c r="AM9" s="16">
        <v>0.35202492211837999</v>
      </c>
      <c r="AN9" s="16">
        <v>0.28434504792332299</v>
      </c>
      <c r="AO9" s="16">
        <v>0.26468222043443301</v>
      </c>
      <c r="AP9" s="16">
        <v>0.23096234309623401</v>
      </c>
      <c r="AQ9" s="16"/>
      <c r="AR9" s="16">
        <v>0.27861635220125802</v>
      </c>
      <c r="AS9" s="16">
        <v>0.26195652173912998</v>
      </c>
      <c r="AT9" s="16"/>
      <c r="AU9" s="16">
        <v>0.28113440197287298</v>
      </c>
      <c r="AV9" s="16">
        <v>0.264409060327428</v>
      </c>
      <c r="AW9" s="16"/>
      <c r="AX9" s="16">
        <v>0.25677267373380402</v>
      </c>
      <c r="AY9" s="16">
        <v>0.26894367790092699</v>
      </c>
      <c r="AZ9" s="16"/>
      <c r="BA9" s="16">
        <v>0.27348066298342499</v>
      </c>
      <c r="BB9" s="16">
        <v>0.26650366748166299</v>
      </c>
      <c r="BC9" s="16"/>
      <c r="BD9" s="16">
        <v>0.28481675392670203</v>
      </c>
      <c r="BE9" s="16">
        <v>0.263035921205098</v>
      </c>
      <c r="BF9" s="16"/>
      <c r="BG9" s="16">
        <v>0.32432432432432401</v>
      </c>
      <c r="BH9" s="16">
        <v>0.26357056694813003</v>
      </c>
      <c r="BI9" s="16"/>
      <c r="BJ9" s="16">
        <v>0.30929487179487197</v>
      </c>
      <c r="BK9" s="16">
        <v>0.26130004304778298</v>
      </c>
      <c r="BL9" s="16"/>
      <c r="BM9" s="16">
        <v>0.30126582278481001</v>
      </c>
      <c r="BN9" s="16">
        <v>0.26420512820512798</v>
      </c>
      <c r="BO9" s="16"/>
      <c r="BP9" s="16">
        <v>0.28973509933774799</v>
      </c>
      <c r="BQ9" s="16">
        <v>0.264037719674239</v>
      </c>
    </row>
    <row r="10" spans="2:69" ht="30" x14ac:dyDescent="0.25">
      <c r="B10" s="17" t="s">
        <v>209</v>
      </c>
      <c r="C10" s="16">
        <v>6.0151802656546502E-2</v>
      </c>
      <c r="D10" s="16">
        <v>3.125E-2</v>
      </c>
      <c r="E10" s="16">
        <v>9.4052558782849197E-2</v>
      </c>
      <c r="F10" s="16">
        <v>3.09597523219814E-2</v>
      </c>
      <c r="G10" s="16">
        <v>6.8313953488372103E-2</v>
      </c>
      <c r="H10" s="16">
        <v>5.69044006069803E-2</v>
      </c>
      <c r="I10" s="16">
        <v>5.5485498108448897E-2</v>
      </c>
      <c r="J10" s="16">
        <v>0.12626262626262599</v>
      </c>
      <c r="K10" s="16">
        <v>0.109243697478992</v>
      </c>
      <c r="L10" s="16">
        <v>3.5398230088495602E-2</v>
      </c>
      <c r="M10" s="16"/>
      <c r="N10" s="16">
        <v>5.4216867469879498E-2</v>
      </c>
      <c r="O10" s="16">
        <v>5.8730158730158702E-2</v>
      </c>
      <c r="P10" s="16">
        <v>7.7570093457943898E-2</v>
      </c>
      <c r="Q10" s="16">
        <v>5.5474452554744501E-2</v>
      </c>
      <c r="R10" s="16"/>
      <c r="S10" s="16">
        <v>8.3650190114068407E-2</v>
      </c>
      <c r="T10" s="16">
        <v>6.2200956937799E-2</v>
      </c>
      <c r="U10" s="16">
        <v>6.25E-2</v>
      </c>
      <c r="V10" s="16">
        <v>5.82428430404738E-2</v>
      </c>
      <c r="W10" s="16">
        <v>8.2073434125270003E-2</v>
      </c>
      <c r="X10" s="16">
        <v>4.1747572815533998E-2</v>
      </c>
      <c r="Y10" s="16">
        <v>3.7313432835820899E-2</v>
      </c>
      <c r="Z10" s="16"/>
      <c r="AA10" s="16">
        <v>6.1382598331346801E-2</v>
      </c>
      <c r="AB10" s="16">
        <v>5.95768374164811E-2</v>
      </c>
      <c r="AC10" s="16"/>
      <c r="AD10" s="16">
        <v>5.2482269503546099E-2</v>
      </c>
      <c r="AE10" s="16">
        <v>6.2953367875647703E-2</v>
      </c>
      <c r="AF10" s="16"/>
      <c r="AG10" s="16">
        <v>6.5217391304347797E-2</v>
      </c>
      <c r="AH10" s="16">
        <v>5.5474452554744501E-2</v>
      </c>
      <c r="AI10" s="16"/>
      <c r="AJ10" s="16">
        <v>5.0347932869422803E-2</v>
      </c>
      <c r="AK10" s="16">
        <v>6.8623983020870194E-2</v>
      </c>
      <c r="AL10" s="16"/>
      <c r="AM10" s="16">
        <v>8.4112149532710304E-2</v>
      </c>
      <c r="AN10" s="16">
        <v>8.4664536741214103E-2</v>
      </c>
      <c r="AO10" s="16">
        <v>5.4706355591311297E-2</v>
      </c>
      <c r="AP10" s="16">
        <v>3.6820083682008398E-2</v>
      </c>
      <c r="AQ10" s="16"/>
      <c r="AR10" s="16">
        <v>6.2264150943396199E-2</v>
      </c>
      <c r="AS10" s="16">
        <v>5.92391304347826E-2</v>
      </c>
      <c r="AT10" s="16"/>
      <c r="AU10" s="16">
        <v>6.6584463625154106E-2</v>
      </c>
      <c r="AV10" s="16">
        <v>5.8981834492038601E-2</v>
      </c>
      <c r="AW10" s="16"/>
      <c r="AX10" s="16">
        <v>6.94935217903416E-2</v>
      </c>
      <c r="AY10" s="16">
        <v>5.83578375933047E-2</v>
      </c>
      <c r="AZ10" s="16"/>
      <c r="BA10" s="16">
        <v>4.6961325966850799E-2</v>
      </c>
      <c r="BB10" s="16">
        <v>6.1124694376528101E-2</v>
      </c>
      <c r="BC10" s="16"/>
      <c r="BD10" s="16">
        <v>7.7486910994764402E-2</v>
      </c>
      <c r="BE10" s="16">
        <v>5.6315179606025501E-2</v>
      </c>
      <c r="BF10" s="16"/>
      <c r="BG10" s="16">
        <v>6.41891891891892E-2</v>
      </c>
      <c r="BH10" s="16">
        <v>5.9911540008041803E-2</v>
      </c>
      <c r="BI10" s="16"/>
      <c r="BJ10" s="16">
        <v>5.7692307692307702E-2</v>
      </c>
      <c r="BK10" s="16">
        <v>6.0482135170038698E-2</v>
      </c>
      <c r="BL10" s="16"/>
      <c r="BM10" s="16">
        <v>4.5569620253164599E-2</v>
      </c>
      <c r="BN10" s="16">
        <v>6.1333333333333302E-2</v>
      </c>
      <c r="BO10" s="16"/>
      <c r="BP10" s="16">
        <v>6.4569536423841098E-2</v>
      </c>
      <c r="BQ10" s="16">
        <v>5.95799399914273E-2</v>
      </c>
    </row>
    <row r="11" spans="2:69" x14ac:dyDescent="0.25">
      <c r="B11" s="17" t="s">
        <v>210</v>
      </c>
      <c r="C11" s="16">
        <v>1.2903225806451601E-2</v>
      </c>
      <c r="D11" s="16">
        <v>1.1904761904761901E-2</v>
      </c>
      <c r="E11" s="16">
        <v>1.7980636237897599E-2</v>
      </c>
      <c r="F11" s="16">
        <v>6.1919504643962904E-3</v>
      </c>
      <c r="G11" s="16">
        <v>1.30813953488372E-2</v>
      </c>
      <c r="H11" s="16">
        <v>1.44157814871017E-2</v>
      </c>
      <c r="I11" s="16">
        <v>7.5662042875157603E-3</v>
      </c>
      <c r="J11" s="16">
        <v>2.5252525252525301E-2</v>
      </c>
      <c r="K11" s="16">
        <v>3.3613445378151301E-2</v>
      </c>
      <c r="L11" s="16">
        <v>0</v>
      </c>
      <c r="M11" s="16"/>
      <c r="N11" s="16">
        <v>1.08433734939759E-2</v>
      </c>
      <c r="O11" s="16">
        <v>1.4285714285714299E-2</v>
      </c>
      <c r="P11" s="16">
        <v>1.5887850467289698E-2</v>
      </c>
      <c r="Q11" s="16">
        <v>1.2043795620438001E-2</v>
      </c>
      <c r="R11" s="16"/>
      <c r="S11" s="16">
        <v>2.0912547528517102E-2</v>
      </c>
      <c r="T11" s="16">
        <v>7.1770334928229701E-3</v>
      </c>
      <c r="U11" s="16">
        <v>2.3706896551724099E-2</v>
      </c>
      <c r="V11" s="16">
        <v>1.38203356367226E-2</v>
      </c>
      <c r="W11" s="16">
        <v>7.5593952483801298E-3</v>
      </c>
      <c r="X11" s="16">
        <v>9.7087378640776708E-3</v>
      </c>
      <c r="Y11" s="16">
        <v>1.34328358208955E-2</v>
      </c>
      <c r="Z11" s="16"/>
      <c r="AA11" s="16">
        <v>1.54946364719905E-2</v>
      </c>
      <c r="AB11" s="16">
        <v>1.16926503340757E-2</v>
      </c>
      <c r="AC11" s="16"/>
      <c r="AD11" s="16">
        <v>1.63120567375887E-2</v>
      </c>
      <c r="AE11" s="16">
        <v>1.16580310880829E-2</v>
      </c>
      <c r="AF11" s="16"/>
      <c r="AG11" s="16">
        <v>1.38339920948617E-2</v>
      </c>
      <c r="AH11" s="16">
        <v>1.2043795620438001E-2</v>
      </c>
      <c r="AI11" s="16"/>
      <c r="AJ11" s="16">
        <v>1.10519852640196E-2</v>
      </c>
      <c r="AK11" s="16">
        <v>1.45030067209056E-2</v>
      </c>
      <c r="AL11" s="16"/>
      <c r="AM11" s="16">
        <v>2.1806853582554499E-2</v>
      </c>
      <c r="AN11" s="16">
        <v>1.8370607028754E-2</v>
      </c>
      <c r="AO11" s="16">
        <v>1.3274336283185801E-2</v>
      </c>
      <c r="AP11" s="16">
        <v>4.1841004184100397E-3</v>
      </c>
      <c r="AQ11" s="16"/>
      <c r="AR11" s="16">
        <v>1.32075471698113E-2</v>
      </c>
      <c r="AS11" s="16">
        <v>1.2771739130434801E-2</v>
      </c>
      <c r="AT11" s="16"/>
      <c r="AU11" s="16">
        <v>1.35635018495684E-2</v>
      </c>
      <c r="AV11" s="16">
        <v>1.2783135232114801E-2</v>
      </c>
      <c r="AW11" s="16"/>
      <c r="AX11" s="16">
        <v>1.6489988221437001E-2</v>
      </c>
      <c r="AY11" s="16">
        <v>1.2214431124179999E-2</v>
      </c>
      <c r="AZ11" s="16"/>
      <c r="BA11" s="16">
        <v>2.2099447513812199E-2</v>
      </c>
      <c r="BB11" s="16">
        <v>1.22249388753056E-2</v>
      </c>
      <c r="BC11" s="16"/>
      <c r="BD11" s="16">
        <v>9.4240837696335095E-3</v>
      </c>
      <c r="BE11" s="16">
        <v>1.3673232908458901E-2</v>
      </c>
      <c r="BF11" s="16"/>
      <c r="BG11" s="16">
        <v>6.7567567567567597E-3</v>
      </c>
      <c r="BH11" s="16">
        <v>1.32689987937274E-2</v>
      </c>
      <c r="BI11" s="16"/>
      <c r="BJ11" s="16">
        <v>1.76282051282051E-2</v>
      </c>
      <c r="BK11" s="16">
        <v>1.22686181661644E-2</v>
      </c>
      <c r="BL11" s="16"/>
      <c r="BM11" s="16">
        <v>2.0253164556962001E-2</v>
      </c>
      <c r="BN11" s="16">
        <v>1.2307692307692301E-2</v>
      </c>
      <c r="BO11" s="16"/>
      <c r="BP11" s="16">
        <v>1.9867549668874201E-2</v>
      </c>
      <c r="BQ11" s="16">
        <v>1.20017145306472E-2</v>
      </c>
    </row>
    <row r="12" spans="2:69" x14ac:dyDescent="0.25">
      <c r="B12" s="17" t="s">
        <v>211</v>
      </c>
      <c r="C12" s="16">
        <v>2.08728652751423E-3</v>
      </c>
      <c r="D12" s="16">
        <v>0</v>
      </c>
      <c r="E12" s="16">
        <v>2.7662517289073298E-3</v>
      </c>
      <c r="F12" s="16">
        <v>1.54798761609907E-3</v>
      </c>
      <c r="G12" s="16">
        <v>2.9069767441860499E-3</v>
      </c>
      <c r="H12" s="16">
        <v>3.0349013657056099E-3</v>
      </c>
      <c r="I12" s="16">
        <v>1.2610340479192899E-3</v>
      </c>
      <c r="J12" s="16">
        <v>5.0505050505050501E-3</v>
      </c>
      <c r="K12" s="16">
        <v>0</v>
      </c>
      <c r="L12" s="16">
        <v>0</v>
      </c>
      <c r="M12" s="16"/>
      <c r="N12" s="16">
        <v>3.6144578313253E-3</v>
      </c>
      <c r="O12" s="16">
        <v>4.7619047619047597E-3</v>
      </c>
      <c r="P12" s="16">
        <v>1.8691588785046699E-3</v>
      </c>
      <c r="Q12" s="16">
        <v>1.09489051094891E-3</v>
      </c>
      <c r="R12" s="16"/>
      <c r="S12" s="16">
        <v>1.9011406844106501E-3</v>
      </c>
      <c r="T12" s="16">
        <v>7.1770334928229701E-3</v>
      </c>
      <c r="U12" s="16">
        <v>6.4655172413793103E-3</v>
      </c>
      <c r="V12" s="16">
        <v>1.9743336623889401E-3</v>
      </c>
      <c r="W12" s="16">
        <v>1.07991360691145E-3</v>
      </c>
      <c r="X12" s="16">
        <v>0</v>
      </c>
      <c r="Y12" s="16">
        <v>0</v>
      </c>
      <c r="Z12" s="16"/>
      <c r="AA12" s="16">
        <v>3.5756853396901101E-3</v>
      </c>
      <c r="AB12" s="16">
        <v>1.39198218262806E-3</v>
      </c>
      <c r="AC12" s="16"/>
      <c r="AD12" s="16">
        <v>1.4184397163120601E-3</v>
      </c>
      <c r="AE12" s="16">
        <v>2.3316062176165801E-3</v>
      </c>
      <c r="AF12" s="16"/>
      <c r="AG12" s="16">
        <v>3.1620553359683798E-3</v>
      </c>
      <c r="AH12" s="16">
        <v>1.09489051094891E-3</v>
      </c>
      <c r="AI12" s="16"/>
      <c r="AJ12" s="16">
        <v>1.2279983626688499E-3</v>
      </c>
      <c r="AK12" s="16">
        <v>2.82985496993279E-3</v>
      </c>
      <c r="AL12" s="16"/>
      <c r="AM12" s="16">
        <v>9.3457943925233603E-3</v>
      </c>
      <c r="AN12" s="16">
        <v>3.1948881789137401E-3</v>
      </c>
      <c r="AO12" s="16">
        <v>1.6090104585679799E-3</v>
      </c>
      <c r="AP12" s="16">
        <v>0</v>
      </c>
      <c r="AQ12" s="16"/>
      <c r="AR12" s="16">
        <v>2.5157232704402501E-3</v>
      </c>
      <c r="AS12" s="16">
        <v>1.9021739130434801E-3</v>
      </c>
      <c r="AT12" s="16"/>
      <c r="AU12" s="16">
        <v>3.6991368680641202E-3</v>
      </c>
      <c r="AV12" s="16">
        <v>1.79412424310384E-3</v>
      </c>
      <c r="AW12" s="16"/>
      <c r="AX12" s="16">
        <v>2.3557126030624301E-3</v>
      </c>
      <c r="AY12" s="16">
        <v>2.0357385206966798E-3</v>
      </c>
      <c r="AZ12" s="16"/>
      <c r="BA12" s="16">
        <v>5.5248618784530402E-3</v>
      </c>
      <c r="BB12" s="16">
        <v>1.83374083129584E-3</v>
      </c>
      <c r="BC12" s="16"/>
      <c r="BD12" s="16">
        <v>1.04712041884817E-3</v>
      </c>
      <c r="BE12" s="16">
        <v>2.3174971031286202E-3</v>
      </c>
      <c r="BF12" s="16"/>
      <c r="BG12" s="16">
        <v>3.3783783783783799E-3</v>
      </c>
      <c r="BH12" s="16">
        <v>2.0104543626859699E-3</v>
      </c>
      <c r="BI12" s="16"/>
      <c r="BJ12" s="16">
        <v>4.8076923076923097E-3</v>
      </c>
      <c r="BK12" s="16">
        <v>1.72191132156694E-3</v>
      </c>
      <c r="BL12" s="16"/>
      <c r="BM12" s="16">
        <v>2.5316455696202502E-3</v>
      </c>
      <c r="BN12" s="16">
        <v>2.05128205128205E-3</v>
      </c>
      <c r="BO12" s="16"/>
      <c r="BP12" s="16">
        <v>4.9668874172185398E-3</v>
      </c>
      <c r="BQ12" s="16">
        <v>1.7145306472353199E-3</v>
      </c>
    </row>
    <row r="13" spans="2:69" x14ac:dyDescent="0.25">
      <c r="B13" s="17" t="s">
        <v>68</v>
      </c>
      <c r="C13" s="16">
        <v>2.08728652751423E-3</v>
      </c>
      <c r="D13" s="16">
        <v>1.48809523809524E-3</v>
      </c>
      <c r="E13" s="16">
        <v>1.3831258644536699E-3</v>
      </c>
      <c r="F13" s="16">
        <v>0</v>
      </c>
      <c r="G13" s="16">
        <v>2.9069767441860499E-3</v>
      </c>
      <c r="H13" s="16">
        <v>2.2761760242792101E-3</v>
      </c>
      <c r="I13" s="16">
        <v>1.2610340479192899E-3</v>
      </c>
      <c r="J13" s="16">
        <v>1.5151515151515201E-2</v>
      </c>
      <c r="K13" s="16">
        <v>0</v>
      </c>
      <c r="L13" s="16">
        <v>0</v>
      </c>
      <c r="M13" s="16"/>
      <c r="N13" s="16">
        <v>2.4096385542168699E-3</v>
      </c>
      <c r="O13" s="16">
        <v>1.5873015873015899E-3</v>
      </c>
      <c r="P13" s="16">
        <v>2.80373831775701E-3</v>
      </c>
      <c r="Q13" s="16">
        <v>1.8248175182481799E-3</v>
      </c>
      <c r="R13" s="16"/>
      <c r="S13" s="16">
        <v>1.9011406844106501E-3</v>
      </c>
      <c r="T13" s="16">
        <v>2.3923444976076602E-3</v>
      </c>
      <c r="U13" s="16">
        <v>0</v>
      </c>
      <c r="V13" s="16">
        <v>3.9486673247778898E-3</v>
      </c>
      <c r="W13" s="16">
        <v>0</v>
      </c>
      <c r="X13" s="16">
        <v>9.7087378640776695E-4</v>
      </c>
      <c r="Y13" s="16">
        <v>2.9850746268656699E-3</v>
      </c>
      <c r="Z13" s="16"/>
      <c r="AA13" s="16">
        <v>5.9594755661501796E-4</v>
      </c>
      <c r="AB13" s="16">
        <v>2.7839643652561199E-3</v>
      </c>
      <c r="AC13" s="16"/>
      <c r="AD13" s="16">
        <v>2.1276595744680899E-3</v>
      </c>
      <c r="AE13" s="16">
        <v>2.0725388601036299E-3</v>
      </c>
      <c r="AF13" s="16"/>
      <c r="AG13" s="16">
        <v>2.37154150197628E-3</v>
      </c>
      <c r="AH13" s="16">
        <v>1.8248175182481799E-3</v>
      </c>
      <c r="AI13" s="16"/>
      <c r="AJ13" s="16">
        <v>1.63733115022513E-3</v>
      </c>
      <c r="AK13" s="16">
        <v>2.47612309869119E-3</v>
      </c>
      <c r="AL13" s="16"/>
      <c r="AM13" s="16">
        <v>9.3457943925233603E-3</v>
      </c>
      <c r="AN13" s="16">
        <v>3.1948881789137401E-3</v>
      </c>
      <c r="AO13" s="16">
        <v>8.0450522928398997E-4</v>
      </c>
      <c r="AP13" s="16">
        <v>1.6736401673640201E-3</v>
      </c>
      <c r="AQ13" s="16"/>
      <c r="AR13" s="16">
        <v>2.5157232704402501E-3</v>
      </c>
      <c r="AS13" s="16">
        <v>1.9021739130434801E-3</v>
      </c>
      <c r="AT13" s="16"/>
      <c r="AU13" s="16">
        <v>1.2330456226880399E-3</v>
      </c>
      <c r="AV13" s="16">
        <v>2.2426553038797899E-3</v>
      </c>
      <c r="AW13" s="16"/>
      <c r="AX13" s="16">
        <v>0</v>
      </c>
      <c r="AY13" s="16">
        <v>2.4881248586292701E-3</v>
      </c>
      <c r="AZ13" s="16"/>
      <c r="BA13" s="16">
        <v>2.7624309392265201E-3</v>
      </c>
      <c r="BB13" s="16">
        <v>2.0374898125509401E-3</v>
      </c>
      <c r="BC13" s="16"/>
      <c r="BD13" s="16">
        <v>2.0942408376963401E-3</v>
      </c>
      <c r="BE13" s="16">
        <v>2.0857473928157602E-3</v>
      </c>
      <c r="BF13" s="16"/>
      <c r="BG13" s="16">
        <v>3.3783783783783799E-3</v>
      </c>
      <c r="BH13" s="16">
        <v>2.0104543626859699E-3</v>
      </c>
      <c r="BI13" s="16"/>
      <c r="BJ13" s="16">
        <v>1.6025641025640999E-3</v>
      </c>
      <c r="BK13" s="16">
        <v>2.1523891519586698E-3</v>
      </c>
      <c r="BL13" s="16"/>
      <c r="BM13" s="16">
        <v>2.5316455696202502E-3</v>
      </c>
      <c r="BN13" s="16">
        <v>2.05128205128205E-3</v>
      </c>
      <c r="BO13" s="16"/>
      <c r="BP13" s="16">
        <v>0</v>
      </c>
      <c r="BQ13" s="16">
        <v>2.3574796399485599E-3</v>
      </c>
    </row>
    <row r="14" spans="2:69" x14ac:dyDescent="0.25">
      <c r="B14" s="17" t="s">
        <v>212</v>
      </c>
      <c r="C14" s="19">
        <v>0.92277039848197295</v>
      </c>
      <c r="D14" s="19">
        <v>0.95535714285714302</v>
      </c>
      <c r="E14" s="19">
        <v>0.88381742738589197</v>
      </c>
      <c r="F14" s="19">
        <v>0.961300309597523</v>
      </c>
      <c r="G14" s="19">
        <v>0.912790697674419</v>
      </c>
      <c r="H14" s="19">
        <v>0.92336874051593298</v>
      </c>
      <c r="I14" s="19">
        <v>0.93442622950819698</v>
      </c>
      <c r="J14" s="19">
        <v>0.82828282828282795</v>
      </c>
      <c r="K14" s="19">
        <v>0.85714285714285698</v>
      </c>
      <c r="L14" s="19">
        <v>0.96460176991150404</v>
      </c>
      <c r="M14" s="19"/>
      <c r="N14" s="19">
        <v>0.92891566265060199</v>
      </c>
      <c r="O14" s="19">
        <v>0.92063492063492103</v>
      </c>
      <c r="P14" s="19">
        <v>0.90186915887850505</v>
      </c>
      <c r="Q14" s="19">
        <v>0.92956204379562002</v>
      </c>
      <c r="R14" s="19"/>
      <c r="S14" s="19">
        <v>0.89163498098859295</v>
      </c>
      <c r="T14" s="19">
        <v>0.92105263157894701</v>
      </c>
      <c r="U14" s="19">
        <v>0.90732758620689702</v>
      </c>
      <c r="V14" s="19">
        <v>0.92201382033563695</v>
      </c>
      <c r="W14" s="19">
        <v>0.90928725701943802</v>
      </c>
      <c r="X14" s="19">
        <v>0.94757281553398098</v>
      </c>
      <c r="Y14" s="19">
        <v>0.94626865671641802</v>
      </c>
      <c r="Z14" s="19"/>
      <c r="AA14" s="19">
        <v>0.91895113230035796</v>
      </c>
      <c r="AB14" s="19">
        <v>0.92455456570155903</v>
      </c>
      <c r="AC14" s="19"/>
      <c r="AD14" s="19">
        <v>0.927659574468085</v>
      </c>
      <c r="AE14" s="19">
        <v>0.92098445595854905</v>
      </c>
      <c r="AF14" s="19"/>
      <c r="AG14" s="19">
        <v>0.91541501976284601</v>
      </c>
      <c r="AH14" s="19">
        <v>0.92956204379562002</v>
      </c>
      <c r="AI14" s="19"/>
      <c r="AJ14" s="19">
        <v>0.93573475235366399</v>
      </c>
      <c r="AK14" s="19">
        <v>0.9115670321896</v>
      </c>
      <c r="AL14" s="19"/>
      <c r="AM14" s="19">
        <v>0.87538940809968802</v>
      </c>
      <c r="AN14" s="19">
        <v>0.89057507987220497</v>
      </c>
      <c r="AO14" s="19">
        <v>0.92960579243765096</v>
      </c>
      <c r="AP14" s="19">
        <v>0.95732217573221801</v>
      </c>
      <c r="AQ14" s="19"/>
      <c r="AR14" s="19">
        <v>0.91949685534591197</v>
      </c>
      <c r="AS14" s="19">
        <v>0.92418478260869596</v>
      </c>
      <c r="AT14" s="19"/>
      <c r="AU14" s="19">
        <v>0.91491985203452497</v>
      </c>
      <c r="AV14" s="19">
        <v>0.92419825072886297</v>
      </c>
      <c r="AW14" s="19"/>
      <c r="AX14" s="19">
        <v>0.91166077738515905</v>
      </c>
      <c r="AY14" s="19">
        <v>0.92490386790318901</v>
      </c>
      <c r="AZ14" s="19"/>
      <c r="BA14" s="19">
        <v>0.92265193370165699</v>
      </c>
      <c r="BB14" s="19">
        <v>0.92277913610431905</v>
      </c>
      <c r="BC14" s="19"/>
      <c r="BD14" s="19">
        <v>0.90994764397905803</v>
      </c>
      <c r="BE14" s="19">
        <v>0.92560834298957095</v>
      </c>
      <c r="BF14" s="19"/>
      <c r="BG14" s="19">
        <v>0.92229729729729704</v>
      </c>
      <c r="BH14" s="19">
        <v>0.92279855247285902</v>
      </c>
      <c r="BI14" s="19"/>
      <c r="BJ14" s="19">
        <v>0.91826923076923095</v>
      </c>
      <c r="BK14" s="19">
        <v>0.92337494619027105</v>
      </c>
      <c r="BL14" s="19"/>
      <c r="BM14" s="19">
        <v>0.92911392405063298</v>
      </c>
      <c r="BN14" s="19">
        <v>0.92225641025641003</v>
      </c>
      <c r="BO14" s="19"/>
      <c r="BP14" s="19">
        <v>0.91059602649006599</v>
      </c>
      <c r="BQ14" s="19">
        <v>0.92434633519074105</v>
      </c>
    </row>
    <row r="15" spans="2:69" x14ac:dyDescent="0.25">
      <c r="B15" s="17" t="s">
        <v>213</v>
      </c>
      <c r="C15" s="19">
        <v>1.49905123339658E-2</v>
      </c>
      <c r="D15" s="19">
        <v>1.1904761904761901E-2</v>
      </c>
      <c r="E15" s="19">
        <v>2.0746887966804999E-2</v>
      </c>
      <c r="F15" s="19">
        <v>7.7399380804953604E-3</v>
      </c>
      <c r="G15" s="19">
        <v>1.5988372093023302E-2</v>
      </c>
      <c r="H15" s="19">
        <v>1.7450682852807299E-2</v>
      </c>
      <c r="I15" s="19">
        <v>8.8272383354350593E-3</v>
      </c>
      <c r="J15" s="19">
        <v>3.03030303030303E-2</v>
      </c>
      <c r="K15" s="19">
        <v>3.3613445378151301E-2</v>
      </c>
      <c r="L15" s="19">
        <v>0</v>
      </c>
      <c r="M15" s="19"/>
      <c r="N15" s="19">
        <v>1.44578313253012E-2</v>
      </c>
      <c r="O15" s="19">
        <v>1.9047619047619001E-2</v>
      </c>
      <c r="P15" s="19">
        <v>1.7757009345794401E-2</v>
      </c>
      <c r="Q15" s="19">
        <v>1.31386861313869E-2</v>
      </c>
      <c r="R15" s="19"/>
      <c r="S15" s="19">
        <v>2.2813688212927799E-2</v>
      </c>
      <c r="T15" s="19">
        <v>1.43540669856459E-2</v>
      </c>
      <c r="U15" s="19">
        <v>3.0172413793103401E-2</v>
      </c>
      <c r="V15" s="19">
        <v>1.57946692991115E-2</v>
      </c>
      <c r="W15" s="19">
        <v>8.6393088552915807E-3</v>
      </c>
      <c r="X15" s="19">
        <v>9.7087378640776708E-3</v>
      </c>
      <c r="Y15" s="19">
        <v>1.34328358208955E-2</v>
      </c>
      <c r="Z15" s="19"/>
      <c r="AA15" s="19">
        <v>1.9070321811680599E-2</v>
      </c>
      <c r="AB15" s="19">
        <v>1.30846325167038E-2</v>
      </c>
      <c r="AC15" s="19"/>
      <c r="AD15" s="19">
        <v>1.77304964539007E-2</v>
      </c>
      <c r="AE15" s="19">
        <v>1.39896373056995E-2</v>
      </c>
      <c r="AF15" s="19"/>
      <c r="AG15" s="19">
        <v>1.699604743083E-2</v>
      </c>
      <c r="AH15" s="19">
        <v>1.31386861313869E-2</v>
      </c>
      <c r="AI15" s="19"/>
      <c r="AJ15" s="19">
        <v>1.2279983626688499E-2</v>
      </c>
      <c r="AK15" s="19">
        <v>1.7332861690838301E-2</v>
      </c>
      <c r="AL15" s="19"/>
      <c r="AM15" s="19">
        <v>3.1152647975077899E-2</v>
      </c>
      <c r="AN15" s="19">
        <v>2.15654952076677E-2</v>
      </c>
      <c r="AO15" s="19">
        <v>1.4883346741753799E-2</v>
      </c>
      <c r="AP15" s="19">
        <v>4.1841004184100397E-3</v>
      </c>
      <c r="AQ15" s="19"/>
      <c r="AR15" s="19">
        <v>1.57232704402516E-2</v>
      </c>
      <c r="AS15" s="19">
        <v>1.4673913043478299E-2</v>
      </c>
      <c r="AT15" s="19"/>
      <c r="AU15" s="19">
        <v>1.7262638717632599E-2</v>
      </c>
      <c r="AV15" s="19">
        <v>1.45772594752187E-2</v>
      </c>
      <c r="AW15" s="19"/>
      <c r="AX15" s="19">
        <v>1.8845700824499399E-2</v>
      </c>
      <c r="AY15" s="19">
        <v>1.4250169644876701E-2</v>
      </c>
      <c r="AZ15" s="19"/>
      <c r="BA15" s="19">
        <v>2.7624309392265199E-2</v>
      </c>
      <c r="BB15" s="19">
        <v>1.4058679706601501E-2</v>
      </c>
      <c r="BC15" s="19"/>
      <c r="BD15" s="19">
        <v>1.04712041884817E-2</v>
      </c>
      <c r="BE15" s="19">
        <v>1.59907300115875E-2</v>
      </c>
      <c r="BF15" s="19"/>
      <c r="BG15" s="19">
        <v>1.0135135135135099E-2</v>
      </c>
      <c r="BH15" s="19">
        <v>1.5279453156413301E-2</v>
      </c>
      <c r="BI15" s="19"/>
      <c r="BJ15" s="19">
        <v>2.2435897435897401E-2</v>
      </c>
      <c r="BK15" s="19">
        <v>1.39905294877314E-2</v>
      </c>
      <c r="BL15" s="19"/>
      <c r="BM15" s="19">
        <v>2.2784810126582299E-2</v>
      </c>
      <c r="BN15" s="19">
        <v>1.4358974358974401E-2</v>
      </c>
      <c r="BO15" s="19"/>
      <c r="BP15" s="19">
        <v>2.48344370860927E-2</v>
      </c>
      <c r="BQ15" s="19">
        <v>1.3716245177882599E-2</v>
      </c>
    </row>
    <row r="16" spans="2:69" x14ac:dyDescent="0.25">
      <c r="B16" s="17" t="s">
        <v>156</v>
      </c>
      <c r="C16" s="20">
        <v>0.90777988614800798</v>
      </c>
      <c r="D16" s="20">
        <v>0.94345238095238104</v>
      </c>
      <c r="E16" s="20">
        <v>0.86307053941908696</v>
      </c>
      <c r="F16" s="20">
        <v>0.95356037151702799</v>
      </c>
      <c r="G16" s="20">
        <v>0.89680232558139505</v>
      </c>
      <c r="H16" s="20">
        <v>0.90591805766312605</v>
      </c>
      <c r="I16" s="20">
        <v>0.92559899117276201</v>
      </c>
      <c r="J16" s="20">
        <v>0.79797979797979801</v>
      </c>
      <c r="K16" s="20">
        <v>0.82352941176470595</v>
      </c>
      <c r="L16" s="20">
        <v>0.96460176991150404</v>
      </c>
      <c r="M16" s="20"/>
      <c r="N16" s="20">
        <v>0.91445783132530101</v>
      </c>
      <c r="O16" s="20">
        <v>0.90158730158730205</v>
      </c>
      <c r="P16" s="20">
        <v>0.88411214953271</v>
      </c>
      <c r="Q16" s="20">
        <v>0.916423357664234</v>
      </c>
      <c r="R16" s="20"/>
      <c r="S16" s="20">
        <v>0.868821292775665</v>
      </c>
      <c r="T16" s="20">
        <v>0.906698564593301</v>
      </c>
      <c r="U16" s="20">
        <v>0.87715517241379304</v>
      </c>
      <c r="V16" s="20">
        <v>0.90621915103652495</v>
      </c>
      <c r="W16" s="20">
        <v>0.90064794816414695</v>
      </c>
      <c r="X16" s="20">
        <v>0.93786407766990298</v>
      </c>
      <c r="Y16" s="20">
        <v>0.93283582089552197</v>
      </c>
      <c r="Z16" s="20"/>
      <c r="AA16" s="20">
        <v>0.89988081048867696</v>
      </c>
      <c r="AB16" s="20">
        <v>0.91146993318485503</v>
      </c>
      <c r="AC16" s="20"/>
      <c r="AD16" s="20">
        <v>0.90992907801418399</v>
      </c>
      <c r="AE16" s="20">
        <v>0.90699481865285003</v>
      </c>
      <c r="AF16" s="20"/>
      <c r="AG16" s="20">
        <v>0.89841897233201595</v>
      </c>
      <c r="AH16" s="20">
        <v>0.916423357664234</v>
      </c>
      <c r="AI16" s="20"/>
      <c r="AJ16" s="20">
        <v>0.92345476872697496</v>
      </c>
      <c r="AK16" s="20">
        <v>0.89423417049876197</v>
      </c>
      <c r="AL16" s="20"/>
      <c r="AM16" s="20">
        <v>0.84423676012461102</v>
      </c>
      <c r="AN16" s="20">
        <v>0.86900958466453704</v>
      </c>
      <c r="AO16" s="20">
        <v>0.914722445695897</v>
      </c>
      <c r="AP16" s="20">
        <v>0.95313807531380801</v>
      </c>
      <c r="AQ16" s="20"/>
      <c r="AR16" s="20">
        <v>0.90377358490565995</v>
      </c>
      <c r="AS16" s="20">
        <v>0.90951086956521698</v>
      </c>
      <c r="AT16" s="20"/>
      <c r="AU16" s="20">
        <v>0.89765721331689297</v>
      </c>
      <c r="AV16" s="20">
        <v>0.90962099125364404</v>
      </c>
      <c r="AW16" s="20"/>
      <c r="AX16" s="20">
        <v>0.89281507656065995</v>
      </c>
      <c r="AY16" s="20">
        <v>0.91065369825831299</v>
      </c>
      <c r="AZ16" s="20"/>
      <c r="BA16" s="20">
        <v>0.89502762430939198</v>
      </c>
      <c r="BB16" s="20">
        <v>0.90872045639771803</v>
      </c>
      <c r="BC16" s="20"/>
      <c r="BD16" s="20">
        <v>0.89947643979057601</v>
      </c>
      <c r="BE16" s="20">
        <v>0.90961761297798405</v>
      </c>
      <c r="BF16" s="20"/>
      <c r="BG16" s="20">
        <v>0.91216216216216195</v>
      </c>
      <c r="BH16" s="20">
        <v>0.90751909931644603</v>
      </c>
      <c r="BI16" s="20"/>
      <c r="BJ16" s="20">
        <v>0.89583333333333304</v>
      </c>
      <c r="BK16" s="20">
        <v>0.90938441670254</v>
      </c>
      <c r="BL16" s="20"/>
      <c r="BM16" s="20">
        <v>0.90632911392405102</v>
      </c>
      <c r="BN16" s="20">
        <v>0.90789743589743599</v>
      </c>
      <c r="BO16" s="20"/>
      <c r="BP16" s="20">
        <v>0.88576158940397398</v>
      </c>
      <c r="BQ16" s="20">
        <v>0.91063009001285899</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223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207</v>
      </c>
      <c r="C8" s="16">
        <v>0.59240986717267596</v>
      </c>
      <c r="D8" s="16">
        <v>0.52083333333333304</v>
      </c>
      <c r="E8" s="16">
        <v>0.52143845089903196</v>
      </c>
      <c r="F8" s="16">
        <v>0.69195046439628505</v>
      </c>
      <c r="G8" s="16">
        <v>0.543604651162791</v>
      </c>
      <c r="H8" s="16">
        <v>0.67071320182094096</v>
      </c>
      <c r="I8" s="16">
        <v>0.58890290037830995</v>
      </c>
      <c r="J8" s="16">
        <v>0.47474747474747497</v>
      </c>
      <c r="K8" s="16">
        <v>0.495798319327731</v>
      </c>
      <c r="L8" s="16">
        <v>0.61946902654867297</v>
      </c>
      <c r="M8" s="16"/>
      <c r="N8" s="16">
        <v>0.636144578313253</v>
      </c>
      <c r="O8" s="16">
        <v>0.601587301587302</v>
      </c>
      <c r="P8" s="16">
        <v>0.57757009345794397</v>
      </c>
      <c r="Q8" s="16">
        <v>0.58284671532846699</v>
      </c>
      <c r="R8" s="16"/>
      <c r="S8" s="16">
        <v>0.59505703422053202</v>
      </c>
      <c r="T8" s="16">
        <v>0.56698564593301404</v>
      </c>
      <c r="U8" s="16">
        <v>0.57327586206896597</v>
      </c>
      <c r="V8" s="16">
        <v>0.603158933859822</v>
      </c>
      <c r="W8" s="16">
        <v>0.55075593952483803</v>
      </c>
      <c r="X8" s="16">
        <v>0.61941747572815498</v>
      </c>
      <c r="Y8" s="16">
        <v>0.61940298507462699</v>
      </c>
      <c r="Z8" s="16"/>
      <c r="AA8" s="16">
        <v>0.59237187127532798</v>
      </c>
      <c r="AB8" s="16">
        <v>0.59242761692650303</v>
      </c>
      <c r="AC8" s="16"/>
      <c r="AD8" s="16">
        <v>0.61347517730496504</v>
      </c>
      <c r="AE8" s="16">
        <v>0.58471502590673596</v>
      </c>
      <c r="AF8" s="16"/>
      <c r="AG8" s="16">
        <v>0.60276679841897196</v>
      </c>
      <c r="AH8" s="16">
        <v>0.58284671532846699</v>
      </c>
      <c r="AI8" s="16"/>
      <c r="AJ8" s="16">
        <v>0.65083913221448997</v>
      </c>
      <c r="AK8" s="16">
        <v>0.54191722674212905</v>
      </c>
      <c r="AL8" s="16"/>
      <c r="AM8" s="16">
        <v>0.517133956386293</v>
      </c>
      <c r="AN8" s="16">
        <v>0.53354632587859396</v>
      </c>
      <c r="AO8" s="16">
        <v>0.59050683829444905</v>
      </c>
      <c r="AP8" s="16">
        <v>0.67782426778242699</v>
      </c>
      <c r="AQ8" s="16"/>
      <c r="AR8" s="16">
        <v>0.59496855345911903</v>
      </c>
      <c r="AS8" s="16">
        <v>0.59130434782608698</v>
      </c>
      <c r="AT8" s="16"/>
      <c r="AU8" s="16">
        <v>0.60295930949445098</v>
      </c>
      <c r="AV8" s="16">
        <v>0.59049114151155002</v>
      </c>
      <c r="AW8" s="16"/>
      <c r="AX8" s="16">
        <v>0.591283863368669</v>
      </c>
      <c r="AY8" s="16">
        <v>0.59262610269169902</v>
      </c>
      <c r="AZ8" s="16"/>
      <c r="BA8" s="16">
        <v>0.53867403314917095</v>
      </c>
      <c r="BB8" s="16">
        <v>0.59637326813365898</v>
      </c>
      <c r="BC8" s="16"/>
      <c r="BD8" s="16">
        <v>0.54764397905759199</v>
      </c>
      <c r="BE8" s="16">
        <v>0.60231749710312898</v>
      </c>
      <c r="BF8" s="16"/>
      <c r="BG8" s="16">
        <v>0.56081081081081097</v>
      </c>
      <c r="BH8" s="16">
        <v>0.59429030960997198</v>
      </c>
      <c r="BI8" s="16"/>
      <c r="BJ8" s="16">
        <v>0.55769230769230804</v>
      </c>
      <c r="BK8" s="16">
        <v>0.59707275075333599</v>
      </c>
      <c r="BL8" s="16"/>
      <c r="BM8" s="16">
        <v>0.61518987341772102</v>
      </c>
      <c r="BN8" s="16">
        <v>0.59056410256410297</v>
      </c>
      <c r="BO8" s="16"/>
      <c r="BP8" s="16">
        <v>0.59602649006622499</v>
      </c>
      <c r="BQ8" s="16">
        <v>0.591941705957994</v>
      </c>
    </row>
    <row r="9" spans="2:69" x14ac:dyDescent="0.25">
      <c r="B9" s="17" t="s">
        <v>208</v>
      </c>
      <c r="C9" s="16">
        <v>0.29184060721062599</v>
      </c>
      <c r="D9" s="16">
        <v>0.34523809523809501</v>
      </c>
      <c r="E9" s="16">
        <v>0.33609958506224102</v>
      </c>
      <c r="F9" s="16">
        <v>0.22136222910216699</v>
      </c>
      <c r="G9" s="16">
        <v>0.34011627906976699</v>
      </c>
      <c r="H9" s="16">
        <v>0.21699544764795101</v>
      </c>
      <c r="I9" s="16">
        <v>0.322824716267339</v>
      </c>
      <c r="J9" s="16">
        <v>0.34848484848484901</v>
      </c>
      <c r="K9" s="16">
        <v>0.36134453781512599</v>
      </c>
      <c r="L9" s="16">
        <v>0.28318584070796499</v>
      </c>
      <c r="M9" s="16"/>
      <c r="N9" s="16">
        <v>0.239759036144578</v>
      </c>
      <c r="O9" s="16">
        <v>0.27301587301587299</v>
      </c>
      <c r="P9" s="16">
        <v>0.28691588785046701</v>
      </c>
      <c r="Q9" s="16">
        <v>0.31386861313868603</v>
      </c>
      <c r="R9" s="16"/>
      <c r="S9" s="16">
        <v>0.26996197718631199</v>
      </c>
      <c r="T9" s="16">
        <v>0.294258373205742</v>
      </c>
      <c r="U9" s="16">
        <v>0.29094827586206901</v>
      </c>
      <c r="V9" s="16">
        <v>0.264560710760118</v>
      </c>
      <c r="W9" s="16">
        <v>0.32829373650108001</v>
      </c>
      <c r="X9" s="16">
        <v>0.30097087378640802</v>
      </c>
      <c r="Y9" s="16">
        <v>0.277611940298507</v>
      </c>
      <c r="Z9" s="16"/>
      <c r="AA9" s="16">
        <v>0.30691299165673402</v>
      </c>
      <c r="AB9" s="16">
        <v>0.284799554565702</v>
      </c>
      <c r="AC9" s="16"/>
      <c r="AD9" s="16">
        <v>0.26879432624113497</v>
      </c>
      <c r="AE9" s="16">
        <v>0.30025906735751301</v>
      </c>
      <c r="AF9" s="16"/>
      <c r="AG9" s="16">
        <v>0.26798418972332</v>
      </c>
      <c r="AH9" s="16">
        <v>0.31386861313868603</v>
      </c>
      <c r="AI9" s="16"/>
      <c r="AJ9" s="16">
        <v>0.26238231682357799</v>
      </c>
      <c r="AK9" s="16">
        <v>0.31729748850371398</v>
      </c>
      <c r="AL9" s="16"/>
      <c r="AM9" s="16">
        <v>0.30218068535825499</v>
      </c>
      <c r="AN9" s="16">
        <v>0.32507987220447299</v>
      </c>
      <c r="AO9" s="16">
        <v>0.28841512469831099</v>
      </c>
      <c r="AP9" s="16">
        <v>0.26108786610878698</v>
      </c>
      <c r="AQ9" s="16"/>
      <c r="AR9" s="16">
        <v>0.30880503144654098</v>
      </c>
      <c r="AS9" s="16">
        <v>0.28451086956521698</v>
      </c>
      <c r="AT9" s="16"/>
      <c r="AU9" s="16">
        <v>0.28976572133168899</v>
      </c>
      <c r="AV9" s="16">
        <v>0.29221798609553701</v>
      </c>
      <c r="AW9" s="16"/>
      <c r="AX9" s="16">
        <v>0.27797408716136601</v>
      </c>
      <c r="AY9" s="16">
        <v>0.29450350599411901</v>
      </c>
      <c r="AZ9" s="16"/>
      <c r="BA9" s="16">
        <v>0.32044198895027598</v>
      </c>
      <c r="BB9" s="16">
        <v>0.28973105134474297</v>
      </c>
      <c r="BC9" s="16"/>
      <c r="BD9" s="16">
        <v>0.30471204188481699</v>
      </c>
      <c r="BE9" s="16">
        <v>0.28899188876013898</v>
      </c>
      <c r="BF9" s="16"/>
      <c r="BG9" s="16">
        <v>0.32770270270270302</v>
      </c>
      <c r="BH9" s="16">
        <v>0.28970647366304803</v>
      </c>
      <c r="BI9" s="16"/>
      <c r="BJ9" s="16">
        <v>0.34615384615384598</v>
      </c>
      <c r="BK9" s="16">
        <v>0.284545845888937</v>
      </c>
      <c r="BL9" s="16"/>
      <c r="BM9" s="16">
        <v>0.28860759493670901</v>
      </c>
      <c r="BN9" s="16">
        <v>0.29210256410256402</v>
      </c>
      <c r="BO9" s="16"/>
      <c r="BP9" s="16">
        <v>0.278145695364238</v>
      </c>
      <c r="BQ9" s="16">
        <v>0.29361337333904802</v>
      </c>
    </row>
    <row r="10" spans="2:69" ht="30" x14ac:dyDescent="0.25">
      <c r="B10" s="17" t="s">
        <v>209</v>
      </c>
      <c r="C10" s="16">
        <v>8.5578747628083499E-2</v>
      </c>
      <c r="D10" s="16">
        <v>8.0357142857142905E-2</v>
      </c>
      <c r="E10" s="16">
        <v>0.114799446749654</v>
      </c>
      <c r="F10" s="16">
        <v>6.6563467492260095E-2</v>
      </c>
      <c r="G10" s="16">
        <v>7.5581395348837205E-2</v>
      </c>
      <c r="H10" s="16">
        <v>9.33232169954476E-2</v>
      </c>
      <c r="I10" s="16">
        <v>6.1790668348045398E-2</v>
      </c>
      <c r="J10" s="16">
        <v>0.15151515151515199</v>
      </c>
      <c r="K10" s="16">
        <v>9.2436974789915999E-2</v>
      </c>
      <c r="L10" s="16">
        <v>5.3097345132743397E-2</v>
      </c>
      <c r="M10" s="16"/>
      <c r="N10" s="16">
        <v>8.91566265060241E-2</v>
      </c>
      <c r="O10" s="16">
        <v>9.3650793650793707E-2</v>
      </c>
      <c r="P10" s="16">
        <v>0.10280373831775701</v>
      </c>
      <c r="Q10" s="16">
        <v>7.5912408759124098E-2</v>
      </c>
      <c r="R10" s="16"/>
      <c r="S10" s="16">
        <v>9.8859315589353597E-2</v>
      </c>
      <c r="T10" s="16">
        <v>0.105263157894737</v>
      </c>
      <c r="U10" s="16">
        <v>9.4827586206896505E-2</v>
      </c>
      <c r="V10" s="16">
        <v>9.5755182625863799E-2</v>
      </c>
      <c r="W10" s="16">
        <v>8.9632829373650094E-2</v>
      </c>
      <c r="X10" s="16">
        <v>5.4368932038834999E-2</v>
      </c>
      <c r="Y10" s="16">
        <v>8.5074626865671604E-2</v>
      </c>
      <c r="Z10" s="16"/>
      <c r="AA10" s="16">
        <v>7.3897497020262201E-2</v>
      </c>
      <c r="AB10" s="16">
        <v>9.1035634743875299E-2</v>
      </c>
      <c r="AC10" s="16"/>
      <c r="AD10" s="16">
        <v>8.6524822695035503E-2</v>
      </c>
      <c r="AE10" s="16">
        <v>8.52331606217617E-2</v>
      </c>
      <c r="AF10" s="16"/>
      <c r="AG10" s="16">
        <v>9.6047430830039499E-2</v>
      </c>
      <c r="AH10" s="16">
        <v>7.5912408759124098E-2</v>
      </c>
      <c r="AI10" s="16"/>
      <c r="AJ10" s="16">
        <v>6.8767908309455603E-2</v>
      </c>
      <c r="AK10" s="16">
        <v>0.100106119561372</v>
      </c>
      <c r="AL10" s="16"/>
      <c r="AM10" s="16">
        <v>0.127725856697819</v>
      </c>
      <c r="AN10" s="16">
        <v>0.103833865814696</v>
      </c>
      <c r="AO10" s="16">
        <v>8.7691069991954904E-2</v>
      </c>
      <c r="AP10" s="16">
        <v>5.1046025104602502E-2</v>
      </c>
      <c r="AQ10" s="16"/>
      <c r="AR10" s="16">
        <v>7.2955974842767293E-2</v>
      </c>
      <c r="AS10" s="16">
        <v>9.1032608695652203E-2</v>
      </c>
      <c r="AT10" s="16"/>
      <c r="AU10" s="16">
        <v>8.7546239210850793E-2</v>
      </c>
      <c r="AV10" s="16">
        <v>8.5220901547432198E-2</v>
      </c>
      <c r="AW10" s="16"/>
      <c r="AX10" s="16">
        <v>8.95170789163722E-2</v>
      </c>
      <c r="AY10" s="16">
        <v>8.4822438362361502E-2</v>
      </c>
      <c r="AZ10" s="16"/>
      <c r="BA10" s="16">
        <v>0.102209944751381</v>
      </c>
      <c r="BB10" s="16">
        <v>8.4352078239608802E-2</v>
      </c>
      <c r="BC10" s="16"/>
      <c r="BD10" s="16">
        <v>0.11204188481675401</v>
      </c>
      <c r="BE10" s="16">
        <v>7.9721900347624594E-2</v>
      </c>
      <c r="BF10" s="16"/>
      <c r="BG10" s="16">
        <v>8.1081081081081099E-2</v>
      </c>
      <c r="BH10" s="16">
        <v>8.5846401286690799E-2</v>
      </c>
      <c r="BI10" s="16"/>
      <c r="BJ10" s="16">
        <v>6.7307692307692304E-2</v>
      </c>
      <c r="BK10" s="16">
        <v>8.8032716315109796E-2</v>
      </c>
      <c r="BL10" s="16"/>
      <c r="BM10" s="16">
        <v>7.3417721518987303E-2</v>
      </c>
      <c r="BN10" s="16">
        <v>8.6564102564102602E-2</v>
      </c>
      <c r="BO10" s="16"/>
      <c r="BP10" s="16">
        <v>9.27152317880795E-2</v>
      </c>
      <c r="BQ10" s="16">
        <v>8.4654950707243895E-2</v>
      </c>
    </row>
    <row r="11" spans="2:69" x14ac:dyDescent="0.25">
      <c r="B11" s="17" t="s">
        <v>210</v>
      </c>
      <c r="C11" s="16">
        <v>2.1821631878557901E-2</v>
      </c>
      <c r="D11" s="16">
        <v>3.42261904761905E-2</v>
      </c>
      <c r="E11" s="16">
        <v>2.0746887966804999E-2</v>
      </c>
      <c r="F11" s="16">
        <v>1.7027863777089799E-2</v>
      </c>
      <c r="G11" s="16">
        <v>2.7616279069767401E-2</v>
      </c>
      <c r="H11" s="16">
        <v>1.44157814871017E-2</v>
      </c>
      <c r="I11" s="16">
        <v>2.1437578814627999E-2</v>
      </c>
      <c r="J11" s="16">
        <v>1.5151515151515201E-2</v>
      </c>
      <c r="K11" s="16">
        <v>2.5210084033613401E-2</v>
      </c>
      <c r="L11" s="16">
        <v>4.4247787610619503E-2</v>
      </c>
      <c r="M11" s="16"/>
      <c r="N11" s="16">
        <v>2.2891566265060202E-2</v>
      </c>
      <c r="O11" s="16">
        <v>2.06349206349206E-2</v>
      </c>
      <c r="P11" s="16">
        <v>2.4299065420560699E-2</v>
      </c>
      <c r="Q11" s="16">
        <v>2.0802919708029201E-2</v>
      </c>
      <c r="R11" s="16"/>
      <c r="S11" s="16">
        <v>2.4714828897338399E-2</v>
      </c>
      <c r="T11" s="16">
        <v>2.39234449760766E-2</v>
      </c>
      <c r="U11" s="16">
        <v>3.0172413793103401E-2</v>
      </c>
      <c r="V11" s="16">
        <v>2.8627838104639699E-2</v>
      </c>
      <c r="W11" s="16">
        <v>1.9438444924405999E-2</v>
      </c>
      <c r="X11" s="16">
        <v>1.84466019417476E-2</v>
      </c>
      <c r="Y11" s="16">
        <v>1.49253731343284E-2</v>
      </c>
      <c r="Z11" s="16"/>
      <c r="AA11" s="16">
        <v>1.8474374255065599E-2</v>
      </c>
      <c r="AB11" s="16">
        <v>2.33853006681514E-2</v>
      </c>
      <c r="AC11" s="16"/>
      <c r="AD11" s="16">
        <v>2.1276595744680899E-2</v>
      </c>
      <c r="AE11" s="16">
        <v>2.2020725388601E-2</v>
      </c>
      <c r="AF11" s="16"/>
      <c r="AG11" s="16">
        <v>2.2924901185770799E-2</v>
      </c>
      <c r="AH11" s="16">
        <v>2.0802919708029201E-2</v>
      </c>
      <c r="AI11" s="16"/>
      <c r="AJ11" s="16">
        <v>1.35079819893573E-2</v>
      </c>
      <c r="AK11" s="16">
        <v>2.9006013441811099E-2</v>
      </c>
      <c r="AL11" s="16"/>
      <c r="AM11" s="16">
        <v>3.1152647975077899E-2</v>
      </c>
      <c r="AN11" s="16">
        <v>2.79552715654952E-2</v>
      </c>
      <c r="AO11" s="16">
        <v>2.5341914722445701E-2</v>
      </c>
      <c r="AP11" s="16">
        <v>5.8577405857740596E-3</v>
      </c>
      <c r="AQ11" s="16"/>
      <c r="AR11" s="16">
        <v>1.7610062893081799E-2</v>
      </c>
      <c r="AS11" s="16">
        <v>2.36413043478261E-2</v>
      </c>
      <c r="AT11" s="16"/>
      <c r="AU11" s="16">
        <v>1.47965474722565E-2</v>
      </c>
      <c r="AV11" s="16">
        <v>2.30993496299619E-2</v>
      </c>
      <c r="AW11" s="16"/>
      <c r="AX11" s="16">
        <v>2.5912838633686701E-2</v>
      </c>
      <c r="AY11" s="16">
        <v>2.1035964713865599E-2</v>
      </c>
      <c r="AZ11" s="16"/>
      <c r="BA11" s="16">
        <v>3.0386740331491701E-2</v>
      </c>
      <c r="BB11" s="16">
        <v>2.1189894050529699E-2</v>
      </c>
      <c r="BC11" s="16"/>
      <c r="BD11" s="16">
        <v>2.8272251308900501E-2</v>
      </c>
      <c r="BE11" s="16">
        <v>2.0393974507531901E-2</v>
      </c>
      <c r="BF11" s="16"/>
      <c r="BG11" s="16">
        <v>1.68918918918919E-2</v>
      </c>
      <c r="BH11" s="16">
        <v>2.2114997989545599E-2</v>
      </c>
      <c r="BI11" s="16"/>
      <c r="BJ11" s="16">
        <v>2.0833333333333301E-2</v>
      </c>
      <c r="BK11" s="16">
        <v>2.1954369349978499E-2</v>
      </c>
      <c r="BL11" s="16"/>
      <c r="BM11" s="16">
        <v>1.5189873417721499E-2</v>
      </c>
      <c r="BN11" s="16">
        <v>2.2358974358974399E-2</v>
      </c>
      <c r="BO11" s="16"/>
      <c r="BP11" s="16">
        <v>2.1523178807947001E-2</v>
      </c>
      <c r="BQ11" s="16">
        <v>2.18602657522503E-2</v>
      </c>
    </row>
    <row r="12" spans="2:69" x14ac:dyDescent="0.25">
      <c r="B12" s="17" t="s">
        <v>211</v>
      </c>
      <c r="C12" s="16">
        <v>4.5540796963946901E-3</v>
      </c>
      <c r="D12" s="16">
        <v>8.9285714285714298E-3</v>
      </c>
      <c r="E12" s="16">
        <v>4.1493775933610002E-3</v>
      </c>
      <c r="F12" s="16">
        <v>1.54798761609907E-3</v>
      </c>
      <c r="G12" s="16">
        <v>5.8139534883720903E-3</v>
      </c>
      <c r="H12" s="16">
        <v>2.2761760242792101E-3</v>
      </c>
      <c r="I12" s="16">
        <v>3.7831021437578802E-3</v>
      </c>
      <c r="J12" s="16">
        <v>1.01010101010101E-2</v>
      </c>
      <c r="K12" s="16">
        <v>1.6806722689075598E-2</v>
      </c>
      <c r="L12" s="16">
        <v>0</v>
      </c>
      <c r="M12" s="16"/>
      <c r="N12" s="16">
        <v>4.8192771084337397E-3</v>
      </c>
      <c r="O12" s="16">
        <v>7.9365079365079395E-3</v>
      </c>
      <c r="P12" s="16">
        <v>6.5420560747663599E-3</v>
      </c>
      <c r="Q12" s="16">
        <v>2.9197080291970801E-3</v>
      </c>
      <c r="R12" s="16"/>
      <c r="S12" s="16">
        <v>5.7034220532319402E-3</v>
      </c>
      <c r="T12" s="16">
        <v>9.5693779904306199E-3</v>
      </c>
      <c r="U12" s="16">
        <v>6.4655172413793103E-3</v>
      </c>
      <c r="V12" s="16">
        <v>3.9486673247778898E-3</v>
      </c>
      <c r="W12" s="16">
        <v>6.4794816414686799E-3</v>
      </c>
      <c r="X12" s="16">
        <v>2.9126213592233002E-3</v>
      </c>
      <c r="Y12" s="16">
        <v>1.49253731343284E-3</v>
      </c>
      <c r="Z12" s="16"/>
      <c r="AA12" s="16">
        <v>4.7675804529201402E-3</v>
      </c>
      <c r="AB12" s="16">
        <v>4.4543429844098002E-3</v>
      </c>
      <c r="AC12" s="16"/>
      <c r="AD12" s="16">
        <v>4.2553191489361703E-3</v>
      </c>
      <c r="AE12" s="16">
        <v>4.6632124352331602E-3</v>
      </c>
      <c r="AF12" s="16"/>
      <c r="AG12" s="16">
        <v>6.3241106719367597E-3</v>
      </c>
      <c r="AH12" s="16">
        <v>2.9197080291970801E-3</v>
      </c>
      <c r="AI12" s="16"/>
      <c r="AJ12" s="16">
        <v>2.04666393778142E-3</v>
      </c>
      <c r="AK12" s="16">
        <v>6.7209055535903802E-3</v>
      </c>
      <c r="AL12" s="16"/>
      <c r="AM12" s="16">
        <v>6.2305295950155796E-3</v>
      </c>
      <c r="AN12" s="16">
        <v>4.7923322683706103E-3</v>
      </c>
      <c r="AO12" s="16">
        <v>6.03378921962993E-3</v>
      </c>
      <c r="AP12" s="16">
        <v>8.3682008368200799E-4</v>
      </c>
      <c r="AQ12" s="16"/>
      <c r="AR12" s="16">
        <v>1.88679245283019E-3</v>
      </c>
      <c r="AS12" s="16">
        <v>5.7065217391304296E-3</v>
      </c>
      <c r="AT12" s="16"/>
      <c r="AU12" s="16">
        <v>4.9321824907521596E-3</v>
      </c>
      <c r="AV12" s="16">
        <v>4.4853106077595902E-3</v>
      </c>
      <c r="AW12" s="16"/>
      <c r="AX12" s="16">
        <v>1.06007067137809E-2</v>
      </c>
      <c r="AY12" s="16">
        <v>3.3928975344944602E-3</v>
      </c>
      <c r="AZ12" s="16"/>
      <c r="BA12" s="16">
        <v>5.5248618784530402E-3</v>
      </c>
      <c r="BB12" s="16">
        <v>4.48247758761206E-3</v>
      </c>
      <c r="BC12" s="16"/>
      <c r="BD12" s="16">
        <v>6.2827225130890098E-3</v>
      </c>
      <c r="BE12" s="16">
        <v>4.1714947856315203E-3</v>
      </c>
      <c r="BF12" s="16"/>
      <c r="BG12" s="16">
        <v>6.7567567567567597E-3</v>
      </c>
      <c r="BH12" s="16">
        <v>4.4229995979091297E-3</v>
      </c>
      <c r="BI12" s="16"/>
      <c r="BJ12" s="16">
        <v>8.0128205128205104E-3</v>
      </c>
      <c r="BK12" s="16">
        <v>4.08953938872148E-3</v>
      </c>
      <c r="BL12" s="16"/>
      <c r="BM12" s="16">
        <v>2.5316455696202502E-3</v>
      </c>
      <c r="BN12" s="16">
        <v>4.71794871794872E-3</v>
      </c>
      <c r="BO12" s="16"/>
      <c r="BP12" s="16">
        <v>8.2781456953642408E-3</v>
      </c>
      <c r="BQ12" s="16">
        <v>4.07201028718388E-3</v>
      </c>
    </row>
    <row r="13" spans="2:69" x14ac:dyDescent="0.25">
      <c r="B13" s="17" t="s">
        <v>68</v>
      </c>
      <c r="C13" s="16">
        <v>3.79506641366224E-3</v>
      </c>
      <c r="D13" s="16">
        <v>1.0416666666666701E-2</v>
      </c>
      <c r="E13" s="16">
        <v>2.7662517289073298E-3</v>
      </c>
      <c r="F13" s="16">
        <v>1.54798761609907E-3</v>
      </c>
      <c r="G13" s="16">
        <v>7.2674418604651196E-3</v>
      </c>
      <c r="H13" s="16">
        <v>2.2761760242792101E-3</v>
      </c>
      <c r="I13" s="16">
        <v>1.2610340479192899E-3</v>
      </c>
      <c r="J13" s="16">
        <v>0</v>
      </c>
      <c r="K13" s="16">
        <v>8.4033613445378096E-3</v>
      </c>
      <c r="L13" s="16">
        <v>0</v>
      </c>
      <c r="M13" s="16"/>
      <c r="N13" s="16">
        <v>7.2289156626506E-3</v>
      </c>
      <c r="O13" s="16">
        <v>3.1746031746031698E-3</v>
      </c>
      <c r="P13" s="16">
        <v>1.8691588785046699E-3</v>
      </c>
      <c r="Q13" s="16">
        <v>3.6496350364963498E-3</v>
      </c>
      <c r="R13" s="16"/>
      <c r="S13" s="16">
        <v>5.7034220532319402E-3</v>
      </c>
      <c r="T13" s="16">
        <v>0</v>
      </c>
      <c r="U13" s="16">
        <v>4.3103448275862103E-3</v>
      </c>
      <c r="V13" s="16">
        <v>3.9486673247778898E-3</v>
      </c>
      <c r="W13" s="16">
        <v>5.3995680345572403E-3</v>
      </c>
      <c r="X13" s="16">
        <v>3.88349514563107E-3</v>
      </c>
      <c r="Y13" s="16">
        <v>1.49253731343284E-3</v>
      </c>
      <c r="Z13" s="16"/>
      <c r="AA13" s="16">
        <v>3.5756853396901101E-3</v>
      </c>
      <c r="AB13" s="16">
        <v>3.89755011135857E-3</v>
      </c>
      <c r="AC13" s="16"/>
      <c r="AD13" s="16">
        <v>5.6737588652482299E-3</v>
      </c>
      <c r="AE13" s="16">
        <v>3.1088082901554398E-3</v>
      </c>
      <c r="AF13" s="16"/>
      <c r="AG13" s="16">
        <v>3.9525691699604697E-3</v>
      </c>
      <c r="AH13" s="16">
        <v>3.6496350364963498E-3</v>
      </c>
      <c r="AI13" s="16"/>
      <c r="AJ13" s="16">
        <v>2.4559967253376998E-3</v>
      </c>
      <c r="AK13" s="16">
        <v>4.95224619738238E-3</v>
      </c>
      <c r="AL13" s="16"/>
      <c r="AM13" s="16">
        <v>1.5576323987538899E-2</v>
      </c>
      <c r="AN13" s="16">
        <v>4.7923322683706103E-3</v>
      </c>
      <c r="AO13" s="16">
        <v>2.0112630732099799E-3</v>
      </c>
      <c r="AP13" s="16">
        <v>3.3472803347280298E-3</v>
      </c>
      <c r="AQ13" s="16"/>
      <c r="AR13" s="16">
        <v>3.77358490566038E-3</v>
      </c>
      <c r="AS13" s="16">
        <v>3.8043478260869601E-3</v>
      </c>
      <c r="AT13" s="16"/>
      <c r="AU13" s="16">
        <v>0</v>
      </c>
      <c r="AV13" s="16">
        <v>4.4853106077595902E-3</v>
      </c>
      <c r="AW13" s="16"/>
      <c r="AX13" s="16">
        <v>4.7114252061248498E-3</v>
      </c>
      <c r="AY13" s="16">
        <v>3.6190907034607598E-3</v>
      </c>
      <c r="AZ13" s="16"/>
      <c r="BA13" s="16">
        <v>2.7624309392265201E-3</v>
      </c>
      <c r="BB13" s="16">
        <v>3.87123064384678E-3</v>
      </c>
      <c r="BC13" s="16"/>
      <c r="BD13" s="16">
        <v>1.04712041884817E-3</v>
      </c>
      <c r="BE13" s="16">
        <v>4.4032444959443799E-3</v>
      </c>
      <c r="BF13" s="16"/>
      <c r="BG13" s="16">
        <v>6.7567567567567597E-3</v>
      </c>
      <c r="BH13" s="16">
        <v>3.6188178528347402E-3</v>
      </c>
      <c r="BI13" s="16"/>
      <c r="BJ13" s="16">
        <v>0</v>
      </c>
      <c r="BK13" s="16">
        <v>4.30477830391735E-3</v>
      </c>
      <c r="BL13" s="16"/>
      <c r="BM13" s="16">
        <v>5.0632911392405099E-3</v>
      </c>
      <c r="BN13" s="16">
        <v>3.69230769230769E-3</v>
      </c>
      <c r="BO13" s="16"/>
      <c r="BP13" s="16">
        <v>3.3112582781457001E-3</v>
      </c>
      <c r="BQ13" s="16">
        <v>3.8576939562794698E-3</v>
      </c>
    </row>
    <row r="14" spans="2:69" x14ac:dyDescent="0.25">
      <c r="B14" s="17" t="s">
        <v>212</v>
      </c>
      <c r="C14" s="19">
        <v>0.88425047438330195</v>
      </c>
      <c r="D14" s="19">
        <v>0.86607142857142905</v>
      </c>
      <c r="E14" s="19">
        <v>0.85753803596127298</v>
      </c>
      <c r="F14" s="19">
        <v>0.91331269349845201</v>
      </c>
      <c r="G14" s="19">
        <v>0.88372093023255804</v>
      </c>
      <c r="H14" s="19">
        <v>0.88770864946889205</v>
      </c>
      <c r="I14" s="19">
        <v>0.91172761664564905</v>
      </c>
      <c r="J14" s="19">
        <v>0.82323232323232298</v>
      </c>
      <c r="K14" s="19">
        <v>0.85714285714285698</v>
      </c>
      <c r="L14" s="19">
        <v>0.90265486725663702</v>
      </c>
      <c r="M14" s="19"/>
      <c r="N14" s="19">
        <v>0.87590361445783105</v>
      </c>
      <c r="O14" s="19">
        <v>0.87460317460317505</v>
      </c>
      <c r="P14" s="19">
        <v>0.86448598130841103</v>
      </c>
      <c r="Q14" s="19">
        <v>0.89671532846715296</v>
      </c>
      <c r="R14" s="19"/>
      <c r="S14" s="19">
        <v>0.86501901140684401</v>
      </c>
      <c r="T14" s="19">
        <v>0.86124401913875603</v>
      </c>
      <c r="U14" s="19">
        <v>0.86422413793103403</v>
      </c>
      <c r="V14" s="19">
        <v>0.867719644619941</v>
      </c>
      <c r="W14" s="19">
        <v>0.87904967602591799</v>
      </c>
      <c r="X14" s="19">
        <v>0.92038834951456305</v>
      </c>
      <c r="Y14" s="19">
        <v>0.89701492537313399</v>
      </c>
      <c r="Z14" s="19"/>
      <c r="AA14" s="19">
        <v>0.899284862932062</v>
      </c>
      <c r="AB14" s="19">
        <v>0.87722717149220497</v>
      </c>
      <c r="AC14" s="19"/>
      <c r="AD14" s="19">
        <v>0.88226950354609901</v>
      </c>
      <c r="AE14" s="19">
        <v>0.88497409326424903</v>
      </c>
      <c r="AF14" s="19"/>
      <c r="AG14" s="19">
        <v>0.87075098814229202</v>
      </c>
      <c r="AH14" s="19">
        <v>0.89671532846715296</v>
      </c>
      <c r="AI14" s="19"/>
      <c r="AJ14" s="19">
        <v>0.91322144903806801</v>
      </c>
      <c r="AK14" s="19">
        <v>0.85921471524584403</v>
      </c>
      <c r="AL14" s="19"/>
      <c r="AM14" s="19">
        <v>0.81931464174454804</v>
      </c>
      <c r="AN14" s="19">
        <v>0.85862619808306695</v>
      </c>
      <c r="AO14" s="19">
        <v>0.87892196299275904</v>
      </c>
      <c r="AP14" s="19">
        <v>0.93891213389121297</v>
      </c>
      <c r="AQ14" s="19"/>
      <c r="AR14" s="19">
        <v>0.90377358490565995</v>
      </c>
      <c r="AS14" s="19">
        <v>0.87581521739130397</v>
      </c>
      <c r="AT14" s="19"/>
      <c r="AU14" s="19">
        <v>0.89272503082614096</v>
      </c>
      <c r="AV14" s="19">
        <v>0.88270912760708697</v>
      </c>
      <c r="AW14" s="19"/>
      <c r="AX14" s="19">
        <v>0.86925795053003496</v>
      </c>
      <c r="AY14" s="19">
        <v>0.88712960868581803</v>
      </c>
      <c r="AZ14" s="19"/>
      <c r="BA14" s="19">
        <v>0.85911602209944804</v>
      </c>
      <c r="BB14" s="19">
        <v>0.88610431947840296</v>
      </c>
      <c r="BC14" s="19"/>
      <c r="BD14" s="19">
        <v>0.85235602094240803</v>
      </c>
      <c r="BE14" s="19">
        <v>0.89130938586326802</v>
      </c>
      <c r="BF14" s="19"/>
      <c r="BG14" s="19">
        <v>0.88851351351351404</v>
      </c>
      <c r="BH14" s="19">
        <v>0.88399678327302</v>
      </c>
      <c r="BI14" s="19"/>
      <c r="BJ14" s="19">
        <v>0.90384615384615397</v>
      </c>
      <c r="BK14" s="19">
        <v>0.88161859664227304</v>
      </c>
      <c r="BL14" s="19"/>
      <c r="BM14" s="19">
        <v>0.90379746835442998</v>
      </c>
      <c r="BN14" s="19">
        <v>0.88266666666666704</v>
      </c>
      <c r="BO14" s="19"/>
      <c r="BP14" s="19">
        <v>0.87417218543046404</v>
      </c>
      <c r="BQ14" s="19">
        <v>0.88555507929704202</v>
      </c>
    </row>
    <row r="15" spans="2:69" x14ac:dyDescent="0.25">
      <c r="B15" s="17" t="s">
        <v>213</v>
      </c>
      <c r="C15" s="19">
        <v>2.6375711574952599E-2</v>
      </c>
      <c r="D15" s="19">
        <v>4.3154761904761897E-2</v>
      </c>
      <c r="E15" s="19">
        <v>2.4896265560166001E-2</v>
      </c>
      <c r="F15" s="19">
        <v>1.8575851393188899E-2</v>
      </c>
      <c r="G15" s="19">
        <v>3.3430232558139497E-2</v>
      </c>
      <c r="H15" s="19">
        <v>1.66919575113809E-2</v>
      </c>
      <c r="I15" s="19">
        <v>2.5220680958385901E-2</v>
      </c>
      <c r="J15" s="19">
        <v>2.5252525252525301E-2</v>
      </c>
      <c r="K15" s="19">
        <v>4.20168067226891E-2</v>
      </c>
      <c r="L15" s="19">
        <v>4.4247787610619503E-2</v>
      </c>
      <c r="M15" s="19"/>
      <c r="N15" s="19">
        <v>2.7710843373493999E-2</v>
      </c>
      <c r="O15" s="19">
        <v>2.8571428571428598E-2</v>
      </c>
      <c r="P15" s="19">
        <v>3.0841121495327101E-2</v>
      </c>
      <c r="Q15" s="19">
        <v>2.37226277372263E-2</v>
      </c>
      <c r="R15" s="19"/>
      <c r="S15" s="19">
        <v>3.04182509505703E-2</v>
      </c>
      <c r="T15" s="19">
        <v>3.3492822966507199E-2</v>
      </c>
      <c r="U15" s="19">
        <v>3.6637931034482797E-2</v>
      </c>
      <c r="V15" s="19">
        <v>3.2576505429417597E-2</v>
      </c>
      <c r="W15" s="19">
        <v>2.5917926565874699E-2</v>
      </c>
      <c r="X15" s="19">
        <v>2.1359223300970901E-2</v>
      </c>
      <c r="Y15" s="19">
        <v>1.64179104477612E-2</v>
      </c>
      <c r="Z15" s="19"/>
      <c r="AA15" s="19">
        <v>2.32419547079857E-2</v>
      </c>
      <c r="AB15" s="19">
        <v>2.78396436525612E-2</v>
      </c>
      <c r="AC15" s="19"/>
      <c r="AD15" s="19">
        <v>2.5531914893616999E-2</v>
      </c>
      <c r="AE15" s="19">
        <v>2.66839378238342E-2</v>
      </c>
      <c r="AF15" s="19"/>
      <c r="AG15" s="19">
        <v>2.9249011857707501E-2</v>
      </c>
      <c r="AH15" s="19">
        <v>2.37226277372263E-2</v>
      </c>
      <c r="AI15" s="19"/>
      <c r="AJ15" s="19">
        <v>1.55546459271388E-2</v>
      </c>
      <c r="AK15" s="19">
        <v>3.5726918995401501E-2</v>
      </c>
      <c r="AL15" s="19"/>
      <c r="AM15" s="19">
        <v>3.7383177570093497E-2</v>
      </c>
      <c r="AN15" s="19">
        <v>3.2747603833865803E-2</v>
      </c>
      <c r="AO15" s="19">
        <v>3.1375703942075603E-2</v>
      </c>
      <c r="AP15" s="19">
        <v>6.69456066945607E-3</v>
      </c>
      <c r="AQ15" s="19"/>
      <c r="AR15" s="19">
        <v>1.94968553459119E-2</v>
      </c>
      <c r="AS15" s="19">
        <v>2.9347826086956501E-2</v>
      </c>
      <c r="AT15" s="19"/>
      <c r="AU15" s="19">
        <v>1.97287299630086E-2</v>
      </c>
      <c r="AV15" s="19">
        <v>2.7584660237721499E-2</v>
      </c>
      <c r="AW15" s="19"/>
      <c r="AX15" s="19">
        <v>3.6513545347467598E-2</v>
      </c>
      <c r="AY15" s="19">
        <v>2.4428862248360099E-2</v>
      </c>
      <c r="AZ15" s="19"/>
      <c r="BA15" s="19">
        <v>3.5911602209944701E-2</v>
      </c>
      <c r="BB15" s="19">
        <v>2.5672371638141799E-2</v>
      </c>
      <c r="BC15" s="19"/>
      <c r="BD15" s="19">
        <v>3.45549738219895E-2</v>
      </c>
      <c r="BE15" s="19">
        <v>2.4565469293163399E-2</v>
      </c>
      <c r="BF15" s="19"/>
      <c r="BG15" s="19">
        <v>2.3648648648648601E-2</v>
      </c>
      <c r="BH15" s="19">
        <v>2.6537997587454801E-2</v>
      </c>
      <c r="BI15" s="19"/>
      <c r="BJ15" s="19">
        <v>2.8846153846153799E-2</v>
      </c>
      <c r="BK15" s="19">
        <v>2.6043908738700002E-2</v>
      </c>
      <c r="BL15" s="19"/>
      <c r="BM15" s="19">
        <v>1.7721518987341801E-2</v>
      </c>
      <c r="BN15" s="19">
        <v>2.7076923076923099E-2</v>
      </c>
      <c r="BO15" s="19"/>
      <c r="BP15" s="19">
        <v>2.9801324503311299E-2</v>
      </c>
      <c r="BQ15" s="19">
        <v>2.59322760394342E-2</v>
      </c>
    </row>
    <row r="16" spans="2:69" x14ac:dyDescent="0.25">
      <c r="B16" s="17" t="s">
        <v>156</v>
      </c>
      <c r="C16" s="20">
        <v>0.85787476280834896</v>
      </c>
      <c r="D16" s="20">
        <v>0.82291666666666696</v>
      </c>
      <c r="E16" s="20">
        <v>0.83264177040110698</v>
      </c>
      <c r="F16" s="20">
        <v>0.89473684210526305</v>
      </c>
      <c r="G16" s="20">
        <v>0.850290697674419</v>
      </c>
      <c r="H16" s="20">
        <v>0.87101669195751097</v>
      </c>
      <c r="I16" s="20">
        <v>0.88650693568726302</v>
      </c>
      <c r="J16" s="20">
        <v>0.79797979797979801</v>
      </c>
      <c r="K16" s="20">
        <v>0.81512605042016795</v>
      </c>
      <c r="L16" s="20">
        <v>0.85840707964601803</v>
      </c>
      <c r="M16" s="20"/>
      <c r="N16" s="20">
        <v>0.84819277108433699</v>
      </c>
      <c r="O16" s="20">
        <v>0.84603174603174602</v>
      </c>
      <c r="P16" s="20">
        <v>0.833644859813084</v>
      </c>
      <c r="Q16" s="20">
        <v>0.87299270072992696</v>
      </c>
      <c r="R16" s="20"/>
      <c r="S16" s="20">
        <v>0.83460076045627396</v>
      </c>
      <c r="T16" s="20">
        <v>0.82775119617224902</v>
      </c>
      <c r="U16" s="20">
        <v>0.82758620689655205</v>
      </c>
      <c r="V16" s="20">
        <v>0.83514313919052297</v>
      </c>
      <c r="W16" s="20">
        <v>0.853131749460043</v>
      </c>
      <c r="X16" s="20">
        <v>0.89902912621359199</v>
      </c>
      <c r="Y16" s="20">
        <v>0.88059701492537301</v>
      </c>
      <c r="Z16" s="20"/>
      <c r="AA16" s="20">
        <v>0.87604290822407604</v>
      </c>
      <c r="AB16" s="20">
        <v>0.849387527839644</v>
      </c>
      <c r="AC16" s="20"/>
      <c r="AD16" s="20">
        <v>0.85673758865248195</v>
      </c>
      <c r="AE16" s="20">
        <v>0.85829015544041498</v>
      </c>
      <c r="AF16" s="20"/>
      <c r="AG16" s="20">
        <v>0.84150197628458501</v>
      </c>
      <c r="AH16" s="20">
        <v>0.87299270072992696</v>
      </c>
      <c r="AI16" s="20"/>
      <c r="AJ16" s="20">
        <v>0.89766680311092895</v>
      </c>
      <c r="AK16" s="20">
        <v>0.82348779625044199</v>
      </c>
      <c r="AL16" s="20"/>
      <c r="AM16" s="20">
        <v>0.78193146417445503</v>
      </c>
      <c r="AN16" s="20">
        <v>0.82587859424920096</v>
      </c>
      <c r="AO16" s="20">
        <v>0.84754625905068404</v>
      </c>
      <c r="AP16" s="20">
        <v>0.93221757322175702</v>
      </c>
      <c r="AQ16" s="20"/>
      <c r="AR16" s="20">
        <v>0.88427672955974801</v>
      </c>
      <c r="AS16" s="20">
        <v>0.846467391304348</v>
      </c>
      <c r="AT16" s="20"/>
      <c r="AU16" s="20">
        <v>0.87299630086313196</v>
      </c>
      <c r="AV16" s="20">
        <v>0.85512446736936498</v>
      </c>
      <c r="AW16" s="20"/>
      <c r="AX16" s="20">
        <v>0.83274440518256798</v>
      </c>
      <c r="AY16" s="20">
        <v>0.86270074643745798</v>
      </c>
      <c r="AZ16" s="20"/>
      <c r="BA16" s="20">
        <v>0.82320441988950299</v>
      </c>
      <c r="BB16" s="20">
        <v>0.860431947840261</v>
      </c>
      <c r="BC16" s="20"/>
      <c r="BD16" s="20">
        <v>0.81780104712041901</v>
      </c>
      <c r="BE16" s="20">
        <v>0.86674391657010397</v>
      </c>
      <c r="BF16" s="20"/>
      <c r="BG16" s="20">
        <v>0.86486486486486502</v>
      </c>
      <c r="BH16" s="20">
        <v>0.85745878568556499</v>
      </c>
      <c r="BI16" s="20"/>
      <c r="BJ16" s="20">
        <v>0.875</v>
      </c>
      <c r="BK16" s="20">
        <v>0.85557468790357305</v>
      </c>
      <c r="BL16" s="20"/>
      <c r="BM16" s="20">
        <v>0.886075949367089</v>
      </c>
      <c r="BN16" s="20">
        <v>0.85558974358974305</v>
      </c>
      <c r="BO16" s="20"/>
      <c r="BP16" s="20">
        <v>0.84437086092715197</v>
      </c>
      <c r="BQ16" s="20">
        <v>0.85962280325760798</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224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207</v>
      </c>
      <c r="C8" s="16">
        <v>0.32428842504743799</v>
      </c>
      <c r="D8" s="16">
        <v>0.36904761904761901</v>
      </c>
      <c r="E8" s="16">
        <v>0.36099585062240702</v>
      </c>
      <c r="F8" s="16">
        <v>0.37151702786377699</v>
      </c>
      <c r="G8" s="16">
        <v>0.353197674418605</v>
      </c>
      <c r="H8" s="16">
        <v>0.22685887708649499</v>
      </c>
      <c r="I8" s="16">
        <v>0.320302648171501</v>
      </c>
      <c r="J8" s="16">
        <v>0.30303030303030298</v>
      </c>
      <c r="K8" s="16">
        <v>0.44537815126050401</v>
      </c>
      <c r="L8" s="16">
        <v>0.45132743362831901</v>
      </c>
      <c r="M8" s="16"/>
      <c r="N8" s="16">
        <v>0.28433734939758998</v>
      </c>
      <c r="O8" s="16">
        <v>0.26984126984126999</v>
      </c>
      <c r="P8" s="16">
        <v>0.314953271028037</v>
      </c>
      <c r="Q8" s="16">
        <v>0.35255474452554703</v>
      </c>
      <c r="R8" s="16"/>
      <c r="S8" s="16">
        <v>0.287072243346008</v>
      </c>
      <c r="T8" s="16">
        <v>0.31578947368421101</v>
      </c>
      <c r="U8" s="16">
        <v>0.31465517241379298</v>
      </c>
      <c r="V8" s="16">
        <v>0.27443237907206303</v>
      </c>
      <c r="W8" s="16">
        <v>0.30345572354211697</v>
      </c>
      <c r="X8" s="16">
        <v>0.38446601941747599</v>
      </c>
      <c r="Y8" s="16">
        <v>0.411940298507463</v>
      </c>
      <c r="Z8" s="16"/>
      <c r="AA8" s="16">
        <v>0.439213349225268</v>
      </c>
      <c r="AB8" s="16">
        <v>0.27060133630289501</v>
      </c>
      <c r="AC8" s="16"/>
      <c r="AD8" s="16">
        <v>0.29858156028368799</v>
      </c>
      <c r="AE8" s="16">
        <v>0.33367875647668399</v>
      </c>
      <c r="AF8" s="16"/>
      <c r="AG8" s="16">
        <v>0.29367588932806299</v>
      </c>
      <c r="AH8" s="16">
        <v>0.35255474452554703</v>
      </c>
      <c r="AI8" s="16"/>
      <c r="AJ8" s="16">
        <v>0.41547277936962801</v>
      </c>
      <c r="AK8" s="16">
        <v>0.24548991864167</v>
      </c>
      <c r="AL8" s="16"/>
      <c r="AM8" s="16">
        <v>0.18068535825545201</v>
      </c>
      <c r="AN8" s="16">
        <v>0.22523961661341901</v>
      </c>
      <c r="AO8" s="16">
        <v>0.31094127111826197</v>
      </c>
      <c r="AP8" s="16">
        <v>0.493723849372385</v>
      </c>
      <c r="AQ8" s="16"/>
      <c r="AR8" s="16">
        <v>0.40566037735849098</v>
      </c>
      <c r="AS8" s="16">
        <v>0.28913043478260902</v>
      </c>
      <c r="AT8" s="16"/>
      <c r="AU8" s="16">
        <v>0.335388409371147</v>
      </c>
      <c r="AV8" s="16">
        <v>0.32226956716752603</v>
      </c>
      <c r="AW8" s="16"/>
      <c r="AX8" s="16">
        <v>0.34982332155476997</v>
      </c>
      <c r="AY8" s="16">
        <v>0.31938475458041199</v>
      </c>
      <c r="AZ8" s="16"/>
      <c r="BA8" s="16">
        <v>0.29281767955801102</v>
      </c>
      <c r="BB8" s="16">
        <v>0.32660961695191498</v>
      </c>
      <c r="BC8" s="16"/>
      <c r="BD8" s="16">
        <v>0.31937172774869099</v>
      </c>
      <c r="BE8" s="16">
        <v>0.325376593279258</v>
      </c>
      <c r="BF8" s="16"/>
      <c r="BG8" s="16">
        <v>0.33108108108108097</v>
      </c>
      <c r="BH8" s="16">
        <v>0.32388419782870898</v>
      </c>
      <c r="BI8" s="16"/>
      <c r="BJ8" s="16">
        <v>0.42628205128205099</v>
      </c>
      <c r="BK8" s="16">
        <v>0.31058975462763699</v>
      </c>
      <c r="BL8" s="16"/>
      <c r="BM8" s="16">
        <v>0.42025316455696199</v>
      </c>
      <c r="BN8" s="16">
        <v>0.31651282051282098</v>
      </c>
      <c r="BO8" s="16"/>
      <c r="BP8" s="16">
        <v>0.435430463576159</v>
      </c>
      <c r="BQ8" s="16">
        <v>0.30990141448778402</v>
      </c>
    </row>
    <row r="9" spans="2:69" x14ac:dyDescent="0.25">
      <c r="B9" s="17" t="s">
        <v>208</v>
      </c>
      <c r="C9" s="16">
        <v>0.31897533206831102</v>
      </c>
      <c r="D9" s="16">
        <v>0.34672619047619002</v>
      </c>
      <c r="E9" s="16">
        <v>0.35684647302904599</v>
      </c>
      <c r="F9" s="16">
        <v>0.28173374613003099</v>
      </c>
      <c r="G9" s="16">
        <v>0.40261627906976699</v>
      </c>
      <c r="H9" s="16">
        <v>0.24279210925644901</v>
      </c>
      <c r="I9" s="16">
        <v>0.34804539722572497</v>
      </c>
      <c r="J9" s="16">
        <v>0.32828282828282801</v>
      </c>
      <c r="K9" s="16">
        <v>0.28571428571428598</v>
      </c>
      <c r="L9" s="16">
        <v>0.31858407079646001</v>
      </c>
      <c r="M9" s="16"/>
      <c r="N9" s="16">
        <v>0.21807228915662699</v>
      </c>
      <c r="O9" s="16">
        <v>0.31904761904761902</v>
      </c>
      <c r="P9" s="16">
        <v>0.34205607476635502</v>
      </c>
      <c r="Q9" s="16">
        <v>0.34051094890510902</v>
      </c>
      <c r="R9" s="16"/>
      <c r="S9" s="16">
        <v>0.27376425855513298</v>
      </c>
      <c r="T9" s="16">
        <v>0.31339712918660301</v>
      </c>
      <c r="U9" s="16">
        <v>0.34913793103448298</v>
      </c>
      <c r="V9" s="16">
        <v>0.30997038499506402</v>
      </c>
      <c r="W9" s="16">
        <v>0.38336933045356397</v>
      </c>
      <c r="X9" s="16">
        <v>0.32718446601941698</v>
      </c>
      <c r="Y9" s="16">
        <v>0.27462686567164202</v>
      </c>
      <c r="Z9" s="16"/>
      <c r="AA9" s="16">
        <v>0.34922526817639998</v>
      </c>
      <c r="AB9" s="16">
        <v>0.30484409799554602</v>
      </c>
      <c r="AC9" s="16"/>
      <c r="AD9" s="16">
        <v>0.29148936170212802</v>
      </c>
      <c r="AE9" s="16">
        <v>0.329015544041451</v>
      </c>
      <c r="AF9" s="16"/>
      <c r="AG9" s="16">
        <v>0.29565217391304299</v>
      </c>
      <c r="AH9" s="16">
        <v>0.34051094890510902</v>
      </c>
      <c r="AI9" s="16"/>
      <c r="AJ9" s="16">
        <v>0.331559557920589</v>
      </c>
      <c r="AK9" s="16">
        <v>0.30810045985143297</v>
      </c>
      <c r="AL9" s="16"/>
      <c r="AM9" s="16">
        <v>0.208722741433022</v>
      </c>
      <c r="AN9" s="16">
        <v>0.27635782747603799</v>
      </c>
      <c r="AO9" s="16">
        <v>0.34513274336283201</v>
      </c>
      <c r="AP9" s="16">
        <v>0.33723849372384901</v>
      </c>
      <c r="AQ9" s="16"/>
      <c r="AR9" s="16">
        <v>0.35534591194968601</v>
      </c>
      <c r="AS9" s="16">
        <v>0.30326086956521697</v>
      </c>
      <c r="AT9" s="16"/>
      <c r="AU9" s="16">
        <v>0.327990135635018</v>
      </c>
      <c r="AV9" s="16">
        <v>0.31733572549899097</v>
      </c>
      <c r="AW9" s="16"/>
      <c r="AX9" s="16">
        <v>0.32391048292108399</v>
      </c>
      <c r="AY9" s="16">
        <v>0.31802759556661397</v>
      </c>
      <c r="AZ9" s="16"/>
      <c r="BA9" s="16">
        <v>0.375690607734807</v>
      </c>
      <c r="BB9" s="16">
        <v>0.31479217603912002</v>
      </c>
      <c r="BC9" s="16"/>
      <c r="BD9" s="16">
        <v>0.31204188481675399</v>
      </c>
      <c r="BE9" s="16">
        <v>0.320509849362688</v>
      </c>
      <c r="BF9" s="16"/>
      <c r="BG9" s="16">
        <v>0.36824324324324298</v>
      </c>
      <c r="BH9" s="16">
        <v>0.316043425814234</v>
      </c>
      <c r="BI9" s="16"/>
      <c r="BJ9" s="16">
        <v>0.35737179487179499</v>
      </c>
      <c r="BK9" s="16">
        <v>0.31381833835557499</v>
      </c>
      <c r="BL9" s="16"/>
      <c r="BM9" s="16">
        <v>0.33670886075949402</v>
      </c>
      <c r="BN9" s="16">
        <v>0.31753846153846199</v>
      </c>
      <c r="BO9" s="16"/>
      <c r="BP9" s="16">
        <v>0.33609271523178802</v>
      </c>
      <c r="BQ9" s="16">
        <v>0.316759537076725</v>
      </c>
    </row>
    <row r="10" spans="2:69" ht="30" x14ac:dyDescent="0.25">
      <c r="B10" s="17" t="s">
        <v>209</v>
      </c>
      <c r="C10" s="16">
        <v>0.181024667931689</v>
      </c>
      <c r="D10" s="16">
        <v>0.15476190476190499</v>
      </c>
      <c r="E10" s="16">
        <v>0.17427385892116201</v>
      </c>
      <c r="F10" s="16">
        <v>0.16253869969040199</v>
      </c>
      <c r="G10" s="16">
        <v>0.126453488372093</v>
      </c>
      <c r="H10" s="16">
        <v>0.25872534142640402</v>
      </c>
      <c r="I10" s="16">
        <v>0.17150063051702399</v>
      </c>
      <c r="J10" s="16">
        <v>0.16161616161616199</v>
      </c>
      <c r="K10" s="16">
        <v>0.11764705882352899</v>
      </c>
      <c r="L10" s="16">
        <v>7.9646017699115002E-2</v>
      </c>
      <c r="M10" s="16"/>
      <c r="N10" s="16">
        <v>0.207228915662651</v>
      </c>
      <c r="O10" s="16">
        <v>0.19523809523809499</v>
      </c>
      <c r="P10" s="16">
        <v>0.17476635514018701</v>
      </c>
      <c r="Q10" s="16">
        <v>0.17226277372262799</v>
      </c>
      <c r="R10" s="16"/>
      <c r="S10" s="16">
        <v>0.186311787072243</v>
      </c>
      <c r="T10" s="16">
        <v>0.17464114832535901</v>
      </c>
      <c r="U10" s="16">
        <v>0.1875</v>
      </c>
      <c r="V10" s="16">
        <v>0.20730503455083901</v>
      </c>
      <c r="W10" s="16">
        <v>0.177105831533477</v>
      </c>
      <c r="X10" s="16">
        <v>0.16601941747572799</v>
      </c>
      <c r="Y10" s="16">
        <v>0.143283582089552</v>
      </c>
      <c r="Z10" s="16"/>
      <c r="AA10" s="16">
        <v>0.137663885578069</v>
      </c>
      <c r="AB10" s="16">
        <v>0.20128062360801799</v>
      </c>
      <c r="AC10" s="16"/>
      <c r="AD10" s="16">
        <v>0.19645390070922</v>
      </c>
      <c r="AE10" s="16">
        <v>0.17538860103626899</v>
      </c>
      <c r="AF10" s="16"/>
      <c r="AG10" s="16">
        <v>0.19051383399209501</v>
      </c>
      <c r="AH10" s="16">
        <v>0.17226277372262799</v>
      </c>
      <c r="AI10" s="16"/>
      <c r="AJ10" s="16">
        <v>0.151453131395825</v>
      </c>
      <c r="AK10" s="16">
        <v>0.20657941280509401</v>
      </c>
      <c r="AL10" s="16"/>
      <c r="AM10" s="16">
        <v>0.17133956386292801</v>
      </c>
      <c r="AN10" s="16">
        <v>0.23083067092651799</v>
      </c>
      <c r="AO10" s="16">
        <v>0.189058728881738</v>
      </c>
      <c r="AP10" s="16">
        <v>0.115481171548117</v>
      </c>
      <c r="AQ10" s="16"/>
      <c r="AR10" s="16">
        <v>0.140880503144654</v>
      </c>
      <c r="AS10" s="16">
        <v>0.19836956521739099</v>
      </c>
      <c r="AT10" s="16"/>
      <c r="AU10" s="16">
        <v>0.18495684340320601</v>
      </c>
      <c r="AV10" s="16">
        <v>0.18030948643193501</v>
      </c>
      <c r="AW10" s="16"/>
      <c r="AX10" s="16">
        <v>0.18963486454652501</v>
      </c>
      <c r="AY10" s="16">
        <v>0.17937118299027399</v>
      </c>
      <c r="AZ10" s="16"/>
      <c r="BA10" s="16">
        <v>0.149171270718232</v>
      </c>
      <c r="BB10" s="16">
        <v>0.183374083129584</v>
      </c>
      <c r="BC10" s="16"/>
      <c r="BD10" s="16">
        <v>0.18115183246073299</v>
      </c>
      <c r="BE10" s="16">
        <v>0.180996523754345</v>
      </c>
      <c r="BF10" s="16"/>
      <c r="BG10" s="16">
        <v>0.14527027027027001</v>
      </c>
      <c r="BH10" s="16">
        <v>0.18315239244069201</v>
      </c>
      <c r="BI10" s="16"/>
      <c r="BJ10" s="16">
        <v>0.13942307692307701</v>
      </c>
      <c r="BK10" s="16">
        <v>0.186612139474817</v>
      </c>
      <c r="BL10" s="16"/>
      <c r="BM10" s="16">
        <v>0.14936708860759501</v>
      </c>
      <c r="BN10" s="16">
        <v>0.183589743589744</v>
      </c>
      <c r="BO10" s="16"/>
      <c r="BP10" s="16">
        <v>0.14238410596026499</v>
      </c>
      <c r="BQ10" s="16">
        <v>0.18602657522503199</v>
      </c>
    </row>
    <row r="11" spans="2:69" x14ac:dyDescent="0.25">
      <c r="B11" s="17" t="s">
        <v>210</v>
      </c>
      <c r="C11" s="16">
        <v>9.8481973434535103E-2</v>
      </c>
      <c r="D11" s="16">
        <v>8.1845238095238096E-2</v>
      </c>
      <c r="E11" s="16">
        <v>8.29875518672199E-2</v>
      </c>
      <c r="F11" s="16">
        <v>0.123839009287926</v>
      </c>
      <c r="G11" s="16">
        <v>5.9593023255813997E-2</v>
      </c>
      <c r="H11" s="16">
        <v>0.122913505311077</v>
      </c>
      <c r="I11" s="16">
        <v>9.8360655737704902E-2</v>
      </c>
      <c r="J11" s="16">
        <v>0.12626262626262599</v>
      </c>
      <c r="K11" s="16">
        <v>7.5630252100840303E-2</v>
      </c>
      <c r="L11" s="16">
        <v>7.9646017699115002E-2</v>
      </c>
      <c r="M11" s="16"/>
      <c r="N11" s="16">
        <v>0.13734939759036099</v>
      </c>
      <c r="O11" s="16">
        <v>0.13015873015873</v>
      </c>
      <c r="P11" s="16">
        <v>9.7196261682243004E-2</v>
      </c>
      <c r="Q11" s="16">
        <v>7.9927007299270103E-2</v>
      </c>
      <c r="R11" s="16"/>
      <c r="S11" s="16">
        <v>0.14638783269962</v>
      </c>
      <c r="T11" s="16">
        <v>0.11483253588516699</v>
      </c>
      <c r="U11" s="16">
        <v>9.9137931034482804E-2</v>
      </c>
      <c r="V11" s="16">
        <v>0.10562685093780801</v>
      </c>
      <c r="W11" s="16">
        <v>7.3434125269978404E-2</v>
      </c>
      <c r="X11" s="16">
        <v>7.47572815533981E-2</v>
      </c>
      <c r="Y11" s="16">
        <v>0.102985074626866</v>
      </c>
      <c r="Z11" s="16"/>
      <c r="AA11" s="16">
        <v>5.0059594755661498E-2</v>
      </c>
      <c r="AB11" s="16">
        <v>0.121102449888641</v>
      </c>
      <c r="AC11" s="16"/>
      <c r="AD11" s="16">
        <v>0.108510638297872</v>
      </c>
      <c r="AE11" s="16">
        <v>9.4818652849740906E-2</v>
      </c>
      <c r="AF11" s="16"/>
      <c r="AG11" s="16">
        <v>0.118577075098814</v>
      </c>
      <c r="AH11" s="16">
        <v>7.9927007299270103E-2</v>
      </c>
      <c r="AI11" s="16"/>
      <c r="AJ11" s="16">
        <v>5.85345886205485E-2</v>
      </c>
      <c r="AK11" s="16">
        <v>0.13300318358684099</v>
      </c>
      <c r="AL11" s="16"/>
      <c r="AM11" s="16">
        <v>0.13395638629283499</v>
      </c>
      <c r="AN11" s="16">
        <v>0.151757188498403</v>
      </c>
      <c r="AO11" s="16">
        <v>9.8149637972646794E-2</v>
      </c>
      <c r="AP11" s="16">
        <v>3.5146443514644403E-2</v>
      </c>
      <c r="AQ11" s="16"/>
      <c r="AR11" s="16">
        <v>6.4779874213836505E-2</v>
      </c>
      <c r="AS11" s="16">
        <v>0.11304347826087</v>
      </c>
      <c r="AT11" s="16"/>
      <c r="AU11" s="16">
        <v>8.2614056720098597E-2</v>
      </c>
      <c r="AV11" s="16">
        <v>0.10136801973536699</v>
      </c>
      <c r="AW11" s="16"/>
      <c r="AX11" s="16">
        <v>8.0094228504122497E-2</v>
      </c>
      <c r="AY11" s="16">
        <v>0.1020131192038</v>
      </c>
      <c r="AZ11" s="16"/>
      <c r="BA11" s="16">
        <v>9.3922651933701695E-2</v>
      </c>
      <c r="BB11" s="16">
        <v>9.8818255908720495E-2</v>
      </c>
      <c r="BC11" s="16"/>
      <c r="BD11" s="16">
        <v>0.106806282722513</v>
      </c>
      <c r="BE11" s="16">
        <v>9.6639629200463498E-2</v>
      </c>
      <c r="BF11" s="16"/>
      <c r="BG11" s="16">
        <v>0.108108108108108</v>
      </c>
      <c r="BH11" s="16">
        <v>9.7909127462806597E-2</v>
      </c>
      <c r="BI11" s="16"/>
      <c r="BJ11" s="16">
        <v>4.48717948717949E-2</v>
      </c>
      <c r="BK11" s="16">
        <v>0.105682307361171</v>
      </c>
      <c r="BL11" s="16"/>
      <c r="BM11" s="16">
        <v>5.0632911392405097E-2</v>
      </c>
      <c r="BN11" s="16">
        <v>0.10235897435897399</v>
      </c>
      <c r="BO11" s="16"/>
      <c r="BP11" s="16">
        <v>6.12582781456954E-2</v>
      </c>
      <c r="BQ11" s="16">
        <v>0.103300471495928</v>
      </c>
    </row>
    <row r="12" spans="2:69" x14ac:dyDescent="0.25">
      <c r="B12" s="17" t="s">
        <v>211</v>
      </c>
      <c r="C12" s="16">
        <v>6.2808349146110096E-2</v>
      </c>
      <c r="D12" s="16">
        <v>4.0178571428571397E-2</v>
      </c>
      <c r="E12" s="16">
        <v>1.6597510373444001E-2</v>
      </c>
      <c r="F12" s="16">
        <v>5.41795665634675E-2</v>
      </c>
      <c r="G12" s="16">
        <v>4.2151162790697701E-2</v>
      </c>
      <c r="H12" s="16">
        <v>0.12974203338391499</v>
      </c>
      <c r="I12" s="16">
        <v>4.2875157629255999E-2</v>
      </c>
      <c r="J12" s="16">
        <v>6.0606060606060601E-2</v>
      </c>
      <c r="K12" s="16">
        <v>3.3613445378151301E-2</v>
      </c>
      <c r="L12" s="16">
        <v>6.1946902654867297E-2</v>
      </c>
      <c r="M12" s="16"/>
      <c r="N12" s="16">
        <v>0.128915662650602</v>
      </c>
      <c r="O12" s="16">
        <v>6.9841269841269801E-2</v>
      </c>
      <c r="P12" s="16">
        <v>5.1401869158878503E-2</v>
      </c>
      <c r="Q12" s="16">
        <v>4.56204379562044E-2</v>
      </c>
      <c r="R12" s="16"/>
      <c r="S12" s="16">
        <v>8.7452471482889704E-2</v>
      </c>
      <c r="T12" s="16">
        <v>6.9377990430621997E-2</v>
      </c>
      <c r="U12" s="16">
        <v>3.6637931034482797E-2</v>
      </c>
      <c r="V12" s="16">
        <v>8.8845014807502495E-2</v>
      </c>
      <c r="W12" s="16">
        <v>4.9676025917926601E-2</v>
      </c>
      <c r="X12" s="16">
        <v>3.4951456310679599E-2</v>
      </c>
      <c r="Y12" s="16">
        <v>5.6716417910447799E-2</v>
      </c>
      <c r="Z12" s="16"/>
      <c r="AA12" s="16">
        <v>2.0262216924910599E-2</v>
      </c>
      <c r="AB12" s="16">
        <v>8.2683741648106907E-2</v>
      </c>
      <c r="AC12" s="16"/>
      <c r="AD12" s="16">
        <v>8.5106382978723402E-2</v>
      </c>
      <c r="AE12" s="16">
        <v>5.4663212435233199E-2</v>
      </c>
      <c r="AF12" s="16"/>
      <c r="AG12" s="16">
        <v>8.14229249011858E-2</v>
      </c>
      <c r="AH12" s="16">
        <v>4.56204379562044E-2</v>
      </c>
      <c r="AI12" s="16"/>
      <c r="AJ12" s="16">
        <v>3.3155955792058898E-2</v>
      </c>
      <c r="AK12" s="16">
        <v>8.8432967810399707E-2</v>
      </c>
      <c r="AL12" s="16"/>
      <c r="AM12" s="16">
        <v>0.258566978193146</v>
      </c>
      <c r="AN12" s="16">
        <v>9.1853035143769995E-2</v>
      </c>
      <c r="AO12" s="16">
        <v>4.7063555913113397E-2</v>
      </c>
      <c r="AP12" s="16">
        <v>1.2552301255230099E-2</v>
      </c>
      <c r="AQ12" s="16"/>
      <c r="AR12" s="16">
        <v>2.6415094339622601E-2</v>
      </c>
      <c r="AS12" s="16">
        <v>7.8532608695652206E-2</v>
      </c>
      <c r="AT12" s="16"/>
      <c r="AU12" s="16">
        <v>5.6720098643649797E-2</v>
      </c>
      <c r="AV12" s="16">
        <v>6.39156761605741E-2</v>
      </c>
      <c r="AW12" s="16"/>
      <c r="AX12" s="16">
        <v>4.1224970553592498E-2</v>
      </c>
      <c r="AY12" s="16">
        <v>6.6953178014024006E-2</v>
      </c>
      <c r="AZ12" s="16"/>
      <c r="BA12" s="16">
        <v>7.7348066298342497E-2</v>
      </c>
      <c r="BB12" s="16">
        <v>6.1735941320293398E-2</v>
      </c>
      <c r="BC12" s="16"/>
      <c r="BD12" s="16">
        <v>6.3874345549738198E-2</v>
      </c>
      <c r="BE12" s="16">
        <v>6.2572421784472795E-2</v>
      </c>
      <c r="BF12" s="16"/>
      <c r="BG12" s="16">
        <v>3.37837837837838E-2</v>
      </c>
      <c r="BH12" s="16">
        <v>6.4535585042219498E-2</v>
      </c>
      <c r="BI12" s="16"/>
      <c r="BJ12" s="16">
        <v>2.0833333333333301E-2</v>
      </c>
      <c r="BK12" s="16">
        <v>6.8445975032285805E-2</v>
      </c>
      <c r="BL12" s="16"/>
      <c r="BM12" s="16">
        <v>2.7848101265822801E-2</v>
      </c>
      <c r="BN12" s="16">
        <v>6.5641025641025599E-2</v>
      </c>
      <c r="BO12" s="16"/>
      <c r="BP12" s="16">
        <v>1.9867549668874201E-2</v>
      </c>
      <c r="BQ12" s="16">
        <v>6.8366909558508396E-2</v>
      </c>
    </row>
    <row r="13" spans="2:69" x14ac:dyDescent="0.25">
      <c r="B13" s="17" t="s">
        <v>68</v>
      </c>
      <c r="C13" s="16">
        <v>1.44212523719165E-2</v>
      </c>
      <c r="D13" s="16">
        <v>7.4404761904761901E-3</v>
      </c>
      <c r="E13" s="16">
        <v>8.29875518672199E-3</v>
      </c>
      <c r="F13" s="16">
        <v>6.1919504643962904E-3</v>
      </c>
      <c r="G13" s="16">
        <v>1.5988372093023302E-2</v>
      </c>
      <c r="H13" s="16">
        <v>1.8968133535660101E-2</v>
      </c>
      <c r="I13" s="16">
        <v>1.8915510718789399E-2</v>
      </c>
      <c r="J13" s="16">
        <v>2.02020202020202E-2</v>
      </c>
      <c r="K13" s="16">
        <v>4.20168067226891E-2</v>
      </c>
      <c r="L13" s="16">
        <v>8.8495575221238902E-3</v>
      </c>
      <c r="M13" s="16"/>
      <c r="N13" s="16">
        <v>2.40963855421687E-2</v>
      </c>
      <c r="O13" s="16">
        <v>1.58730158730159E-2</v>
      </c>
      <c r="P13" s="16">
        <v>1.96261682242991E-2</v>
      </c>
      <c r="Q13" s="16">
        <v>9.1240875912408804E-3</v>
      </c>
      <c r="R13" s="16"/>
      <c r="S13" s="16">
        <v>1.9011406844106502E-2</v>
      </c>
      <c r="T13" s="16">
        <v>1.19617224880383E-2</v>
      </c>
      <c r="U13" s="16">
        <v>1.29310344827586E-2</v>
      </c>
      <c r="V13" s="16">
        <v>1.38203356367226E-2</v>
      </c>
      <c r="W13" s="16">
        <v>1.29589632829374E-2</v>
      </c>
      <c r="X13" s="16">
        <v>1.2621359223301E-2</v>
      </c>
      <c r="Y13" s="16">
        <v>1.04477611940299E-2</v>
      </c>
      <c r="Z13" s="16"/>
      <c r="AA13" s="16">
        <v>3.5756853396901101E-3</v>
      </c>
      <c r="AB13" s="16">
        <v>1.9487750556792902E-2</v>
      </c>
      <c r="AC13" s="16"/>
      <c r="AD13" s="16">
        <v>1.9858156028368799E-2</v>
      </c>
      <c r="AE13" s="16">
        <v>1.2435233160621799E-2</v>
      </c>
      <c r="AF13" s="16"/>
      <c r="AG13" s="16">
        <v>2.01581027667984E-2</v>
      </c>
      <c r="AH13" s="16">
        <v>9.1240875912408804E-3</v>
      </c>
      <c r="AI13" s="16"/>
      <c r="AJ13" s="16">
        <v>9.8239869013507994E-3</v>
      </c>
      <c r="AK13" s="16">
        <v>1.8394057304563099E-2</v>
      </c>
      <c r="AL13" s="16"/>
      <c r="AM13" s="16">
        <v>4.67289719626168E-2</v>
      </c>
      <c r="AN13" s="16">
        <v>2.3961661341852999E-2</v>
      </c>
      <c r="AO13" s="16">
        <v>9.6540627514078801E-3</v>
      </c>
      <c r="AP13" s="16">
        <v>5.8577405857740596E-3</v>
      </c>
      <c r="AQ13" s="16"/>
      <c r="AR13" s="16">
        <v>6.9182389937106903E-3</v>
      </c>
      <c r="AS13" s="16">
        <v>1.7663043478260899E-2</v>
      </c>
      <c r="AT13" s="16"/>
      <c r="AU13" s="16">
        <v>1.23304562268804E-2</v>
      </c>
      <c r="AV13" s="16">
        <v>1.48015250056066E-2</v>
      </c>
      <c r="AW13" s="16"/>
      <c r="AX13" s="16">
        <v>1.53121319199058E-2</v>
      </c>
      <c r="AY13" s="16">
        <v>1.4250169644876701E-2</v>
      </c>
      <c r="AZ13" s="16"/>
      <c r="BA13" s="16">
        <v>1.1049723756906099E-2</v>
      </c>
      <c r="BB13" s="16">
        <v>1.46699266503667E-2</v>
      </c>
      <c r="BC13" s="16"/>
      <c r="BD13" s="16">
        <v>1.67539267015707E-2</v>
      </c>
      <c r="BE13" s="16">
        <v>1.39049826187717E-2</v>
      </c>
      <c r="BF13" s="16"/>
      <c r="BG13" s="16">
        <v>1.35135135135135E-2</v>
      </c>
      <c r="BH13" s="16">
        <v>1.4475271411339001E-2</v>
      </c>
      <c r="BI13" s="16"/>
      <c r="BJ13" s="16">
        <v>1.1217948717948701E-2</v>
      </c>
      <c r="BK13" s="16">
        <v>1.4851485148514899E-2</v>
      </c>
      <c r="BL13" s="16"/>
      <c r="BM13" s="16">
        <v>1.5189873417721499E-2</v>
      </c>
      <c r="BN13" s="16">
        <v>1.4358974358974401E-2</v>
      </c>
      <c r="BO13" s="16"/>
      <c r="BP13" s="16">
        <v>4.9668874172185398E-3</v>
      </c>
      <c r="BQ13" s="16">
        <v>1.5645092156022299E-2</v>
      </c>
    </row>
    <row r="14" spans="2:69" x14ac:dyDescent="0.25">
      <c r="B14" s="17" t="s">
        <v>212</v>
      </c>
      <c r="C14" s="19">
        <v>0.64326375711575001</v>
      </c>
      <c r="D14" s="19">
        <v>0.71577380952380998</v>
      </c>
      <c r="E14" s="19">
        <v>0.71784232365145195</v>
      </c>
      <c r="F14" s="19">
        <v>0.65325077399380804</v>
      </c>
      <c r="G14" s="19">
        <v>0.75581395348837199</v>
      </c>
      <c r="H14" s="19">
        <v>0.469650986342944</v>
      </c>
      <c r="I14" s="19">
        <v>0.66834804539722603</v>
      </c>
      <c r="J14" s="19">
        <v>0.63131313131313105</v>
      </c>
      <c r="K14" s="19">
        <v>0.73109243697478998</v>
      </c>
      <c r="L14" s="19">
        <v>0.76991150442477896</v>
      </c>
      <c r="M14" s="19"/>
      <c r="N14" s="19">
        <v>0.50240963855421705</v>
      </c>
      <c r="O14" s="19">
        <v>0.58888888888888902</v>
      </c>
      <c r="P14" s="19">
        <v>0.65700934579439296</v>
      </c>
      <c r="Q14" s="19">
        <v>0.69306569343065705</v>
      </c>
      <c r="R14" s="19"/>
      <c r="S14" s="19">
        <v>0.56083650190114098</v>
      </c>
      <c r="T14" s="19">
        <v>0.62918660287081296</v>
      </c>
      <c r="U14" s="19">
        <v>0.66379310344827602</v>
      </c>
      <c r="V14" s="19">
        <v>0.58440276406712699</v>
      </c>
      <c r="W14" s="19">
        <v>0.68682505399567995</v>
      </c>
      <c r="X14" s="19">
        <v>0.71165048543689302</v>
      </c>
      <c r="Y14" s="19">
        <v>0.68656716417910402</v>
      </c>
      <c r="Z14" s="19"/>
      <c r="AA14" s="19">
        <v>0.78843861740166898</v>
      </c>
      <c r="AB14" s="19">
        <v>0.57544543429844097</v>
      </c>
      <c r="AC14" s="19"/>
      <c r="AD14" s="19">
        <v>0.59007092198581601</v>
      </c>
      <c r="AE14" s="19">
        <v>0.66269430051813505</v>
      </c>
      <c r="AF14" s="19"/>
      <c r="AG14" s="19">
        <v>0.58932806324110698</v>
      </c>
      <c r="AH14" s="19">
        <v>0.69306569343065705</v>
      </c>
      <c r="AI14" s="19"/>
      <c r="AJ14" s="19">
        <v>0.74703233729021701</v>
      </c>
      <c r="AK14" s="19">
        <v>0.553590378493102</v>
      </c>
      <c r="AL14" s="19"/>
      <c r="AM14" s="19">
        <v>0.38940809968847401</v>
      </c>
      <c r="AN14" s="19">
        <v>0.50159744408945695</v>
      </c>
      <c r="AO14" s="19">
        <v>0.65607401448109404</v>
      </c>
      <c r="AP14" s="19">
        <v>0.83096234309623396</v>
      </c>
      <c r="AQ14" s="19"/>
      <c r="AR14" s="19">
        <v>0.76100628930817604</v>
      </c>
      <c r="AS14" s="19">
        <v>0.59239130434782605</v>
      </c>
      <c r="AT14" s="19"/>
      <c r="AU14" s="19">
        <v>0.663378545006165</v>
      </c>
      <c r="AV14" s="19">
        <v>0.639605292666517</v>
      </c>
      <c r="AW14" s="19"/>
      <c r="AX14" s="19">
        <v>0.67373380447585396</v>
      </c>
      <c r="AY14" s="19">
        <v>0.63741235014702502</v>
      </c>
      <c r="AZ14" s="19"/>
      <c r="BA14" s="19">
        <v>0.66850828729281797</v>
      </c>
      <c r="BB14" s="19">
        <v>0.64140179299103495</v>
      </c>
      <c r="BC14" s="19"/>
      <c r="BD14" s="19">
        <v>0.63141361256544504</v>
      </c>
      <c r="BE14" s="19">
        <v>0.64588644264194695</v>
      </c>
      <c r="BF14" s="19"/>
      <c r="BG14" s="19">
        <v>0.69932432432432401</v>
      </c>
      <c r="BH14" s="19">
        <v>0.63992762364294298</v>
      </c>
      <c r="BI14" s="19"/>
      <c r="BJ14" s="19">
        <v>0.78365384615384603</v>
      </c>
      <c r="BK14" s="19">
        <v>0.62440809298321098</v>
      </c>
      <c r="BL14" s="19"/>
      <c r="BM14" s="19">
        <v>0.75696202531645596</v>
      </c>
      <c r="BN14" s="19">
        <v>0.63405128205128203</v>
      </c>
      <c r="BO14" s="19"/>
      <c r="BP14" s="19">
        <v>0.77152317880794696</v>
      </c>
      <c r="BQ14" s="19">
        <v>0.62666095156450896</v>
      </c>
    </row>
    <row r="15" spans="2:69" x14ac:dyDescent="0.25">
      <c r="B15" s="17" t="s">
        <v>213</v>
      </c>
      <c r="C15" s="19">
        <v>0.16129032258064499</v>
      </c>
      <c r="D15" s="19">
        <v>0.12202380952381001</v>
      </c>
      <c r="E15" s="19">
        <v>9.9585062240663894E-2</v>
      </c>
      <c r="F15" s="19">
        <v>0.178018575851393</v>
      </c>
      <c r="G15" s="19">
        <v>0.101744186046512</v>
      </c>
      <c r="H15" s="19">
        <v>0.25265553869499202</v>
      </c>
      <c r="I15" s="19">
        <v>0.141235813366961</v>
      </c>
      <c r="J15" s="19">
        <v>0.18686868686868699</v>
      </c>
      <c r="K15" s="19">
        <v>0.109243697478992</v>
      </c>
      <c r="L15" s="19">
        <v>0.14159292035398199</v>
      </c>
      <c r="M15" s="19"/>
      <c r="N15" s="19">
        <v>0.26626506024096402</v>
      </c>
      <c r="O15" s="19">
        <v>0.2</v>
      </c>
      <c r="P15" s="19">
        <v>0.148598130841122</v>
      </c>
      <c r="Q15" s="19">
        <v>0.12554744525547401</v>
      </c>
      <c r="R15" s="19"/>
      <c r="S15" s="19">
        <v>0.23384030418251001</v>
      </c>
      <c r="T15" s="19">
        <v>0.18421052631578899</v>
      </c>
      <c r="U15" s="19">
        <v>0.135775862068966</v>
      </c>
      <c r="V15" s="19">
        <v>0.194471865745311</v>
      </c>
      <c r="W15" s="19">
        <v>0.123110151187905</v>
      </c>
      <c r="X15" s="19">
        <v>0.109708737864078</v>
      </c>
      <c r="Y15" s="19">
        <v>0.159701492537313</v>
      </c>
      <c r="Z15" s="19"/>
      <c r="AA15" s="19">
        <v>7.0321811680572097E-2</v>
      </c>
      <c r="AB15" s="19">
        <v>0.20378619153674801</v>
      </c>
      <c r="AC15" s="19"/>
      <c r="AD15" s="19">
        <v>0.193617021276596</v>
      </c>
      <c r="AE15" s="19">
        <v>0.14948186528497401</v>
      </c>
      <c r="AF15" s="19"/>
      <c r="AG15" s="19">
        <v>0.2</v>
      </c>
      <c r="AH15" s="19">
        <v>0.12554744525547401</v>
      </c>
      <c r="AI15" s="19"/>
      <c r="AJ15" s="19">
        <v>9.1690544412607503E-2</v>
      </c>
      <c r="AK15" s="19">
        <v>0.22143615139724099</v>
      </c>
      <c r="AL15" s="19"/>
      <c r="AM15" s="19">
        <v>0.39252336448598102</v>
      </c>
      <c r="AN15" s="19">
        <v>0.243610223642173</v>
      </c>
      <c r="AO15" s="19">
        <v>0.14521319388576001</v>
      </c>
      <c r="AP15" s="19">
        <v>4.7698744769874499E-2</v>
      </c>
      <c r="AQ15" s="19"/>
      <c r="AR15" s="19">
        <v>9.1194968553459099E-2</v>
      </c>
      <c r="AS15" s="19">
        <v>0.19157608695652201</v>
      </c>
      <c r="AT15" s="19"/>
      <c r="AU15" s="19">
        <v>0.13933415536374799</v>
      </c>
      <c r="AV15" s="19">
        <v>0.165283695895941</v>
      </c>
      <c r="AW15" s="19"/>
      <c r="AX15" s="19">
        <v>0.121319199057715</v>
      </c>
      <c r="AY15" s="19">
        <v>0.168966297217824</v>
      </c>
      <c r="AZ15" s="19"/>
      <c r="BA15" s="19">
        <v>0.17127071823204401</v>
      </c>
      <c r="BB15" s="19">
        <v>0.16055419722901401</v>
      </c>
      <c r="BC15" s="19"/>
      <c r="BD15" s="19">
        <v>0.170680628272251</v>
      </c>
      <c r="BE15" s="19">
        <v>0.15921205098493599</v>
      </c>
      <c r="BF15" s="19"/>
      <c r="BG15" s="19">
        <v>0.141891891891892</v>
      </c>
      <c r="BH15" s="19">
        <v>0.16244471250502601</v>
      </c>
      <c r="BI15" s="19"/>
      <c r="BJ15" s="19">
        <v>6.5705128205128194E-2</v>
      </c>
      <c r="BK15" s="19">
        <v>0.17412828239345701</v>
      </c>
      <c r="BL15" s="19"/>
      <c r="BM15" s="19">
        <v>7.8481012658227794E-2</v>
      </c>
      <c r="BN15" s="19">
        <v>0.16800000000000001</v>
      </c>
      <c r="BO15" s="19"/>
      <c r="BP15" s="19">
        <v>8.1125827814569507E-2</v>
      </c>
      <c r="BQ15" s="19">
        <v>0.17166738105443599</v>
      </c>
    </row>
    <row r="16" spans="2:69" x14ac:dyDescent="0.25">
      <c r="B16" s="17" t="s">
        <v>156</v>
      </c>
      <c r="C16" s="20">
        <v>0.481973434535104</v>
      </c>
      <c r="D16" s="20">
        <v>0.59375</v>
      </c>
      <c r="E16" s="20">
        <v>0.61825726141078796</v>
      </c>
      <c r="F16" s="20">
        <v>0.47523219814241502</v>
      </c>
      <c r="G16" s="20">
        <v>0.65406976744186096</v>
      </c>
      <c r="H16" s="20">
        <v>0.21699544764795101</v>
      </c>
      <c r="I16" s="20">
        <v>0.52711223203026503</v>
      </c>
      <c r="J16" s="20">
        <v>0.44444444444444398</v>
      </c>
      <c r="K16" s="20">
        <v>0.621848739495798</v>
      </c>
      <c r="L16" s="20">
        <v>0.62831858407079599</v>
      </c>
      <c r="M16" s="20"/>
      <c r="N16" s="20">
        <v>0.236144578313253</v>
      </c>
      <c r="O16" s="20">
        <v>0.38888888888888901</v>
      </c>
      <c r="P16" s="20">
        <v>0.50841121495327102</v>
      </c>
      <c r="Q16" s="20">
        <v>0.56751824817518204</v>
      </c>
      <c r="R16" s="20"/>
      <c r="S16" s="20">
        <v>0.32699619771863098</v>
      </c>
      <c r="T16" s="20">
        <v>0.44497607655502402</v>
      </c>
      <c r="U16" s="20">
        <v>0.52801724137931005</v>
      </c>
      <c r="V16" s="20">
        <v>0.38993089832181599</v>
      </c>
      <c r="W16" s="20">
        <v>0.56371490280777503</v>
      </c>
      <c r="X16" s="20">
        <v>0.60194174757281604</v>
      </c>
      <c r="Y16" s="20">
        <v>0.52686567164179099</v>
      </c>
      <c r="Z16" s="20"/>
      <c r="AA16" s="20">
        <v>0.71811680572109604</v>
      </c>
      <c r="AB16" s="20">
        <v>0.37165924276169299</v>
      </c>
      <c r="AC16" s="20"/>
      <c r="AD16" s="20">
        <v>0.39645390070921999</v>
      </c>
      <c r="AE16" s="20">
        <v>0.51321243523316096</v>
      </c>
      <c r="AF16" s="20"/>
      <c r="AG16" s="20">
        <v>0.38932806324110703</v>
      </c>
      <c r="AH16" s="20">
        <v>0.56751824817518204</v>
      </c>
      <c r="AI16" s="20"/>
      <c r="AJ16" s="20">
        <v>0.65534179287760996</v>
      </c>
      <c r="AK16" s="20">
        <v>0.33215422709586101</v>
      </c>
      <c r="AL16" s="20"/>
      <c r="AM16" s="20">
        <v>-3.11526479750773E-3</v>
      </c>
      <c r="AN16" s="20">
        <v>0.257987220447284</v>
      </c>
      <c r="AO16" s="20">
        <v>0.510860820595334</v>
      </c>
      <c r="AP16" s="20">
        <v>0.78326359832636006</v>
      </c>
      <c r="AQ16" s="20"/>
      <c r="AR16" s="20">
        <v>0.66981132075471705</v>
      </c>
      <c r="AS16" s="20">
        <v>0.40081521739130399</v>
      </c>
      <c r="AT16" s="20"/>
      <c r="AU16" s="20">
        <v>0.52404438964241695</v>
      </c>
      <c r="AV16" s="20">
        <v>0.474321596770576</v>
      </c>
      <c r="AW16" s="20"/>
      <c r="AX16" s="20">
        <v>0.55241460541813903</v>
      </c>
      <c r="AY16" s="20">
        <v>0.468446052929201</v>
      </c>
      <c r="AZ16" s="20"/>
      <c r="BA16" s="20">
        <v>0.49723756906077299</v>
      </c>
      <c r="BB16" s="20">
        <v>0.48084759576202102</v>
      </c>
      <c r="BC16" s="20"/>
      <c r="BD16" s="20">
        <v>0.46073298429319398</v>
      </c>
      <c r="BE16" s="20">
        <v>0.48667439165700999</v>
      </c>
      <c r="BF16" s="20"/>
      <c r="BG16" s="20">
        <v>0.55743243243243201</v>
      </c>
      <c r="BH16" s="20">
        <v>0.47748291113791702</v>
      </c>
      <c r="BI16" s="20"/>
      <c r="BJ16" s="20">
        <v>0.71794871794871795</v>
      </c>
      <c r="BK16" s="20">
        <v>0.45027981058975503</v>
      </c>
      <c r="BL16" s="20"/>
      <c r="BM16" s="20">
        <v>0.67848101265822802</v>
      </c>
      <c r="BN16" s="20">
        <v>0.46605128205128199</v>
      </c>
      <c r="BO16" s="20"/>
      <c r="BP16" s="20">
        <v>0.69039735099337796</v>
      </c>
      <c r="BQ16" s="20">
        <v>0.454993570510073</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225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207</v>
      </c>
      <c r="C8" s="16">
        <v>0.29905123339658402</v>
      </c>
      <c r="D8" s="16">
        <v>0.35416666666666702</v>
      </c>
      <c r="E8" s="16">
        <v>0.31120331950207503</v>
      </c>
      <c r="F8" s="16">
        <v>0.36222910216718301</v>
      </c>
      <c r="G8" s="16">
        <v>0.36337209302325602</v>
      </c>
      <c r="H8" s="16">
        <v>0.19347496206373299</v>
      </c>
      <c r="I8" s="16">
        <v>0.29886506935687301</v>
      </c>
      <c r="J8" s="16">
        <v>0.30303030303030298</v>
      </c>
      <c r="K8" s="16">
        <v>0.33613445378151302</v>
      </c>
      <c r="L8" s="16">
        <v>0.32743362831858402</v>
      </c>
      <c r="M8" s="16"/>
      <c r="N8" s="16">
        <v>0.212048192771084</v>
      </c>
      <c r="O8" s="16">
        <v>0.24444444444444399</v>
      </c>
      <c r="P8" s="16">
        <v>0.297196261682243</v>
      </c>
      <c r="Q8" s="16">
        <v>0.33868613138686099</v>
      </c>
      <c r="R8" s="16"/>
      <c r="S8" s="16">
        <v>0.249049429657795</v>
      </c>
      <c r="T8" s="16">
        <v>0.291866028708134</v>
      </c>
      <c r="U8" s="16">
        <v>0.31465517241379298</v>
      </c>
      <c r="V8" s="16">
        <v>0.25172754195459002</v>
      </c>
      <c r="W8" s="16">
        <v>0.29697624190064797</v>
      </c>
      <c r="X8" s="16">
        <v>0.35048543689320399</v>
      </c>
      <c r="Y8" s="16">
        <v>0.361194029850746</v>
      </c>
      <c r="Z8" s="16"/>
      <c r="AA8" s="16">
        <v>0.40464839094159699</v>
      </c>
      <c r="AB8" s="16">
        <v>0.249721603563474</v>
      </c>
      <c r="AC8" s="16"/>
      <c r="AD8" s="16">
        <v>0.28652482269503499</v>
      </c>
      <c r="AE8" s="16">
        <v>0.303626943005181</v>
      </c>
      <c r="AF8" s="16"/>
      <c r="AG8" s="16">
        <v>0.25612648221343898</v>
      </c>
      <c r="AH8" s="16">
        <v>0.33868613138686099</v>
      </c>
      <c r="AI8" s="16"/>
      <c r="AJ8" s="16">
        <v>0.37986082685223099</v>
      </c>
      <c r="AK8" s="16">
        <v>0.229218252564556</v>
      </c>
      <c r="AL8" s="16"/>
      <c r="AM8" s="16">
        <v>0.124610591900312</v>
      </c>
      <c r="AN8" s="16">
        <v>0.21725239616613401</v>
      </c>
      <c r="AO8" s="16">
        <v>0.27554304102976701</v>
      </c>
      <c r="AP8" s="16">
        <v>0.48033472803347299</v>
      </c>
      <c r="AQ8" s="16"/>
      <c r="AR8" s="16">
        <v>0.41698113207547199</v>
      </c>
      <c r="AS8" s="16">
        <v>0.24809782608695699</v>
      </c>
      <c r="AT8" s="16"/>
      <c r="AU8" s="16">
        <v>0.27743526510480898</v>
      </c>
      <c r="AV8" s="16">
        <v>0.30298273155416</v>
      </c>
      <c r="AW8" s="16"/>
      <c r="AX8" s="16">
        <v>0.33804475853945798</v>
      </c>
      <c r="AY8" s="16">
        <v>0.29156299479755698</v>
      </c>
      <c r="AZ8" s="16"/>
      <c r="BA8" s="16">
        <v>0.33149171270718197</v>
      </c>
      <c r="BB8" s="16">
        <v>0.296658516707416</v>
      </c>
      <c r="BC8" s="16"/>
      <c r="BD8" s="16">
        <v>0.30575916230366501</v>
      </c>
      <c r="BE8" s="16">
        <v>0.29756662804171502</v>
      </c>
      <c r="BF8" s="16"/>
      <c r="BG8" s="16">
        <v>0.35135135135135098</v>
      </c>
      <c r="BH8" s="16">
        <v>0.29593888218737402</v>
      </c>
      <c r="BI8" s="16"/>
      <c r="BJ8" s="16">
        <v>0.38461538461538503</v>
      </c>
      <c r="BK8" s="16">
        <v>0.28755919070167901</v>
      </c>
      <c r="BL8" s="16"/>
      <c r="BM8" s="16">
        <v>0.34430379746835399</v>
      </c>
      <c r="BN8" s="16">
        <v>0.29538461538461502</v>
      </c>
      <c r="BO8" s="16"/>
      <c r="BP8" s="16">
        <v>0.38245033112582799</v>
      </c>
      <c r="BQ8" s="16">
        <v>0.28825546506643801</v>
      </c>
    </row>
    <row r="9" spans="2:69" x14ac:dyDescent="0.25">
      <c r="B9" s="17" t="s">
        <v>208</v>
      </c>
      <c r="C9" s="16">
        <v>0.29392789373813999</v>
      </c>
      <c r="D9" s="16">
        <v>0.34970238095238099</v>
      </c>
      <c r="E9" s="16">
        <v>0.33471645919778698</v>
      </c>
      <c r="F9" s="16">
        <v>0.28018575851393202</v>
      </c>
      <c r="G9" s="16">
        <v>0.31395348837209303</v>
      </c>
      <c r="H9" s="16">
        <v>0.20333839150227601</v>
      </c>
      <c r="I9" s="16">
        <v>0.33291298865069402</v>
      </c>
      <c r="J9" s="16">
        <v>0.30808080808080801</v>
      </c>
      <c r="K9" s="16">
        <v>0.40336134453781503</v>
      </c>
      <c r="L9" s="16">
        <v>0.30088495575221202</v>
      </c>
      <c r="M9" s="16"/>
      <c r="N9" s="16">
        <v>0.183132530120482</v>
      </c>
      <c r="O9" s="16">
        <v>0.25873015873015898</v>
      </c>
      <c r="P9" s="16">
        <v>0.31775700934579398</v>
      </c>
      <c r="Q9" s="16">
        <v>0.32627737226277398</v>
      </c>
      <c r="R9" s="16"/>
      <c r="S9" s="16">
        <v>0.25665399239543701</v>
      </c>
      <c r="T9" s="16">
        <v>0.32296650717703401</v>
      </c>
      <c r="U9" s="16">
        <v>0.28879310344827602</v>
      </c>
      <c r="V9" s="16">
        <v>0.25765054294175699</v>
      </c>
      <c r="W9" s="16">
        <v>0.33477321814254901</v>
      </c>
      <c r="X9" s="16">
        <v>0.340776699029126</v>
      </c>
      <c r="Y9" s="16">
        <v>0.264179104477612</v>
      </c>
      <c r="Z9" s="16"/>
      <c r="AA9" s="16">
        <v>0.34564958283670999</v>
      </c>
      <c r="AB9" s="16">
        <v>0.26976614699331802</v>
      </c>
      <c r="AC9" s="16"/>
      <c r="AD9" s="16">
        <v>0.242553191489362</v>
      </c>
      <c r="AE9" s="16">
        <v>0.31269430051813502</v>
      </c>
      <c r="AF9" s="16"/>
      <c r="AG9" s="16">
        <v>0.25889328063241102</v>
      </c>
      <c r="AH9" s="16">
        <v>0.32627737226277398</v>
      </c>
      <c r="AI9" s="16"/>
      <c r="AJ9" s="16">
        <v>0.31027425296766298</v>
      </c>
      <c r="AK9" s="16">
        <v>0.27980191015210498</v>
      </c>
      <c r="AL9" s="16"/>
      <c r="AM9" s="16">
        <v>0.18068535825545201</v>
      </c>
      <c r="AN9" s="16">
        <v>0.22124600638977601</v>
      </c>
      <c r="AO9" s="16">
        <v>0.324215607401448</v>
      </c>
      <c r="AP9" s="16">
        <v>0.33723849372384901</v>
      </c>
      <c r="AQ9" s="16"/>
      <c r="AR9" s="16">
        <v>0.31635220125786201</v>
      </c>
      <c r="AS9" s="16">
        <v>0.28423913043478299</v>
      </c>
      <c r="AT9" s="16"/>
      <c r="AU9" s="16">
        <v>0.319358816276202</v>
      </c>
      <c r="AV9" s="16">
        <v>0.28930253420049301</v>
      </c>
      <c r="AW9" s="16"/>
      <c r="AX9" s="16">
        <v>0.31566548881036499</v>
      </c>
      <c r="AY9" s="16">
        <v>0.28975344944582698</v>
      </c>
      <c r="AZ9" s="16"/>
      <c r="BA9" s="16">
        <v>0.30386740331491702</v>
      </c>
      <c r="BB9" s="16">
        <v>0.29319478402608001</v>
      </c>
      <c r="BC9" s="16"/>
      <c r="BD9" s="16">
        <v>0.30680628272251298</v>
      </c>
      <c r="BE9" s="16">
        <v>0.29107763615295501</v>
      </c>
      <c r="BF9" s="16"/>
      <c r="BG9" s="16">
        <v>0.337837837837838</v>
      </c>
      <c r="BH9" s="16">
        <v>0.291314837153197</v>
      </c>
      <c r="BI9" s="16"/>
      <c r="BJ9" s="16">
        <v>0.37019230769230799</v>
      </c>
      <c r="BK9" s="16">
        <v>0.28368489022815302</v>
      </c>
      <c r="BL9" s="16"/>
      <c r="BM9" s="16">
        <v>0.35949367088607598</v>
      </c>
      <c r="BN9" s="16">
        <v>0.288615384615385</v>
      </c>
      <c r="BO9" s="16"/>
      <c r="BP9" s="16">
        <v>0.31953642384106001</v>
      </c>
      <c r="BQ9" s="16">
        <v>0.29061294470638699</v>
      </c>
    </row>
    <row r="10" spans="2:69" ht="30" x14ac:dyDescent="0.25">
      <c r="B10" s="17" t="s">
        <v>209</v>
      </c>
      <c r="C10" s="16">
        <v>0.17685009487666001</v>
      </c>
      <c r="D10" s="16">
        <v>0.15029761904761901</v>
      </c>
      <c r="E10" s="16">
        <v>0.188105117565698</v>
      </c>
      <c r="F10" s="16">
        <v>0.17027863777089799</v>
      </c>
      <c r="G10" s="16">
        <v>0.15261627906976699</v>
      </c>
      <c r="H10" s="16">
        <v>0.21471927162367199</v>
      </c>
      <c r="I10" s="16">
        <v>0.17150063051702399</v>
      </c>
      <c r="J10" s="16">
        <v>0.15151515151515199</v>
      </c>
      <c r="K10" s="16">
        <v>0.11764705882352899</v>
      </c>
      <c r="L10" s="16">
        <v>0.15044247787610601</v>
      </c>
      <c r="M10" s="16"/>
      <c r="N10" s="16">
        <v>0.16265060240963899</v>
      </c>
      <c r="O10" s="16">
        <v>0.20952380952381</v>
      </c>
      <c r="P10" s="16">
        <v>0.185046728971963</v>
      </c>
      <c r="Q10" s="16">
        <v>0.17043795620437999</v>
      </c>
      <c r="R10" s="16"/>
      <c r="S10" s="16">
        <v>0.17490494296577899</v>
      </c>
      <c r="T10" s="16">
        <v>0.191387559808612</v>
      </c>
      <c r="U10" s="16">
        <v>0.1875</v>
      </c>
      <c r="V10" s="16">
        <v>0.18953603158933899</v>
      </c>
      <c r="W10" s="16">
        <v>0.17818574514038901</v>
      </c>
      <c r="X10" s="16">
        <v>0.14757281553398099</v>
      </c>
      <c r="Y10" s="16">
        <v>0.17313432835820899</v>
      </c>
      <c r="Z10" s="16"/>
      <c r="AA10" s="16">
        <v>0.15256257449344501</v>
      </c>
      <c r="AB10" s="16">
        <v>0.18819599109131399</v>
      </c>
      <c r="AC10" s="16"/>
      <c r="AD10" s="16">
        <v>0.182269503546099</v>
      </c>
      <c r="AE10" s="16">
        <v>0.17487046632124401</v>
      </c>
      <c r="AF10" s="16"/>
      <c r="AG10" s="16">
        <v>0.18379446640316199</v>
      </c>
      <c r="AH10" s="16">
        <v>0.17043795620437999</v>
      </c>
      <c r="AI10" s="16"/>
      <c r="AJ10" s="16">
        <v>0.15309046254604999</v>
      </c>
      <c r="AK10" s="16">
        <v>0.19738238415281201</v>
      </c>
      <c r="AL10" s="16"/>
      <c r="AM10" s="16">
        <v>0.13084112149532701</v>
      </c>
      <c r="AN10" s="16">
        <v>0.202875399361022</v>
      </c>
      <c r="AO10" s="16">
        <v>0.19589702333065201</v>
      </c>
      <c r="AP10" s="16">
        <v>0.121338912133891</v>
      </c>
      <c r="AQ10" s="16"/>
      <c r="AR10" s="16">
        <v>0.15408805031446501</v>
      </c>
      <c r="AS10" s="16">
        <v>0.186684782608696</v>
      </c>
      <c r="AT10" s="16"/>
      <c r="AU10" s="16">
        <v>0.163995067817509</v>
      </c>
      <c r="AV10" s="16">
        <v>0.179188158779996</v>
      </c>
      <c r="AW10" s="16"/>
      <c r="AX10" s="16">
        <v>0.17550058892815101</v>
      </c>
      <c r="AY10" s="16">
        <v>0.177109251300611</v>
      </c>
      <c r="AZ10" s="16"/>
      <c r="BA10" s="16">
        <v>0.174033149171271</v>
      </c>
      <c r="BB10" s="16">
        <v>0.177057864710676</v>
      </c>
      <c r="BC10" s="16"/>
      <c r="BD10" s="16">
        <v>0.187434554973822</v>
      </c>
      <c r="BE10" s="16">
        <v>0.17450753186558501</v>
      </c>
      <c r="BF10" s="16"/>
      <c r="BG10" s="16">
        <v>0.135135135135135</v>
      </c>
      <c r="BH10" s="16">
        <v>0.17933252915158801</v>
      </c>
      <c r="BI10" s="16"/>
      <c r="BJ10" s="16">
        <v>0.15384615384615399</v>
      </c>
      <c r="BK10" s="16">
        <v>0.179939733103745</v>
      </c>
      <c r="BL10" s="16"/>
      <c r="BM10" s="16">
        <v>0.14936708860759501</v>
      </c>
      <c r="BN10" s="16">
        <v>0.17907692307692299</v>
      </c>
      <c r="BO10" s="16"/>
      <c r="BP10" s="16">
        <v>0.17880794701986799</v>
      </c>
      <c r="BQ10" s="16">
        <v>0.17659665666523799</v>
      </c>
    </row>
    <row r="11" spans="2:69" x14ac:dyDescent="0.25">
      <c r="B11" s="17" t="s">
        <v>210</v>
      </c>
      <c r="C11" s="16">
        <v>0.10246679316887999</v>
      </c>
      <c r="D11" s="16">
        <v>7.8869047619047603E-2</v>
      </c>
      <c r="E11" s="16">
        <v>9.4052558782849197E-2</v>
      </c>
      <c r="F11" s="16">
        <v>0.114551083591331</v>
      </c>
      <c r="G11" s="16">
        <v>8.2848837209302306E-2</v>
      </c>
      <c r="H11" s="16">
        <v>0.13125948406676799</v>
      </c>
      <c r="I11" s="16">
        <v>9.5838587641866299E-2</v>
      </c>
      <c r="J11" s="16">
        <v>9.5959595959595995E-2</v>
      </c>
      <c r="K11" s="16">
        <v>4.20168067226891E-2</v>
      </c>
      <c r="L11" s="16">
        <v>0.132743362831858</v>
      </c>
      <c r="M11" s="16"/>
      <c r="N11" s="16">
        <v>0.14578313253012001</v>
      </c>
      <c r="O11" s="16">
        <v>0.14126984126984099</v>
      </c>
      <c r="P11" s="16">
        <v>9.6261682242990698E-2</v>
      </c>
      <c r="Q11" s="16">
        <v>8.2846715328467199E-2</v>
      </c>
      <c r="R11" s="16"/>
      <c r="S11" s="16">
        <v>0.14068441064638801</v>
      </c>
      <c r="T11" s="16">
        <v>7.4162679425837305E-2</v>
      </c>
      <c r="U11" s="16">
        <v>0.109913793103448</v>
      </c>
      <c r="V11" s="16">
        <v>0.126357354392892</v>
      </c>
      <c r="W11" s="16">
        <v>0.100431965442765</v>
      </c>
      <c r="X11" s="16">
        <v>8.2524271844660199E-2</v>
      </c>
      <c r="Y11" s="16">
        <v>8.2089552238805999E-2</v>
      </c>
      <c r="Z11" s="16"/>
      <c r="AA11" s="16">
        <v>5.4827175208581602E-2</v>
      </c>
      <c r="AB11" s="16">
        <v>0.124721603563474</v>
      </c>
      <c r="AC11" s="16"/>
      <c r="AD11" s="16">
        <v>0.114893617021277</v>
      </c>
      <c r="AE11" s="16">
        <v>9.7927461139896393E-2</v>
      </c>
      <c r="AF11" s="16"/>
      <c r="AG11" s="16">
        <v>0.12371541501976301</v>
      </c>
      <c r="AH11" s="16">
        <v>8.2846715328467199E-2</v>
      </c>
      <c r="AI11" s="16"/>
      <c r="AJ11" s="16">
        <v>7.5317232910356094E-2</v>
      </c>
      <c r="AK11" s="16">
        <v>0.12592854616200899</v>
      </c>
      <c r="AL11" s="16"/>
      <c r="AM11" s="16">
        <v>0.17133956386292801</v>
      </c>
      <c r="AN11" s="16">
        <v>0.13258785942491999</v>
      </c>
      <c r="AO11" s="16">
        <v>0.109010458567981</v>
      </c>
      <c r="AP11" s="16">
        <v>3.93305439330544E-2</v>
      </c>
      <c r="AQ11" s="16"/>
      <c r="AR11" s="16">
        <v>7.1069182389937105E-2</v>
      </c>
      <c r="AS11" s="16">
        <v>0.116032608695652</v>
      </c>
      <c r="AT11" s="16"/>
      <c r="AU11" s="16">
        <v>0.10110974106041901</v>
      </c>
      <c r="AV11" s="16">
        <v>0.102713612917695</v>
      </c>
      <c r="AW11" s="16"/>
      <c r="AX11" s="16">
        <v>8.2449941107184899E-2</v>
      </c>
      <c r="AY11" s="16">
        <v>0.10631078941416</v>
      </c>
      <c r="AZ11" s="16"/>
      <c r="BA11" s="16">
        <v>8.0110497237569106E-2</v>
      </c>
      <c r="BB11" s="16">
        <v>0.104115729421353</v>
      </c>
      <c r="BC11" s="16"/>
      <c r="BD11" s="16">
        <v>8.6910994764397898E-2</v>
      </c>
      <c r="BE11" s="16">
        <v>0.105909617612978</v>
      </c>
      <c r="BF11" s="16"/>
      <c r="BG11" s="16">
        <v>9.45945945945946E-2</v>
      </c>
      <c r="BH11" s="16">
        <v>0.102935263369522</v>
      </c>
      <c r="BI11" s="16"/>
      <c r="BJ11" s="16">
        <v>4.48717948717949E-2</v>
      </c>
      <c r="BK11" s="16">
        <v>0.11020232458028401</v>
      </c>
      <c r="BL11" s="16"/>
      <c r="BM11" s="16">
        <v>5.82278481012658E-2</v>
      </c>
      <c r="BN11" s="16">
        <v>0.106051282051282</v>
      </c>
      <c r="BO11" s="16"/>
      <c r="BP11" s="16">
        <v>6.6225165562913899E-2</v>
      </c>
      <c r="BQ11" s="16">
        <v>0.10715816545220699</v>
      </c>
    </row>
    <row r="12" spans="2:69" x14ac:dyDescent="0.25">
      <c r="B12" s="17" t="s">
        <v>211</v>
      </c>
      <c r="C12" s="16">
        <v>0.108918406072106</v>
      </c>
      <c r="D12" s="16">
        <v>5.8035714285714302E-2</v>
      </c>
      <c r="E12" s="16">
        <v>6.2240663900414897E-2</v>
      </c>
      <c r="F12" s="16">
        <v>7.1207430340557307E-2</v>
      </c>
      <c r="G12" s="16">
        <v>6.5406976744186093E-2</v>
      </c>
      <c r="H12" s="16">
        <v>0.22078907435508299</v>
      </c>
      <c r="I12" s="16">
        <v>8.1967213114754106E-2</v>
      </c>
      <c r="J12" s="16">
        <v>0.12121212121212099</v>
      </c>
      <c r="K12" s="16">
        <v>7.5630252100840303E-2</v>
      </c>
      <c r="L12" s="16">
        <v>8.8495575221238895E-2</v>
      </c>
      <c r="M12" s="16"/>
      <c r="N12" s="16">
        <v>0.239759036144578</v>
      </c>
      <c r="O12" s="16">
        <v>0.126984126984127</v>
      </c>
      <c r="P12" s="16">
        <v>8.6915887850467305E-2</v>
      </c>
      <c r="Q12" s="16">
        <v>7.3722627737226307E-2</v>
      </c>
      <c r="R12" s="16"/>
      <c r="S12" s="16">
        <v>0.15209125475285201</v>
      </c>
      <c r="T12" s="16">
        <v>0.107655502392345</v>
      </c>
      <c r="U12" s="16">
        <v>8.4051724137930994E-2</v>
      </c>
      <c r="V12" s="16">
        <v>0.148075024679171</v>
      </c>
      <c r="W12" s="16">
        <v>7.7753779697624203E-2</v>
      </c>
      <c r="X12" s="16">
        <v>6.8932038834951498E-2</v>
      </c>
      <c r="Y12" s="16">
        <v>0.102985074626866</v>
      </c>
      <c r="Z12" s="16"/>
      <c r="AA12" s="16">
        <v>3.8140643623361101E-2</v>
      </c>
      <c r="AB12" s="16">
        <v>0.141982182628062</v>
      </c>
      <c r="AC12" s="16"/>
      <c r="AD12" s="16">
        <v>0.14326241134751799</v>
      </c>
      <c r="AE12" s="16">
        <v>9.6373056994818698E-2</v>
      </c>
      <c r="AF12" s="16"/>
      <c r="AG12" s="16">
        <v>0.14703557312252999</v>
      </c>
      <c r="AH12" s="16">
        <v>7.3722627737226307E-2</v>
      </c>
      <c r="AI12" s="16"/>
      <c r="AJ12" s="16">
        <v>6.9177241097011899E-2</v>
      </c>
      <c r="AK12" s="16">
        <v>0.14326140785284799</v>
      </c>
      <c r="AL12" s="16"/>
      <c r="AM12" s="16">
        <v>0.30218068535825499</v>
      </c>
      <c r="AN12" s="16">
        <v>0.191693290734824</v>
      </c>
      <c r="AO12" s="16">
        <v>8.6484312148028999E-2</v>
      </c>
      <c r="AP12" s="16">
        <v>1.7573221757322201E-2</v>
      </c>
      <c r="AQ12" s="16"/>
      <c r="AR12" s="16">
        <v>3.6477987421383598E-2</v>
      </c>
      <c r="AS12" s="16">
        <v>0.14021739130434799</v>
      </c>
      <c r="AT12" s="16"/>
      <c r="AU12" s="16">
        <v>0.12577065351417999</v>
      </c>
      <c r="AV12" s="16">
        <v>0.105853330343126</v>
      </c>
      <c r="AW12" s="16"/>
      <c r="AX12" s="16">
        <v>7.7738515901060096E-2</v>
      </c>
      <c r="AY12" s="16">
        <v>0.114906129834879</v>
      </c>
      <c r="AZ12" s="16"/>
      <c r="BA12" s="16">
        <v>0.10497237569060799</v>
      </c>
      <c r="BB12" s="16">
        <v>0.10920945395273</v>
      </c>
      <c r="BC12" s="16"/>
      <c r="BD12" s="16">
        <v>9.8429319371727705E-2</v>
      </c>
      <c r="BE12" s="16">
        <v>0.111239860950174</v>
      </c>
      <c r="BF12" s="16"/>
      <c r="BG12" s="16">
        <v>7.0945945945945901E-2</v>
      </c>
      <c r="BH12" s="16">
        <v>0.111178126256534</v>
      </c>
      <c r="BI12" s="16"/>
      <c r="BJ12" s="16">
        <v>3.5256410256410298E-2</v>
      </c>
      <c r="BK12" s="16">
        <v>0.118811881188119</v>
      </c>
      <c r="BL12" s="16"/>
      <c r="BM12" s="16">
        <v>7.8481012658227794E-2</v>
      </c>
      <c r="BN12" s="16">
        <v>0.111384615384615</v>
      </c>
      <c r="BO12" s="16"/>
      <c r="BP12" s="16">
        <v>4.8013245033112599E-2</v>
      </c>
      <c r="BQ12" s="16">
        <v>0.116802400342906</v>
      </c>
    </row>
    <row r="13" spans="2:69" x14ac:dyDescent="0.25">
      <c r="B13" s="17" t="s">
        <v>68</v>
      </c>
      <c r="C13" s="16">
        <v>1.8785578747628099E-2</v>
      </c>
      <c r="D13" s="16">
        <v>8.9285714285714298E-3</v>
      </c>
      <c r="E13" s="16">
        <v>9.6818810511756608E-3</v>
      </c>
      <c r="F13" s="16">
        <v>1.54798761609907E-3</v>
      </c>
      <c r="G13" s="16">
        <v>2.1802325581395301E-2</v>
      </c>
      <c r="H13" s="16">
        <v>3.6418816388467397E-2</v>
      </c>
      <c r="I13" s="16">
        <v>1.8915510718789399E-2</v>
      </c>
      <c r="J13" s="16">
        <v>2.02020202020202E-2</v>
      </c>
      <c r="K13" s="16">
        <v>2.5210084033613401E-2</v>
      </c>
      <c r="L13" s="16">
        <v>0</v>
      </c>
      <c r="M13" s="16"/>
      <c r="N13" s="16">
        <v>5.6626506024096399E-2</v>
      </c>
      <c r="O13" s="16">
        <v>1.9047619047619001E-2</v>
      </c>
      <c r="P13" s="16">
        <v>1.6822429906542102E-2</v>
      </c>
      <c r="Q13" s="16">
        <v>8.0291970802919693E-3</v>
      </c>
      <c r="R13" s="16"/>
      <c r="S13" s="16">
        <v>2.6615969581748999E-2</v>
      </c>
      <c r="T13" s="16">
        <v>1.19617224880383E-2</v>
      </c>
      <c r="U13" s="16">
        <v>1.5086206896551701E-2</v>
      </c>
      <c r="V13" s="16">
        <v>2.6653504442250699E-2</v>
      </c>
      <c r="W13" s="16">
        <v>1.1879049676025899E-2</v>
      </c>
      <c r="X13" s="16">
        <v>9.7087378640776708E-3</v>
      </c>
      <c r="Y13" s="16">
        <v>1.64179104477612E-2</v>
      </c>
      <c r="Z13" s="16"/>
      <c r="AA13" s="16">
        <v>4.1716328963051297E-3</v>
      </c>
      <c r="AB13" s="16">
        <v>2.5612472160356298E-2</v>
      </c>
      <c r="AC13" s="16"/>
      <c r="AD13" s="16">
        <v>3.0496453900709201E-2</v>
      </c>
      <c r="AE13" s="16">
        <v>1.4507772020725399E-2</v>
      </c>
      <c r="AF13" s="16"/>
      <c r="AG13" s="16">
        <v>3.0434782608695699E-2</v>
      </c>
      <c r="AH13" s="16">
        <v>8.0291970802919693E-3</v>
      </c>
      <c r="AI13" s="16"/>
      <c r="AJ13" s="16">
        <v>1.2279983626688499E-2</v>
      </c>
      <c r="AK13" s="16">
        <v>2.4407499115670299E-2</v>
      </c>
      <c r="AL13" s="16"/>
      <c r="AM13" s="16">
        <v>9.0342679127725894E-2</v>
      </c>
      <c r="AN13" s="16">
        <v>3.43450479233227E-2</v>
      </c>
      <c r="AO13" s="16">
        <v>8.8495575221238902E-3</v>
      </c>
      <c r="AP13" s="16">
        <v>4.1841004184100397E-3</v>
      </c>
      <c r="AQ13" s="16"/>
      <c r="AR13" s="16">
        <v>5.0314465408805003E-3</v>
      </c>
      <c r="AS13" s="16">
        <v>2.47282608695652E-2</v>
      </c>
      <c r="AT13" s="16"/>
      <c r="AU13" s="16">
        <v>1.23304562268804E-2</v>
      </c>
      <c r="AV13" s="16">
        <v>1.99596322045302E-2</v>
      </c>
      <c r="AW13" s="16"/>
      <c r="AX13" s="16">
        <v>1.06007067137809E-2</v>
      </c>
      <c r="AY13" s="16">
        <v>2.0357385206966699E-2</v>
      </c>
      <c r="AZ13" s="16"/>
      <c r="BA13" s="16">
        <v>5.5248618784530402E-3</v>
      </c>
      <c r="BB13" s="16">
        <v>1.9763651181744099E-2</v>
      </c>
      <c r="BC13" s="16"/>
      <c r="BD13" s="16">
        <v>1.4659685863874301E-2</v>
      </c>
      <c r="BE13" s="16">
        <v>1.9698725376593298E-2</v>
      </c>
      <c r="BF13" s="16"/>
      <c r="BG13" s="16">
        <v>1.0135135135135099E-2</v>
      </c>
      <c r="BH13" s="16">
        <v>1.93003618817853E-2</v>
      </c>
      <c r="BI13" s="16"/>
      <c r="BJ13" s="16">
        <v>1.1217948717948701E-2</v>
      </c>
      <c r="BK13" s="16">
        <v>1.9801980198019799E-2</v>
      </c>
      <c r="BL13" s="16"/>
      <c r="BM13" s="16">
        <v>1.0126582278481001E-2</v>
      </c>
      <c r="BN13" s="16">
        <v>1.9487179487179498E-2</v>
      </c>
      <c r="BO13" s="16"/>
      <c r="BP13" s="16">
        <v>4.9668874172185398E-3</v>
      </c>
      <c r="BQ13" s="16">
        <v>2.0574367766823799E-2</v>
      </c>
    </row>
    <row r="14" spans="2:69" x14ac:dyDescent="0.25">
      <c r="B14" s="17" t="s">
        <v>212</v>
      </c>
      <c r="C14" s="19">
        <v>0.592979127134725</v>
      </c>
      <c r="D14" s="19">
        <v>0.703869047619048</v>
      </c>
      <c r="E14" s="19">
        <v>0.64591977869986195</v>
      </c>
      <c r="F14" s="19">
        <v>0.64241486068111497</v>
      </c>
      <c r="G14" s="19">
        <v>0.67732558139534904</v>
      </c>
      <c r="H14" s="19">
        <v>0.396813353566009</v>
      </c>
      <c r="I14" s="19">
        <v>0.63177805800756603</v>
      </c>
      <c r="J14" s="19">
        <v>0.61111111111111105</v>
      </c>
      <c r="K14" s="19">
        <v>0.73949579831932799</v>
      </c>
      <c r="L14" s="19">
        <v>0.62831858407079699</v>
      </c>
      <c r="M14" s="19"/>
      <c r="N14" s="19">
        <v>0.39518072289156603</v>
      </c>
      <c r="O14" s="19">
        <v>0.50317460317460305</v>
      </c>
      <c r="P14" s="19">
        <v>0.61495327102803699</v>
      </c>
      <c r="Q14" s="19">
        <v>0.66496350364963497</v>
      </c>
      <c r="R14" s="19"/>
      <c r="S14" s="19">
        <v>0.50570342205323204</v>
      </c>
      <c r="T14" s="19">
        <v>0.61483253588516795</v>
      </c>
      <c r="U14" s="19">
        <v>0.60344827586206895</v>
      </c>
      <c r="V14" s="19">
        <v>0.50937808489634795</v>
      </c>
      <c r="W14" s="19">
        <v>0.63174946004319699</v>
      </c>
      <c r="X14" s="19">
        <v>0.69126213592232999</v>
      </c>
      <c r="Y14" s="19">
        <v>0.62537313432835795</v>
      </c>
      <c r="Z14" s="19"/>
      <c r="AA14" s="19">
        <v>0.75029797377830798</v>
      </c>
      <c r="AB14" s="19">
        <v>0.51948775055679297</v>
      </c>
      <c r="AC14" s="19"/>
      <c r="AD14" s="19">
        <v>0.52907801418439704</v>
      </c>
      <c r="AE14" s="19">
        <v>0.61632124352331596</v>
      </c>
      <c r="AF14" s="19"/>
      <c r="AG14" s="19">
        <v>0.51501976284585005</v>
      </c>
      <c r="AH14" s="19">
        <v>0.66496350364963497</v>
      </c>
      <c r="AI14" s="19"/>
      <c r="AJ14" s="19">
        <v>0.69013507981989397</v>
      </c>
      <c r="AK14" s="19">
        <v>0.50902016271666095</v>
      </c>
      <c r="AL14" s="19"/>
      <c r="AM14" s="19">
        <v>0.305295950155763</v>
      </c>
      <c r="AN14" s="19">
        <v>0.43849840255591099</v>
      </c>
      <c r="AO14" s="19">
        <v>0.59975864843121496</v>
      </c>
      <c r="AP14" s="19">
        <v>0.81757322175732206</v>
      </c>
      <c r="AQ14" s="19"/>
      <c r="AR14" s="19">
        <v>0.73333333333333295</v>
      </c>
      <c r="AS14" s="19">
        <v>0.53233695652173896</v>
      </c>
      <c r="AT14" s="19"/>
      <c r="AU14" s="19">
        <v>0.59679408138101098</v>
      </c>
      <c r="AV14" s="19">
        <v>0.59228526575465401</v>
      </c>
      <c r="AW14" s="19"/>
      <c r="AX14" s="19">
        <v>0.65371024734982297</v>
      </c>
      <c r="AY14" s="19">
        <v>0.58131644424338402</v>
      </c>
      <c r="AZ14" s="19"/>
      <c r="BA14" s="19">
        <v>0.63535911602209905</v>
      </c>
      <c r="BB14" s="19">
        <v>0.58985330073349596</v>
      </c>
      <c r="BC14" s="19"/>
      <c r="BD14" s="19">
        <v>0.61256544502617805</v>
      </c>
      <c r="BE14" s="19">
        <v>0.58864426419466997</v>
      </c>
      <c r="BF14" s="19"/>
      <c r="BG14" s="19">
        <v>0.68918918918918903</v>
      </c>
      <c r="BH14" s="19">
        <v>0.58725371934057102</v>
      </c>
      <c r="BI14" s="19"/>
      <c r="BJ14" s="19">
        <v>0.75480769230769196</v>
      </c>
      <c r="BK14" s="19">
        <v>0.57124408092983203</v>
      </c>
      <c r="BL14" s="19"/>
      <c r="BM14" s="19">
        <v>0.70379746835443002</v>
      </c>
      <c r="BN14" s="19">
        <v>0.58399999999999996</v>
      </c>
      <c r="BO14" s="19"/>
      <c r="BP14" s="19">
        <v>0.70198675496688701</v>
      </c>
      <c r="BQ14" s="19">
        <v>0.57886840977282505</v>
      </c>
    </row>
    <row r="15" spans="2:69" x14ac:dyDescent="0.25">
      <c r="B15" s="17" t="s">
        <v>213</v>
      </c>
      <c r="C15" s="19">
        <v>0.211385199240987</v>
      </c>
      <c r="D15" s="19">
        <v>0.136904761904762</v>
      </c>
      <c r="E15" s="19">
        <v>0.15629322268326401</v>
      </c>
      <c r="F15" s="19">
        <v>0.185758513931889</v>
      </c>
      <c r="G15" s="19">
        <v>0.148255813953488</v>
      </c>
      <c r="H15" s="19">
        <v>0.35204855842185101</v>
      </c>
      <c r="I15" s="19">
        <v>0.17780580075662</v>
      </c>
      <c r="J15" s="19">
        <v>0.21717171717171699</v>
      </c>
      <c r="K15" s="19">
        <v>0.11764705882352899</v>
      </c>
      <c r="L15" s="19">
        <v>0.221238938053097</v>
      </c>
      <c r="M15" s="19"/>
      <c r="N15" s="19">
        <v>0.38554216867469898</v>
      </c>
      <c r="O15" s="19">
        <v>0.26825396825396802</v>
      </c>
      <c r="P15" s="19">
        <v>0.183177570093458</v>
      </c>
      <c r="Q15" s="19">
        <v>0.15656934306569301</v>
      </c>
      <c r="R15" s="19"/>
      <c r="S15" s="19">
        <v>0.29277566539923999</v>
      </c>
      <c r="T15" s="19">
        <v>0.18181818181818199</v>
      </c>
      <c r="U15" s="19">
        <v>0.193965517241379</v>
      </c>
      <c r="V15" s="19">
        <v>0.27443237907206303</v>
      </c>
      <c r="W15" s="19">
        <v>0.17818574514038901</v>
      </c>
      <c r="X15" s="19">
        <v>0.15145631067961199</v>
      </c>
      <c r="Y15" s="19">
        <v>0.185074626865672</v>
      </c>
      <c r="Z15" s="19"/>
      <c r="AA15" s="19">
        <v>9.29678188319428E-2</v>
      </c>
      <c r="AB15" s="19">
        <v>0.26670378619153701</v>
      </c>
      <c r="AC15" s="19"/>
      <c r="AD15" s="19">
        <v>0.25815602836879398</v>
      </c>
      <c r="AE15" s="19">
        <v>0.19430051813471499</v>
      </c>
      <c r="AF15" s="19"/>
      <c r="AG15" s="19">
        <v>0.27075098814229198</v>
      </c>
      <c r="AH15" s="19">
        <v>0.15656934306569301</v>
      </c>
      <c r="AI15" s="19"/>
      <c r="AJ15" s="19">
        <v>0.14449447400736801</v>
      </c>
      <c r="AK15" s="19">
        <v>0.26918995401485701</v>
      </c>
      <c r="AL15" s="19"/>
      <c r="AM15" s="19">
        <v>0.47352024922118402</v>
      </c>
      <c r="AN15" s="19">
        <v>0.32428115015974401</v>
      </c>
      <c r="AO15" s="19">
        <v>0.19549477071601001</v>
      </c>
      <c r="AP15" s="19">
        <v>5.6903765690376598E-2</v>
      </c>
      <c r="AQ15" s="19"/>
      <c r="AR15" s="19">
        <v>0.10754716981132099</v>
      </c>
      <c r="AS15" s="19">
        <v>0.25624999999999998</v>
      </c>
      <c r="AT15" s="19"/>
      <c r="AU15" s="19">
        <v>0.22688039457459899</v>
      </c>
      <c r="AV15" s="19">
        <v>0.20856694326082101</v>
      </c>
      <c r="AW15" s="19"/>
      <c r="AX15" s="19">
        <v>0.16018845700824499</v>
      </c>
      <c r="AY15" s="19">
        <v>0.221216919249039</v>
      </c>
      <c r="AZ15" s="19"/>
      <c r="BA15" s="19">
        <v>0.18508287292817699</v>
      </c>
      <c r="BB15" s="19">
        <v>0.21332518337408299</v>
      </c>
      <c r="BC15" s="19"/>
      <c r="BD15" s="19">
        <v>0.18534031413612601</v>
      </c>
      <c r="BE15" s="19">
        <v>0.217149478563152</v>
      </c>
      <c r="BF15" s="19"/>
      <c r="BG15" s="19">
        <v>0.16554054054054099</v>
      </c>
      <c r="BH15" s="19">
        <v>0.214113389626055</v>
      </c>
      <c r="BI15" s="19"/>
      <c r="BJ15" s="19">
        <v>8.0128205128205093E-2</v>
      </c>
      <c r="BK15" s="19">
        <v>0.22901420576840301</v>
      </c>
      <c r="BL15" s="19"/>
      <c r="BM15" s="19">
        <v>0.13670886075949401</v>
      </c>
      <c r="BN15" s="19">
        <v>0.217435897435897</v>
      </c>
      <c r="BO15" s="19"/>
      <c r="BP15" s="19">
        <v>0.114238410596026</v>
      </c>
      <c r="BQ15" s="19">
        <v>0.223960565795114</v>
      </c>
    </row>
    <row r="16" spans="2:69" x14ac:dyDescent="0.25">
      <c r="B16" s="17" t="s">
        <v>156</v>
      </c>
      <c r="C16" s="20">
        <v>0.38159392789373803</v>
      </c>
      <c r="D16" s="20">
        <v>0.56696428571428603</v>
      </c>
      <c r="E16" s="20">
        <v>0.48962655601659699</v>
      </c>
      <c r="F16" s="20">
        <v>0.45665634674922601</v>
      </c>
      <c r="G16" s="20">
        <v>0.52906976744186096</v>
      </c>
      <c r="H16" s="20">
        <v>4.47647951441578E-2</v>
      </c>
      <c r="I16" s="20">
        <v>0.45397225725094598</v>
      </c>
      <c r="J16" s="20">
        <v>0.39393939393939398</v>
      </c>
      <c r="K16" s="20">
        <v>0.621848739495798</v>
      </c>
      <c r="L16" s="20">
        <v>0.40707964601769903</v>
      </c>
      <c r="M16" s="20"/>
      <c r="N16" s="20">
        <v>9.6385542168674308E-3</v>
      </c>
      <c r="O16" s="20">
        <v>0.234920634920635</v>
      </c>
      <c r="P16" s="20">
        <v>0.43177570093458001</v>
      </c>
      <c r="Q16" s="20">
        <v>0.50839416058394205</v>
      </c>
      <c r="R16" s="20"/>
      <c r="S16" s="20">
        <v>0.212927756653992</v>
      </c>
      <c r="T16" s="20">
        <v>0.43301435406698602</v>
      </c>
      <c r="U16" s="20">
        <v>0.40948275862069</v>
      </c>
      <c r="V16" s="20">
        <v>0.23494570582428401</v>
      </c>
      <c r="W16" s="20">
        <v>0.453563714902808</v>
      </c>
      <c r="X16" s="20">
        <v>0.53980582524271803</v>
      </c>
      <c r="Y16" s="20">
        <v>0.44029850746268701</v>
      </c>
      <c r="Z16" s="20"/>
      <c r="AA16" s="20">
        <v>0.65733015494636504</v>
      </c>
      <c r="AB16" s="20">
        <v>0.25278396436525602</v>
      </c>
      <c r="AC16" s="20"/>
      <c r="AD16" s="20">
        <v>0.27092198581560301</v>
      </c>
      <c r="AE16" s="20">
        <v>0.42202072538860103</v>
      </c>
      <c r="AF16" s="20"/>
      <c r="AG16" s="20">
        <v>0.24426877470355701</v>
      </c>
      <c r="AH16" s="20">
        <v>0.50839416058394205</v>
      </c>
      <c r="AI16" s="20"/>
      <c r="AJ16" s="20">
        <v>0.54564060581252605</v>
      </c>
      <c r="AK16" s="20">
        <v>0.23983020870180399</v>
      </c>
      <c r="AL16" s="20"/>
      <c r="AM16" s="20">
        <v>-0.168224299065421</v>
      </c>
      <c r="AN16" s="20">
        <v>0.11421725239616599</v>
      </c>
      <c r="AO16" s="20">
        <v>0.404263877715205</v>
      </c>
      <c r="AP16" s="20">
        <v>0.76066945606694603</v>
      </c>
      <c r="AQ16" s="20"/>
      <c r="AR16" s="20">
        <v>0.62578616352201299</v>
      </c>
      <c r="AS16" s="20">
        <v>0.27608695652173898</v>
      </c>
      <c r="AT16" s="20"/>
      <c r="AU16" s="20">
        <v>0.36991368680641201</v>
      </c>
      <c r="AV16" s="20">
        <v>0.38371832249383298</v>
      </c>
      <c r="AW16" s="20"/>
      <c r="AX16" s="20">
        <v>0.493521790341578</v>
      </c>
      <c r="AY16" s="20">
        <v>0.360099524994345</v>
      </c>
      <c r="AZ16" s="20"/>
      <c r="BA16" s="20">
        <v>0.450276243093923</v>
      </c>
      <c r="BB16" s="20">
        <v>0.37652811735941299</v>
      </c>
      <c r="BC16" s="20"/>
      <c r="BD16" s="20">
        <v>0.42722513089005199</v>
      </c>
      <c r="BE16" s="20">
        <v>0.371494785631518</v>
      </c>
      <c r="BF16" s="20"/>
      <c r="BG16" s="20">
        <v>0.52364864864864902</v>
      </c>
      <c r="BH16" s="20">
        <v>0.373140329714515</v>
      </c>
      <c r="BI16" s="20"/>
      <c r="BJ16" s="20">
        <v>0.674679487179487</v>
      </c>
      <c r="BK16" s="20">
        <v>0.342229875161429</v>
      </c>
      <c r="BL16" s="20"/>
      <c r="BM16" s="20">
        <v>0.56708860759493696</v>
      </c>
      <c r="BN16" s="20">
        <v>0.36656410256410299</v>
      </c>
      <c r="BO16" s="20"/>
      <c r="BP16" s="20">
        <v>0.58774834437086099</v>
      </c>
      <c r="BQ16" s="20">
        <v>0.35490784397771102</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226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207</v>
      </c>
      <c r="C8" s="16">
        <v>0.22144212523719201</v>
      </c>
      <c r="D8" s="16">
        <v>0.28125</v>
      </c>
      <c r="E8" s="16">
        <v>0.23513139695712301</v>
      </c>
      <c r="F8" s="16">
        <v>0.30185758513931898</v>
      </c>
      <c r="G8" s="16">
        <v>0.30087209302325602</v>
      </c>
      <c r="H8" s="16">
        <v>0.117602427921093</v>
      </c>
      <c r="I8" s="16">
        <v>0.21059268600252201</v>
      </c>
      <c r="J8" s="16">
        <v>0.20707070707070699</v>
      </c>
      <c r="K8" s="16">
        <v>0.24369747899159699</v>
      </c>
      <c r="L8" s="16">
        <v>0.123893805309735</v>
      </c>
      <c r="M8" s="16"/>
      <c r="N8" s="16">
        <v>0.126506024096386</v>
      </c>
      <c r="O8" s="16">
        <v>0.15238095238095201</v>
      </c>
      <c r="P8" s="16">
        <v>0.195327102803738</v>
      </c>
      <c r="Q8" s="16">
        <v>0.27627737226277399</v>
      </c>
      <c r="R8" s="16"/>
      <c r="S8" s="16">
        <v>0.18060836501901101</v>
      </c>
      <c r="T8" s="16">
        <v>0.18660287081339699</v>
      </c>
      <c r="U8" s="16">
        <v>0.17241379310344801</v>
      </c>
      <c r="V8" s="16">
        <v>0.19151036525172799</v>
      </c>
      <c r="W8" s="16">
        <v>0.23110151187905001</v>
      </c>
      <c r="X8" s="16">
        <v>0.27475728155339801</v>
      </c>
      <c r="Y8" s="16">
        <v>0.30447761194029799</v>
      </c>
      <c r="Z8" s="16"/>
      <c r="AA8" s="16">
        <v>0.31704410011918899</v>
      </c>
      <c r="AB8" s="16">
        <v>0.176781737193764</v>
      </c>
      <c r="AC8" s="16"/>
      <c r="AD8" s="16">
        <v>0.21489361702127699</v>
      </c>
      <c r="AE8" s="16">
        <v>0.22383419689119199</v>
      </c>
      <c r="AF8" s="16"/>
      <c r="AG8" s="16">
        <v>0.16205533596837901</v>
      </c>
      <c r="AH8" s="16">
        <v>0.27627737226277399</v>
      </c>
      <c r="AI8" s="16"/>
      <c r="AJ8" s="16">
        <v>0.29431027425296802</v>
      </c>
      <c r="AK8" s="16">
        <v>0.15847187831623599</v>
      </c>
      <c r="AL8" s="16"/>
      <c r="AM8" s="16">
        <v>9.34579439252336E-2</v>
      </c>
      <c r="AN8" s="16">
        <v>0.144568690095847</v>
      </c>
      <c r="AO8" s="16">
        <v>0.18020917135961401</v>
      </c>
      <c r="AP8" s="16">
        <v>0.42092050209205001</v>
      </c>
      <c r="AQ8" s="16"/>
      <c r="AR8" s="16">
        <v>0.29245283018867901</v>
      </c>
      <c r="AS8" s="16">
        <v>0.19076086956521701</v>
      </c>
      <c r="AT8" s="16"/>
      <c r="AU8" s="16">
        <v>0.21454993834771899</v>
      </c>
      <c r="AV8" s="16">
        <v>0.222695671675264</v>
      </c>
      <c r="AW8" s="16"/>
      <c r="AX8" s="16">
        <v>0.27797408716136601</v>
      </c>
      <c r="AY8" s="16">
        <v>0.21058584030762301</v>
      </c>
      <c r="AZ8" s="16"/>
      <c r="BA8" s="16">
        <v>0.25690607734806598</v>
      </c>
      <c r="BB8" s="16">
        <v>0.218826405867971</v>
      </c>
      <c r="BC8" s="16"/>
      <c r="BD8" s="16">
        <v>0.22408376963350801</v>
      </c>
      <c r="BE8" s="16">
        <v>0.22085747392815799</v>
      </c>
      <c r="BF8" s="16"/>
      <c r="BG8" s="16">
        <v>0.31081081081081102</v>
      </c>
      <c r="BH8" s="16">
        <v>0.21612384398874099</v>
      </c>
      <c r="BI8" s="16"/>
      <c r="BJ8" s="16">
        <v>0.32852564102564102</v>
      </c>
      <c r="BK8" s="16">
        <v>0.20705983641842399</v>
      </c>
      <c r="BL8" s="16"/>
      <c r="BM8" s="16">
        <v>0.28101265822784799</v>
      </c>
      <c r="BN8" s="16">
        <v>0.21661538461538499</v>
      </c>
      <c r="BO8" s="16"/>
      <c r="BP8" s="16">
        <v>0.25165562913907302</v>
      </c>
      <c r="BQ8" s="16">
        <v>0.21753107586798101</v>
      </c>
    </row>
    <row r="9" spans="2:69" x14ac:dyDescent="0.25">
      <c r="B9" s="17" t="s">
        <v>208</v>
      </c>
      <c r="C9" s="16">
        <v>0.28823529411764698</v>
      </c>
      <c r="D9" s="16">
        <v>0.41964285714285698</v>
      </c>
      <c r="E9" s="16">
        <v>0.27524204702627902</v>
      </c>
      <c r="F9" s="16">
        <v>0.269349845201238</v>
      </c>
      <c r="G9" s="16">
        <v>0.32122093023255799</v>
      </c>
      <c r="H9" s="16">
        <v>0.20030349013657101</v>
      </c>
      <c r="I9" s="16">
        <v>0.320302648171501</v>
      </c>
      <c r="J9" s="16">
        <v>0.21717171717171699</v>
      </c>
      <c r="K9" s="16">
        <v>0.42016806722689098</v>
      </c>
      <c r="L9" s="16">
        <v>0.28318584070796499</v>
      </c>
      <c r="M9" s="16"/>
      <c r="N9" s="16">
        <v>0.17469879518072301</v>
      </c>
      <c r="O9" s="16">
        <v>0.26031746031746</v>
      </c>
      <c r="P9" s="16">
        <v>0.314953271028037</v>
      </c>
      <c r="Q9" s="16">
        <v>0.318613138686131</v>
      </c>
      <c r="R9" s="16"/>
      <c r="S9" s="16">
        <v>0.23574144486692</v>
      </c>
      <c r="T9" s="16">
        <v>0.303827751196172</v>
      </c>
      <c r="U9" s="16">
        <v>0.32543103448275901</v>
      </c>
      <c r="V9" s="16">
        <v>0.25074037512339598</v>
      </c>
      <c r="W9" s="16">
        <v>0.340172786177106</v>
      </c>
      <c r="X9" s="16">
        <v>0.32038834951456302</v>
      </c>
      <c r="Y9" s="16">
        <v>0.25820895522388099</v>
      </c>
      <c r="Z9" s="16"/>
      <c r="AA9" s="16">
        <v>0.35101311084624598</v>
      </c>
      <c r="AB9" s="16">
        <v>0.25890868596882</v>
      </c>
      <c r="AC9" s="16"/>
      <c r="AD9" s="16">
        <v>0.28226950354609898</v>
      </c>
      <c r="AE9" s="16">
        <v>0.29041450777202099</v>
      </c>
      <c r="AF9" s="16"/>
      <c r="AG9" s="16">
        <v>0.255335968379447</v>
      </c>
      <c r="AH9" s="16">
        <v>0.318613138686131</v>
      </c>
      <c r="AI9" s="16"/>
      <c r="AJ9" s="16">
        <v>0.30863692181743801</v>
      </c>
      <c r="AK9" s="16">
        <v>0.27060488149982298</v>
      </c>
      <c r="AL9" s="16"/>
      <c r="AM9" s="16">
        <v>0.14018691588785001</v>
      </c>
      <c r="AN9" s="16">
        <v>0.22284345047923301</v>
      </c>
      <c r="AO9" s="16">
        <v>0.31295253419147201</v>
      </c>
      <c r="AP9" s="16">
        <v>0.34476987447698698</v>
      </c>
      <c r="AQ9" s="16"/>
      <c r="AR9" s="16">
        <v>0.32389937106918198</v>
      </c>
      <c r="AS9" s="16">
        <v>0.272826086956522</v>
      </c>
      <c r="AT9" s="16"/>
      <c r="AU9" s="16">
        <v>0.29593094944512899</v>
      </c>
      <c r="AV9" s="16">
        <v>0.28683561336622598</v>
      </c>
      <c r="AW9" s="16"/>
      <c r="AX9" s="16">
        <v>0.31684334511189599</v>
      </c>
      <c r="AY9" s="16">
        <v>0.28274146120787202</v>
      </c>
      <c r="AZ9" s="16"/>
      <c r="BA9" s="16">
        <v>0.30939226519336999</v>
      </c>
      <c r="BB9" s="16">
        <v>0.28667481662591698</v>
      </c>
      <c r="BC9" s="16"/>
      <c r="BD9" s="16">
        <v>0.29738219895287998</v>
      </c>
      <c r="BE9" s="16">
        <v>0.28621089223638502</v>
      </c>
      <c r="BF9" s="16"/>
      <c r="BG9" s="16">
        <v>0.31418918918918898</v>
      </c>
      <c r="BH9" s="16">
        <v>0.28669079211901899</v>
      </c>
      <c r="BI9" s="16"/>
      <c r="BJ9" s="16">
        <v>0.38621794871794901</v>
      </c>
      <c r="BK9" s="16">
        <v>0.275075333620319</v>
      </c>
      <c r="BL9" s="16"/>
      <c r="BM9" s="16">
        <v>0.34430379746835399</v>
      </c>
      <c r="BN9" s="16">
        <v>0.28369230769230802</v>
      </c>
      <c r="BO9" s="16"/>
      <c r="BP9" s="16">
        <v>0.35430463576158899</v>
      </c>
      <c r="BQ9" s="16">
        <v>0.279682811830261</v>
      </c>
    </row>
    <row r="10" spans="2:69" ht="30" x14ac:dyDescent="0.25">
      <c r="B10" s="17" t="s">
        <v>209</v>
      </c>
      <c r="C10" s="16">
        <v>0.216698292220114</v>
      </c>
      <c r="D10" s="16">
        <v>0.203869047619048</v>
      </c>
      <c r="E10" s="16">
        <v>0.25172890733056702</v>
      </c>
      <c r="F10" s="16">
        <v>0.222910216718266</v>
      </c>
      <c r="G10" s="16">
        <v>0.148255813953488</v>
      </c>
      <c r="H10" s="16">
        <v>0.22306525037936301</v>
      </c>
      <c r="I10" s="16">
        <v>0.26229508196721302</v>
      </c>
      <c r="J10" s="16">
        <v>0.20707070707070699</v>
      </c>
      <c r="K10" s="16">
        <v>0.126050420168067</v>
      </c>
      <c r="L10" s="16">
        <v>0.16814159292035399</v>
      </c>
      <c r="M10" s="16"/>
      <c r="N10" s="16">
        <v>0.21566265060240999</v>
      </c>
      <c r="O10" s="16">
        <v>0.25396825396825401</v>
      </c>
      <c r="P10" s="16">
        <v>0.23831775700934599</v>
      </c>
      <c r="Q10" s="16">
        <v>0.2</v>
      </c>
      <c r="R10" s="16"/>
      <c r="S10" s="16">
        <v>0.23193916349809901</v>
      </c>
      <c r="T10" s="16">
        <v>0.26555023923444998</v>
      </c>
      <c r="U10" s="16">
        <v>0.27801724137931</v>
      </c>
      <c r="V10" s="16">
        <v>0.22309970384995101</v>
      </c>
      <c r="W10" s="16">
        <v>0.20518358531317499</v>
      </c>
      <c r="X10" s="16">
        <v>0.20485436893203901</v>
      </c>
      <c r="Y10" s="16">
        <v>0.15223880597014899</v>
      </c>
      <c r="Z10" s="16"/>
      <c r="AA10" s="16">
        <v>0.188319427890346</v>
      </c>
      <c r="AB10" s="16">
        <v>0.22995545657015601</v>
      </c>
      <c r="AC10" s="16"/>
      <c r="AD10" s="16">
        <v>0.19007092198581599</v>
      </c>
      <c r="AE10" s="16">
        <v>0.22642487046632101</v>
      </c>
      <c r="AF10" s="16"/>
      <c r="AG10" s="16">
        <v>0.23478260869565201</v>
      </c>
      <c r="AH10" s="16">
        <v>0.2</v>
      </c>
      <c r="AI10" s="16"/>
      <c r="AJ10" s="16">
        <v>0.18501841997544</v>
      </c>
      <c r="AK10" s="16">
        <v>0.244074991156703</v>
      </c>
      <c r="AL10" s="16"/>
      <c r="AM10" s="16">
        <v>0.22118380062305301</v>
      </c>
      <c r="AN10" s="16">
        <v>0.22364217252396201</v>
      </c>
      <c r="AO10" s="16">
        <v>0.247385358004827</v>
      </c>
      <c r="AP10" s="16">
        <v>0.144769874476987</v>
      </c>
      <c r="AQ10" s="16"/>
      <c r="AR10" s="16">
        <v>0.213836477987421</v>
      </c>
      <c r="AS10" s="16">
        <v>0.217934782608696</v>
      </c>
      <c r="AT10" s="16"/>
      <c r="AU10" s="16">
        <v>0.23057953144266299</v>
      </c>
      <c r="AV10" s="16">
        <v>0.21417358152051999</v>
      </c>
      <c r="AW10" s="16"/>
      <c r="AX10" s="16">
        <v>0.191990577149588</v>
      </c>
      <c r="AY10" s="16">
        <v>0.22144311241800499</v>
      </c>
      <c r="AZ10" s="16"/>
      <c r="BA10" s="16">
        <v>0.212707182320442</v>
      </c>
      <c r="BB10" s="16">
        <v>0.216992665036675</v>
      </c>
      <c r="BC10" s="16"/>
      <c r="BD10" s="16">
        <v>0.236649214659686</v>
      </c>
      <c r="BE10" s="16">
        <v>0.21228273464658201</v>
      </c>
      <c r="BF10" s="16"/>
      <c r="BG10" s="16">
        <v>0.195945945945946</v>
      </c>
      <c r="BH10" s="16">
        <v>0.217933252915159</v>
      </c>
      <c r="BI10" s="16"/>
      <c r="BJ10" s="16">
        <v>0.174679487179487</v>
      </c>
      <c r="BK10" s="16">
        <v>0.22234179939733101</v>
      </c>
      <c r="BL10" s="16"/>
      <c r="BM10" s="16">
        <v>0.18734177215189901</v>
      </c>
      <c r="BN10" s="16">
        <v>0.219076923076923</v>
      </c>
      <c r="BO10" s="16"/>
      <c r="BP10" s="16">
        <v>0.21854304635761601</v>
      </c>
      <c r="BQ10" s="16">
        <v>0.216459494213459</v>
      </c>
    </row>
    <row r="11" spans="2:69" x14ac:dyDescent="0.25">
      <c r="B11" s="17" t="s">
        <v>210</v>
      </c>
      <c r="C11" s="16">
        <v>0.112333965844402</v>
      </c>
      <c r="D11" s="16">
        <v>4.6130952380952397E-2</v>
      </c>
      <c r="E11" s="16">
        <v>0.121715076071923</v>
      </c>
      <c r="F11" s="16">
        <v>0.122291021671827</v>
      </c>
      <c r="G11" s="16">
        <v>8.57558139534884E-2</v>
      </c>
      <c r="H11" s="16">
        <v>0.14491654021244299</v>
      </c>
      <c r="I11" s="16">
        <v>0.103404791929382</v>
      </c>
      <c r="J11" s="16">
        <v>0.12121212121212099</v>
      </c>
      <c r="K11" s="16">
        <v>0.10084033613445401</v>
      </c>
      <c r="L11" s="16">
        <v>0.23008849557522101</v>
      </c>
      <c r="M11" s="16"/>
      <c r="N11" s="16">
        <v>0.15301204819277101</v>
      </c>
      <c r="O11" s="16">
        <v>0.126984126984127</v>
      </c>
      <c r="P11" s="16">
        <v>0.124299065420561</v>
      </c>
      <c r="Q11" s="16">
        <v>9.1970802919707995E-2</v>
      </c>
      <c r="R11" s="16"/>
      <c r="S11" s="16">
        <v>0.129277566539924</v>
      </c>
      <c r="T11" s="16">
        <v>9.5693779904306206E-2</v>
      </c>
      <c r="U11" s="16">
        <v>0.12715517241379301</v>
      </c>
      <c r="V11" s="16">
        <v>0.12537018756169799</v>
      </c>
      <c r="W11" s="16">
        <v>0.100431965442765</v>
      </c>
      <c r="X11" s="16">
        <v>9.5145631067961201E-2</v>
      </c>
      <c r="Y11" s="16">
        <v>0.119402985074627</v>
      </c>
      <c r="Z11" s="16"/>
      <c r="AA11" s="16">
        <v>7.8665077473182396E-2</v>
      </c>
      <c r="AB11" s="16">
        <v>0.12806236080178199</v>
      </c>
      <c r="AC11" s="16"/>
      <c r="AD11" s="16">
        <v>0.10709219858155999</v>
      </c>
      <c r="AE11" s="16">
        <v>0.11424870466321201</v>
      </c>
      <c r="AF11" s="16"/>
      <c r="AG11" s="16">
        <v>0.13438735177865599</v>
      </c>
      <c r="AH11" s="16">
        <v>9.1970802919707995E-2</v>
      </c>
      <c r="AI11" s="16"/>
      <c r="AJ11" s="16">
        <v>9.0871878837494896E-2</v>
      </c>
      <c r="AK11" s="16">
        <v>0.13088079235939201</v>
      </c>
      <c r="AL11" s="16"/>
      <c r="AM11" s="16">
        <v>0.105919003115265</v>
      </c>
      <c r="AN11" s="16">
        <v>0.152555910543131</v>
      </c>
      <c r="AO11" s="16">
        <v>0.119871279163315</v>
      </c>
      <c r="AP11" s="16">
        <v>5.6066945606694597E-2</v>
      </c>
      <c r="AQ11" s="16"/>
      <c r="AR11" s="16">
        <v>8.6792452830188702E-2</v>
      </c>
      <c r="AS11" s="16">
        <v>0.12336956521739099</v>
      </c>
      <c r="AT11" s="16"/>
      <c r="AU11" s="16">
        <v>0.112207151664612</v>
      </c>
      <c r="AV11" s="16">
        <v>0.112357030724378</v>
      </c>
      <c r="AW11" s="16"/>
      <c r="AX11" s="16">
        <v>8.4805653710247397E-2</v>
      </c>
      <c r="AY11" s="16">
        <v>0.117620447862475</v>
      </c>
      <c r="AZ11" s="16"/>
      <c r="BA11" s="16">
        <v>9.3922651933701695E-2</v>
      </c>
      <c r="BB11" s="16">
        <v>0.113691931540342</v>
      </c>
      <c r="BC11" s="16"/>
      <c r="BD11" s="16">
        <v>0.11623036649214701</v>
      </c>
      <c r="BE11" s="16">
        <v>0.111471610660487</v>
      </c>
      <c r="BF11" s="16"/>
      <c r="BG11" s="16">
        <v>8.4459459459459499E-2</v>
      </c>
      <c r="BH11" s="16">
        <v>0.113992762364294</v>
      </c>
      <c r="BI11" s="16"/>
      <c r="BJ11" s="16">
        <v>5.7692307692307702E-2</v>
      </c>
      <c r="BK11" s="16">
        <v>0.119672836848902</v>
      </c>
      <c r="BL11" s="16"/>
      <c r="BM11" s="16">
        <v>8.8607594936708903E-2</v>
      </c>
      <c r="BN11" s="16">
        <v>0.11425641025640999</v>
      </c>
      <c r="BO11" s="16"/>
      <c r="BP11" s="16">
        <v>9.27152317880795E-2</v>
      </c>
      <c r="BQ11" s="16">
        <v>0.114873553364766</v>
      </c>
    </row>
    <row r="12" spans="2:69" x14ac:dyDescent="0.25">
      <c r="B12" s="17" t="s">
        <v>211</v>
      </c>
      <c r="C12" s="16">
        <v>0.121631878557875</v>
      </c>
      <c r="D12" s="16">
        <v>3.2738095238095198E-2</v>
      </c>
      <c r="E12" s="16">
        <v>0.100968188105118</v>
      </c>
      <c r="F12" s="16">
        <v>7.4303405572755402E-2</v>
      </c>
      <c r="G12" s="16">
        <v>0.104651162790698</v>
      </c>
      <c r="H12" s="16">
        <v>0.22610015174506801</v>
      </c>
      <c r="I12" s="16">
        <v>6.9356872635561201E-2</v>
      </c>
      <c r="J12" s="16">
        <v>0.23232323232323199</v>
      </c>
      <c r="K12" s="16">
        <v>5.0420168067226899E-2</v>
      </c>
      <c r="L12" s="16">
        <v>0.185840707964602</v>
      </c>
      <c r="M12" s="16"/>
      <c r="N12" s="16">
        <v>0.21807228915662699</v>
      </c>
      <c r="O12" s="16">
        <v>0.16825396825396799</v>
      </c>
      <c r="P12" s="16">
        <v>9.4392523364486003E-2</v>
      </c>
      <c r="Q12" s="16">
        <v>9.2335766423357696E-2</v>
      </c>
      <c r="R12" s="16"/>
      <c r="S12" s="16">
        <v>0.144486692015209</v>
      </c>
      <c r="T12" s="16">
        <v>0.11483253588516699</v>
      </c>
      <c r="U12" s="16">
        <v>7.7586206896551699E-2</v>
      </c>
      <c r="V12" s="16">
        <v>0.15597235932872699</v>
      </c>
      <c r="W12" s="16">
        <v>9.5032397408207306E-2</v>
      </c>
      <c r="X12" s="16">
        <v>8.5436893203883493E-2</v>
      </c>
      <c r="Y12" s="16">
        <v>0.12835820895522401</v>
      </c>
      <c r="Z12" s="16"/>
      <c r="AA12" s="16">
        <v>5.5423122765196703E-2</v>
      </c>
      <c r="AB12" s="16">
        <v>0.15256124721603601</v>
      </c>
      <c r="AC12" s="16"/>
      <c r="AD12" s="16">
        <v>0.14822695035461</v>
      </c>
      <c r="AE12" s="16">
        <v>0.111917098445596</v>
      </c>
      <c r="AF12" s="16"/>
      <c r="AG12" s="16">
        <v>0.15335968379446599</v>
      </c>
      <c r="AH12" s="16">
        <v>9.2335766423357696E-2</v>
      </c>
      <c r="AI12" s="16"/>
      <c r="AJ12" s="16">
        <v>8.6369218174375803E-2</v>
      </c>
      <c r="AK12" s="16">
        <v>0.152104704633888</v>
      </c>
      <c r="AL12" s="16"/>
      <c r="AM12" s="16">
        <v>0.28348909657320898</v>
      </c>
      <c r="AN12" s="16">
        <v>0.18610223642172499</v>
      </c>
      <c r="AO12" s="16">
        <v>0.114239742558327</v>
      </c>
      <c r="AP12" s="16">
        <v>2.6778242677824301E-2</v>
      </c>
      <c r="AQ12" s="16"/>
      <c r="AR12" s="16">
        <v>6.6037735849056603E-2</v>
      </c>
      <c r="AS12" s="16">
        <v>0.145652173913043</v>
      </c>
      <c r="AT12" s="16"/>
      <c r="AU12" s="16">
        <v>0.117139334155364</v>
      </c>
      <c r="AV12" s="16">
        <v>0.122448979591837</v>
      </c>
      <c r="AW12" s="16"/>
      <c r="AX12" s="16">
        <v>0.101295641931684</v>
      </c>
      <c r="AY12" s="16">
        <v>0.12553720877629501</v>
      </c>
      <c r="AZ12" s="16"/>
      <c r="BA12" s="16">
        <v>0.10497237569060799</v>
      </c>
      <c r="BB12" s="16">
        <v>0.122860635696822</v>
      </c>
      <c r="BC12" s="16"/>
      <c r="BD12" s="16">
        <v>9.7382198952879598E-2</v>
      </c>
      <c r="BE12" s="16">
        <v>0.126998841251448</v>
      </c>
      <c r="BF12" s="16"/>
      <c r="BG12" s="16">
        <v>6.08108108108108E-2</v>
      </c>
      <c r="BH12" s="16">
        <v>0.125251306795336</v>
      </c>
      <c r="BI12" s="16"/>
      <c r="BJ12" s="16">
        <v>4.0064102564102602E-2</v>
      </c>
      <c r="BK12" s="16">
        <v>0.13258717176065399</v>
      </c>
      <c r="BL12" s="16"/>
      <c r="BM12" s="16">
        <v>7.3417721518987303E-2</v>
      </c>
      <c r="BN12" s="16">
        <v>0.12553846153846199</v>
      </c>
      <c r="BO12" s="16"/>
      <c r="BP12" s="16">
        <v>6.7880794701986796E-2</v>
      </c>
      <c r="BQ12" s="16">
        <v>0.12858979854264899</v>
      </c>
    </row>
    <row r="13" spans="2:69" x14ac:dyDescent="0.25">
      <c r="B13" s="17" t="s">
        <v>68</v>
      </c>
      <c r="C13" s="16">
        <v>3.9658444022770398E-2</v>
      </c>
      <c r="D13" s="16">
        <v>1.6369047619047599E-2</v>
      </c>
      <c r="E13" s="16">
        <v>1.52143845089903E-2</v>
      </c>
      <c r="F13" s="16">
        <v>9.2879256965944304E-3</v>
      </c>
      <c r="G13" s="16">
        <v>3.92441860465116E-2</v>
      </c>
      <c r="H13" s="16">
        <v>8.8012139605462794E-2</v>
      </c>
      <c r="I13" s="16">
        <v>3.4047919293820901E-2</v>
      </c>
      <c r="J13" s="16">
        <v>1.5151515151515201E-2</v>
      </c>
      <c r="K13" s="16">
        <v>5.8823529411764698E-2</v>
      </c>
      <c r="L13" s="16">
        <v>8.8495575221238902E-3</v>
      </c>
      <c r="M13" s="16"/>
      <c r="N13" s="16">
        <v>0.11204819277108399</v>
      </c>
      <c r="O13" s="16">
        <v>3.8095238095238099E-2</v>
      </c>
      <c r="P13" s="16">
        <v>3.27102803738318E-2</v>
      </c>
      <c r="Q13" s="16">
        <v>2.0802919708029201E-2</v>
      </c>
      <c r="R13" s="16"/>
      <c r="S13" s="16">
        <v>7.7946768060836502E-2</v>
      </c>
      <c r="T13" s="16">
        <v>3.3492822966507199E-2</v>
      </c>
      <c r="U13" s="16">
        <v>1.93965517241379E-2</v>
      </c>
      <c r="V13" s="16">
        <v>5.3307008884501503E-2</v>
      </c>
      <c r="W13" s="16">
        <v>2.8077753779697599E-2</v>
      </c>
      <c r="X13" s="16">
        <v>1.94174757281553E-2</v>
      </c>
      <c r="Y13" s="16">
        <v>3.7313432835820899E-2</v>
      </c>
      <c r="Z13" s="16"/>
      <c r="AA13" s="16">
        <v>9.5351609058402908E-3</v>
      </c>
      <c r="AB13" s="16">
        <v>5.3730512249443203E-2</v>
      </c>
      <c r="AC13" s="16"/>
      <c r="AD13" s="16">
        <v>5.7446808510638298E-2</v>
      </c>
      <c r="AE13" s="16">
        <v>3.3160621761658002E-2</v>
      </c>
      <c r="AF13" s="16"/>
      <c r="AG13" s="16">
        <v>6.0079051383399203E-2</v>
      </c>
      <c r="AH13" s="16">
        <v>2.0802919708029201E-2</v>
      </c>
      <c r="AI13" s="16"/>
      <c r="AJ13" s="16">
        <v>3.4793286942284098E-2</v>
      </c>
      <c r="AK13" s="16">
        <v>4.3862752033958299E-2</v>
      </c>
      <c r="AL13" s="16"/>
      <c r="AM13" s="16">
        <v>0.15576323987538901</v>
      </c>
      <c r="AN13" s="16">
        <v>7.0287539936102206E-2</v>
      </c>
      <c r="AO13" s="16">
        <v>2.5341914722445701E-2</v>
      </c>
      <c r="AP13" s="16">
        <v>6.69456066945607E-3</v>
      </c>
      <c r="AQ13" s="16"/>
      <c r="AR13" s="16">
        <v>1.6981132075471701E-2</v>
      </c>
      <c r="AS13" s="16">
        <v>4.9456521739130399E-2</v>
      </c>
      <c r="AT13" s="16"/>
      <c r="AU13" s="16">
        <v>2.9593094944512899E-2</v>
      </c>
      <c r="AV13" s="16">
        <v>4.1489123121776203E-2</v>
      </c>
      <c r="AW13" s="16"/>
      <c r="AX13" s="16">
        <v>2.7090694935217902E-2</v>
      </c>
      <c r="AY13" s="16">
        <v>4.2071929427731303E-2</v>
      </c>
      <c r="AZ13" s="16"/>
      <c r="BA13" s="16">
        <v>2.2099447513812199E-2</v>
      </c>
      <c r="BB13" s="16">
        <v>4.0953545232273798E-2</v>
      </c>
      <c r="BC13" s="16"/>
      <c r="BD13" s="16">
        <v>2.8272251308900501E-2</v>
      </c>
      <c r="BE13" s="16">
        <v>4.2178447276940902E-2</v>
      </c>
      <c r="BF13" s="16"/>
      <c r="BG13" s="16">
        <v>3.37837837837838E-2</v>
      </c>
      <c r="BH13" s="16">
        <v>4.0008041817450699E-2</v>
      </c>
      <c r="BI13" s="16"/>
      <c r="BJ13" s="16">
        <v>1.2820512820512799E-2</v>
      </c>
      <c r="BK13" s="16">
        <v>4.3263021954369402E-2</v>
      </c>
      <c r="BL13" s="16"/>
      <c r="BM13" s="16">
        <v>2.53164556962025E-2</v>
      </c>
      <c r="BN13" s="16">
        <v>4.08205128205128E-2</v>
      </c>
      <c r="BO13" s="16"/>
      <c r="BP13" s="16">
        <v>1.4900662251655599E-2</v>
      </c>
      <c r="BQ13" s="16">
        <v>4.2863266180883E-2</v>
      </c>
    </row>
    <row r="14" spans="2:69" x14ac:dyDescent="0.25">
      <c r="B14" s="17" t="s">
        <v>212</v>
      </c>
      <c r="C14" s="19">
        <v>0.50967741935483901</v>
      </c>
      <c r="D14" s="19">
        <v>0.70089285714285698</v>
      </c>
      <c r="E14" s="19">
        <v>0.51037344398340201</v>
      </c>
      <c r="F14" s="19">
        <v>0.57120743034055699</v>
      </c>
      <c r="G14" s="19">
        <v>0.62209302325581395</v>
      </c>
      <c r="H14" s="19">
        <v>0.317905918057663</v>
      </c>
      <c r="I14" s="19">
        <v>0.53089533417402301</v>
      </c>
      <c r="J14" s="19">
        <v>0.42424242424242398</v>
      </c>
      <c r="K14" s="19">
        <v>0.66386554621848703</v>
      </c>
      <c r="L14" s="19">
        <v>0.40707964601769903</v>
      </c>
      <c r="M14" s="19"/>
      <c r="N14" s="19">
        <v>0.30120481927710802</v>
      </c>
      <c r="O14" s="19">
        <v>0.41269841269841301</v>
      </c>
      <c r="P14" s="19">
        <v>0.51028037383177605</v>
      </c>
      <c r="Q14" s="19">
        <v>0.59489051094890499</v>
      </c>
      <c r="R14" s="19"/>
      <c r="S14" s="19">
        <v>0.41634980988593201</v>
      </c>
      <c r="T14" s="19">
        <v>0.49043062200956899</v>
      </c>
      <c r="U14" s="19">
        <v>0.49784482758620702</v>
      </c>
      <c r="V14" s="19">
        <v>0.44225074037512302</v>
      </c>
      <c r="W14" s="19">
        <v>0.57127429805615504</v>
      </c>
      <c r="X14" s="19">
        <v>0.59514563106796103</v>
      </c>
      <c r="Y14" s="19">
        <v>0.56268656716417897</v>
      </c>
      <c r="Z14" s="19"/>
      <c r="AA14" s="19">
        <v>0.66805721096543502</v>
      </c>
      <c r="AB14" s="19">
        <v>0.435690423162584</v>
      </c>
      <c r="AC14" s="19"/>
      <c r="AD14" s="19">
        <v>0.49716312056737599</v>
      </c>
      <c r="AE14" s="19">
        <v>0.51424870466321204</v>
      </c>
      <c r="AF14" s="19"/>
      <c r="AG14" s="19">
        <v>0.41739130434782601</v>
      </c>
      <c r="AH14" s="19">
        <v>0.59489051094890499</v>
      </c>
      <c r="AI14" s="19"/>
      <c r="AJ14" s="19">
        <v>0.60294719607040503</v>
      </c>
      <c r="AK14" s="19">
        <v>0.42907675981605897</v>
      </c>
      <c r="AL14" s="19"/>
      <c r="AM14" s="19">
        <v>0.233644859813084</v>
      </c>
      <c r="AN14" s="19">
        <v>0.36741214057507998</v>
      </c>
      <c r="AO14" s="19">
        <v>0.49316170555108602</v>
      </c>
      <c r="AP14" s="19">
        <v>0.76569037656903804</v>
      </c>
      <c r="AQ14" s="19"/>
      <c r="AR14" s="19">
        <v>0.61635220125786205</v>
      </c>
      <c r="AS14" s="19">
        <v>0.46358695652173898</v>
      </c>
      <c r="AT14" s="19"/>
      <c r="AU14" s="19">
        <v>0.51048088779284795</v>
      </c>
      <c r="AV14" s="19">
        <v>0.50953128504148903</v>
      </c>
      <c r="AW14" s="19"/>
      <c r="AX14" s="19">
        <v>0.594817432273263</v>
      </c>
      <c r="AY14" s="19">
        <v>0.49332730151549398</v>
      </c>
      <c r="AZ14" s="19"/>
      <c r="BA14" s="19">
        <v>0.56629834254143696</v>
      </c>
      <c r="BB14" s="19">
        <v>0.50550122249388796</v>
      </c>
      <c r="BC14" s="19"/>
      <c r="BD14" s="19">
        <v>0.52146596858638705</v>
      </c>
      <c r="BE14" s="19">
        <v>0.50706836616454198</v>
      </c>
      <c r="BF14" s="19"/>
      <c r="BG14" s="19">
        <v>0.625</v>
      </c>
      <c r="BH14" s="19">
        <v>0.50281463610776</v>
      </c>
      <c r="BI14" s="19"/>
      <c r="BJ14" s="19">
        <v>0.71474358974358998</v>
      </c>
      <c r="BK14" s="19">
        <v>0.48213517003874301</v>
      </c>
      <c r="BL14" s="19"/>
      <c r="BM14" s="19">
        <v>0.62531645569620298</v>
      </c>
      <c r="BN14" s="19">
        <v>0.50030769230769201</v>
      </c>
      <c r="BO14" s="19"/>
      <c r="BP14" s="19">
        <v>0.60596026490066202</v>
      </c>
      <c r="BQ14" s="19">
        <v>0.49721388769824298</v>
      </c>
    </row>
    <row r="15" spans="2:69" x14ac:dyDescent="0.25">
      <c r="B15" s="17" t="s">
        <v>213</v>
      </c>
      <c r="C15" s="19">
        <v>0.233965844402277</v>
      </c>
      <c r="D15" s="19">
        <v>7.8869047619047603E-2</v>
      </c>
      <c r="E15" s="19">
        <v>0.22268326417704001</v>
      </c>
      <c r="F15" s="19">
        <v>0.19659442724458201</v>
      </c>
      <c r="G15" s="19">
        <v>0.190406976744186</v>
      </c>
      <c r="H15" s="19">
        <v>0.37101669195751102</v>
      </c>
      <c r="I15" s="19">
        <v>0.17276166456494299</v>
      </c>
      <c r="J15" s="19">
        <v>0.35353535353535398</v>
      </c>
      <c r="K15" s="19">
        <v>0.151260504201681</v>
      </c>
      <c r="L15" s="19">
        <v>0.41592920353982299</v>
      </c>
      <c r="M15" s="19"/>
      <c r="N15" s="19">
        <v>0.371084337349398</v>
      </c>
      <c r="O15" s="19">
        <v>0.29523809523809502</v>
      </c>
      <c r="P15" s="19">
        <v>0.21869158878504699</v>
      </c>
      <c r="Q15" s="19">
        <v>0.184306569343066</v>
      </c>
      <c r="R15" s="19"/>
      <c r="S15" s="19">
        <v>0.27376425855513298</v>
      </c>
      <c r="T15" s="19">
        <v>0.21052631578947401</v>
      </c>
      <c r="U15" s="19">
        <v>0.204741379310345</v>
      </c>
      <c r="V15" s="19">
        <v>0.28134254689042398</v>
      </c>
      <c r="W15" s="19">
        <v>0.19546436285097199</v>
      </c>
      <c r="X15" s="19">
        <v>0.18058252427184501</v>
      </c>
      <c r="Y15" s="19">
        <v>0.247761194029851</v>
      </c>
      <c r="Z15" s="19"/>
      <c r="AA15" s="19">
        <v>0.134088200238379</v>
      </c>
      <c r="AB15" s="19">
        <v>0.28062360801781699</v>
      </c>
      <c r="AC15" s="19"/>
      <c r="AD15" s="19">
        <v>0.25531914893617003</v>
      </c>
      <c r="AE15" s="19">
        <v>0.22616580310880799</v>
      </c>
      <c r="AF15" s="19"/>
      <c r="AG15" s="19">
        <v>0.28774703557312298</v>
      </c>
      <c r="AH15" s="19">
        <v>0.184306569343066</v>
      </c>
      <c r="AI15" s="19"/>
      <c r="AJ15" s="19">
        <v>0.17724109701187099</v>
      </c>
      <c r="AK15" s="19">
        <v>0.28298549699327902</v>
      </c>
      <c r="AL15" s="19"/>
      <c r="AM15" s="19">
        <v>0.38940809968847401</v>
      </c>
      <c r="AN15" s="19">
        <v>0.33865814696485602</v>
      </c>
      <c r="AO15" s="19">
        <v>0.234111021721641</v>
      </c>
      <c r="AP15" s="19">
        <v>8.2845188284518798E-2</v>
      </c>
      <c r="AQ15" s="19"/>
      <c r="AR15" s="19">
        <v>0.152830188679245</v>
      </c>
      <c r="AS15" s="19">
        <v>0.26902173913043498</v>
      </c>
      <c r="AT15" s="19"/>
      <c r="AU15" s="19">
        <v>0.22934648581997499</v>
      </c>
      <c r="AV15" s="19">
        <v>0.23480601031621401</v>
      </c>
      <c r="AW15" s="19"/>
      <c r="AX15" s="19">
        <v>0.18610129564193201</v>
      </c>
      <c r="AY15" s="19">
        <v>0.24315765663877001</v>
      </c>
      <c r="AZ15" s="19"/>
      <c r="BA15" s="19">
        <v>0.198895027624309</v>
      </c>
      <c r="BB15" s="19">
        <v>0.236552567237164</v>
      </c>
      <c r="BC15" s="19"/>
      <c r="BD15" s="19">
        <v>0.21361256544502599</v>
      </c>
      <c r="BE15" s="19">
        <v>0.238470451911935</v>
      </c>
      <c r="BF15" s="19"/>
      <c r="BG15" s="19">
        <v>0.14527027027027001</v>
      </c>
      <c r="BH15" s="19">
        <v>0.23924406915963001</v>
      </c>
      <c r="BI15" s="19"/>
      <c r="BJ15" s="19">
        <v>9.7756410256410298E-2</v>
      </c>
      <c r="BK15" s="19">
        <v>0.252260008609557</v>
      </c>
      <c r="BL15" s="19"/>
      <c r="BM15" s="19">
        <v>0.16202531645569601</v>
      </c>
      <c r="BN15" s="19">
        <v>0.23979487179487199</v>
      </c>
      <c r="BO15" s="19"/>
      <c r="BP15" s="19">
        <v>0.16059602649006599</v>
      </c>
      <c r="BQ15" s="19">
        <v>0.243463351907415</v>
      </c>
    </row>
    <row r="16" spans="2:69" x14ac:dyDescent="0.25">
      <c r="B16" s="17" t="s">
        <v>156</v>
      </c>
      <c r="C16" s="20">
        <v>0.27571157495256199</v>
      </c>
      <c r="D16" s="20">
        <v>0.62202380952380998</v>
      </c>
      <c r="E16" s="20">
        <v>0.28769017980636202</v>
      </c>
      <c r="F16" s="20">
        <v>0.37461300309597501</v>
      </c>
      <c r="G16" s="20">
        <v>0.43168604651162801</v>
      </c>
      <c r="H16" s="20">
        <v>-5.31107738998483E-2</v>
      </c>
      <c r="I16" s="20">
        <v>0.358133669609079</v>
      </c>
      <c r="J16" s="20">
        <v>7.0707070707070704E-2</v>
      </c>
      <c r="K16" s="20">
        <v>0.51260504201680701</v>
      </c>
      <c r="L16" s="20">
        <v>-8.8495575221239093E-3</v>
      </c>
      <c r="M16" s="20"/>
      <c r="N16" s="20">
        <v>-6.9879518072289204E-2</v>
      </c>
      <c r="O16" s="20">
        <v>0.117460317460317</v>
      </c>
      <c r="P16" s="20">
        <v>0.29158878504672903</v>
      </c>
      <c r="Q16" s="20">
        <v>0.410583941605839</v>
      </c>
      <c r="R16" s="20"/>
      <c r="S16" s="20">
        <v>0.142585551330798</v>
      </c>
      <c r="T16" s="20">
        <v>0.27990430622009599</v>
      </c>
      <c r="U16" s="20">
        <v>0.29310344827586199</v>
      </c>
      <c r="V16" s="20">
        <v>0.16090819348469901</v>
      </c>
      <c r="W16" s="20">
        <v>0.37580993520518402</v>
      </c>
      <c r="X16" s="20">
        <v>0.41456310679611702</v>
      </c>
      <c r="Y16" s="20">
        <v>0.314925373134328</v>
      </c>
      <c r="Z16" s="20"/>
      <c r="AA16" s="20">
        <v>0.53396901072705605</v>
      </c>
      <c r="AB16" s="20">
        <v>0.155066815144766</v>
      </c>
      <c r="AC16" s="20"/>
      <c r="AD16" s="20">
        <v>0.241843971631206</v>
      </c>
      <c r="AE16" s="20">
        <v>0.28808290155440403</v>
      </c>
      <c r="AF16" s="20"/>
      <c r="AG16" s="20">
        <v>0.129644268774704</v>
      </c>
      <c r="AH16" s="20">
        <v>0.410583941605839</v>
      </c>
      <c r="AI16" s="20"/>
      <c r="AJ16" s="20">
        <v>0.42570609905853501</v>
      </c>
      <c r="AK16" s="20">
        <v>0.14609126282278001</v>
      </c>
      <c r="AL16" s="20"/>
      <c r="AM16" s="20">
        <v>-0.15576323987538901</v>
      </c>
      <c r="AN16" s="20">
        <v>2.8753993610223599E-2</v>
      </c>
      <c r="AO16" s="20">
        <v>0.25905068382944502</v>
      </c>
      <c r="AP16" s="20">
        <v>0.68284518828451901</v>
      </c>
      <c r="AQ16" s="20"/>
      <c r="AR16" s="20">
        <v>0.46352201257861603</v>
      </c>
      <c r="AS16" s="20">
        <v>0.194565217391304</v>
      </c>
      <c r="AT16" s="20"/>
      <c r="AU16" s="20">
        <v>0.28113440197287298</v>
      </c>
      <c r="AV16" s="20">
        <v>0.27472527472527503</v>
      </c>
      <c r="AW16" s="20"/>
      <c r="AX16" s="20">
        <v>0.408716136631331</v>
      </c>
      <c r="AY16" s="20">
        <v>0.25016964487672499</v>
      </c>
      <c r="AZ16" s="20"/>
      <c r="BA16" s="20">
        <v>0.36740331491712702</v>
      </c>
      <c r="BB16" s="20">
        <v>0.26894865525672401</v>
      </c>
      <c r="BC16" s="20"/>
      <c r="BD16" s="20">
        <v>0.307853403141361</v>
      </c>
      <c r="BE16" s="20">
        <v>0.26859791425260698</v>
      </c>
      <c r="BF16" s="20"/>
      <c r="BG16" s="20">
        <v>0.47972972972972999</v>
      </c>
      <c r="BH16" s="20">
        <v>0.26357056694813003</v>
      </c>
      <c r="BI16" s="20"/>
      <c r="BJ16" s="20">
        <v>0.61698717948717996</v>
      </c>
      <c r="BK16" s="20">
        <v>0.22987516142918599</v>
      </c>
      <c r="BL16" s="20"/>
      <c r="BM16" s="20">
        <v>0.46329113924050602</v>
      </c>
      <c r="BN16" s="20">
        <v>0.26051282051282099</v>
      </c>
      <c r="BO16" s="20"/>
      <c r="BP16" s="20">
        <v>0.44536423841059603</v>
      </c>
      <c r="BQ16" s="20">
        <v>0.25375053579082701</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45" x14ac:dyDescent="0.25">
      <c r="B8" s="17" t="s">
        <v>227</v>
      </c>
      <c r="C8" s="16">
        <v>0.463567362428842</v>
      </c>
      <c r="D8" s="16">
        <v>0.476190476190476</v>
      </c>
      <c r="E8" s="16">
        <v>0.54218533886583697</v>
      </c>
      <c r="F8" s="16">
        <v>0.30804953560371501</v>
      </c>
      <c r="G8" s="16">
        <v>0.43604651162790697</v>
      </c>
      <c r="H8" s="16">
        <v>0.50303490136570606</v>
      </c>
      <c r="I8" s="16">
        <v>0.45018915510718799</v>
      </c>
      <c r="J8" s="16">
        <v>0.46969696969697</v>
      </c>
      <c r="K8" s="16">
        <v>0.54621848739495804</v>
      </c>
      <c r="L8" s="16">
        <v>0.47787610619469001</v>
      </c>
      <c r="M8" s="16"/>
      <c r="N8" s="16">
        <v>0.33975903614457797</v>
      </c>
      <c r="O8" s="16">
        <v>0.398412698412698</v>
      </c>
      <c r="P8" s="16">
        <v>0.42242990654205598</v>
      </c>
      <c r="Q8" s="16">
        <v>0.53211678832116804</v>
      </c>
      <c r="R8" s="16"/>
      <c r="S8" s="16">
        <v>0.36121673003802302</v>
      </c>
      <c r="T8" s="16">
        <v>0.38995215311004799</v>
      </c>
      <c r="U8" s="16">
        <v>0.40517241379310298</v>
      </c>
      <c r="V8" s="16">
        <v>0.38598223099703799</v>
      </c>
      <c r="W8" s="16">
        <v>0.49460043196544301</v>
      </c>
      <c r="X8" s="16">
        <v>0.55922330097087403</v>
      </c>
      <c r="Y8" s="16">
        <v>0.61194029850746301</v>
      </c>
      <c r="Z8" s="16"/>
      <c r="AA8" s="16">
        <v>0.56197854588796203</v>
      </c>
      <c r="AB8" s="16">
        <v>0.41759465478841901</v>
      </c>
      <c r="AC8" s="16"/>
      <c r="AD8" s="16">
        <v>0.44397163120567401</v>
      </c>
      <c r="AE8" s="16">
        <v>0.47072538860103602</v>
      </c>
      <c r="AF8" s="16"/>
      <c r="AG8" s="16">
        <v>0.38932806324110703</v>
      </c>
      <c r="AH8" s="16">
        <v>0.53211678832116804</v>
      </c>
      <c r="AI8" s="16"/>
      <c r="AJ8" s="16">
        <v>1</v>
      </c>
      <c r="AK8" s="16">
        <v>0</v>
      </c>
      <c r="AL8" s="16"/>
      <c r="AM8" s="16">
        <v>0.249221183800623</v>
      </c>
      <c r="AN8" s="16">
        <v>0.344249201277955</v>
      </c>
      <c r="AO8" s="16">
        <v>0.45937248592115798</v>
      </c>
      <c r="AP8" s="16">
        <v>0.65188284518828499</v>
      </c>
      <c r="AQ8" s="16"/>
      <c r="AR8" s="16">
        <v>0.553459119496855</v>
      </c>
      <c r="AS8" s="16">
        <v>0.424728260869565</v>
      </c>
      <c r="AT8" s="16"/>
      <c r="AU8" s="16">
        <v>0.46979038224414299</v>
      </c>
      <c r="AV8" s="16">
        <v>0.462435523660013</v>
      </c>
      <c r="AW8" s="16"/>
      <c r="AX8" s="16">
        <v>0.52296819787985904</v>
      </c>
      <c r="AY8" s="16">
        <v>0.45216014476362798</v>
      </c>
      <c r="AZ8" s="16"/>
      <c r="BA8" s="16">
        <v>0.40607734806629803</v>
      </c>
      <c r="BB8" s="16">
        <v>0.46780766096169502</v>
      </c>
      <c r="BC8" s="16"/>
      <c r="BD8" s="16">
        <v>0.47539267015706799</v>
      </c>
      <c r="BE8" s="16">
        <v>0.46095017381228298</v>
      </c>
      <c r="BF8" s="16"/>
      <c r="BG8" s="16">
        <v>0.55067567567567599</v>
      </c>
      <c r="BH8" s="16">
        <v>0.45838359469239998</v>
      </c>
      <c r="BI8" s="16"/>
      <c r="BJ8" s="16">
        <v>0.54647435897435903</v>
      </c>
      <c r="BK8" s="16">
        <v>0.452432199741713</v>
      </c>
      <c r="BL8" s="16"/>
      <c r="BM8" s="16">
        <v>0.54177215189873396</v>
      </c>
      <c r="BN8" s="16">
        <v>0.457230769230769</v>
      </c>
      <c r="BO8" s="16"/>
      <c r="BP8" s="16">
        <v>0.471854304635762</v>
      </c>
      <c r="BQ8" s="16">
        <v>0.46249464209172703</v>
      </c>
    </row>
    <row r="9" spans="2:69" ht="60" x14ac:dyDescent="0.25">
      <c r="B9" s="17" t="s">
        <v>228</v>
      </c>
      <c r="C9" s="16">
        <v>0.451423149905123</v>
      </c>
      <c r="D9" s="16">
        <v>0.413690476190476</v>
      </c>
      <c r="E9" s="16">
        <v>0.39695712309820202</v>
      </c>
      <c r="F9" s="16">
        <v>0.63003095975232204</v>
      </c>
      <c r="G9" s="16">
        <v>0.44331395348837199</v>
      </c>
      <c r="H9" s="16">
        <v>0.42412746585736</v>
      </c>
      <c r="I9" s="16">
        <v>0.45523329129886497</v>
      </c>
      <c r="J9" s="16">
        <v>0.45454545454545497</v>
      </c>
      <c r="K9" s="16">
        <v>0.36134453781512599</v>
      </c>
      <c r="L9" s="16">
        <v>0.43362831858407103</v>
      </c>
      <c r="M9" s="16"/>
      <c r="N9" s="16">
        <v>0.51445783132530098</v>
      </c>
      <c r="O9" s="16">
        <v>0.49365079365079401</v>
      </c>
      <c r="P9" s="16">
        <v>0.49813084112149503</v>
      </c>
      <c r="Q9" s="16">
        <v>0.40437956204379599</v>
      </c>
      <c r="R9" s="16"/>
      <c r="S9" s="16">
        <v>0.5</v>
      </c>
      <c r="T9" s="16">
        <v>0.51435406698564601</v>
      </c>
      <c r="U9" s="16">
        <v>0.51939655172413801</v>
      </c>
      <c r="V9" s="16">
        <v>0.51233958538993096</v>
      </c>
      <c r="W9" s="16">
        <v>0.45032397408207298</v>
      </c>
      <c r="X9" s="16">
        <v>0.381553398058252</v>
      </c>
      <c r="Y9" s="16">
        <v>0.33432835820895501</v>
      </c>
      <c r="Z9" s="16"/>
      <c r="AA9" s="16">
        <v>0.38736591179976199</v>
      </c>
      <c r="AB9" s="16">
        <v>0.48134743875278402</v>
      </c>
      <c r="AC9" s="16"/>
      <c r="AD9" s="16">
        <v>0.45248226950354598</v>
      </c>
      <c r="AE9" s="16">
        <v>0.45103626943005198</v>
      </c>
      <c r="AF9" s="16"/>
      <c r="AG9" s="16">
        <v>0.50237154150197605</v>
      </c>
      <c r="AH9" s="16">
        <v>0.40437956204379599</v>
      </c>
      <c r="AI9" s="16"/>
      <c r="AJ9" s="16">
        <v>0</v>
      </c>
      <c r="AK9" s="16">
        <v>0.84152812168376401</v>
      </c>
      <c r="AL9" s="16"/>
      <c r="AM9" s="16">
        <v>0.482866043613707</v>
      </c>
      <c r="AN9" s="16">
        <v>0.51198083067092603</v>
      </c>
      <c r="AO9" s="16">
        <v>0.48390989541432</v>
      </c>
      <c r="AP9" s="16">
        <v>0.31380753138075301</v>
      </c>
      <c r="AQ9" s="16"/>
      <c r="AR9" s="16">
        <v>0.39496855345912002</v>
      </c>
      <c r="AS9" s="16">
        <v>0.475815217391304</v>
      </c>
      <c r="AT9" s="16"/>
      <c r="AU9" s="16">
        <v>0.44512946979038198</v>
      </c>
      <c r="AV9" s="16">
        <v>0.45256784032294201</v>
      </c>
      <c r="AW9" s="16"/>
      <c r="AX9" s="16">
        <v>0.41813898704358099</v>
      </c>
      <c r="AY9" s="16">
        <v>0.45781497398778598</v>
      </c>
      <c r="AZ9" s="16"/>
      <c r="BA9" s="16">
        <v>0.45580110497237603</v>
      </c>
      <c r="BB9" s="16">
        <v>0.451100244498778</v>
      </c>
      <c r="BC9" s="16"/>
      <c r="BD9" s="16">
        <v>0.44921465968586399</v>
      </c>
      <c r="BE9" s="16">
        <v>0.45191193511008099</v>
      </c>
      <c r="BF9" s="16"/>
      <c r="BG9" s="16">
        <v>0.375</v>
      </c>
      <c r="BH9" s="16">
        <v>0.45597104945717698</v>
      </c>
      <c r="BI9" s="16"/>
      <c r="BJ9" s="16">
        <v>0.375</v>
      </c>
      <c r="BK9" s="16">
        <v>0.46168747309513603</v>
      </c>
      <c r="BL9" s="16"/>
      <c r="BM9" s="16">
        <v>0.37468354430379702</v>
      </c>
      <c r="BN9" s="16">
        <v>0.45764102564102599</v>
      </c>
      <c r="BO9" s="16"/>
      <c r="BP9" s="16">
        <v>0.46854304635761601</v>
      </c>
      <c r="BQ9" s="16">
        <v>0.449207029575654</v>
      </c>
    </row>
    <row r="10" spans="2:69" ht="45" x14ac:dyDescent="0.25">
      <c r="B10" s="17" t="s">
        <v>229</v>
      </c>
      <c r="C10" s="16">
        <v>7.4762808349146101E-2</v>
      </c>
      <c r="D10" s="16">
        <v>0.104166666666667</v>
      </c>
      <c r="E10" s="16">
        <v>5.6708160442600297E-2</v>
      </c>
      <c r="F10" s="16">
        <v>5.7275541795665602E-2</v>
      </c>
      <c r="G10" s="16">
        <v>0.11046511627907001</v>
      </c>
      <c r="H10" s="16">
        <v>5.31107738998483E-2</v>
      </c>
      <c r="I10" s="16">
        <v>8.1967213114754106E-2</v>
      </c>
      <c r="J10" s="16">
        <v>7.5757575757575801E-2</v>
      </c>
      <c r="K10" s="16">
        <v>8.40336134453782E-2</v>
      </c>
      <c r="L10" s="16">
        <v>8.8495575221238895E-2</v>
      </c>
      <c r="M10" s="16"/>
      <c r="N10" s="16">
        <v>0.11084337349397599</v>
      </c>
      <c r="O10" s="16">
        <v>9.3650793650793707E-2</v>
      </c>
      <c r="P10" s="16">
        <v>6.8224299065420602E-2</v>
      </c>
      <c r="Q10" s="16">
        <v>6.2043795620437998E-2</v>
      </c>
      <c r="R10" s="16"/>
      <c r="S10" s="16">
        <v>0.114068441064639</v>
      </c>
      <c r="T10" s="16">
        <v>8.3732057416267894E-2</v>
      </c>
      <c r="U10" s="16">
        <v>6.8965517241379296E-2</v>
      </c>
      <c r="V10" s="16">
        <v>8.5883514313919093E-2</v>
      </c>
      <c r="W10" s="16">
        <v>4.9676025917926601E-2</v>
      </c>
      <c r="X10" s="16">
        <v>5.6310679611650503E-2</v>
      </c>
      <c r="Y10" s="16">
        <v>5.0746268656716401E-2</v>
      </c>
      <c r="Z10" s="16"/>
      <c r="AA10" s="16">
        <v>4.7079856972586397E-2</v>
      </c>
      <c r="AB10" s="16">
        <v>8.7694877505567898E-2</v>
      </c>
      <c r="AC10" s="16"/>
      <c r="AD10" s="16">
        <v>8.5815602836879404E-2</v>
      </c>
      <c r="AE10" s="16">
        <v>7.0725388601036304E-2</v>
      </c>
      <c r="AF10" s="16"/>
      <c r="AG10" s="16">
        <v>8.8537549407114599E-2</v>
      </c>
      <c r="AH10" s="16">
        <v>6.2043795620437998E-2</v>
      </c>
      <c r="AI10" s="16"/>
      <c r="AJ10" s="16">
        <v>0</v>
      </c>
      <c r="AK10" s="16">
        <v>0.13937035726919</v>
      </c>
      <c r="AL10" s="16"/>
      <c r="AM10" s="16">
        <v>0.18068535825545201</v>
      </c>
      <c r="AN10" s="16">
        <v>0.12939297124600599</v>
      </c>
      <c r="AO10" s="16">
        <v>5.4304102976669301E-2</v>
      </c>
      <c r="AP10" s="16">
        <v>3.2635983263598303E-2</v>
      </c>
      <c r="AQ10" s="16"/>
      <c r="AR10" s="16">
        <v>4.5283018867924497E-2</v>
      </c>
      <c r="AS10" s="16">
        <v>8.7499999999999994E-2</v>
      </c>
      <c r="AT10" s="16"/>
      <c r="AU10" s="16">
        <v>7.6448828606658401E-2</v>
      </c>
      <c r="AV10" s="16">
        <v>7.4456156088809206E-2</v>
      </c>
      <c r="AW10" s="16"/>
      <c r="AX10" s="16">
        <v>5.3003533568904602E-2</v>
      </c>
      <c r="AY10" s="16">
        <v>7.8941415969237705E-2</v>
      </c>
      <c r="AZ10" s="16"/>
      <c r="BA10" s="16">
        <v>0.11878453038674</v>
      </c>
      <c r="BB10" s="16">
        <v>7.1515892420537894E-2</v>
      </c>
      <c r="BC10" s="16"/>
      <c r="BD10" s="16">
        <v>7.0157068062827205E-2</v>
      </c>
      <c r="BE10" s="16">
        <v>7.5782155272305904E-2</v>
      </c>
      <c r="BF10" s="16"/>
      <c r="BG10" s="16">
        <v>6.7567567567567599E-2</v>
      </c>
      <c r="BH10" s="16">
        <v>7.5190993164455197E-2</v>
      </c>
      <c r="BI10" s="16"/>
      <c r="BJ10" s="16">
        <v>7.5320512820512803E-2</v>
      </c>
      <c r="BK10" s="16">
        <v>7.4687903572965994E-2</v>
      </c>
      <c r="BL10" s="16"/>
      <c r="BM10" s="16">
        <v>8.1012658227848103E-2</v>
      </c>
      <c r="BN10" s="16">
        <v>7.4256410256410305E-2</v>
      </c>
      <c r="BO10" s="16"/>
      <c r="BP10" s="16">
        <v>5.1324503311258297E-2</v>
      </c>
      <c r="BQ10" s="16">
        <v>7.7796828118302602E-2</v>
      </c>
    </row>
    <row r="11" spans="2:69" x14ac:dyDescent="0.25">
      <c r="B11" s="17" t="s">
        <v>68</v>
      </c>
      <c r="C11" s="18">
        <v>1.0246679316888E-2</v>
      </c>
      <c r="D11" s="18">
        <v>5.9523809523809503E-3</v>
      </c>
      <c r="E11" s="18">
        <v>4.1493775933610002E-3</v>
      </c>
      <c r="F11" s="18">
        <v>4.64396284829721E-3</v>
      </c>
      <c r="G11" s="18">
        <v>1.01744186046512E-2</v>
      </c>
      <c r="H11" s="18">
        <v>1.9726858877086501E-2</v>
      </c>
      <c r="I11" s="18">
        <v>1.26103404791929E-2</v>
      </c>
      <c r="J11" s="18">
        <v>0</v>
      </c>
      <c r="K11" s="18">
        <v>8.4033613445378096E-3</v>
      </c>
      <c r="L11" s="18">
        <v>0</v>
      </c>
      <c r="M11" s="18"/>
      <c r="N11" s="18">
        <v>3.4939759036144602E-2</v>
      </c>
      <c r="O11" s="18">
        <v>1.4285714285714299E-2</v>
      </c>
      <c r="P11" s="18">
        <v>1.1214953271028E-2</v>
      </c>
      <c r="Q11" s="18">
        <v>1.4598540145985401E-3</v>
      </c>
      <c r="R11" s="18"/>
      <c r="S11" s="18">
        <v>2.4714828897338399E-2</v>
      </c>
      <c r="T11" s="18">
        <v>1.19617224880383E-2</v>
      </c>
      <c r="U11" s="18">
        <v>6.4655172413793103E-3</v>
      </c>
      <c r="V11" s="18">
        <v>1.57946692991115E-2</v>
      </c>
      <c r="W11" s="18">
        <v>5.3995680345572403E-3</v>
      </c>
      <c r="X11" s="18">
        <v>2.9126213592233002E-3</v>
      </c>
      <c r="Y11" s="18">
        <v>2.9850746268656699E-3</v>
      </c>
      <c r="Z11" s="18"/>
      <c r="AA11" s="18">
        <v>3.5756853396901101E-3</v>
      </c>
      <c r="AB11" s="18">
        <v>1.3363028953229401E-2</v>
      </c>
      <c r="AC11" s="18"/>
      <c r="AD11" s="18">
        <v>1.77304964539007E-2</v>
      </c>
      <c r="AE11" s="18">
        <v>7.5129533678756502E-3</v>
      </c>
      <c r="AF11" s="18"/>
      <c r="AG11" s="18">
        <v>1.97628458498024E-2</v>
      </c>
      <c r="AH11" s="18">
        <v>1.4598540145985401E-3</v>
      </c>
      <c r="AI11" s="18"/>
      <c r="AJ11" s="18">
        <v>0</v>
      </c>
      <c r="AK11" s="18">
        <v>1.9101521047046301E-2</v>
      </c>
      <c r="AL11" s="18"/>
      <c r="AM11" s="18">
        <v>8.7227414330218106E-2</v>
      </c>
      <c r="AN11" s="18">
        <v>1.43769968051118E-2</v>
      </c>
      <c r="AO11" s="18">
        <v>2.41351568785197E-3</v>
      </c>
      <c r="AP11" s="18">
        <v>1.6736401673640201E-3</v>
      </c>
      <c r="AQ11" s="18"/>
      <c r="AR11" s="18">
        <v>6.2893081761006301E-3</v>
      </c>
      <c r="AS11" s="18">
        <v>1.19565217391304E-2</v>
      </c>
      <c r="AT11" s="18"/>
      <c r="AU11" s="18">
        <v>8.6313193588162807E-3</v>
      </c>
      <c r="AV11" s="18">
        <v>1.0540479928234999E-2</v>
      </c>
      <c r="AW11" s="18"/>
      <c r="AX11" s="18">
        <v>5.8892815076560696E-3</v>
      </c>
      <c r="AY11" s="18">
        <v>1.10834652793486E-2</v>
      </c>
      <c r="AZ11" s="18"/>
      <c r="BA11" s="18">
        <v>1.93370165745856E-2</v>
      </c>
      <c r="BB11" s="18">
        <v>9.5762021189894093E-3</v>
      </c>
      <c r="BC11" s="18"/>
      <c r="BD11" s="18">
        <v>5.2356020942408397E-3</v>
      </c>
      <c r="BE11" s="18">
        <v>1.1355735805330201E-2</v>
      </c>
      <c r="BF11" s="18"/>
      <c r="BG11" s="18">
        <v>6.7567567567567597E-3</v>
      </c>
      <c r="BH11" s="18">
        <v>1.0454362685967E-2</v>
      </c>
      <c r="BI11" s="18"/>
      <c r="BJ11" s="18">
        <v>3.2051282051282098E-3</v>
      </c>
      <c r="BK11" s="18">
        <v>1.11924235901851E-2</v>
      </c>
      <c r="BL11" s="18"/>
      <c r="BM11" s="18">
        <v>2.5316455696202502E-3</v>
      </c>
      <c r="BN11" s="18">
        <v>1.0871794871794901E-2</v>
      </c>
      <c r="BO11" s="18"/>
      <c r="BP11" s="18">
        <v>8.2781456953642408E-3</v>
      </c>
      <c r="BQ11" s="18">
        <v>1.05015002143163E-2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Q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231</v>
      </c>
      <c r="C8" s="16">
        <v>0.514231499051233</v>
      </c>
      <c r="D8" s="16">
        <v>0.47470238095238099</v>
      </c>
      <c r="E8" s="16">
        <v>0.47026279391424602</v>
      </c>
      <c r="F8" s="16">
        <v>0.63003095975232204</v>
      </c>
      <c r="G8" s="16">
        <v>0.524709302325581</v>
      </c>
      <c r="H8" s="16">
        <v>0.43778452200303503</v>
      </c>
      <c r="I8" s="16">
        <v>0.62799495586380805</v>
      </c>
      <c r="J8" s="16">
        <v>0.48484848484848497</v>
      </c>
      <c r="K8" s="16">
        <v>0.48739495798319299</v>
      </c>
      <c r="L8" s="16">
        <v>0.47787610619469001</v>
      </c>
      <c r="M8" s="16"/>
      <c r="N8" s="16">
        <v>0.43855421686746998</v>
      </c>
      <c r="O8" s="16">
        <v>0.442857142857143</v>
      </c>
      <c r="P8" s="16">
        <v>0.46635514018691598</v>
      </c>
      <c r="Q8" s="16">
        <v>0.57226277372262802</v>
      </c>
      <c r="R8" s="16"/>
      <c r="S8" s="16">
        <v>0.48669201520912497</v>
      </c>
      <c r="T8" s="16">
        <v>0.47129186602870798</v>
      </c>
      <c r="U8" s="16">
        <v>0.46982758620689702</v>
      </c>
      <c r="V8" s="16">
        <v>0.39190523198420502</v>
      </c>
      <c r="W8" s="16">
        <v>0.53023758099352003</v>
      </c>
      <c r="X8" s="16">
        <v>0.574757281553398</v>
      </c>
      <c r="Y8" s="16">
        <v>0.66567164179104499</v>
      </c>
      <c r="Z8" s="16"/>
      <c r="AA8" s="16">
        <v>0.57568533969010705</v>
      </c>
      <c r="AB8" s="16">
        <v>0.48552338530066802</v>
      </c>
      <c r="AC8" s="16"/>
      <c r="AD8" s="16">
        <v>0.47872340425531901</v>
      </c>
      <c r="AE8" s="16">
        <v>0.52720207253885998</v>
      </c>
      <c r="AF8" s="16"/>
      <c r="AG8" s="16">
        <v>0.451383399209486</v>
      </c>
      <c r="AH8" s="16">
        <v>0.57226277372262802</v>
      </c>
      <c r="AI8" s="16"/>
      <c r="AJ8" s="16">
        <v>0.61727384363487503</v>
      </c>
      <c r="AK8" s="16">
        <v>0.42518570923240201</v>
      </c>
      <c r="AL8" s="16"/>
      <c r="AM8" s="16">
        <v>0.24610591900311499</v>
      </c>
      <c r="AN8" s="16">
        <v>0.39536741214057503</v>
      </c>
      <c r="AO8" s="16">
        <v>0.53740949316170505</v>
      </c>
      <c r="AP8" s="16">
        <v>0.66192468619246903</v>
      </c>
      <c r="AQ8" s="16"/>
      <c r="AR8" s="16">
        <v>0.55660377358490598</v>
      </c>
      <c r="AS8" s="16">
        <v>0.49592391304347799</v>
      </c>
      <c r="AT8" s="16"/>
      <c r="AU8" s="16">
        <v>0.494451294697904</v>
      </c>
      <c r="AV8" s="16">
        <v>0.51782910966584395</v>
      </c>
      <c r="AW8" s="16"/>
      <c r="AX8" s="16">
        <v>0.53710247349823304</v>
      </c>
      <c r="AY8" s="16">
        <v>0.50983940285003404</v>
      </c>
      <c r="AZ8" s="16"/>
      <c r="BA8" s="16">
        <v>0.48342541436464098</v>
      </c>
      <c r="BB8" s="16">
        <v>0.51650366748166299</v>
      </c>
      <c r="BC8" s="16"/>
      <c r="BD8" s="16">
        <v>0.495287958115183</v>
      </c>
      <c r="BE8" s="16">
        <v>0.51842410196987299</v>
      </c>
      <c r="BF8" s="16"/>
      <c r="BG8" s="16">
        <v>0.57770270270270296</v>
      </c>
      <c r="BH8" s="16">
        <v>0.510454362685967</v>
      </c>
      <c r="BI8" s="16"/>
      <c r="BJ8" s="16">
        <v>0.56570512820512797</v>
      </c>
      <c r="BK8" s="16">
        <v>0.50731812311665903</v>
      </c>
      <c r="BL8" s="16"/>
      <c r="BM8" s="16">
        <v>0.56455696202531602</v>
      </c>
      <c r="BN8" s="16">
        <v>0.51015384615384596</v>
      </c>
      <c r="BO8" s="16"/>
      <c r="BP8" s="16">
        <v>0.52980132450331097</v>
      </c>
      <c r="BQ8" s="16">
        <v>0.51221603086155199</v>
      </c>
    </row>
    <row r="9" spans="2:69" x14ac:dyDescent="0.25">
      <c r="B9" s="17" t="s">
        <v>232</v>
      </c>
      <c r="C9" s="16">
        <v>0.327893738140417</v>
      </c>
      <c r="D9" s="16">
        <v>0.36458333333333298</v>
      </c>
      <c r="E9" s="16">
        <v>0.34439834024896299</v>
      </c>
      <c r="F9" s="16">
        <v>0.23529411764705899</v>
      </c>
      <c r="G9" s="16">
        <v>0.36191860465116299</v>
      </c>
      <c r="H9" s="16">
        <v>0.36494688922610002</v>
      </c>
      <c r="I9" s="16">
        <v>0.25220680958385899</v>
      </c>
      <c r="J9" s="16">
        <v>0.38888888888888901</v>
      </c>
      <c r="K9" s="16">
        <v>0.31932773109243701</v>
      </c>
      <c r="L9" s="16">
        <v>0.32743362831858402</v>
      </c>
      <c r="M9" s="16"/>
      <c r="N9" s="16">
        <v>0.30240963855421699</v>
      </c>
      <c r="O9" s="16">
        <v>0.35555555555555601</v>
      </c>
      <c r="P9" s="16">
        <v>0.37850467289719603</v>
      </c>
      <c r="Q9" s="16">
        <v>0.30948905109489</v>
      </c>
      <c r="R9" s="16"/>
      <c r="S9" s="16">
        <v>0.315589353612167</v>
      </c>
      <c r="T9" s="16">
        <v>0.35645933014354098</v>
      </c>
      <c r="U9" s="16">
        <v>0.38793103448275901</v>
      </c>
      <c r="V9" s="16">
        <v>0.32477788746298097</v>
      </c>
      <c r="W9" s="16">
        <v>0.353131749460043</v>
      </c>
      <c r="X9" s="16">
        <v>0.33203883495145597</v>
      </c>
      <c r="Y9" s="16">
        <v>0.25223880597014903</v>
      </c>
      <c r="Z9" s="16"/>
      <c r="AA9" s="16">
        <v>0.28963051251489902</v>
      </c>
      <c r="AB9" s="16">
        <v>0.34576837416481099</v>
      </c>
      <c r="AC9" s="16"/>
      <c r="AD9" s="16">
        <v>0.33687943262411302</v>
      </c>
      <c r="AE9" s="16">
        <v>0.32461139896373098</v>
      </c>
      <c r="AF9" s="16"/>
      <c r="AG9" s="16">
        <v>0.34782608695652201</v>
      </c>
      <c r="AH9" s="16">
        <v>0.30948905109489</v>
      </c>
      <c r="AI9" s="16"/>
      <c r="AJ9" s="16">
        <v>0.27015963978714702</v>
      </c>
      <c r="AK9" s="16">
        <v>0.37778563848602797</v>
      </c>
      <c r="AL9" s="16"/>
      <c r="AM9" s="16">
        <v>0.31464174454828697</v>
      </c>
      <c r="AN9" s="16">
        <v>0.394568690095847</v>
      </c>
      <c r="AO9" s="16">
        <v>0.33065164923571999</v>
      </c>
      <c r="AP9" s="16">
        <v>0.255230125523013</v>
      </c>
      <c r="AQ9" s="16"/>
      <c r="AR9" s="16">
        <v>0.320125786163522</v>
      </c>
      <c r="AS9" s="16">
        <v>0.33124999999999999</v>
      </c>
      <c r="AT9" s="16"/>
      <c r="AU9" s="16">
        <v>0.344019728729963</v>
      </c>
      <c r="AV9" s="16">
        <v>0.32496075353218201</v>
      </c>
      <c r="AW9" s="16"/>
      <c r="AX9" s="16">
        <v>0.295641931684335</v>
      </c>
      <c r="AY9" s="16">
        <v>0.334087310563221</v>
      </c>
      <c r="AZ9" s="16"/>
      <c r="BA9" s="16">
        <v>0.33425414364640899</v>
      </c>
      <c r="BB9" s="16">
        <v>0.32742461287693603</v>
      </c>
      <c r="BC9" s="16"/>
      <c r="BD9" s="16">
        <v>0.34973821989528803</v>
      </c>
      <c r="BE9" s="16">
        <v>0.32305909617612999</v>
      </c>
      <c r="BF9" s="16"/>
      <c r="BG9" s="16">
        <v>0.29729729729729698</v>
      </c>
      <c r="BH9" s="16">
        <v>0.32971451548049902</v>
      </c>
      <c r="BI9" s="16"/>
      <c r="BJ9" s="16">
        <v>0.33814102564102599</v>
      </c>
      <c r="BK9" s="16">
        <v>0.32651743435213099</v>
      </c>
      <c r="BL9" s="16"/>
      <c r="BM9" s="16">
        <v>0.32405063291139202</v>
      </c>
      <c r="BN9" s="16">
        <v>0.32820512820512798</v>
      </c>
      <c r="BO9" s="16"/>
      <c r="BP9" s="16">
        <v>0.29635761589404003</v>
      </c>
      <c r="BQ9" s="16">
        <v>0.33197599657093901</v>
      </c>
    </row>
    <row r="10" spans="2:69" x14ac:dyDescent="0.25">
      <c r="B10" s="17" t="s">
        <v>233</v>
      </c>
      <c r="C10" s="16">
        <v>0.13605313092979099</v>
      </c>
      <c r="D10" s="16">
        <v>0.139880952380952</v>
      </c>
      <c r="E10" s="16">
        <v>0.15076071922545001</v>
      </c>
      <c r="F10" s="16">
        <v>0.122291021671827</v>
      </c>
      <c r="G10" s="16">
        <v>9.8837209302325604E-2</v>
      </c>
      <c r="H10" s="16">
        <v>0.168437025796662</v>
      </c>
      <c r="I10" s="16">
        <v>0.110970996216898</v>
      </c>
      <c r="J10" s="16">
        <v>9.0909090909090898E-2</v>
      </c>
      <c r="K10" s="16">
        <v>0.159663865546218</v>
      </c>
      <c r="L10" s="16">
        <v>0.17699115044247801</v>
      </c>
      <c r="M10" s="16"/>
      <c r="N10" s="16">
        <v>0.23012048192771101</v>
      </c>
      <c r="O10" s="16">
        <v>0.180952380952381</v>
      </c>
      <c r="P10" s="16">
        <v>0.125233644859813</v>
      </c>
      <c r="Q10" s="16">
        <v>0.101459854014599</v>
      </c>
      <c r="R10" s="16"/>
      <c r="S10" s="16">
        <v>0.155893536121673</v>
      </c>
      <c r="T10" s="16">
        <v>0.143540669856459</v>
      </c>
      <c r="U10" s="16">
        <v>0.122844827586207</v>
      </c>
      <c r="V10" s="16">
        <v>0.26258637709772997</v>
      </c>
      <c r="W10" s="16">
        <v>0.101511879049676</v>
      </c>
      <c r="X10" s="16">
        <v>7.9611650485436905E-2</v>
      </c>
      <c r="Y10" s="16">
        <v>7.01492537313433E-2</v>
      </c>
      <c r="Z10" s="16"/>
      <c r="AA10" s="16">
        <v>0.116805721096544</v>
      </c>
      <c r="AB10" s="16">
        <v>0.14504454342984399</v>
      </c>
      <c r="AC10" s="16"/>
      <c r="AD10" s="16">
        <v>0.15390070921985799</v>
      </c>
      <c r="AE10" s="16">
        <v>0.12953367875647701</v>
      </c>
      <c r="AF10" s="16"/>
      <c r="AG10" s="16">
        <v>0.17351778656126499</v>
      </c>
      <c r="AH10" s="16">
        <v>0.101459854014599</v>
      </c>
      <c r="AI10" s="16"/>
      <c r="AJ10" s="16">
        <v>9.7011870650839105E-2</v>
      </c>
      <c r="AK10" s="16">
        <v>0.169791298195967</v>
      </c>
      <c r="AL10" s="16"/>
      <c r="AM10" s="16">
        <v>0.370716510903427</v>
      </c>
      <c r="AN10" s="16">
        <v>0.17891373801916899</v>
      </c>
      <c r="AO10" s="16">
        <v>0.116653258246179</v>
      </c>
      <c r="AP10" s="16">
        <v>6.9456066945606701E-2</v>
      </c>
      <c r="AQ10" s="16"/>
      <c r="AR10" s="16">
        <v>0.105660377358491</v>
      </c>
      <c r="AS10" s="16">
        <v>0.149184782608696</v>
      </c>
      <c r="AT10" s="16"/>
      <c r="AU10" s="16">
        <v>0.13193588162761999</v>
      </c>
      <c r="AV10" s="16">
        <v>0.13680197353666701</v>
      </c>
      <c r="AW10" s="16"/>
      <c r="AX10" s="16">
        <v>0.142520612485277</v>
      </c>
      <c r="AY10" s="16">
        <v>0.13481112870391301</v>
      </c>
      <c r="AZ10" s="16"/>
      <c r="BA10" s="16">
        <v>0.12707182320442001</v>
      </c>
      <c r="BB10" s="16">
        <v>0.13671556642216801</v>
      </c>
      <c r="BC10" s="16"/>
      <c r="BD10" s="16">
        <v>0.13298429319371699</v>
      </c>
      <c r="BE10" s="16">
        <v>0.13673232908458899</v>
      </c>
      <c r="BF10" s="16"/>
      <c r="BG10" s="16">
        <v>9.45945945945946E-2</v>
      </c>
      <c r="BH10" s="16">
        <v>0.138520305589063</v>
      </c>
      <c r="BI10" s="16"/>
      <c r="BJ10" s="16">
        <v>7.8525641025640996E-2</v>
      </c>
      <c r="BK10" s="16">
        <v>0.14377959535083901</v>
      </c>
      <c r="BL10" s="16"/>
      <c r="BM10" s="16">
        <v>9.3670886075949394E-2</v>
      </c>
      <c r="BN10" s="16">
        <v>0.13948717948717901</v>
      </c>
      <c r="BO10" s="16"/>
      <c r="BP10" s="16">
        <v>0.15066225165562899</v>
      </c>
      <c r="BQ10" s="16">
        <v>0.13416202314616399</v>
      </c>
    </row>
    <row r="11" spans="2:69" x14ac:dyDescent="0.25">
      <c r="B11" s="17" t="s">
        <v>234</v>
      </c>
      <c r="C11" s="16">
        <v>9.8671726755218195E-3</v>
      </c>
      <c r="D11" s="16">
        <v>7.4404761904761901E-3</v>
      </c>
      <c r="E11" s="16">
        <v>1.2448132780083001E-2</v>
      </c>
      <c r="F11" s="16">
        <v>9.2879256965944304E-3</v>
      </c>
      <c r="G11" s="16">
        <v>1.01744186046512E-2</v>
      </c>
      <c r="H11" s="16">
        <v>9.8634294385432503E-3</v>
      </c>
      <c r="I11" s="16">
        <v>3.7831021437578802E-3</v>
      </c>
      <c r="J11" s="16">
        <v>3.03030303030303E-2</v>
      </c>
      <c r="K11" s="16">
        <v>1.6806722689075598E-2</v>
      </c>
      <c r="L11" s="16">
        <v>8.8495575221238902E-3</v>
      </c>
      <c r="M11" s="16"/>
      <c r="N11" s="16">
        <v>9.6385542168674707E-3</v>
      </c>
      <c r="O11" s="16">
        <v>6.3492063492063501E-3</v>
      </c>
      <c r="P11" s="16">
        <v>1.86915887850467E-2</v>
      </c>
      <c r="Q11" s="16">
        <v>7.2992700729926996E-3</v>
      </c>
      <c r="R11" s="16"/>
      <c r="S11" s="16">
        <v>1.5209125475285201E-2</v>
      </c>
      <c r="T11" s="16">
        <v>1.43540669856459E-2</v>
      </c>
      <c r="U11" s="16">
        <v>1.0775862068965501E-2</v>
      </c>
      <c r="V11" s="16">
        <v>1.0858835143139201E-2</v>
      </c>
      <c r="W11" s="16">
        <v>9.7192224622030202E-3</v>
      </c>
      <c r="X11" s="16">
        <v>7.7669902912621399E-3</v>
      </c>
      <c r="Y11" s="16">
        <v>7.4626865671641798E-3</v>
      </c>
      <c r="Z11" s="16"/>
      <c r="AA11" s="16">
        <v>1.19189511323004E-2</v>
      </c>
      <c r="AB11" s="16">
        <v>8.9086859688196005E-3</v>
      </c>
      <c r="AC11" s="16"/>
      <c r="AD11" s="16">
        <v>1.20567375886525E-2</v>
      </c>
      <c r="AE11" s="16">
        <v>9.0673575129533706E-3</v>
      </c>
      <c r="AF11" s="16"/>
      <c r="AG11" s="16">
        <v>1.26482213438735E-2</v>
      </c>
      <c r="AH11" s="16">
        <v>7.2992700729926996E-3</v>
      </c>
      <c r="AI11" s="16"/>
      <c r="AJ11" s="16">
        <v>7.7773229635693802E-3</v>
      </c>
      <c r="AK11" s="16">
        <v>1.1673151750972799E-2</v>
      </c>
      <c r="AL11" s="16"/>
      <c r="AM11" s="16">
        <v>1.86915887850467E-2</v>
      </c>
      <c r="AN11" s="16">
        <v>1.11821086261981E-2</v>
      </c>
      <c r="AO11" s="16">
        <v>9.2518101367658895E-3</v>
      </c>
      <c r="AP11" s="16">
        <v>7.5313807531380804E-3</v>
      </c>
      <c r="AQ11" s="16"/>
      <c r="AR11" s="16">
        <v>1.0062893081761001E-2</v>
      </c>
      <c r="AS11" s="16">
        <v>9.7826086956521695E-3</v>
      </c>
      <c r="AT11" s="16"/>
      <c r="AU11" s="16">
        <v>1.1097410604192399E-2</v>
      </c>
      <c r="AV11" s="16">
        <v>9.6434178066831105E-3</v>
      </c>
      <c r="AW11" s="16"/>
      <c r="AX11" s="16">
        <v>1.1778563015312099E-2</v>
      </c>
      <c r="AY11" s="16">
        <v>9.5001130965844793E-3</v>
      </c>
      <c r="AZ11" s="16"/>
      <c r="BA11" s="16">
        <v>2.4861878453038701E-2</v>
      </c>
      <c r="BB11" s="16">
        <v>8.7612061939690306E-3</v>
      </c>
      <c r="BC11" s="16"/>
      <c r="BD11" s="16">
        <v>1.36125654450262E-2</v>
      </c>
      <c r="BE11" s="16">
        <v>9.0382387022016203E-3</v>
      </c>
      <c r="BF11" s="16"/>
      <c r="BG11" s="16">
        <v>1.68918918918919E-2</v>
      </c>
      <c r="BH11" s="16">
        <v>9.4491355046240396E-3</v>
      </c>
      <c r="BI11" s="16"/>
      <c r="BJ11" s="16">
        <v>9.6153846153846194E-3</v>
      </c>
      <c r="BK11" s="16">
        <v>9.9009900990098994E-3</v>
      </c>
      <c r="BL11" s="16"/>
      <c r="BM11" s="16">
        <v>1.26582278481013E-2</v>
      </c>
      <c r="BN11" s="16">
        <v>9.6410256410256398E-3</v>
      </c>
      <c r="BO11" s="16"/>
      <c r="BP11" s="16">
        <v>1.82119205298013E-2</v>
      </c>
      <c r="BQ11" s="16">
        <v>8.7869695670810093E-3</v>
      </c>
    </row>
    <row r="12" spans="2:69" x14ac:dyDescent="0.25">
      <c r="B12" s="17" t="s">
        <v>235</v>
      </c>
      <c r="C12" s="16">
        <v>5.50284629981025E-3</v>
      </c>
      <c r="D12" s="16">
        <v>5.9523809523809503E-3</v>
      </c>
      <c r="E12" s="16">
        <v>1.3831258644536701E-2</v>
      </c>
      <c r="F12" s="16">
        <v>1.54798761609907E-3</v>
      </c>
      <c r="G12" s="16">
        <v>2.9069767441860499E-3</v>
      </c>
      <c r="H12" s="16">
        <v>6.8285280728376304E-3</v>
      </c>
      <c r="I12" s="16">
        <v>2.5220680958385898E-3</v>
      </c>
      <c r="J12" s="16">
        <v>0</v>
      </c>
      <c r="K12" s="16">
        <v>8.4033613445378096E-3</v>
      </c>
      <c r="L12" s="16">
        <v>0</v>
      </c>
      <c r="M12" s="16"/>
      <c r="N12" s="16">
        <v>7.2289156626506E-3</v>
      </c>
      <c r="O12" s="16">
        <v>7.9365079365079395E-3</v>
      </c>
      <c r="P12" s="16">
        <v>4.6728971962616802E-3</v>
      </c>
      <c r="Q12" s="16">
        <v>4.7445255474452596E-3</v>
      </c>
      <c r="R12" s="16"/>
      <c r="S12" s="16">
        <v>1.33079847908745E-2</v>
      </c>
      <c r="T12" s="16">
        <v>9.5693779904306199E-3</v>
      </c>
      <c r="U12" s="16">
        <v>6.4655172413793103E-3</v>
      </c>
      <c r="V12" s="16">
        <v>3.9486673247778898E-3</v>
      </c>
      <c r="W12" s="16">
        <v>4.3196544276457903E-3</v>
      </c>
      <c r="X12" s="16">
        <v>1.94174757281553E-3</v>
      </c>
      <c r="Y12" s="16">
        <v>1.49253731343284E-3</v>
      </c>
      <c r="Z12" s="16"/>
      <c r="AA12" s="16">
        <v>3.5756853396901101E-3</v>
      </c>
      <c r="AB12" s="16">
        <v>6.4031180400890902E-3</v>
      </c>
      <c r="AC12" s="16"/>
      <c r="AD12" s="16">
        <v>9.9290780141843994E-3</v>
      </c>
      <c r="AE12" s="16">
        <v>3.8860103626943E-3</v>
      </c>
      <c r="AF12" s="16"/>
      <c r="AG12" s="16">
        <v>6.3241106719367597E-3</v>
      </c>
      <c r="AH12" s="16">
        <v>4.7445255474452596E-3</v>
      </c>
      <c r="AI12" s="16"/>
      <c r="AJ12" s="16">
        <v>5.3213262382316804E-3</v>
      </c>
      <c r="AK12" s="16">
        <v>5.6597099398655801E-3</v>
      </c>
      <c r="AL12" s="16"/>
      <c r="AM12" s="16">
        <v>2.1806853582554499E-2</v>
      </c>
      <c r="AN12" s="16">
        <v>7.9872204472843395E-3</v>
      </c>
      <c r="AO12" s="16">
        <v>2.8157683024939702E-3</v>
      </c>
      <c r="AP12" s="16">
        <v>4.1841004184100397E-3</v>
      </c>
      <c r="AQ12" s="16"/>
      <c r="AR12" s="16">
        <v>3.77358490566038E-3</v>
      </c>
      <c r="AS12" s="16">
        <v>6.2500000000000003E-3</v>
      </c>
      <c r="AT12" s="16"/>
      <c r="AU12" s="16">
        <v>8.6313193588162807E-3</v>
      </c>
      <c r="AV12" s="16">
        <v>4.9338416685355503E-3</v>
      </c>
      <c r="AW12" s="16"/>
      <c r="AX12" s="16">
        <v>8.2449941107184902E-3</v>
      </c>
      <c r="AY12" s="16">
        <v>4.9762497172585402E-3</v>
      </c>
      <c r="AZ12" s="16"/>
      <c r="BA12" s="16">
        <v>1.1049723756906099E-2</v>
      </c>
      <c r="BB12" s="16">
        <v>5.0937245313773397E-3</v>
      </c>
      <c r="BC12" s="16"/>
      <c r="BD12" s="16">
        <v>3.1413612565445001E-3</v>
      </c>
      <c r="BE12" s="16">
        <v>6.0254924681344196E-3</v>
      </c>
      <c r="BF12" s="16"/>
      <c r="BG12" s="16">
        <v>1.0135135135135099E-2</v>
      </c>
      <c r="BH12" s="16">
        <v>5.2271813429835097E-3</v>
      </c>
      <c r="BI12" s="16"/>
      <c r="BJ12" s="16">
        <v>6.41025641025641E-3</v>
      </c>
      <c r="BK12" s="16">
        <v>5.3809728798966897E-3</v>
      </c>
      <c r="BL12" s="16"/>
      <c r="BM12" s="16">
        <v>5.0632911392405099E-3</v>
      </c>
      <c r="BN12" s="16">
        <v>5.5384615384615398E-3</v>
      </c>
      <c r="BO12" s="16"/>
      <c r="BP12" s="16">
        <v>3.3112582781457001E-3</v>
      </c>
      <c r="BQ12" s="16">
        <v>5.7865409344191997E-3</v>
      </c>
    </row>
    <row r="13" spans="2:69" x14ac:dyDescent="0.25">
      <c r="B13" s="17" t="s">
        <v>68</v>
      </c>
      <c r="C13" s="18">
        <v>6.4516129032258099E-3</v>
      </c>
      <c r="D13" s="18">
        <v>7.4404761904761901E-3</v>
      </c>
      <c r="E13" s="18">
        <v>8.29875518672199E-3</v>
      </c>
      <c r="F13" s="18">
        <v>1.54798761609907E-3</v>
      </c>
      <c r="G13" s="18">
        <v>1.45348837209302E-3</v>
      </c>
      <c r="H13" s="18">
        <v>1.21396054628225E-2</v>
      </c>
      <c r="I13" s="18">
        <v>2.5220680958385898E-3</v>
      </c>
      <c r="J13" s="18">
        <v>5.0505050505050501E-3</v>
      </c>
      <c r="K13" s="18">
        <v>8.4033613445378096E-3</v>
      </c>
      <c r="L13" s="18">
        <v>8.8495575221238902E-3</v>
      </c>
      <c r="M13" s="18"/>
      <c r="N13" s="18">
        <v>1.20481927710843E-2</v>
      </c>
      <c r="O13" s="18">
        <v>6.3492063492063501E-3</v>
      </c>
      <c r="P13" s="18">
        <v>6.5420560747663599E-3</v>
      </c>
      <c r="Q13" s="18">
        <v>4.7445255474452596E-3</v>
      </c>
      <c r="R13" s="18"/>
      <c r="S13" s="18">
        <v>1.33079847908745E-2</v>
      </c>
      <c r="T13" s="18">
        <v>4.78468899521531E-3</v>
      </c>
      <c r="U13" s="18">
        <v>2.1551724137930999E-3</v>
      </c>
      <c r="V13" s="18">
        <v>5.9230009871668304E-3</v>
      </c>
      <c r="W13" s="18">
        <v>1.07991360691145E-3</v>
      </c>
      <c r="X13" s="18">
        <v>3.88349514563107E-3</v>
      </c>
      <c r="Y13" s="18">
        <v>2.9850746268656699E-3</v>
      </c>
      <c r="Z13" s="18"/>
      <c r="AA13" s="18">
        <v>2.3837902264600701E-3</v>
      </c>
      <c r="AB13" s="18">
        <v>8.3518930957683698E-3</v>
      </c>
      <c r="AC13" s="18"/>
      <c r="AD13" s="18">
        <v>8.5106382978723406E-3</v>
      </c>
      <c r="AE13" s="18">
        <v>5.6994818652849697E-3</v>
      </c>
      <c r="AF13" s="18"/>
      <c r="AG13" s="18">
        <v>8.3003952569170002E-3</v>
      </c>
      <c r="AH13" s="18">
        <v>4.7445255474452596E-3</v>
      </c>
      <c r="AI13" s="18"/>
      <c r="AJ13" s="18">
        <v>2.4559967253376998E-3</v>
      </c>
      <c r="AK13" s="18">
        <v>9.9044923947647703E-3</v>
      </c>
      <c r="AL13" s="18"/>
      <c r="AM13" s="18">
        <v>2.80373831775701E-2</v>
      </c>
      <c r="AN13" s="18">
        <v>1.19808306709265E-2</v>
      </c>
      <c r="AO13" s="18">
        <v>3.2180209171359599E-3</v>
      </c>
      <c r="AP13" s="18">
        <v>1.6736401673640201E-3</v>
      </c>
      <c r="AQ13" s="18"/>
      <c r="AR13" s="18">
        <v>3.77358490566038E-3</v>
      </c>
      <c r="AS13" s="18">
        <v>7.6086956521739099E-3</v>
      </c>
      <c r="AT13" s="18"/>
      <c r="AU13" s="18">
        <v>9.8643649815043193E-3</v>
      </c>
      <c r="AV13" s="18">
        <v>5.83090379008746E-3</v>
      </c>
      <c r="AW13" s="18"/>
      <c r="AX13" s="18">
        <v>4.7114252061248498E-3</v>
      </c>
      <c r="AY13" s="18">
        <v>6.7857950689889203E-3</v>
      </c>
      <c r="AZ13" s="18"/>
      <c r="BA13" s="18">
        <v>1.93370165745856E-2</v>
      </c>
      <c r="BB13" s="18">
        <v>5.5012224938875299E-3</v>
      </c>
      <c r="BC13" s="18"/>
      <c r="BD13" s="18">
        <v>5.2356020942408397E-3</v>
      </c>
      <c r="BE13" s="18">
        <v>6.7207415990730001E-3</v>
      </c>
      <c r="BF13" s="18"/>
      <c r="BG13" s="18">
        <v>3.3783783783783799E-3</v>
      </c>
      <c r="BH13" s="18">
        <v>6.6344993968636898E-3</v>
      </c>
      <c r="BI13" s="18"/>
      <c r="BJ13" s="18">
        <v>1.6025641025640999E-3</v>
      </c>
      <c r="BK13" s="18">
        <v>7.1028842014636204E-3</v>
      </c>
      <c r="BL13" s="18"/>
      <c r="BM13" s="18">
        <v>0</v>
      </c>
      <c r="BN13" s="18">
        <v>6.9743589743589702E-3</v>
      </c>
      <c r="BO13" s="18"/>
      <c r="BP13" s="18">
        <v>1.6556291390728501E-3</v>
      </c>
      <c r="BQ13" s="18">
        <v>7.0724389198456904E-3</v>
      </c>
    </row>
    <row r="14" spans="2:69" x14ac:dyDescent="0.25">
      <c r="B14" s="15"/>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45" x14ac:dyDescent="0.25">
      <c r="B8" s="17" t="s">
        <v>237</v>
      </c>
      <c r="C8" s="16">
        <v>0.65692599620493397</v>
      </c>
      <c r="D8" s="16">
        <v>0.67857142857142905</v>
      </c>
      <c r="E8" s="16">
        <v>0.56569847856154898</v>
      </c>
      <c r="F8" s="16">
        <v>0.73219814241486103</v>
      </c>
      <c r="G8" s="16">
        <v>0.58866279069767402</v>
      </c>
      <c r="H8" s="16">
        <v>0.63884673748103205</v>
      </c>
      <c r="I8" s="16">
        <v>0.76166456494325396</v>
      </c>
      <c r="J8" s="16">
        <v>0.63636363636363602</v>
      </c>
      <c r="K8" s="16">
        <v>0.71428571428571397</v>
      </c>
      <c r="L8" s="16">
        <v>0.54867256637168105</v>
      </c>
      <c r="M8" s="16"/>
      <c r="N8" s="16">
        <v>0.56506024096385499</v>
      </c>
      <c r="O8" s="16">
        <v>0.60634920634920597</v>
      </c>
      <c r="P8" s="16">
        <v>0.64299065420560797</v>
      </c>
      <c r="Q8" s="16">
        <v>0.70182481751824799</v>
      </c>
      <c r="R8" s="16"/>
      <c r="S8" s="16">
        <v>0.64068441064638804</v>
      </c>
      <c r="T8" s="16">
        <v>0.68660287081339699</v>
      </c>
      <c r="U8" s="16">
        <v>0.65517241379310298</v>
      </c>
      <c r="V8" s="16">
        <v>0.537018756169793</v>
      </c>
      <c r="W8" s="16">
        <v>0.64902807775378002</v>
      </c>
      <c r="X8" s="16">
        <v>0.72912621359223295</v>
      </c>
      <c r="Y8" s="16">
        <v>0.75820895522388099</v>
      </c>
      <c r="Z8" s="16"/>
      <c r="AA8" s="16">
        <v>0.71156138259833102</v>
      </c>
      <c r="AB8" s="16">
        <v>0.63140311804008897</v>
      </c>
      <c r="AC8" s="16"/>
      <c r="AD8" s="16">
        <v>0.63687943262411395</v>
      </c>
      <c r="AE8" s="16">
        <v>0.66424870466321195</v>
      </c>
      <c r="AF8" s="16"/>
      <c r="AG8" s="16">
        <v>0.60830039525691704</v>
      </c>
      <c r="AH8" s="16">
        <v>0.70182481751824799</v>
      </c>
      <c r="AI8" s="16"/>
      <c r="AJ8" s="16">
        <v>0.72247237003683995</v>
      </c>
      <c r="AK8" s="16">
        <v>0.60028298549699299</v>
      </c>
      <c r="AL8" s="16"/>
      <c r="AM8" s="16">
        <v>0.38940809968847401</v>
      </c>
      <c r="AN8" s="16">
        <v>0.558306709265176</v>
      </c>
      <c r="AO8" s="16">
        <v>0.68584070796460195</v>
      </c>
      <c r="AP8" s="16">
        <v>0.77071129707112995</v>
      </c>
      <c r="AQ8" s="16"/>
      <c r="AR8" s="16">
        <v>0.69748427672956004</v>
      </c>
      <c r="AS8" s="16">
        <v>0.63940217391304299</v>
      </c>
      <c r="AT8" s="16"/>
      <c r="AU8" s="16">
        <v>0.69543773119605401</v>
      </c>
      <c r="AV8" s="16">
        <v>0.64992150706436402</v>
      </c>
      <c r="AW8" s="16"/>
      <c r="AX8" s="16">
        <v>0.68786808009422895</v>
      </c>
      <c r="AY8" s="16">
        <v>0.65098394028500295</v>
      </c>
      <c r="AZ8" s="16"/>
      <c r="BA8" s="16">
        <v>0.71270718232044195</v>
      </c>
      <c r="BB8" s="16">
        <v>0.65281173594132003</v>
      </c>
      <c r="BC8" s="16"/>
      <c r="BD8" s="16">
        <v>0.66387434554973801</v>
      </c>
      <c r="BE8" s="16">
        <v>0.65538818076477401</v>
      </c>
      <c r="BF8" s="16"/>
      <c r="BG8" s="16">
        <v>0.77364864864864902</v>
      </c>
      <c r="BH8" s="16">
        <v>0.64997989545637302</v>
      </c>
      <c r="BI8" s="16"/>
      <c r="BJ8" s="16">
        <v>0.65544871794871795</v>
      </c>
      <c r="BK8" s="16">
        <v>0.657124408092983</v>
      </c>
      <c r="BL8" s="16"/>
      <c r="BM8" s="16">
        <v>0.734177215189873</v>
      </c>
      <c r="BN8" s="16">
        <v>0.65066666666666695</v>
      </c>
      <c r="BO8" s="16"/>
      <c r="BP8" s="16">
        <v>0.65231788079470199</v>
      </c>
      <c r="BQ8" s="16">
        <v>0.65752250321474504</v>
      </c>
    </row>
    <row r="9" spans="2:69" ht="45" x14ac:dyDescent="0.25">
      <c r="B9" s="17" t="s">
        <v>238</v>
      </c>
      <c r="C9" s="16">
        <v>0.31347248576850101</v>
      </c>
      <c r="D9" s="16">
        <v>0.29910714285714302</v>
      </c>
      <c r="E9" s="16">
        <v>0.40802213001383097</v>
      </c>
      <c r="F9" s="16">
        <v>0.25232198142414902</v>
      </c>
      <c r="G9" s="16">
        <v>0.38226744186046502</v>
      </c>
      <c r="H9" s="16">
        <v>0.30955993930197301</v>
      </c>
      <c r="I9" s="16">
        <v>0.21689785624211899</v>
      </c>
      <c r="J9" s="16">
        <v>0.34848484848484901</v>
      </c>
      <c r="K9" s="16">
        <v>0.27731092436974802</v>
      </c>
      <c r="L9" s="16">
        <v>0.42477876106194701</v>
      </c>
      <c r="M9" s="16"/>
      <c r="N9" s="16">
        <v>0.37710843373494002</v>
      </c>
      <c r="O9" s="16">
        <v>0.35714285714285698</v>
      </c>
      <c r="P9" s="16">
        <v>0.33551401869158898</v>
      </c>
      <c r="Q9" s="16">
        <v>0.27554744525547398</v>
      </c>
      <c r="R9" s="16"/>
      <c r="S9" s="16">
        <v>0.313688212927757</v>
      </c>
      <c r="T9" s="16">
        <v>0.294258373205742</v>
      </c>
      <c r="U9" s="16">
        <v>0.318965517241379</v>
      </c>
      <c r="V9" s="16">
        <v>0.42448173741362299</v>
      </c>
      <c r="W9" s="16">
        <v>0.34233261339092902</v>
      </c>
      <c r="X9" s="16">
        <v>0.25339805825242701</v>
      </c>
      <c r="Y9" s="16">
        <v>0.22089552238806001</v>
      </c>
      <c r="Z9" s="16"/>
      <c r="AA9" s="16">
        <v>0.27234803337306301</v>
      </c>
      <c r="AB9" s="16">
        <v>0.33268374164810699</v>
      </c>
      <c r="AC9" s="16"/>
      <c r="AD9" s="16">
        <v>0.32411347517730499</v>
      </c>
      <c r="AE9" s="16">
        <v>0.30958549222797899</v>
      </c>
      <c r="AF9" s="16"/>
      <c r="AG9" s="16">
        <v>0.354545454545455</v>
      </c>
      <c r="AH9" s="16">
        <v>0.27554744525547398</v>
      </c>
      <c r="AI9" s="16"/>
      <c r="AJ9" s="16">
        <v>0.258698321735571</v>
      </c>
      <c r="AK9" s="16">
        <v>0.36080650866643099</v>
      </c>
      <c r="AL9" s="16"/>
      <c r="AM9" s="16">
        <v>0.46105919003115298</v>
      </c>
      <c r="AN9" s="16">
        <v>0.40175718849840297</v>
      </c>
      <c r="AO9" s="16">
        <v>0.29404666130329798</v>
      </c>
      <c r="AP9" s="16">
        <v>0.22259414225941401</v>
      </c>
      <c r="AQ9" s="16"/>
      <c r="AR9" s="16">
        <v>0.28742138364779901</v>
      </c>
      <c r="AS9" s="16">
        <v>0.32472826086956502</v>
      </c>
      <c r="AT9" s="16"/>
      <c r="AU9" s="16">
        <v>0.27003699136868098</v>
      </c>
      <c r="AV9" s="16">
        <v>0.32137250504597398</v>
      </c>
      <c r="AW9" s="16"/>
      <c r="AX9" s="16">
        <v>0.292108362779741</v>
      </c>
      <c r="AY9" s="16">
        <v>0.31757520922868099</v>
      </c>
      <c r="AZ9" s="16"/>
      <c r="BA9" s="16">
        <v>0.237569060773481</v>
      </c>
      <c r="BB9" s="16">
        <v>0.31907090464547699</v>
      </c>
      <c r="BC9" s="16"/>
      <c r="BD9" s="16">
        <v>0.307853403141361</v>
      </c>
      <c r="BE9" s="16">
        <v>0.31471610660486699</v>
      </c>
      <c r="BF9" s="16"/>
      <c r="BG9" s="16">
        <v>0.20945945945945901</v>
      </c>
      <c r="BH9" s="16">
        <v>0.31966224366706902</v>
      </c>
      <c r="BI9" s="16"/>
      <c r="BJ9" s="16">
        <v>0.32371794871794901</v>
      </c>
      <c r="BK9" s="16">
        <v>0.31209642703400797</v>
      </c>
      <c r="BL9" s="16"/>
      <c r="BM9" s="16">
        <v>0.24810126582278499</v>
      </c>
      <c r="BN9" s="16">
        <v>0.31876923076923103</v>
      </c>
      <c r="BO9" s="16"/>
      <c r="BP9" s="16">
        <v>0.33112582781457001</v>
      </c>
      <c r="BQ9" s="16">
        <v>0.31118731247321002</v>
      </c>
    </row>
    <row r="10" spans="2:69" ht="45" x14ac:dyDescent="0.25">
      <c r="B10" s="17" t="s">
        <v>239</v>
      </c>
      <c r="C10" s="16">
        <v>9.2979127134724896E-3</v>
      </c>
      <c r="D10" s="16">
        <v>4.4642857142857097E-3</v>
      </c>
      <c r="E10" s="16">
        <v>1.52143845089903E-2</v>
      </c>
      <c r="F10" s="16">
        <v>1.23839009287926E-2</v>
      </c>
      <c r="G10" s="16">
        <v>1.30813953488372E-2</v>
      </c>
      <c r="H10" s="16">
        <v>6.0698027314112302E-3</v>
      </c>
      <c r="I10" s="16">
        <v>1.0088272383354401E-2</v>
      </c>
      <c r="J10" s="16">
        <v>1.01010101010101E-2</v>
      </c>
      <c r="K10" s="16">
        <v>0</v>
      </c>
      <c r="L10" s="16">
        <v>0</v>
      </c>
      <c r="M10" s="16"/>
      <c r="N10" s="16">
        <v>1.08433734939759E-2</v>
      </c>
      <c r="O10" s="16">
        <v>1.7460317460317499E-2</v>
      </c>
      <c r="P10" s="16">
        <v>6.5420560747663599E-3</v>
      </c>
      <c r="Q10" s="16">
        <v>8.0291970802919693E-3</v>
      </c>
      <c r="R10" s="16"/>
      <c r="S10" s="16">
        <v>2.0912547528517102E-2</v>
      </c>
      <c r="T10" s="16">
        <v>7.1770334928229701E-3</v>
      </c>
      <c r="U10" s="16">
        <v>1.29310344827586E-2</v>
      </c>
      <c r="V10" s="16">
        <v>7.8973346495557692E-3</v>
      </c>
      <c r="W10" s="16">
        <v>3.2397408207343399E-3</v>
      </c>
      <c r="X10" s="16">
        <v>8.7378640776698997E-3</v>
      </c>
      <c r="Y10" s="16">
        <v>1.04477611940299E-2</v>
      </c>
      <c r="Z10" s="16"/>
      <c r="AA10" s="16">
        <v>8.9392133492252699E-3</v>
      </c>
      <c r="AB10" s="16">
        <v>9.4654788418708207E-3</v>
      </c>
      <c r="AC10" s="16"/>
      <c r="AD10" s="16">
        <v>1.0638297872340399E-2</v>
      </c>
      <c r="AE10" s="16">
        <v>8.8082901554404104E-3</v>
      </c>
      <c r="AF10" s="16"/>
      <c r="AG10" s="16">
        <v>1.0671936758893301E-2</v>
      </c>
      <c r="AH10" s="16">
        <v>8.0291970802919693E-3</v>
      </c>
      <c r="AI10" s="16"/>
      <c r="AJ10" s="16">
        <v>6.1399918133442496E-3</v>
      </c>
      <c r="AK10" s="16">
        <v>1.20268836222144E-2</v>
      </c>
      <c r="AL10" s="16"/>
      <c r="AM10" s="16">
        <v>2.4922118380062301E-2</v>
      </c>
      <c r="AN10" s="16">
        <v>1.67731629392971E-2</v>
      </c>
      <c r="AO10" s="16">
        <v>6.8382944489139199E-3</v>
      </c>
      <c r="AP10" s="16">
        <v>2.5104602510460298E-3</v>
      </c>
      <c r="AQ10" s="16"/>
      <c r="AR10" s="16">
        <v>4.4025157232704401E-3</v>
      </c>
      <c r="AS10" s="16">
        <v>1.1413043478260901E-2</v>
      </c>
      <c r="AT10" s="16"/>
      <c r="AU10" s="16">
        <v>1.23304562268804E-2</v>
      </c>
      <c r="AV10" s="16">
        <v>8.7463556851312008E-3</v>
      </c>
      <c r="AW10" s="16"/>
      <c r="AX10" s="16">
        <v>8.2449941107184902E-3</v>
      </c>
      <c r="AY10" s="16">
        <v>9.5001130965844793E-3</v>
      </c>
      <c r="AZ10" s="16"/>
      <c r="BA10" s="16">
        <v>2.2099447513812199E-2</v>
      </c>
      <c r="BB10" s="16">
        <v>8.3537082314588396E-3</v>
      </c>
      <c r="BC10" s="16"/>
      <c r="BD10" s="16">
        <v>1.2565445026178E-2</v>
      </c>
      <c r="BE10" s="16">
        <v>8.5747392815758994E-3</v>
      </c>
      <c r="BF10" s="16"/>
      <c r="BG10" s="16">
        <v>6.7567567567567597E-3</v>
      </c>
      <c r="BH10" s="16">
        <v>9.4491355046240396E-3</v>
      </c>
      <c r="BI10" s="16"/>
      <c r="BJ10" s="16">
        <v>1.44230769230769E-2</v>
      </c>
      <c r="BK10" s="16">
        <v>8.6095566078347001E-3</v>
      </c>
      <c r="BL10" s="16"/>
      <c r="BM10" s="16">
        <v>7.5949367088607601E-3</v>
      </c>
      <c r="BN10" s="16">
        <v>9.4358974358974401E-3</v>
      </c>
      <c r="BO10" s="16"/>
      <c r="BP10" s="16">
        <v>1.1589403973509899E-2</v>
      </c>
      <c r="BQ10" s="16">
        <v>9.0012858979854303E-3</v>
      </c>
    </row>
    <row r="11" spans="2:69" x14ac:dyDescent="0.25">
      <c r="B11" s="17" t="s">
        <v>89</v>
      </c>
      <c r="C11" s="18">
        <v>2.0303605313092998E-2</v>
      </c>
      <c r="D11" s="18">
        <v>1.7857142857142901E-2</v>
      </c>
      <c r="E11" s="18">
        <v>1.10650069156293E-2</v>
      </c>
      <c r="F11" s="18">
        <v>3.09597523219814E-3</v>
      </c>
      <c r="G11" s="18">
        <v>1.5988372093023302E-2</v>
      </c>
      <c r="H11" s="18">
        <v>4.5523520485584203E-2</v>
      </c>
      <c r="I11" s="18">
        <v>1.13493064312736E-2</v>
      </c>
      <c r="J11" s="18">
        <v>5.0505050505050501E-3</v>
      </c>
      <c r="K11" s="18">
        <v>8.4033613445378096E-3</v>
      </c>
      <c r="L11" s="18">
        <v>2.6548672566371698E-2</v>
      </c>
      <c r="M11" s="18"/>
      <c r="N11" s="18">
        <v>4.6987951807228902E-2</v>
      </c>
      <c r="O11" s="18">
        <v>1.9047619047619001E-2</v>
      </c>
      <c r="P11" s="18">
        <v>1.4953271028037399E-2</v>
      </c>
      <c r="Q11" s="18">
        <v>1.4598540145985399E-2</v>
      </c>
      <c r="R11" s="18"/>
      <c r="S11" s="18">
        <v>2.4714828897338399E-2</v>
      </c>
      <c r="T11" s="18">
        <v>1.19617224880383E-2</v>
      </c>
      <c r="U11" s="18">
        <v>1.29310344827586E-2</v>
      </c>
      <c r="V11" s="18">
        <v>3.0602171767028601E-2</v>
      </c>
      <c r="W11" s="18">
        <v>5.3995680345572403E-3</v>
      </c>
      <c r="X11" s="18">
        <v>8.7378640776698997E-3</v>
      </c>
      <c r="Y11" s="18">
        <v>1.04477611940299E-2</v>
      </c>
      <c r="Z11" s="18"/>
      <c r="AA11" s="18">
        <v>7.1513706793802099E-3</v>
      </c>
      <c r="AB11" s="18">
        <v>2.6447661469933201E-2</v>
      </c>
      <c r="AC11" s="18"/>
      <c r="AD11" s="18">
        <v>2.8368794326241099E-2</v>
      </c>
      <c r="AE11" s="18">
        <v>1.7357512953367901E-2</v>
      </c>
      <c r="AF11" s="18"/>
      <c r="AG11" s="18">
        <v>2.6482213438735198E-2</v>
      </c>
      <c r="AH11" s="18">
        <v>1.4598540145985399E-2</v>
      </c>
      <c r="AI11" s="18"/>
      <c r="AJ11" s="18">
        <v>1.2689316414244801E-2</v>
      </c>
      <c r="AK11" s="18">
        <v>2.68836222143615E-2</v>
      </c>
      <c r="AL11" s="18"/>
      <c r="AM11" s="18">
        <v>0.124610591900312</v>
      </c>
      <c r="AN11" s="18">
        <v>2.31629392971246E-2</v>
      </c>
      <c r="AO11" s="18">
        <v>1.3274336283185801E-2</v>
      </c>
      <c r="AP11" s="18">
        <v>4.1841004184100397E-3</v>
      </c>
      <c r="AQ11" s="18"/>
      <c r="AR11" s="18">
        <v>1.06918238993711E-2</v>
      </c>
      <c r="AS11" s="18">
        <v>2.4456521739130401E-2</v>
      </c>
      <c r="AT11" s="18"/>
      <c r="AU11" s="18">
        <v>2.2194821208384698E-2</v>
      </c>
      <c r="AV11" s="18">
        <v>1.99596322045302E-2</v>
      </c>
      <c r="AW11" s="18"/>
      <c r="AX11" s="18">
        <v>1.1778563015312099E-2</v>
      </c>
      <c r="AY11" s="18">
        <v>2.1940737389730802E-2</v>
      </c>
      <c r="AZ11" s="18"/>
      <c r="BA11" s="18">
        <v>2.7624309392265199E-2</v>
      </c>
      <c r="BB11" s="18">
        <v>1.9763651181744099E-2</v>
      </c>
      <c r="BC11" s="18"/>
      <c r="BD11" s="18">
        <v>1.5706806282722498E-2</v>
      </c>
      <c r="BE11" s="18">
        <v>2.1320973348783301E-2</v>
      </c>
      <c r="BF11" s="18"/>
      <c r="BG11" s="18">
        <v>1.0135135135135099E-2</v>
      </c>
      <c r="BH11" s="18">
        <v>2.0908725371934101E-2</v>
      </c>
      <c r="BI11" s="18"/>
      <c r="BJ11" s="18">
        <v>6.41025641025641E-3</v>
      </c>
      <c r="BK11" s="18">
        <v>2.21696082651743E-2</v>
      </c>
      <c r="BL11" s="18"/>
      <c r="BM11" s="18">
        <v>1.0126582278481001E-2</v>
      </c>
      <c r="BN11" s="18">
        <v>2.11282051282051E-2</v>
      </c>
      <c r="BO11" s="18"/>
      <c r="BP11" s="18">
        <v>4.9668874172185398E-3</v>
      </c>
      <c r="BQ11" s="18">
        <v>2.2288898414059202E-2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249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241</v>
      </c>
      <c r="C8" s="16">
        <v>0.50360531309297896</v>
      </c>
      <c r="D8" s="16">
        <v>0.50297619047619002</v>
      </c>
      <c r="E8" s="16">
        <v>0.45781466113416303</v>
      </c>
      <c r="F8" s="16">
        <v>0.52786377708978305</v>
      </c>
      <c r="G8" s="16">
        <v>0.42877906976744201</v>
      </c>
      <c r="H8" s="16">
        <v>0.506069802731411</v>
      </c>
      <c r="I8" s="16">
        <v>0.60655737704918</v>
      </c>
      <c r="J8" s="16">
        <v>0.42424242424242398</v>
      </c>
      <c r="K8" s="16">
        <v>0.436974789915966</v>
      </c>
      <c r="L8" s="16">
        <v>0.57522123893805299</v>
      </c>
      <c r="M8" s="16"/>
      <c r="N8" s="16">
        <v>0.46626506024096398</v>
      </c>
      <c r="O8" s="16">
        <v>0.49206349206349198</v>
      </c>
      <c r="P8" s="16">
        <v>0.50841121495327102</v>
      </c>
      <c r="Q8" s="16">
        <v>0.51569343065693396</v>
      </c>
      <c r="R8" s="16"/>
      <c r="S8" s="16">
        <v>0.49239543726235702</v>
      </c>
      <c r="T8" s="16">
        <v>0.51674641148325395</v>
      </c>
      <c r="U8" s="16">
        <v>0.48922413793103398</v>
      </c>
      <c r="V8" s="16">
        <v>0.47384007897334701</v>
      </c>
      <c r="W8" s="16">
        <v>0.51619870410367197</v>
      </c>
      <c r="X8" s="16">
        <v>0.52330097087378602</v>
      </c>
      <c r="Y8" s="16">
        <v>0.50746268656716398</v>
      </c>
      <c r="Z8" s="16"/>
      <c r="AA8" s="16">
        <v>0.54886769964243098</v>
      </c>
      <c r="AB8" s="16">
        <v>0.482461024498886</v>
      </c>
      <c r="AC8" s="16"/>
      <c r="AD8" s="16">
        <v>0.48723404255319103</v>
      </c>
      <c r="AE8" s="16">
        <v>0.509585492227979</v>
      </c>
      <c r="AF8" s="16"/>
      <c r="AG8" s="16">
        <v>0.49051383399209503</v>
      </c>
      <c r="AH8" s="16">
        <v>0.51569343065693396</v>
      </c>
      <c r="AI8" s="16"/>
      <c r="AJ8" s="16">
        <v>0.53663528448628695</v>
      </c>
      <c r="AK8" s="16">
        <v>0.47506190307746698</v>
      </c>
      <c r="AL8" s="16"/>
      <c r="AM8" s="16">
        <v>0.38317757009345799</v>
      </c>
      <c r="AN8" s="16">
        <v>0.42971246006389802</v>
      </c>
      <c r="AO8" s="16">
        <v>0.52815768302494004</v>
      </c>
      <c r="AP8" s="16">
        <v>0.56485355648535596</v>
      </c>
      <c r="AQ8" s="16"/>
      <c r="AR8" s="16">
        <v>0.54654088050314498</v>
      </c>
      <c r="AS8" s="16">
        <v>0.48505434782608697</v>
      </c>
      <c r="AT8" s="16"/>
      <c r="AU8" s="16">
        <v>0.51418002466091295</v>
      </c>
      <c r="AV8" s="16">
        <v>0.50168199147791004</v>
      </c>
      <c r="AW8" s="16"/>
      <c r="AX8" s="16">
        <v>0.52650176678445204</v>
      </c>
      <c r="AY8" s="16">
        <v>0.49920832390861802</v>
      </c>
      <c r="AZ8" s="16"/>
      <c r="BA8" s="16">
        <v>0.48066298342541403</v>
      </c>
      <c r="BB8" s="16">
        <v>0.50529747351263199</v>
      </c>
      <c r="BC8" s="16"/>
      <c r="BD8" s="16">
        <v>0.48272251308900499</v>
      </c>
      <c r="BE8" s="16">
        <v>0.50822711471610704</v>
      </c>
      <c r="BF8" s="16"/>
      <c r="BG8" s="16">
        <v>0.54054054054054101</v>
      </c>
      <c r="BH8" s="16">
        <v>0.50140731805387995</v>
      </c>
      <c r="BI8" s="16"/>
      <c r="BJ8" s="16">
        <v>0.53525641025641002</v>
      </c>
      <c r="BK8" s="16">
        <v>0.499354283254412</v>
      </c>
      <c r="BL8" s="16"/>
      <c r="BM8" s="16">
        <v>0.54177215189873396</v>
      </c>
      <c r="BN8" s="16">
        <v>0.50051282051282098</v>
      </c>
      <c r="BO8" s="16"/>
      <c r="BP8" s="16">
        <v>0.56291390728476798</v>
      </c>
      <c r="BQ8" s="16">
        <v>0.49592798971281599</v>
      </c>
    </row>
    <row r="9" spans="2:69" ht="30" x14ac:dyDescent="0.25">
      <c r="B9" s="17" t="s">
        <v>242</v>
      </c>
      <c r="C9" s="16">
        <v>0.477798861480076</v>
      </c>
      <c r="D9" s="16">
        <v>0.52083333333333304</v>
      </c>
      <c r="E9" s="16">
        <v>0.536652835408022</v>
      </c>
      <c r="F9" s="16">
        <v>0.41331269349845201</v>
      </c>
      <c r="G9" s="16">
        <v>0.42005813953488402</v>
      </c>
      <c r="H9" s="16">
        <v>0.472685887708649</v>
      </c>
      <c r="I9" s="16">
        <v>0.52963430012610302</v>
      </c>
      <c r="J9" s="16">
        <v>0.36363636363636398</v>
      </c>
      <c r="K9" s="16">
        <v>0.39495798319327702</v>
      </c>
      <c r="L9" s="16">
        <v>0.54867256637168105</v>
      </c>
      <c r="M9" s="16"/>
      <c r="N9" s="16">
        <v>0.31686746987951803</v>
      </c>
      <c r="O9" s="16">
        <v>0.42698412698412702</v>
      </c>
      <c r="P9" s="16">
        <v>0.49532710280373798</v>
      </c>
      <c r="Q9" s="16">
        <v>0.53138686131386903</v>
      </c>
      <c r="R9" s="16"/>
      <c r="S9" s="16">
        <v>0.42585551330798499</v>
      </c>
      <c r="T9" s="16">
        <v>0.45454545454545497</v>
      </c>
      <c r="U9" s="16">
        <v>0.47629310344827602</v>
      </c>
      <c r="V9" s="16">
        <v>0.39190523198420502</v>
      </c>
      <c r="W9" s="16">
        <v>0.52483801295896304</v>
      </c>
      <c r="X9" s="16">
        <v>0.52038834951456303</v>
      </c>
      <c r="Y9" s="16">
        <v>0.53432835820895497</v>
      </c>
      <c r="Z9" s="16"/>
      <c r="AA9" s="16">
        <v>0.50357568533968999</v>
      </c>
      <c r="AB9" s="16">
        <v>0.46575723830735</v>
      </c>
      <c r="AC9" s="16"/>
      <c r="AD9" s="16">
        <v>0.44964539007092202</v>
      </c>
      <c r="AE9" s="16">
        <v>0.48808290155440398</v>
      </c>
      <c r="AF9" s="16"/>
      <c r="AG9" s="16">
        <v>0.419762845849802</v>
      </c>
      <c r="AH9" s="16">
        <v>0.53138686131386903</v>
      </c>
      <c r="AI9" s="16"/>
      <c r="AJ9" s="16">
        <v>0.51412198117069197</v>
      </c>
      <c r="AK9" s="16">
        <v>0.446409621506898</v>
      </c>
      <c r="AL9" s="16"/>
      <c r="AM9" s="16">
        <v>0.23676012461059201</v>
      </c>
      <c r="AN9" s="16">
        <v>0.37859424920127799</v>
      </c>
      <c r="AO9" s="16">
        <v>0.52212389380530999</v>
      </c>
      <c r="AP9" s="16">
        <v>0.55481171548117203</v>
      </c>
      <c r="AQ9" s="16"/>
      <c r="AR9" s="16">
        <v>0.48490566037735799</v>
      </c>
      <c r="AS9" s="16">
        <v>0.47472826086956499</v>
      </c>
      <c r="AT9" s="16"/>
      <c r="AU9" s="16">
        <v>0.487053020961776</v>
      </c>
      <c r="AV9" s="16">
        <v>0.47611572101367999</v>
      </c>
      <c r="AW9" s="16"/>
      <c r="AX9" s="16">
        <v>0.49469964664311</v>
      </c>
      <c r="AY9" s="16">
        <v>0.47455326849129198</v>
      </c>
      <c r="AZ9" s="16"/>
      <c r="BA9" s="16">
        <v>0.549723756906077</v>
      </c>
      <c r="BB9" s="16">
        <v>0.47249388753056198</v>
      </c>
      <c r="BC9" s="16"/>
      <c r="BD9" s="16">
        <v>0.528795811518325</v>
      </c>
      <c r="BE9" s="16">
        <v>0.46651216685979102</v>
      </c>
      <c r="BF9" s="16"/>
      <c r="BG9" s="16">
        <v>0.52364864864864902</v>
      </c>
      <c r="BH9" s="16">
        <v>0.47507036590269403</v>
      </c>
      <c r="BI9" s="16"/>
      <c r="BJ9" s="16">
        <v>0.44070512820512803</v>
      </c>
      <c r="BK9" s="16">
        <v>0.48278088678433101</v>
      </c>
      <c r="BL9" s="16"/>
      <c r="BM9" s="16">
        <v>0.43797468354430402</v>
      </c>
      <c r="BN9" s="16">
        <v>0.48102564102564099</v>
      </c>
      <c r="BO9" s="16"/>
      <c r="BP9" s="16">
        <v>0.46688741721854299</v>
      </c>
      <c r="BQ9" s="16">
        <v>0.47921131590227201</v>
      </c>
    </row>
    <row r="10" spans="2:69" ht="60" x14ac:dyDescent="0.25">
      <c r="B10" s="17" t="s">
        <v>243</v>
      </c>
      <c r="C10" s="16">
        <v>0.459392789373814</v>
      </c>
      <c r="D10" s="16">
        <v>0.47470238095238099</v>
      </c>
      <c r="E10" s="16">
        <v>0.48409405255878302</v>
      </c>
      <c r="F10" s="16">
        <v>0.40557275541795701</v>
      </c>
      <c r="G10" s="16">
        <v>0.47238372093023301</v>
      </c>
      <c r="H10" s="16">
        <v>0.463581183611533</v>
      </c>
      <c r="I10" s="16">
        <v>0.46027742749054201</v>
      </c>
      <c r="J10" s="16">
        <v>0.41414141414141398</v>
      </c>
      <c r="K10" s="16">
        <v>0.47899159663865498</v>
      </c>
      <c r="L10" s="16">
        <v>0.44247787610619499</v>
      </c>
      <c r="M10" s="16"/>
      <c r="N10" s="16">
        <v>0.36987951807228903</v>
      </c>
      <c r="O10" s="16">
        <v>0.419047619047619</v>
      </c>
      <c r="P10" s="16">
        <v>0.44299065420560702</v>
      </c>
      <c r="Q10" s="16">
        <v>0.50218978102189804</v>
      </c>
      <c r="R10" s="16"/>
      <c r="S10" s="16">
        <v>0.42965779467680598</v>
      </c>
      <c r="T10" s="16">
        <v>0.44019138755980902</v>
      </c>
      <c r="U10" s="16">
        <v>0.43534482758620702</v>
      </c>
      <c r="V10" s="16">
        <v>0.42349457058242801</v>
      </c>
      <c r="W10" s="16">
        <v>0.46976241900647903</v>
      </c>
      <c r="X10" s="16">
        <v>0.49126213592232998</v>
      </c>
      <c r="Y10" s="16">
        <v>0.49701492537313402</v>
      </c>
      <c r="Z10" s="16"/>
      <c r="AA10" s="16">
        <v>0.467818831942789</v>
      </c>
      <c r="AB10" s="16">
        <v>0.45545657015590202</v>
      </c>
      <c r="AC10" s="16"/>
      <c r="AD10" s="16">
        <v>0.426241134751773</v>
      </c>
      <c r="AE10" s="16">
        <v>0.47150259067357497</v>
      </c>
      <c r="AF10" s="16"/>
      <c r="AG10" s="16">
        <v>0.41304347826087001</v>
      </c>
      <c r="AH10" s="16">
        <v>0.50218978102189804</v>
      </c>
      <c r="AI10" s="16"/>
      <c r="AJ10" s="16">
        <v>0.48874334834220201</v>
      </c>
      <c r="AK10" s="16">
        <v>0.43402900601344202</v>
      </c>
      <c r="AL10" s="16"/>
      <c r="AM10" s="16">
        <v>0.32087227414330199</v>
      </c>
      <c r="AN10" s="16">
        <v>0.39696485623003203</v>
      </c>
      <c r="AO10" s="16">
        <v>0.47385358004827</v>
      </c>
      <c r="AP10" s="16">
        <v>0.53054393305439296</v>
      </c>
      <c r="AQ10" s="16"/>
      <c r="AR10" s="16">
        <v>0.466037735849057</v>
      </c>
      <c r="AS10" s="16">
        <v>0.45652173913043498</v>
      </c>
      <c r="AT10" s="16"/>
      <c r="AU10" s="16">
        <v>0.50061652281134394</v>
      </c>
      <c r="AV10" s="16">
        <v>0.45189504373177802</v>
      </c>
      <c r="AW10" s="16"/>
      <c r="AX10" s="16">
        <v>0.46289752650176702</v>
      </c>
      <c r="AY10" s="16">
        <v>0.45871974666365101</v>
      </c>
      <c r="AZ10" s="16"/>
      <c r="BA10" s="16">
        <v>0.475138121546961</v>
      </c>
      <c r="BB10" s="16">
        <v>0.458231458842706</v>
      </c>
      <c r="BC10" s="16"/>
      <c r="BD10" s="16">
        <v>0.51099476439790603</v>
      </c>
      <c r="BE10" s="16">
        <v>0.44797219003476202</v>
      </c>
      <c r="BF10" s="16"/>
      <c r="BG10" s="16">
        <v>0.54729729729729704</v>
      </c>
      <c r="BH10" s="16">
        <v>0.45416164053076002</v>
      </c>
      <c r="BI10" s="16"/>
      <c r="BJ10" s="16">
        <v>0.46474358974358998</v>
      </c>
      <c r="BK10" s="16">
        <v>0.45867412828239301</v>
      </c>
      <c r="BL10" s="16"/>
      <c r="BM10" s="16">
        <v>0.43544303797468398</v>
      </c>
      <c r="BN10" s="16">
        <v>0.46133333333333298</v>
      </c>
      <c r="BO10" s="16"/>
      <c r="BP10" s="16">
        <v>0.41390728476821198</v>
      </c>
      <c r="BQ10" s="16">
        <v>0.46528075439348499</v>
      </c>
    </row>
    <row r="11" spans="2:69" ht="30" x14ac:dyDescent="0.25">
      <c r="B11" s="17" t="s">
        <v>244</v>
      </c>
      <c r="C11" s="16">
        <v>0.449525616698292</v>
      </c>
      <c r="D11" s="16">
        <v>0.43154761904761901</v>
      </c>
      <c r="E11" s="16">
        <v>0.48409405255878302</v>
      </c>
      <c r="F11" s="16">
        <v>0.386996904024768</v>
      </c>
      <c r="G11" s="16">
        <v>0.39534883720930197</v>
      </c>
      <c r="H11" s="16">
        <v>0.463581183611533</v>
      </c>
      <c r="I11" s="16">
        <v>0.50819672131147497</v>
      </c>
      <c r="J11" s="16">
        <v>0.43434343434343398</v>
      </c>
      <c r="K11" s="16">
        <v>0.45378151260504201</v>
      </c>
      <c r="L11" s="16">
        <v>0.46902654867256599</v>
      </c>
      <c r="M11" s="16"/>
      <c r="N11" s="16">
        <v>0.396385542168675</v>
      </c>
      <c r="O11" s="16">
        <v>0.43492063492063499</v>
      </c>
      <c r="P11" s="16">
        <v>0.44672897196261702</v>
      </c>
      <c r="Q11" s="16">
        <v>0.47007299270073</v>
      </c>
      <c r="R11" s="16"/>
      <c r="S11" s="16">
        <v>0.422053231939163</v>
      </c>
      <c r="T11" s="16">
        <v>0.45215311004784697</v>
      </c>
      <c r="U11" s="16">
        <v>0.43965517241379298</v>
      </c>
      <c r="V11" s="16">
        <v>0.40375123395853901</v>
      </c>
      <c r="W11" s="16">
        <v>0.45896328293736499</v>
      </c>
      <c r="X11" s="16">
        <v>0.49417475728155302</v>
      </c>
      <c r="Y11" s="16">
        <v>0.48059701492537299</v>
      </c>
      <c r="Z11" s="16"/>
      <c r="AA11" s="16">
        <v>0.47556615017878401</v>
      </c>
      <c r="AB11" s="16">
        <v>0.43736080178173697</v>
      </c>
      <c r="AC11" s="16"/>
      <c r="AD11" s="16">
        <v>0.44326241134751798</v>
      </c>
      <c r="AE11" s="16">
        <v>0.45181347150259099</v>
      </c>
      <c r="AF11" s="16"/>
      <c r="AG11" s="16">
        <v>0.42727272727272703</v>
      </c>
      <c r="AH11" s="16">
        <v>0.47007299270073</v>
      </c>
      <c r="AI11" s="16"/>
      <c r="AJ11" s="16">
        <v>0.49079001227998398</v>
      </c>
      <c r="AK11" s="16">
        <v>0.413866289352671</v>
      </c>
      <c r="AL11" s="16"/>
      <c r="AM11" s="16">
        <v>0.34890965732087198</v>
      </c>
      <c r="AN11" s="16">
        <v>0.39297124600639</v>
      </c>
      <c r="AO11" s="16">
        <v>0.44931617055510897</v>
      </c>
      <c r="AP11" s="16">
        <v>0.53723849372384902</v>
      </c>
      <c r="AQ11" s="16"/>
      <c r="AR11" s="16">
        <v>0.44465408805031398</v>
      </c>
      <c r="AS11" s="16">
        <v>0.451630434782609</v>
      </c>
      <c r="AT11" s="16"/>
      <c r="AU11" s="16">
        <v>0.494451294697904</v>
      </c>
      <c r="AV11" s="16">
        <v>0.44135456380354299</v>
      </c>
      <c r="AW11" s="16"/>
      <c r="AX11" s="16">
        <v>0.48056537102473501</v>
      </c>
      <c r="AY11" s="16">
        <v>0.44356480434290901</v>
      </c>
      <c r="AZ11" s="16"/>
      <c r="BA11" s="16">
        <v>0.48066298342541403</v>
      </c>
      <c r="BB11" s="16">
        <v>0.44722901385493102</v>
      </c>
      <c r="BC11" s="16"/>
      <c r="BD11" s="16">
        <v>0.480628272251309</v>
      </c>
      <c r="BE11" s="16">
        <v>0.44264194669756701</v>
      </c>
      <c r="BF11" s="16"/>
      <c r="BG11" s="16">
        <v>0.52027027027026995</v>
      </c>
      <c r="BH11" s="16">
        <v>0.445315641334942</v>
      </c>
      <c r="BI11" s="16"/>
      <c r="BJ11" s="16">
        <v>0.49198717948717902</v>
      </c>
      <c r="BK11" s="16">
        <v>0.44382264313387898</v>
      </c>
      <c r="BL11" s="16"/>
      <c r="BM11" s="16">
        <v>0.52911392405063296</v>
      </c>
      <c r="BN11" s="16">
        <v>0.44307692307692298</v>
      </c>
      <c r="BO11" s="16"/>
      <c r="BP11" s="16">
        <v>0.46523178807947002</v>
      </c>
      <c r="BQ11" s="16">
        <v>0.44749249892841803</v>
      </c>
    </row>
    <row r="12" spans="2:69" ht="30" x14ac:dyDescent="0.25">
      <c r="B12" s="17" t="s">
        <v>245</v>
      </c>
      <c r="C12" s="16">
        <v>0.42599620493358598</v>
      </c>
      <c r="D12" s="16">
        <v>0.38095238095238099</v>
      </c>
      <c r="E12" s="16">
        <v>0.37621023513139701</v>
      </c>
      <c r="F12" s="16">
        <v>0.34055727554179599</v>
      </c>
      <c r="G12" s="16">
        <v>0.35465116279069803</v>
      </c>
      <c r="H12" s="16">
        <v>0.53338391502276195</v>
      </c>
      <c r="I12" s="16">
        <v>0.48423707440100899</v>
      </c>
      <c r="J12" s="16">
        <v>0.35858585858585901</v>
      </c>
      <c r="K12" s="16">
        <v>0.310924369747899</v>
      </c>
      <c r="L12" s="16">
        <v>0.51327433628318597</v>
      </c>
      <c r="M12" s="16"/>
      <c r="N12" s="16">
        <v>0.48674698795180699</v>
      </c>
      <c r="O12" s="16">
        <v>0.39682539682539703</v>
      </c>
      <c r="P12" s="16">
        <v>0.41869158878504698</v>
      </c>
      <c r="Q12" s="16">
        <v>0.41715328467153301</v>
      </c>
      <c r="R12" s="16"/>
      <c r="S12" s="16">
        <v>0.5</v>
      </c>
      <c r="T12" s="16">
        <v>0.40909090909090901</v>
      </c>
      <c r="U12" s="16">
        <v>0.41379310344827602</v>
      </c>
      <c r="V12" s="16">
        <v>0.38993089832181599</v>
      </c>
      <c r="W12" s="16">
        <v>0.42440604751619898</v>
      </c>
      <c r="X12" s="16">
        <v>0.44174757281553401</v>
      </c>
      <c r="Y12" s="16">
        <v>0.45671641791044798</v>
      </c>
      <c r="Z12" s="16"/>
      <c r="AA12" s="16">
        <v>0.42729439809296799</v>
      </c>
      <c r="AB12" s="16">
        <v>0.42538975501113602</v>
      </c>
      <c r="AC12" s="16"/>
      <c r="AD12" s="16">
        <v>0.450354609929078</v>
      </c>
      <c r="AE12" s="16">
        <v>0.41709844559585502</v>
      </c>
      <c r="AF12" s="16"/>
      <c r="AG12" s="16">
        <v>0.43557312252964397</v>
      </c>
      <c r="AH12" s="16">
        <v>0.41715328467153301</v>
      </c>
      <c r="AI12" s="16"/>
      <c r="AJ12" s="16">
        <v>0.46254604993859999</v>
      </c>
      <c r="AK12" s="16">
        <v>0.39441103643438302</v>
      </c>
      <c r="AL12" s="16"/>
      <c r="AM12" s="16">
        <v>0.355140186915888</v>
      </c>
      <c r="AN12" s="16">
        <v>0.35223642172524</v>
      </c>
      <c r="AO12" s="16">
        <v>0.45012067578439302</v>
      </c>
      <c r="AP12" s="16">
        <v>0.47280334728033502</v>
      </c>
      <c r="AQ12" s="16"/>
      <c r="AR12" s="16">
        <v>0.40691823899371099</v>
      </c>
      <c r="AS12" s="16">
        <v>0.43423913043478302</v>
      </c>
      <c r="AT12" s="16"/>
      <c r="AU12" s="16">
        <v>0.59186189889025898</v>
      </c>
      <c r="AV12" s="16">
        <v>0.39582866113478399</v>
      </c>
      <c r="AW12" s="16"/>
      <c r="AX12" s="16">
        <v>0.46878680800942302</v>
      </c>
      <c r="AY12" s="16">
        <v>0.417778783080751</v>
      </c>
      <c r="AZ12" s="16"/>
      <c r="BA12" s="16">
        <v>0.37292817679557999</v>
      </c>
      <c r="BB12" s="16">
        <v>0.42991035044824799</v>
      </c>
      <c r="BC12" s="16"/>
      <c r="BD12" s="16">
        <v>0.49319371727748701</v>
      </c>
      <c r="BE12" s="16">
        <v>0.41112398609501699</v>
      </c>
      <c r="BF12" s="16"/>
      <c r="BG12" s="16">
        <v>0.46621621621621601</v>
      </c>
      <c r="BH12" s="16">
        <v>0.42360273421793299</v>
      </c>
      <c r="BI12" s="16"/>
      <c r="BJ12" s="16">
        <v>0.43910256410256399</v>
      </c>
      <c r="BK12" s="16">
        <v>0.42423590185105498</v>
      </c>
      <c r="BL12" s="16"/>
      <c r="BM12" s="16">
        <v>0.50126582278481002</v>
      </c>
      <c r="BN12" s="16">
        <v>0.419897435897436</v>
      </c>
      <c r="BO12" s="16"/>
      <c r="BP12" s="16">
        <v>0.42880794701986802</v>
      </c>
      <c r="BQ12" s="16">
        <v>0.425632233176168</v>
      </c>
    </row>
    <row r="13" spans="2:69" ht="45" x14ac:dyDescent="0.25">
      <c r="B13" s="17" t="s">
        <v>246</v>
      </c>
      <c r="C13" s="16">
        <v>0.38804554079696402</v>
      </c>
      <c r="D13" s="16">
        <v>0.38839285714285698</v>
      </c>
      <c r="E13" s="16">
        <v>0.377593360995851</v>
      </c>
      <c r="F13" s="16">
        <v>0.36222910216718301</v>
      </c>
      <c r="G13" s="16">
        <v>0.35755813953488402</v>
      </c>
      <c r="H13" s="16">
        <v>0.40212443095599398</v>
      </c>
      <c r="I13" s="16">
        <v>0.41992433795712503</v>
      </c>
      <c r="J13" s="16">
        <v>0.36868686868686901</v>
      </c>
      <c r="K13" s="16">
        <v>0.36134453781512599</v>
      </c>
      <c r="L13" s="16">
        <v>0.46017699115044203</v>
      </c>
      <c r="M13" s="16"/>
      <c r="N13" s="16">
        <v>0.27831325301204801</v>
      </c>
      <c r="O13" s="16">
        <v>0.34920634920634902</v>
      </c>
      <c r="P13" s="16">
        <v>0.41588785046728999</v>
      </c>
      <c r="Q13" s="16">
        <v>0.41934306569343099</v>
      </c>
      <c r="R13" s="16"/>
      <c r="S13" s="16">
        <v>0.33460076045627402</v>
      </c>
      <c r="T13" s="16">
        <v>0.392344497607655</v>
      </c>
      <c r="U13" s="16">
        <v>0.431034482758621</v>
      </c>
      <c r="V13" s="16">
        <v>0.33168805528134299</v>
      </c>
      <c r="W13" s="16">
        <v>0.37580993520518402</v>
      </c>
      <c r="X13" s="16">
        <v>0.41262135922330101</v>
      </c>
      <c r="Y13" s="16">
        <v>0.43582089552238801</v>
      </c>
      <c r="Z13" s="16"/>
      <c r="AA13" s="16">
        <v>0.43861740166865298</v>
      </c>
      <c r="AB13" s="16">
        <v>0.36442093541202703</v>
      </c>
      <c r="AC13" s="16"/>
      <c r="AD13" s="16">
        <v>0.367375886524823</v>
      </c>
      <c r="AE13" s="16">
        <v>0.39559585492228</v>
      </c>
      <c r="AF13" s="16"/>
      <c r="AG13" s="16">
        <v>0.35415019762845901</v>
      </c>
      <c r="AH13" s="16">
        <v>0.41934306569343099</v>
      </c>
      <c r="AI13" s="16"/>
      <c r="AJ13" s="16">
        <v>0.434302087597217</v>
      </c>
      <c r="AK13" s="16">
        <v>0.34807216130173302</v>
      </c>
      <c r="AL13" s="16"/>
      <c r="AM13" s="16">
        <v>0.22118380062305301</v>
      </c>
      <c r="AN13" s="16">
        <v>0.31230031948881798</v>
      </c>
      <c r="AO13" s="16">
        <v>0.398632341110217</v>
      </c>
      <c r="AP13" s="16">
        <v>0.49121338912133899</v>
      </c>
      <c r="AQ13" s="16"/>
      <c r="AR13" s="16">
        <v>0.44905660377358497</v>
      </c>
      <c r="AS13" s="16">
        <v>0.36168478260869602</v>
      </c>
      <c r="AT13" s="16"/>
      <c r="AU13" s="16">
        <v>0.41430332922318103</v>
      </c>
      <c r="AV13" s="16">
        <v>0.38326979143305701</v>
      </c>
      <c r="AW13" s="16"/>
      <c r="AX13" s="16">
        <v>0.39811542991755</v>
      </c>
      <c r="AY13" s="16">
        <v>0.386111739425469</v>
      </c>
      <c r="AZ13" s="16"/>
      <c r="BA13" s="16">
        <v>0.43093922651933703</v>
      </c>
      <c r="BB13" s="16">
        <v>0.38488182559087197</v>
      </c>
      <c r="BC13" s="16"/>
      <c r="BD13" s="16">
        <v>0.40418848167539301</v>
      </c>
      <c r="BE13" s="16">
        <v>0.38447276940903802</v>
      </c>
      <c r="BF13" s="16"/>
      <c r="BG13" s="16">
        <v>0.48986486486486502</v>
      </c>
      <c r="BH13" s="16">
        <v>0.38198632891033402</v>
      </c>
      <c r="BI13" s="16"/>
      <c r="BJ13" s="16">
        <v>0.443910256410256</v>
      </c>
      <c r="BK13" s="16">
        <v>0.38054240206629403</v>
      </c>
      <c r="BL13" s="16"/>
      <c r="BM13" s="16">
        <v>0.46329113924050602</v>
      </c>
      <c r="BN13" s="16">
        <v>0.38194871794871799</v>
      </c>
      <c r="BO13" s="16"/>
      <c r="BP13" s="16">
        <v>0.44039735099337701</v>
      </c>
      <c r="BQ13" s="16">
        <v>0.38126875267895399</v>
      </c>
    </row>
    <row r="14" spans="2:69" ht="45" x14ac:dyDescent="0.25">
      <c r="B14" s="17" t="s">
        <v>247</v>
      </c>
      <c r="C14" s="16">
        <v>0.384629981024668</v>
      </c>
      <c r="D14" s="16">
        <v>0.43452380952380998</v>
      </c>
      <c r="E14" s="16">
        <v>0.413554633471646</v>
      </c>
      <c r="F14" s="16">
        <v>0.40712074303405599</v>
      </c>
      <c r="G14" s="16">
        <v>0.32703488372092998</v>
      </c>
      <c r="H14" s="16">
        <v>0.339150227617602</v>
      </c>
      <c r="I14" s="16">
        <v>0.42875157629256</v>
      </c>
      <c r="J14" s="16">
        <v>0.34343434343434298</v>
      </c>
      <c r="K14" s="16">
        <v>0.38655462184874001</v>
      </c>
      <c r="L14" s="16">
        <v>0.41592920353982299</v>
      </c>
      <c r="M14" s="16"/>
      <c r="N14" s="16">
        <v>0.26385542168674703</v>
      </c>
      <c r="O14" s="16">
        <v>0.28253968253968298</v>
      </c>
      <c r="P14" s="16">
        <v>0.34859813084112201</v>
      </c>
      <c r="Q14" s="16">
        <v>0.45875912408759101</v>
      </c>
      <c r="R14" s="16"/>
      <c r="S14" s="16">
        <v>0.315589353612167</v>
      </c>
      <c r="T14" s="16">
        <v>0.34449760765550203</v>
      </c>
      <c r="U14" s="16">
        <v>0.37715517241379298</v>
      </c>
      <c r="V14" s="16">
        <v>0.31293188548864798</v>
      </c>
      <c r="W14" s="16">
        <v>0.41468682505399601</v>
      </c>
      <c r="X14" s="16">
        <v>0.430097087378641</v>
      </c>
      <c r="Y14" s="16">
        <v>0.48955223880596999</v>
      </c>
      <c r="Z14" s="16"/>
      <c r="AA14" s="16">
        <v>0.47199046483909401</v>
      </c>
      <c r="AB14" s="16">
        <v>0.34381959910913101</v>
      </c>
      <c r="AC14" s="16"/>
      <c r="AD14" s="16">
        <v>0.36028368794326199</v>
      </c>
      <c r="AE14" s="16">
        <v>0.393523316062176</v>
      </c>
      <c r="AF14" s="16"/>
      <c r="AG14" s="16">
        <v>0.30434782608695699</v>
      </c>
      <c r="AH14" s="16">
        <v>0.45875912408759101</v>
      </c>
      <c r="AI14" s="16"/>
      <c r="AJ14" s="16">
        <v>0.448628735161686</v>
      </c>
      <c r="AK14" s="16">
        <v>0.32932437212592902</v>
      </c>
      <c r="AL14" s="16"/>
      <c r="AM14" s="16">
        <v>0.168224299065421</v>
      </c>
      <c r="AN14" s="16">
        <v>0.27555910543131001</v>
      </c>
      <c r="AO14" s="16">
        <v>0.40144810941271097</v>
      </c>
      <c r="AP14" s="16">
        <v>0.52050209205020903</v>
      </c>
      <c r="AQ14" s="16"/>
      <c r="AR14" s="16">
        <v>0.44968553459119498</v>
      </c>
      <c r="AS14" s="16">
        <v>0.356521739130435</v>
      </c>
      <c r="AT14" s="16"/>
      <c r="AU14" s="16">
        <v>0.37607891491985201</v>
      </c>
      <c r="AV14" s="16">
        <v>0.3861852433281</v>
      </c>
      <c r="AW14" s="16"/>
      <c r="AX14" s="16">
        <v>0.44876325088339197</v>
      </c>
      <c r="AY14" s="16">
        <v>0.37231395611852502</v>
      </c>
      <c r="AZ14" s="16"/>
      <c r="BA14" s="16">
        <v>0.400552486187845</v>
      </c>
      <c r="BB14" s="16">
        <v>0.38345558272208602</v>
      </c>
      <c r="BC14" s="16"/>
      <c r="BD14" s="16">
        <v>0.43246073298429299</v>
      </c>
      <c r="BE14" s="16">
        <v>0.37404403244495898</v>
      </c>
      <c r="BF14" s="16"/>
      <c r="BG14" s="16">
        <v>0.50675675675675702</v>
      </c>
      <c r="BH14" s="16">
        <v>0.377362283876156</v>
      </c>
      <c r="BI14" s="16"/>
      <c r="BJ14" s="16">
        <v>0.41666666666666702</v>
      </c>
      <c r="BK14" s="16">
        <v>0.38032716315109799</v>
      </c>
      <c r="BL14" s="16"/>
      <c r="BM14" s="16">
        <v>0.44810126582278498</v>
      </c>
      <c r="BN14" s="16">
        <v>0.37948717948717903</v>
      </c>
      <c r="BO14" s="16"/>
      <c r="BP14" s="16">
        <v>0.399006622516556</v>
      </c>
      <c r="BQ14" s="16">
        <v>0.38276896699528501</v>
      </c>
    </row>
    <row r="15" spans="2:69" x14ac:dyDescent="0.25">
      <c r="B15" s="17" t="s">
        <v>248</v>
      </c>
      <c r="C15" s="16">
        <v>0.35294117647058798</v>
      </c>
      <c r="D15" s="16">
        <v>0.257440476190476</v>
      </c>
      <c r="E15" s="16">
        <v>0.33886583679114801</v>
      </c>
      <c r="F15" s="16">
        <v>0.29411764705882398</v>
      </c>
      <c r="G15" s="16">
        <v>0.247093023255814</v>
      </c>
      <c r="H15" s="16">
        <v>0.44688922610015203</v>
      </c>
      <c r="I15" s="16">
        <v>0.44892812105926899</v>
      </c>
      <c r="J15" s="16">
        <v>0.31818181818181801</v>
      </c>
      <c r="K15" s="16">
        <v>0.29411764705882398</v>
      </c>
      <c r="L15" s="16">
        <v>0.34513274336283201</v>
      </c>
      <c r="M15" s="16"/>
      <c r="N15" s="16">
        <v>0.47590361445783103</v>
      </c>
      <c r="O15" s="16">
        <v>0.39365079365079397</v>
      </c>
      <c r="P15" s="16">
        <v>0.35327102803738297</v>
      </c>
      <c r="Q15" s="16">
        <v>0.30620437956204399</v>
      </c>
      <c r="R15" s="16"/>
      <c r="S15" s="16">
        <v>0.42585551330798499</v>
      </c>
      <c r="T15" s="16">
        <v>0.36602870813397098</v>
      </c>
      <c r="U15" s="16">
        <v>0.3125</v>
      </c>
      <c r="V15" s="16">
        <v>0.32872655478775897</v>
      </c>
      <c r="W15" s="16">
        <v>0.35637149028077802</v>
      </c>
      <c r="X15" s="16">
        <v>0.36504854368931999</v>
      </c>
      <c r="Y15" s="16">
        <v>0.36417910447761198</v>
      </c>
      <c r="Z15" s="16"/>
      <c r="AA15" s="16">
        <v>0.35637663885578102</v>
      </c>
      <c r="AB15" s="16">
        <v>0.35133630289532303</v>
      </c>
      <c r="AC15" s="16"/>
      <c r="AD15" s="16">
        <v>0.39078014184397197</v>
      </c>
      <c r="AE15" s="16">
        <v>0.33911917098445599</v>
      </c>
      <c r="AF15" s="16"/>
      <c r="AG15" s="16">
        <v>0.40355731225296398</v>
      </c>
      <c r="AH15" s="16">
        <v>0.30620437956204399</v>
      </c>
      <c r="AI15" s="16"/>
      <c r="AJ15" s="16">
        <v>0.375767498976668</v>
      </c>
      <c r="AK15" s="16">
        <v>0.33321542270958598</v>
      </c>
      <c r="AL15" s="16"/>
      <c r="AM15" s="16">
        <v>0.34579439252336402</v>
      </c>
      <c r="AN15" s="16">
        <v>0.32747603833865802</v>
      </c>
      <c r="AO15" s="16">
        <v>0.340305711987128</v>
      </c>
      <c r="AP15" s="16">
        <v>0.40669456066945597</v>
      </c>
      <c r="AQ15" s="16"/>
      <c r="AR15" s="16">
        <v>0.33270440251572297</v>
      </c>
      <c r="AS15" s="16">
        <v>0.36168478260869602</v>
      </c>
      <c r="AT15" s="16"/>
      <c r="AU15" s="16">
        <v>0.498150431565968</v>
      </c>
      <c r="AV15" s="16">
        <v>0.32653061224489799</v>
      </c>
      <c r="AW15" s="16"/>
      <c r="AX15" s="16">
        <v>0.34982332155476997</v>
      </c>
      <c r="AY15" s="16">
        <v>0.35353992309432303</v>
      </c>
      <c r="AZ15" s="16"/>
      <c r="BA15" s="16">
        <v>0.33977900552486201</v>
      </c>
      <c r="BB15" s="16">
        <v>0.35391198044009797</v>
      </c>
      <c r="BC15" s="16"/>
      <c r="BD15" s="16">
        <v>0.35497382198952898</v>
      </c>
      <c r="BE15" s="16">
        <v>0.35249130938586298</v>
      </c>
      <c r="BF15" s="16"/>
      <c r="BG15" s="16">
        <v>0.45945945945945899</v>
      </c>
      <c r="BH15" s="16">
        <v>0.34660233212706099</v>
      </c>
      <c r="BI15" s="16"/>
      <c r="BJ15" s="16">
        <v>0.375</v>
      </c>
      <c r="BK15" s="16">
        <v>0.34997847610847999</v>
      </c>
      <c r="BL15" s="16"/>
      <c r="BM15" s="16">
        <v>0.47088607594936699</v>
      </c>
      <c r="BN15" s="16">
        <v>0.34338461538461501</v>
      </c>
      <c r="BO15" s="16"/>
      <c r="BP15" s="16">
        <v>0.41390728476821198</v>
      </c>
      <c r="BQ15" s="16">
        <v>0.34504929275610802</v>
      </c>
    </row>
    <row r="16" spans="2:69" x14ac:dyDescent="0.25">
      <c r="B16" s="17" t="s">
        <v>105</v>
      </c>
      <c r="C16" s="18">
        <v>2.12523719165085E-2</v>
      </c>
      <c r="D16" s="18">
        <v>1.6369047619047599E-2</v>
      </c>
      <c r="E16" s="18">
        <v>2.2130013831258601E-2</v>
      </c>
      <c r="F16" s="18">
        <v>7.7399380804953604E-3</v>
      </c>
      <c r="G16" s="18">
        <v>3.3430232558139497E-2</v>
      </c>
      <c r="H16" s="18">
        <v>3.0349013657056102E-2</v>
      </c>
      <c r="I16" s="18">
        <v>1.51324085750315E-2</v>
      </c>
      <c r="J16" s="18">
        <v>1.5151515151515201E-2</v>
      </c>
      <c r="K16" s="18">
        <v>8.4033613445378096E-3</v>
      </c>
      <c r="L16" s="18">
        <v>8.8495575221238902E-3</v>
      </c>
      <c r="M16" s="18"/>
      <c r="N16" s="18">
        <v>6.1445783132530102E-2</v>
      </c>
      <c r="O16" s="18">
        <v>1.9047619047619001E-2</v>
      </c>
      <c r="P16" s="18">
        <v>1.21495327102804E-2</v>
      </c>
      <c r="Q16" s="18">
        <v>1.31386861313869E-2</v>
      </c>
      <c r="R16" s="18"/>
      <c r="S16" s="18">
        <v>3.9923954372623603E-2</v>
      </c>
      <c r="T16" s="18">
        <v>2.6315789473684199E-2</v>
      </c>
      <c r="U16" s="18">
        <v>6.4655172413793103E-3</v>
      </c>
      <c r="V16" s="18">
        <v>3.6525172754195499E-2</v>
      </c>
      <c r="W16" s="18">
        <v>1.29589632829374E-2</v>
      </c>
      <c r="X16" s="18">
        <v>5.8252427184466004E-3</v>
      </c>
      <c r="Y16" s="18">
        <v>7.4626865671641798E-3</v>
      </c>
      <c r="Z16" s="18"/>
      <c r="AA16" s="18">
        <v>7.1513706793802099E-3</v>
      </c>
      <c r="AB16" s="18">
        <v>2.78396436525612E-2</v>
      </c>
      <c r="AC16" s="18"/>
      <c r="AD16" s="18">
        <v>2.6241134751773001E-2</v>
      </c>
      <c r="AE16" s="18">
        <v>1.9430051813471499E-2</v>
      </c>
      <c r="AF16" s="18"/>
      <c r="AG16" s="18">
        <v>3.0039525691699601E-2</v>
      </c>
      <c r="AH16" s="18">
        <v>1.31386861313869E-2</v>
      </c>
      <c r="AI16" s="18"/>
      <c r="AJ16" s="18">
        <v>1.14613180515759E-2</v>
      </c>
      <c r="AK16" s="18">
        <v>2.9713477184294301E-2</v>
      </c>
      <c r="AL16" s="18"/>
      <c r="AM16" s="18">
        <v>0.127725856697819</v>
      </c>
      <c r="AN16" s="18">
        <v>3.2747603833865803E-2</v>
      </c>
      <c r="AO16" s="18">
        <v>8.8495575221238902E-3</v>
      </c>
      <c r="AP16" s="18">
        <v>6.69456066945607E-3</v>
      </c>
      <c r="AQ16" s="18"/>
      <c r="AR16" s="18">
        <v>9.4339622641509396E-3</v>
      </c>
      <c r="AS16" s="18">
        <v>2.63586956521739E-2</v>
      </c>
      <c r="AT16" s="18"/>
      <c r="AU16" s="18">
        <v>1.6029593094944498E-2</v>
      </c>
      <c r="AV16" s="18">
        <v>2.2202287508409999E-2</v>
      </c>
      <c r="AW16" s="18"/>
      <c r="AX16" s="18">
        <v>1.29564193168433E-2</v>
      </c>
      <c r="AY16" s="18">
        <v>2.2845510065596E-2</v>
      </c>
      <c r="AZ16" s="18"/>
      <c r="BA16" s="18">
        <v>1.38121546961326E-2</v>
      </c>
      <c r="BB16" s="18">
        <v>2.1801140994295001E-2</v>
      </c>
      <c r="BC16" s="18"/>
      <c r="BD16" s="18">
        <v>1.8848167539267002E-2</v>
      </c>
      <c r="BE16" s="18">
        <v>2.1784472769409001E-2</v>
      </c>
      <c r="BF16" s="18"/>
      <c r="BG16" s="18">
        <v>6.7567567567567597E-3</v>
      </c>
      <c r="BH16" s="18">
        <v>2.2114997989545599E-2</v>
      </c>
      <c r="BI16" s="18"/>
      <c r="BJ16" s="18">
        <v>3.2051282051282098E-3</v>
      </c>
      <c r="BK16" s="18">
        <v>2.36762806715454E-2</v>
      </c>
      <c r="BL16" s="18"/>
      <c r="BM16" s="18">
        <v>5.0632911392405099E-3</v>
      </c>
      <c r="BN16" s="18">
        <v>2.2564102564102601E-2</v>
      </c>
      <c r="BO16" s="18"/>
      <c r="BP16" s="18">
        <v>4.9668874172185398E-3</v>
      </c>
      <c r="BQ16" s="18">
        <v>2.3360480068581199E-2</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250</v>
      </c>
      <c r="C8" s="16">
        <v>0.31081593927893703</v>
      </c>
      <c r="D8" s="16">
        <v>0.35714285714285698</v>
      </c>
      <c r="E8" s="16">
        <v>0.366528354080221</v>
      </c>
      <c r="F8" s="16">
        <v>0.29721362229102199</v>
      </c>
      <c r="G8" s="16">
        <v>0.30377906976744201</v>
      </c>
      <c r="H8" s="16">
        <v>0.24962063732928699</v>
      </c>
      <c r="I8" s="16">
        <v>0.31778058007566201</v>
      </c>
      <c r="J8" s="16">
        <v>0.32828282828282801</v>
      </c>
      <c r="K8" s="16">
        <v>0.34453781512604997</v>
      </c>
      <c r="L8" s="16">
        <v>0.39823008849557501</v>
      </c>
      <c r="M8" s="16"/>
      <c r="N8" s="16">
        <v>0.19036144578313299</v>
      </c>
      <c r="O8" s="16">
        <v>0.26031746031746</v>
      </c>
      <c r="P8" s="16">
        <v>0.32056074766355103</v>
      </c>
      <c r="Q8" s="16">
        <v>0.35510948905109502</v>
      </c>
      <c r="R8" s="16"/>
      <c r="S8" s="16">
        <v>0.27376425855513298</v>
      </c>
      <c r="T8" s="16">
        <v>0.31818181818181801</v>
      </c>
      <c r="U8" s="16">
        <v>0.32543103448275901</v>
      </c>
      <c r="V8" s="16">
        <v>0.26752221125370201</v>
      </c>
      <c r="W8" s="16">
        <v>0.33153347732181399</v>
      </c>
      <c r="X8" s="16">
        <v>0.33398058252427199</v>
      </c>
      <c r="Y8" s="16">
        <v>0.31791044776119398</v>
      </c>
      <c r="Z8" s="16"/>
      <c r="AA8" s="16">
        <v>0.34684147794994002</v>
      </c>
      <c r="AB8" s="16">
        <v>0.29398663697104699</v>
      </c>
      <c r="AC8" s="16"/>
      <c r="AD8" s="16">
        <v>0.26382978723404299</v>
      </c>
      <c r="AE8" s="16">
        <v>0.32797927461139897</v>
      </c>
      <c r="AF8" s="16"/>
      <c r="AG8" s="16">
        <v>0.26284584980237202</v>
      </c>
      <c r="AH8" s="16">
        <v>0.35510948905109502</v>
      </c>
      <c r="AI8" s="16"/>
      <c r="AJ8" s="16">
        <v>0.307408923454769</v>
      </c>
      <c r="AK8" s="16">
        <v>0.313760169791298</v>
      </c>
      <c r="AL8" s="16"/>
      <c r="AM8" s="16">
        <v>0.14330218068535799</v>
      </c>
      <c r="AN8" s="16">
        <v>0.27715654952076701</v>
      </c>
      <c r="AO8" s="16">
        <v>0.34312148028962203</v>
      </c>
      <c r="AP8" s="16">
        <v>0.32552301255230098</v>
      </c>
      <c r="AQ8" s="16"/>
      <c r="AR8" s="16">
        <v>0.32452830188679199</v>
      </c>
      <c r="AS8" s="16">
        <v>0.30489130434782602</v>
      </c>
      <c r="AT8" s="16"/>
      <c r="AU8" s="16">
        <v>0.31196054254007399</v>
      </c>
      <c r="AV8" s="16">
        <v>0.31060775958735098</v>
      </c>
      <c r="AW8" s="16"/>
      <c r="AX8" s="16">
        <v>0.34511189634864498</v>
      </c>
      <c r="AY8" s="16">
        <v>0.30422981225967</v>
      </c>
      <c r="AZ8" s="16"/>
      <c r="BA8" s="16">
        <v>0.37016574585635398</v>
      </c>
      <c r="BB8" s="16">
        <v>0.30643846780766099</v>
      </c>
      <c r="BC8" s="16"/>
      <c r="BD8" s="16">
        <v>0.36439790575916198</v>
      </c>
      <c r="BE8" s="16">
        <v>0.298957126303592</v>
      </c>
      <c r="BF8" s="16"/>
      <c r="BG8" s="16">
        <v>0.39864864864864902</v>
      </c>
      <c r="BH8" s="16">
        <v>0.305589063128267</v>
      </c>
      <c r="BI8" s="16"/>
      <c r="BJ8" s="16">
        <v>0.29807692307692302</v>
      </c>
      <c r="BK8" s="16">
        <v>0.31252690486439899</v>
      </c>
      <c r="BL8" s="16"/>
      <c r="BM8" s="16">
        <v>0.316455696202532</v>
      </c>
      <c r="BN8" s="16">
        <v>0.31035897435897403</v>
      </c>
      <c r="BO8" s="16"/>
      <c r="BP8" s="16">
        <v>0.31622516556291402</v>
      </c>
      <c r="BQ8" s="16">
        <v>0.31011573081868798</v>
      </c>
    </row>
    <row r="9" spans="2:69" ht="30" x14ac:dyDescent="0.25">
      <c r="B9" s="17" t="s">
        <v>251</v>
      </c>
      <c r="C9" s="16">
        <v>0.29601518026565499</v>
      </c>
      <c r="D9" s="16">
        <v>0.25446428571428598</v>
      </c>
      <c r="E9" s="16">
        <v>0.280774550484094</v>
      </c>
      <c r="F9" s="16">
        <v>0.26625386996903999</v>
      </c>
      <c r="G9" s="16">
        <v>0.26453488372092998</v>
      </c>
      <c r="H9" s="16">
        <v>0.31942336874051602</v>
      </c>
      <c r="I9" s="16">
        <v>0.36443883984867598</v>
      </c>
      <c r="J9" s="16">
        <v>0.28282828282828298</v>
      </c>
      <c r="K9" s="16">
        <v>0.29411764705882398</v>
      </c>
      <c r="L9" s="16">
        <v>0.27433628318584102</v>
      </c>
      <c r="M9" s="16"/>
      <c r="N9" s="16">
        <v>0.33012048192771098</v>
      </c>
      <c r="O9" s="16">
        <v>0.29841269841269802</v>
      </c>
      <c r="P9" s="16">
        <v>0.30747663551401899</v>
      </c>
      <c r="Q9" s="16">
        <v>0.28065693430656902</v>
      </c>
      <c r="R9" s="16"/>
      <c r="S9" s="16">
        <v>0.34790874524714799</v>
      </c>
      <c r="T9" s="16">
        <v>0.35167464114832497</v>
      </c>
      <c r="U9" s="16">
        <v>0.33405172413793099</v>
      </c>
      <c r="V9" s="16">
        <v>0.27048371174728503</v>
      </c>
      <c r="W9" s="16">
        <v>0.286177105831533</v>
      </c>
      <c r="X9" s="16">
        <v>0.28640776699029102</v>
      </c>
      <c r="Y9" s="16">
        <v>0.25671641791044802</v>
      </c>
      <c r="Z9" s="16"/>
      <c r="AA9" s="16">
        <v>0.28843861740166898</v>
      </c>
      <c r="AB9" s="16">
        <v>0.29955456570155897</v>
      </c>
      <c r="AC9" s="16"/>
      <c r="AD9" s="16">
        <v>0.31702127659574503</v>
      </c>
      <c r="AE9" s="16">
        <v>0.28834196891191699</v>
      </c>
      <c r="AF9" s="16"/>
      <c r="AG9" s="16">
        <v>0.31264822134387399</v>
      </c>
      <c r="AH9" s="16">
        <v>0.28065693430656902</v>
      </c>
      <c r="AI9" s="16"/>
      <c r="AJ9" s="16">
        <v>0.27097830536225997</v>
      </c>
      <c r="AK9" s="16">
        <v>0.31765122037495602</v>
      </c>
      <c r="AL9" s="16"/>
      <c r="AM9" s="16">
        <v>0.27725856697819301</v>
      </c>
      <c r="AN9" s="16">
        <v>0.30271565495207697</v>
      </c>
      <c r="AO9" s="16">
        <v>0.31617055510860798</v>
      </c>
      <c r="AP9" s="16">
        <v>0.25271966527196699</v>
      </c>
      <c r="AQ9" s="16"/>
      <c r="AR9" s="16">
        <v>0.29937106918238998</v>
      </c>
      <c r="AS9" s="16">
        <v>0.29456521739130398</v>
      </c>
      <c r="AT9" s="16"/>
      <c r="AU9" s="16">
        <v>0.323057953144266</v>
      </c>
      <c r="AV9" s="16">
        <v>0.291096658443597</v>
      </c>
      <c r="AW9" s="16"/>
      <c r="AX9" s="16">
        <v>0.27208480565371002</v>
      </c>
      <c r="AY9" s="16">
        <v>0.30061072155620899</v>
      </c>
      <c r="AZ9" s="16"/>
      <c r="BA9" s="16">
        <v>0.350828729281768</v>
      </c>
      <c r="BB9" s="16">
        <v>0.29197229013854897</v>
      </c>
      <c r="BC9" s="16"/>
      <c r="BD9" s="16">
        <v>0.30890052356020897</v>
      </c>
      <c r="BE9" s="16">
        <v>0.29316338354577098</v>
      </c>
      <c r="BF9" s="16"/>
      <c r="BG9" s="16">
        <v>0.34121621621621601</v>
      </c>
      <c r="BH9" s="16">
        <v>0.29332529151588299</v>
      </c>
      <c r="BI9" s="16"/>
      <c r="BJ9" s="16">
        <v>0.31410256410256399</v>
      </c>
      <c r="BK9" s="16">
        <v>0.29358588032716298</v>
      </c>
      <c r="BL9" s="16"/>
      <c r="BM9" s="16">
        <v>0.34430379746835399</v>
      </c>
      <c r="BN9" s="16">
        <v>0.29210256410256402</v>
      </c>
      <c r="BO9" s="16"/>
      <c r="BP9" s="16">
        <v>0.322847682119205</v>
      </c>
      <c r="BQ9" s="16">
        <v>0.29254179168452599</v>
      </c>
    </row>
    <row r="10" spans="2:69" ht="30" x14ac:dyDescent="0.25">
      <c r="B10" s="17" t="s">
        <v>252</v>
      </c>
      <c r="C10" s="16">
        <v>0.255028462998102</v>
      </c>
      <c r="D10" s="16">
        <v>0.26190476190476197</v>
      </c>
      <c r="E10" s="16">
        <v>0.25864453665283499</v>
      </c>
      <c r="F10" s="16">
        <v>0.28328173374613003</v>
      </c>
      <c r="G10" s="16">
        <v>0.28197674418604701</v>
      </c>
      <c r="H10" s="16">
        <v>0.22154779969651001</v>
      </c>
      <c r="I10" s="16">
        <v>0.23833543505674701</v>
      </c>
      <c r="J10" s="16">
        <v>0.27272727272727298</v>
      </c>
      <c r="K10" s="16">
        <v>0.26050420168067201</v>
      </c>
      <c r="L10" s="16">
        <v>0.33628318584070799</v>
      </c>
      <c r="M10" s="16"/>
      <c r="N10" s="16">
        <v>0.18433734939759</v>
      </c>
      <c r="O10" s="16">
        <v>0.23968253968254</v>
      </c>
      <c r="P10" s="16">
        <v>0.260747663551402</v>
      </c>
      <c r="Q10" s="16">
        <v>0.27773722627737202</v>
      </c>
      <c r="R10" s="16"/>
      <c r="S10" s="16">
        <v>0.23574144486692</v>
      </c>
      <c r="T10" s="16">
        <v>0.28229665071770299</v>
      </c>
      <c r="U10" s="16">
        <v>0.31465517241379298</v>
      </c>
      <c r="V10" s="16">
        <v>0.23395853899308999</v>
      </c>
      <c r="W10" s="16">
        <v>0.23110151187905001</v>
      </c>
      <c r="X10" s="16">
        <v>0.27475728155339801</v>
      </c>
      <c r="Y10" s="16">
        <v>0.235820895522388</v>
      </c>
      <c r="Z10" s="16"/>
      <c r="AA10" s="16">
        <v>0.27711561382598299</v>
      </c>
      <c r="AB10" s="16">
        <v>0.24471046770601301</v>
      </c>
      <c r="AC10" s="16"/>
      <c r="AD10" s="16">
        <v>0.241843971631206</v>
      </c>
      <c r="AE10" s="16">
        <v>0.25984455958549202</v>
      </c>
      <c r="AF10" s="16"/>
      <c r="AG10" s="16">
        <v>0.23043478260869599</v>
      </c>
      <c r="AH10" s="16">
        <v>0.27773722627737202</v>
      </c>
      <c r="AI10" s="16"/>
      <c r="AJ10" s="16">
        <v>0.22758902988129301</v>
      </c>
      <c r="AK10" s="16">
        <v>0.27874071453838001</v>
      </c>
      <c r="AL10" s="16"/>
      <c r="AM10" s="16">
        <v>0.168224299065421</v>
      </c>
      <c r="AN10" s="16">
        <v>0.25079872204472797</v>
      </c>
      <c r="AO10" s="16">
        <v>0.26427996781979102</v>
      </c>
      <c r="AP10" s="16">
        <v>0.26359832635983299</v>
      </c>
      <c r="AQ10" s="16"/>
      <c r="AR10" s="16">
        <v>0.23710691823899399</v>
      </c>
      <c r="AS10" s="16">
        <v>0.262771739130435</v>
      </c>
      <c r="AT10" s="16"/>
      <c r="AU10" s="16">
        <v>0.27620221948212098</v>
      </c>
      <c r="AV10" s="16">
        <v>0.25117739403453698</v>
      </c>
      <c r="AW10" s="16"/>
      <c r="AX10" s="16">
        <v>0.246171967020024</v>
      </c>
      <c r="AY10" s="16">
        <v>0.25672924677674702</v>
      </c>
      <c r="AZ10" s="16"/>
      <c r="BA10" s="16">
        <v>0.37292817679557999</v>
      </c>
      <c r="BB10" s="16">
        <v>0.24633251833740799</v>
      </c>
      <c r="BC10" s="16"/>
      <c r="BD10" s="16">
        <v>0.29005235602094198</v>
      </c>
      <c r="BE10" s="16">
        <v>0.24727694090382399</v>
      </c>
      <c r="BF10" s="16"/>
      <c r="BG10" s="16">
        <v>0.36824324324324298</v>
      </c>
      <c r="BH10" s="16">
        <v>0.24829111379171701</v>
      </c>
      <c r="BI10" s="16"/>
      <c r="BJ10" s="16">
        <v>0.269230769230769</v>
      </c>
      <c r="BK10" s="16">
        <v>0.25312096427033998</v>
      </c>
      <c r="BL10" s="16"/>
      <c r="BM10" s="16">
        <v>0.29620253164556998</v>
      </c>
      <c r="BN10" s="16">
        <v>0.25169230769230799</v>
      </c>
      <c r="BO10" s="16"/>
      <c r="BP10" s="16">
        <v>0.23841059602649001</v>
      </c>
      <c r="BQ10" s="16">
        <v>0.25717959708529797</v>
      </c>
    </row>
    <row r="11" spans="2:69" ht="45" x14ac:dyDescent="0.25">
      <c r="B11" s="17" t="s">
        <v>253</v>
      </c>
      <c r="C11" s="16">
        <v>0.23851992409867201</v>
      </c>
      <c r="D11" s="16">
        <v>0.257440476190476</v>
      </c>
      <c r="E11" s="16">
        <v>0.30705394190871399</v>
      </c>
      <c r="F11" s="16">
        <v>0.195046439628483</v>
      </c>
      <c r="G11" s="16">
        <v>0.26162790697674398</v>
      </c>
      <c r="H11" s="16">
        <v>0.20789074355083501</v>
      </c>
      <c r="I11" s="16">
        <v>0.23833543505674701</v>
      </c>
      <c r="J11" s="16">
        <v>0.20707070707070699</v>
      </c>
      <c r="K11" s="16">
        <v>0.22689075630252101</v>
      </c>
      <c r="L11" s="16">
        <v>0.221238938053097</v>
      </c>
      <c r="M11" s="16"/>
      <c r="N11" s="16">
        <v>0.17228915662650601</v>
      </c>
      <c r="O11" s="16">
        <v>0.20158730158730201</v>
      </c>
      <c r="P11" s="16">
        <v>0.22897196261682201</v>
      </c>
      <c r="Q11" s="16">
        <v>0.270802919708029</v>
      </c>
      <c r="R11" s="16"/>
      <c r="S11" s="16">
        <v>0.22053231939163501</v>
      </c>
      <c r="T11" s="16">
        <v>0.25598086124401898</v>
      </c>
      <c r="U11" s="16">
        <v>0.21551724137931</v>
      </c>
      <c r="V11" s="16">
        <v>0.20138203356367201</v>
      </c>
      <c r="W11" s="16">
        <v>0.25809935205183598</v>
      </c>
      <c r="X11" s="16">
        <v>0.263106796116505</v>
      </c>
      <c r="Y11" s="16">
        <v>0.26865671641791</v>
      </c>
      <c r="Z11" s="16"/>
      <c r="AA11" s="16">
        <v>0.29797377830750899</v>
      </c>
      <c r="AB11" s="16">
        <v>0.21074610244988901</v>
      </c>
      <c r="AC11" s="16"/>
      <c r="AD11" s="16">
        <v>0.220567375886525</v>
      </c>
      <c r="AE11" s="16">
        <v>0.24507772020725399</v>
      </c>
      <c r="AF11" s="16"/>
      <c r="AG11" s="16">
        <v>0.203557312252964</v>
      </c>
      <c r="AH11" s="16">
        <v>0.270802919708029</v>
      </c>
      <c r="AI11" s="16"/>
      <c r="AJ11" s="16">
        <v>0.25951698731068401</v>
      </c>
      <c r="AK11" s="16">
        <v>0.22037495578351601</v>
      </c>
      <c r="AL11" s="16"/>
      <c r="AM11" s="16">
        <v>0.124610591900312</v>
      </c>
      <c r="AN11" s="16">
        <v>0.20926517571885001</v>
      </c>
      <c r="AO11" s="16">
        <v>0.250201126307321</v>
      </c>
      <c r="AP11" s="16">
        <v>0.27531380753138102</v>
      </c>
      <c r="AQ11" s="16"/>
      <c r="AR11" s="16">
        <v>0.28930817610062898</v>
      </c>
      <c r="AS11" s="16">
        <v>0.216576086956522</v>
      </c>
      <c r="AT11" s="16"/>
      <c r="AU11" s="16">
        <v>0.28360049321824898</v>
      </c>
      <c r="AV11" s="16">
        <v>0.23032069970845501</v>
      </c>
      <c r="AW11" s="16"/>
      <c r="AX11" s="16">
        <v>0.31448763250883399</v>
      </c>
      <c r="AY11" s="16">
        <v>0.223931237276634</v>
      </c>
      <c r="AZ11" s="16"/>
      <c r="BA11" s="16">
        <v>0.325966850828729</v>
      </c>
      <c r="BB11" s="16">
        <v>0.232070089649552</v>
      </c>
      <c r="BC11" s="16"/>
      <c r="BD11" s="16">
        <v>0.23036649214659699</v>
      </c>
      <c r="BE11" s="16">
        <v>0.24032444959443799</v>
      </c>
      <c r="BF11" s="16"/>
      <c r="BG11" s="16">
        <v>0.33445945945945899</v>
      </c>
      <c r="BH11" s="16">
        <v>0.23281061519903501</v>
      </c>
      <c r="BI11" s="16"/>
      <c r="BJ11" s="16">
        <v>0.30448717948717902</v>
      </c>
      <c r="BK11" s="16">
        <v>0.229659922513991</v>
      </c>
      <c r="BL11" s="16"/>
      <c r="BM11" s="16">
        <v>0.28354430379746798</v>
      </c>
      <c r="BN11" s="16">
        <v>0.23487179487179499</v>
      </c>
      <c r="BO11" s="16"/>
      <c r="BP11" s="16">
        <v>0.28807947019867503</v>
      </c>
      <c r="BQ11" s="16">
        <v>0.232104586369481</v>
      </c>
    </row>
    <row r="12" spans="2:69" ht="30" x14ac:dyDescent="0.25">
      <c r="B12" s="17" t="s">
        <v>254</v>
      </c>
      <c r="C12" s="16">
        <v>0.23244781783681201</v>
      </c>
      <c r="D12" s="16">
        <v>0.26785714285714302</v>
      </c>
      <c r="E12" s="16">
        <v>0.255878284923928</v>
      </c>
      <c r="F12" s="16">
        <v>0.12538699690402499</v>
      </c>
      <c r="G12" s="16">
        <v>0.25145348837209303</v>
      </c>
      <c r="H12" s="16">
        <v>0.23748103186646399</v>
      </c>
      <c r="I12" s="16">
        <v>0.239596469104666</v>
      </c>
      <c r="J12" s="16">
        <v>0.22222222222222199</v>
      </c>
      <c r="K12" s="16">
        <v>0.22689075630252101</v>
      </c>
      <c r="L12" s="16">
        <v>0.28318584070796499</v>
      </c>
      <c r="M12" s="16"/>
      <c r="N12" s="16">
        <v>0.26987951807228899</v>
      </c>
      <c r="O12" s="16">
        <v>0.23968253968254</v>
      </c>
      <c r="P12" s="16">
        <v>0.23271028037383201</v>
      </c>
      <c r="Q12" s="16">
        <v>0.21934306569343101</v>
      </c>
      <c r="R12" s="16"/>
      <c r="S12" s="16">
        <v>0.23574144486692</v>
      </c>
      <c r="T12" s="16">
        <v>0.25119617224880397</v>
      </c>
      <c r="U12" s="16">
        <v>0.239224137931034</v>
      </c>
      <c r="V12" s="16">
        <v>0.24777887462981199</v>
      </c>
      <c r="W12" s="16">
        <v>0.21166306695464401</v>
      </c>
      <c r="X12" s="16">
        <v>0.227184466019417</v>
      </c>
      <c r="Y12" s="16">
        <v>0.21044776119403</v>
      </c>
      <c r="Z12" s="16"/>
      <c r="AA12" s="16">
        <v>0.222288438617402</v>
      </c>
      <c r="AB12" s="16">
        <v>0.237193763919822</v>
      </c>
      <c r="AC12" s="16"/>
      <c r="AD12" s="16">
        <v>0.24893617021276601</v>
      </c>
      <c r="AE12" s="16">
        <v>0.22642487046632101</v>
      </c>
      <c r="AF12" s="16"/>
      <c r="AG12" s="16">
        <v>0.246640316205534</v>
      </c>
      <c r="AH12" s="16">
        <v>0.21934306569343101</v>
      </c>
      <c r="AI12" s="16"/>
      <c r="AJ12" s="16">
        <v>0.21326238231682401</v>
      </c>
      <c r="AK12" s="16">
        <v>0.249027237354086</v>
      </c>
      <c r="AL12" s="16"/>
      <c r="AM12" s="16">
        <v>0.24610591900311499</v>
      </c>
      <c r="AN12" s="16">
        <v>0.26038338658146998</v>
      </c>
      <c r="AO12" s="16">
        <v>0.23330651649235701</v>
      </c>
      <c r="AP12" s="16">
        <v>0.198326359832636</v>
      </c>
      <c r="AQ12" s="16"/>
      <c r="AR12" s="16">
        <v>0.230188679245283</v>
      </c>
      <c r="AS12" s="16">
        <v>0.23342391304347801</v>
      </c>
      <c r="AT12" s="16"/>
      <c r="AU12" s="16">
        <v>0.26140567200986398</v>
      </c>
      <c r="AV12" s="16">
        <v>0.227180982283023</v>
      </c>
      <c r="AW12" s="16"/>
      <c r="AX12" s="16">
        <v>0.22025912838633699</v>
      </c>
      <c r="AY12" s="16">
        <v>0.23478850938701701</v>
      </c>
      <c r="AZ12" s="16"/>
      <c r="BA12" s="16">
        <v>0.27624309392265201</v>
      </c>
      <c r="BB12" s="16">
        <v>0.22921760391198001</v>
      </c>
      <c r="BC12" s="16"/>
      <c r="BD12" s="16">
        <v>0.25759162303664901</v>
      </c>
      <c r="BE12" s="16">
        <v>0.22688296639629199</v>
      </c>
      <c r="BF12" s="16"/>
      <c r="BG12" s="16">
        <v>0.28378378378378399</v>
      </c>
      <c r="BH12" s="16">
        <v>0.22939284278246899</v>
      </c>
      <c r="BI12" s="16"/>
      <c r="BJ12" s="16">
        <v>0.237179487179487</v>
      </c>
      <c r="BK12" s="16">
        <v>0.23181231166594901</v>
      </c>
      <c r="BL12" s="16"/>
      <c r="BM12" s="16">
        <v>0.28607594936708902</v>
      </c>
      <c r="BN12" s="16">
        <v>0.22810256410256399</v>
      </c>
      <c r="BO12" s="16"/>
      <c r="BP12" s="16">
        <v>0.241721854304636</v>
      </c>
      <c r="BQ12" s="16">
        <v>0.23124732104586401</v>
      </c>
    </row>
    <row r="13" spans="2:69" ht="30" x14ac:dyDescent="0.25">
      <c r="B13" s="17" t="s">
        <v>255</v>
      </c>
      <c r="C13" s="16">
        <v>0.21499051233396599</v>
      </c>
      <c r="D13" s="16">
        <v>0.18898809523809501</v>
      </c>
      <c r="E13" s="16">
        <v>0.24619640387275199</v>
      </c>
      <c r="F13" s="16">
        <v>0.24148606811145501</v>
      </c>
      <c r="G13" s="16">
        <v>0.20058139534883701</v>
      </c>
      <c r="H13" s="16">
        <v>0.19044006069802699</v>
      </c>
      <c r="I13" s="16">
        <v>0.22572509457755399</v>
      </c>
      <c r="J13" s="16">
        <v>0.21212121212121199</v>
      </c>
      <c r="K13" s="16">
        <v>0.252100840336134</v>
      </c>
      <c r="L13" s="16">
        <v>0.28318584070796499</v>
      </c>
      <c r="M13" s="16"/>
      <c r="N13" s="16">
        <v>0.180722891566265</v>
      </c>
      <c r="O13" s="16">
        <v>0.207936507936508</v>
      </c>
      <c r="P13" s="16">
        <v>0.22242990654205599</v>
      </c>
      <c r="Q13" s="16">
        <v>0.22408759124087599</v>
      </c>
      <c r="R13" s="16"/>
      <c r="S13" s="16">
        <v>0.23003802281368799</v>
      </c>
      <c r="T13" s="16">
        <v>0.25598086124401898</v>
      </c>
      <c r="U13" s="16">
        <v>0.20905172413793099</v>
      </c>
      <c r="V13" s="16">
        <v>0.17966436327739399</v>
      </c>
      <c r="W13" s="16">
        <v>0.20734341252699801</v>
      </c>
      <c r="X13" s="16">
        <v>0.23980582524271801</v>
      </c>
      <c r="Y13" s="16">
        <v>0.22985074626865701</v>
      </c>
      <c r="Z13" s="16"/>
      <c r="AA13" s="16">
        <v>0.249106078665077</v>
      </c>
      <c r="AB13" s="16">
        <v>0.19905345211581299</v>
      </c>
      <c r="AC13" s="16"/>
      <c r="AD13" s="16">
        <v>0.181560283687943</v>
      </c>
      <c r="AE13" s="16">
        <v>0.22720207253885999</v>
      </c>
      <c r="AF13" s="16"/>
      <c r="AG13" s="16">
        <v>0.20513833992094899</v>
      </c>
      <c r="AH13" s="16">
        <v>0.22408759124087599</v>
      </c>
      <c r="AI13" s="16"/>
      <c r="AJ13" s="16">
        <v>0.209578387228817</v>
      </c>
      <c r="AK13" s="16">
        <v>0.219667492041033</v>
      </c>
      <c r="AL13" s="16"/>
      <c r="AM13" s="16">
        <v>0.17133956386292801</v>
      </c>
      <c r="AN13" s="16">
        <v>0.199680511182109</v>
      </c>
      <c r="AO13" s="16">
        <v>0.21922767497988699</v>
      </c>
      <c r="AP13" s="16">
        <v>0.232635983263598</v>
      </c>
      <c r="AQ13" s="16"/>
      <c r="AR13" s="16">
        <v>0.252201257861635</v>
      </c>
      <c r="AS13" s="16">
        <v>0.198913043478261</v>
      </c>
      <c r="AT13" s="16"/>
      <c r="AU13" s="16">
        <v>0.249075215782984</v>
      </c>
      <c r="AV13" s="16">
        <v>0.20879120879120899</v>
      </c>
      <c r="AW13" s="16"/>
      <c r="AX13" s="16">
        <v>0.243816254416961</v>
      </c>
      <c r="AY13" s="16">
        <v>0.20945487446279101</v>
      </c>
      <c r="AZ13" s="16"/>
      <c r="BA13" s="16">
        <v>0.301104972375691</v>
      </c>
      <c r="BB13" s="16">
        <v>0.20863895680521599</v>
      </c>
      <c r="BC13" s="16"/>
      <c r="BD13" s="16">
        <v>0.24083769633507901</v>
      </c>
      <c r="BE13" s="16">
        <v>0.20926998841251401</v>
      </c>
      <c r="BF13" s="16"/>
      <c r="BG13" s="16">
        <v>0.28040540540540498</v>
      </c>
      <c r="BH13" s="16">
        <v>0.21109770808202699</v>
      </c>
      <c r="BI13" s="16"/>
      <c r="BJ13" s="16">
        <v>0.25801282051282098</v>
      </c>
      <c r="BK13" s="16">
        <v>0.20921222557038299</v>
      </c>
      <c r="BL13" s="16"/>
      <c r="BM13" s="16">
        <v>0.28354430379746798</v>
      </c>
      <c r="BN13" s="16">
        <v>0.20943589743589699</v>
      </c>
      <c r="BO13" s="16"/>
      <c r="BP13" s="16">
        <v>0.22847682119205301</v>
      </c>
      <c r="BQ13" s="16">
        <v>0.21324474924989301</v>
      </c>
    </row>
    <row r="14" spans="2:69" ht="45" x14ac:dyDescent="0.25">
      <c r="B14" s="17" t="s">
        <v>256</v>
      </c>
      <c r="C14" s="16">
        <v>0.16166982922201101</v>
      </c>
      <c r="D14" s="16">
        <v>0.125</v>
      </c>
      <c r="E14" s="16">
        <v>0.19087136929460599</v>
      </c>
      <c r="F14" s="16">
        <v>0.111455108359133</v>
      </c>
      <c r="G14" s="16">
        <v>0.188953488372093</v>
      </c>
      <c r="H14" s="16">
        <v>0.19650986342943899</v>
      </c>
      <c r="I14" s="16">
        <v>0.126103404791929</v>
      </c>
      <c r="J14" s="16">
        <v>0.16666666666666699</v>
      </c>
      <c r="K14" s="16">
        <v>0.16806722689075601</v>
      </c>
      <c r="L14" s="16">
        <v>0.14159292035398199</v>
      </c>
      <c r="M14" s="16"/>
      <c r="N14" s="16">
        <v>0.187951807228916</v>
      </c>
      <c r="O14" s="16">
        <v>0.136507936507936</v>
      </c>
      <c r="P14" s="16">
        <v>0.15794392523364501</v>
      </c>
      <c r="Q14" s="16">
        <v>0.160948905109489</v>
      </c>
      <c r="R14" s="16"/>
      <c r="S14" s="16">
        <v>0.21863117870722401</v>
      </c>
      <c r="T14" s="16">
        <v>0.157894736842105</v>
      </c>
      <c r="U14" s="16">
        <v>0.21982758620689699</v>
      </c>
      <c r="V14" s="16">
        <v>0.136229022704837</v>
      </c>
      <c r="W14" s="16">
        <v>0.140388768898488</v>
      </c>
      <c r="X14" s="16">
        <v>0.167961165048544</v>
      </c>
      <c r="Y14" s="16">
        <v>0.15671641791044799</v>
      </c>
      <c r="Z14" s="16"/>
      <c r="AA14" s="16">
        <v>0.17818831942789001</v>
      </c>
      <c r="AB14" s="16">
        <v>0.15395322939866399</v>
      </c>
      <c r="AC14" s="16"/>
      <c r="AD14" s="16">
        <v>0.15886524822695</v>
      </c>
      <c r="AE14" s="16">
        <v>0.16269430051813499</v>
      </c>
      <c r="AF14" s="16"/>
      <c r="AG14" s="16">
        <v>0.162450592885375</v>
      </c>
      <c r="AH14" s="16">
        <v>0.160948905109489</v>
      </c>
      <c r="AI14" s="16"/>
      <c r="AJ14" s="16">
        <v>0.16905444126074501</v>
      </c>
      <c r="AK14" s="16">
        <v>0.15528829147506201</v>
      </c>
      <c r="AL14" s="16"/>
      <c r="AM14" s="16">
        <v>0.23052959501557599</v>
      </c>
      <c r="AN14" s="16">
        <v>0.17651757188498399</v>
      </c>
      <c r="AO14" s="16">
        <v>0.14038616251005601</v>
      </c>
      <c r="AP14" s="16">
        <v>0.17071129707113</v>
      </c>
      <c r="AQ14" s="16"/>
      <c r="AR14" s="16">
        <v>0.162893081761006</v>
      </c>
      <c r="AS14" s="16">
        <v>0.161141304347826</v>
      </c>
      <c r="AT14" s="16"/>
      <c r="AU14" s="16">
        <v>0.18742293464858201</v>
      </c>
      <c r="AV14" s="16">
        <v>0.156985871271586</v>
      </c>
      <c r="AW14" s="16"/>
      <c r="AX14" s="16">
        <v>0.17903415783274401</v>
      </c>
      <c r="AY14" s="16">
        <v>0.15833521827640801</v>
      </c>
      <c r="AZ14" s="16"/>
      <c r="BA14" s="16">
        <v>0.20994475138121499</v>
      </c>
      <c r="BB14" s="16">
        <v>0.15810920945395299</v>
      </c>
      <c r="BC14" s="16"/>
      <c r="BD14" s="16">
        <v>0.16858638743455501</v>
      </c>
      <c r="BE14" s="16">
        <v>0.16013904982618801</v>
      </c>
      <c r="BF14" s="16"/>
      <c r="BG14" s="16">
        <v>0.233108108108108</v>
      </c>
      <c r="BH14" s="16">
        <v>0.15741857659831099</v>
      </c>
      <c r="BI14" s="16"/>
      <c r="BJ14" s="16">
        <v>0.21153846153846201</v>
      </c>
      <c r="BK14" s="16">
        <v>0.154972018941025</v>
      </c>
      <c r="BL14" s="16"/>
      <c r="BM14" s="16">
        <v>0.23291139240506301</v>
      </c>
      <c r="BN14" s="16">
        <v>0.15589743589743599</v>
      </c>
      <c r="BO14" s="16"/>
      <c r="BP14" s="16">
        <v>0.15066225165562899</v>
      </c>
      <c r="BQ14" s="16">
        <v>0.16309472781826001</v>
      </c>
    </row>
    <row r="15" spans="2:69" ht="30" x14ac:dyDescent="0.25">
      <c r="B15" s="17" t="s">
        <v>257</v>
      </c>
      <c r="C15" s="16">
        <v>0.160910815939279</v>
      </c>
      <c r="D15" s="16">
        <v>0.123511904761905</v>
      </c>
      <c r="E15" s="16">
        <v>0.23651452282157701</v>
      </c>
      <c r="F15" s="16">
        <v>0.24148606811145501</v>
      </c>
      <c r="G15" s="16">
        <v>0.13953488372093001</v>
      </c>
      <c r="H15" s="16">
        <v>0.13125948406676799</v>
      </c>
      <c r="I15" s="16">
        <v>0.14754098360655701</v>
      </c>
      <c r="J15" s="16">
        <v>0.13636363636363599</v>
      </c>
      <c r="K15" s="16">
        <v>0.126050420168067</v>
      </c>
      <c r="L15" s="16">
        <v>8.8495575221238895E-2</v>
      </c>
      <c r="M15" s="16"/>
      <c r="N15" s="16">
        <v>0.16144578313253</v>
      </c>
      <c r="O15" s="16">
        <v>0.134920634920635</v>
      </c>
      <c r="P15" s="16">
        <v>0.17102803738317801</v>
      </c>
      <c r="Q15" s="16">
        <v>0.16277372262773701</v>
      </c>
      <c r="R15" s="16"/>
      <c r="S15" s="16">
        <v>0.186311787072243</v>
      </c>
      <c r="T15" s="16">
        <v>0.16507177033492801</v>
      </c>
      <c r="U15" s="16">
        <v>0.170258620689655</v>
      </c>
      <c r="V15" s="16">
        <v>0.12734452122408699</v>
      </c>
      <c r="W15" s="16">
        <v>0.14470842332613401</v>
      </c>
      <c r="X15" s="16">
        <v>0.18932038834951501</v>
      </c>
      <c r="Y15" s="16">
        <v>0.18656716417910399</v>
      </c>
      <c r="Z15" s="16"/>
      <c r="AA15" s="16">
        <v>0.21632896305125099</v>
      </c>
      <c r="AB15" s="16">
        <v>0.13502227171492201</v>
      </c>
      <c r="AC15" s="16"/>
      <c r="AD15" s="16">
        <v>0.169503546099291</v>
      </c>
      <c r="AE15" s="16">
        <v>0.15777202072538901</v>
      </c>
      <c r="AF15" s="16"/>
      <c r="AG15" s="16">
        <v>0.15889328063241101</v>
      </c>
      <c r="AH15" s="16">
        <v>0.16277372262773701</v>
      </c>
      <c r="AI15" s="16"/>
      <c r="AJ15" s="16">
        <v>0.160867785509619</v>
      </c>
      <c r="AK15" s="16">
        <v>0.16094800141492699</v>
      </c>
      <c r="AL15" s="16"/>
      <c r="AM15" s="16">
        <v>0.124610591900312</v>
      </c>
      <c r="AN15" s="16">
        <v>0.14776357827476</v>
      </c>
      <c r="AO15" s="16">
        <v>0.16090104585679799</v>
      </c>
      <c r="AP15" s="16">
        <v>0.18493723849372401</v>
      </c>
      <c r="AQ15" s="16"/>
      <c r="AR15" s="16">
        <v>0.181761006289308</v>
      </c>
      <c r="AS15" s="16">
        <v>0.151902173913043</v>
      </c>
      <c r="AT15" s="16"/>
      <c r="AU15" s="16">
        <v>0.19728729963008601</v>
      </c>
      <c r="AV15" s="16">
        <v>0.15429468490692999</v>
      </c>
      <c r="AW15" s="16"/>
      <c r="AX15" s="16">
        <v>0.191990577149588</v>
      </c>
      <c r="AY15" s="16">
        <v>0.154942320741914</v>
      </c>
      <c r="AZ15" s="16"/>
      <c r="BA15" s="16">
        <v>0.22928176795580099</v>
      </c>
      <c r="BB15" s="16">
        <v>0.15586797066014699</v>
      </c>
      <c r="BC15" s="16"/>
      <c r="BD15" s="16">
        <v>0.21151832460733</v>
      </c>
      <c r="BE15" s="16">
        <v>0.14971031286210901</v>
      </c>
      <c r="BF15" s="16"/>
      <c r="BG15" s="16">
        <v>0.25675675675675702</v>
      </c>
      <c r="BH15" s="16">
        <v>0.155207076799357</v>
      </c>
      <c r="BI15" s="16"/>
      <c r="BJ15" s="16">
        <v>0.22435897435897401</v>
      </c>
      <c r="BK15" s="16">
        <v>0.152389151958674</v>
      </c>
      <c r="BL15" s="16"/>
      <c r="BM15" s="16">
        <v>0.27088607594936698</v>
      </c>
      <c r="BN15" s="16">
        <v>0.152</v>
      </c>
      <c r="BO15" s="16"/>
      <c r="BP15" s="16">
        <v>0.240066225165563</v>
      </c>
      <c r="BQ15" s="16">
        <v>0.15066438062580401</v>
      </c>
    </row>
    <row r="16" spans="2:69" x14ac:dyDescent="0.25">
      <c r="B16" s="17" t="s">
        <v>105</v>
      </c>
      <c r="C16" s="18">
        <v>0.13434535104364301</v>
      </c>
      <c r="D16" s="18">
        <v>0.13095238095238099</v>
      </c>
      <c r="E16" s="18">
        <v>0.113416320885201</v>
      </c>
      <c r="F16" s="18">
        <v>0.15944272445820401</v>
      </c>
      <c r="G16" s="18">
        <v>0.148255813953488</v>
      </c>
      <c r="H16" s="18">
        <v>0.132018209408194</v>
      </c>
      <c r="I16" s="18">
        <v>0.141235813366961</v>
      </c>
      <c r="J16" s="18">
        <v>0.11111111111111099</v>
      </c>
      <c r="K16" s="18">
        <v>6.7226890756302504E-2</v>
      </c>
      <c r="L16" s="18">
        <v>0.15044247787610601</v>
      </c>
      <c r="M16" s="18"/>
      <c r="N16" s="18">
        <v>0.15180722891566301</v>
      </c>
      <c r="O16" s="18">
        <v>0.12380952380952399</v>
      </c>
      <c r="P16" s="18">
        <v>0.113084112149533</v>
      </c>
      <c r="Q16" s="18">
        <v>0.13978102189781</v>
      </c>
      <c r="R16" s="18"/>
      <c r="S16" s="18">
        <v>0.106463878326996</v>
      </c>
      <c r="T16" s="18">
        <v>7.4162679425837305E-2</v>
      </c>
      <c r="U16" s="18">
        <v>8.8362068965517196E-2</v>
      </c>
      <c r="V16" s="18">
        <v>0.16880552813425501</v>
      </c>
      <c r="W16" s="18">
        <v>0.14902807775377999</v>
      </c>
      <c r="X16" s="18">
        <v>0.116504854368932</v>
      </c>
      <c r="Y16" s="18">
        <v>0.164179104477612</v>
      </c>
      <c r="Z16" s="18"/>
      <c r="AA16" s="18">
        <v>0.127532777115614</v>
      </c>
      <c r="AB16" s="18">
        <v>0.137527839643653</v>
      </c>
      <c r="AC16" s="18"/>
      <c r="AD16" s="18">
        <v>0.12836879432624099</v>
      </c>
      <c r="AE16" s="18">
        <v>0.13652849740932599</v>
      </c>
      <c r="AF16" s="18"/>
      <c r="AG16" s="18">
        <v>0.12845849802371501</v>
      </c>
      <c r="AH16" s="18">
        <v>0.13978102189781</v>
      </c>
      <c r="AI16" s="18"/>
      <c r="AJ16" s="18">
        <v>0.168235775685632</v>
      </c>
      <c r="AK16" s="18">
        <v>0.105058365758755</v>
      </c>
      <c r="AL16" s="18"/>
      <c r="AM16" s="18">
        <v>0.19937694704049799</v>
      </c>
      <c r="AN16" s="18">
        <v>0.116613418530351</v>
      </c>
      <c r="AO16" s="18">
        <v>0.114239742558327</v>
      </c>
      <c r="AP16" s="18">
        <v>0.17740585774058601</v>
      </c>
      <c r="AQ16" s="18"/>
      <c r="AR16" s="18">
        <v>0.135849056603774</v>
      </c>
      <c r="AS16" s="18">
        <v>0.13369565217391299</v>
      </c>
      <c r="AT16" s="18"/>
      <c r="AU16" s="18">
        <v>0.112207151664612</v>
      </c>
      <c r="AV16" s="18">
        <v>0.13837183224938299</v>
      </c>
      <c r="AW16" s="18"/>
      <c r="AX16" s="18">
        <v>0.16372202591283899</v>
      </c>
      <c r="AY16" s="18">
        <v>0.128703913141823</v>
      </c>
      <c r="AZ16" s="18"/>
      <c r="BA16" s="18">
        <v>5.24861878453039E-2</v>
      </c>
      <c r="BB16" s="18">
        <v>0.14038304808475999</v>
      </c>
      <c r="BC16" s="18"/>
      <c r="BD16" s="18">
        <v>0.105759162303665</v>
      </c>
      <c r="BE16" s="18">
        <v>0.14067207415990701</v>
      </c>
      <c r="BF16" s="18"/>
      <c r="BG16" s="18">
        <v>7.4324324324324301E-2</v>
      </c>
      <c r="BH16" s="18">
        <v>0.13791716928025699</v>
      </c>
      <c r="BI16" s="18"/>
      <c r="BJ16" s="18">
        <v>0.110576923076923</v>
      </c>
      <c r="BK16" s="18">
        <v>0.137537666810159</v>
      </c>
      <c r="BL16" s="18"/>
      <c r="BM16" s="18">
        <v>0.11898734177215201</v>
      </c>
      <c r="BN16" s="18">
        <v>0.13558974358974399</v>
      </c>
      <c r="BO16" s="18"/>
      <c r="BP16" s="18">
        <v>0.107615894039735</v>
      </c>
      <c r="BQ16" s="18">
        <v>0.13780540077153899</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29" t="s">
        <v>270</v>
      </c>
      <c r="E2" s="25"/>
      <c r="F2" s="25"/>
      <c r="G2" s="25"/>
      <c r="H2" s="25"/>
      <c r="I2" s="25"/>
      <c r="J2" s="25"/>
      <c r="K2" s="25"/>
    </row>
    <row r="6" spans="2:11" ht="50.1" customHeight="1" x14ac:dyDescent="0.25">
      <c r="B6" s="22" t="s">
        <v>15</v>
      </c>
      <c r="C6" s="22" t="s">
        <v>259</v>
      </c>
      <c r="D6" s="22" t="s">
        <v>260</v>
      </c>
      <c r="E6" s="22" t="s">
        <v>261</v>
      </c>
      <c r="F6" s="22" t="s">
        <v>262</v>
      </c>
      <c r="G6" s="22" t="s">
        <v>263</v>
      </c>
      <c r="H6" s="22" t="s">
        <v>264</v>
      </c>
      <c r="I6" s="22" t="s">
        <v>265</v>
      </c>
      <c r="J6" s="22" t="s">
        <v>266</v>
      </c>
    </row>
    <row r="7" spans="2:11" ht="30" x14ac:dyDescent="0.25">
      <c r="B7" s="17" t="s">
        <v>267</v>
      </c>
      <c r="C7" s="16">
        <v>0.149715370018975</v>
      </c>
      <c r="D7" s="16">
        <v>0.13946869070208701</v>
      </c>
      <c r="E7" s="16">
        <v>0.14914611005692599</v>
      </c>
      <c r="F7" s="16">
        <v>0.12865275142315</v>
      </c>
      <c r="G7" s="16">
        <v>0.202277039848197</v>
      </c>
      <c r="H7" s="16">
        <v>0.20891840607210599</v>
      </c>
      <c r="I7" s="16">
        <v>0.12220113851992399</v>
      </c>
      <c r="J7" s="16">
        <v>0.19696394686907001</v>
      </c>
    </row>
    <row r="8" spans="2:11" ht="30" x14ac:dyDescent="0.25">
      <c r="B8" s="17" t="s">
        <v>268</v>
      </c>
      <c r="C8" s="16">
        <v>0.72675521821631905</v>
      </c>
      <c r="D8" s="16">
        <v>0.73453510436432601</v>
      </c>
      <c r="E8" s="16">
        <v>0.72220113851992396</v>
      </c>
      <c r="F8" s="16">
        <v>0.76204933586337797</v>
      </c>
      <c r="G8" s="16">
        <v>0.66223908918406105</v>
      </c>
      <c r="H8" s="16">
        <v>0.69867172675521805</v>
      </c>
      <c r="I8" s="16">
        <v>0.81537001897533201</v>
      </c>
      <c r="J8" s="16">
        <v>0.68576850094876696</v>
      </c>
    </row>
    <row r="9" spans="2:11" x14ac:dyDescent="0.25">
      <c r="B9" s="17" t="s">
        <v>269</v>
      </c>
      <c r="C9" s="16">
        <v>0.108918406072106</v>
      </c>
      <c r="D9" s="16">
        <v>0.107210626185958</v>
      </c>
      <c r="E9" s="16">
        <v>0.108918406072106</v>
      </c>
      <c r="F9" s="16">
        <v>9.3358633776091104E-2</v>
      </c>
      <c r="G9" s="16">
        <v>0.11309297912713499</v>
      </c>
      <c r="H9" s="16">
        <v>7.0777988614800794E-2</v>
      </c>
      <c r="I9" s="16">
        <v>4.8956356736242899E-2</v>
      </c>
      <c r="J9" s="16">
        <v>9.41176470588235E-2</v>
      </c>
    </row>
    <row r="10" spans="2:11" x14ac:dyDescent="0.25">
      <c r="B10" s="17" t="s">
        <v>68</v>
      </c>
      <c r="C10" s="16">
        <v>1.4611005692599601E-2</v>
      </c>
      <c r="D10" s="16">
        <v>1.8785578747628099E-2</v>
      </c>
      <c r="E10" s="16">
        <v>1.9734345351043601E-2</v>
      </c>
      <c r="F10" s="16">
        <v>1.5939278937381399E-2</v>
      </c>
      <c r="G10" s="16">
        <v>2.2390891840607201E-2</v>
      </c>
      <c r="H10" s="16">
        <v>2.1631878557874799E-2</v>
      </c>
      <c r="I10" s="16">
        <v>1.3472485768500899E-2</v>
      </c>
      <c r="J10" s="16">
        <v>2.3149905123339701E-2</v>
      </c>
    </row>
    <row r="11" spans="2:11" x14ac:dyDescent="0.25">
      <c r="B11" s="15"/>
      <c r="C11" s="15"/>
      <c r="D11" s="15"/>
      <c r="E11" s="15"/>
      <c r="F11" s="15"/>
      <c r="G11" s="15"/>
      <c r="H11" s="15"/>
      <c r="I11" s="15"/>
      <c r="J11" s="15"/>
    </row>
    <row r="12" spans="2:11" x14ac:dyDescent="0.25">
      <c r="B12" t="s">
        <v>71</v>
      </c>
    </row>
    <row r="13" spans="2:11" x14ac:dyDescent="0.25">
      <c r="B13" t="s">
        <v>72</v>
      </c>
    </row>
    <row r="17" spans="2:2" x14ac:dyDescent="0.2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267</v>
      </c>
      <c r="C8" s="16">
        <v>0.149715370018975</v>
      </c>
      <c r="D8" s="16">
        <v>0.139880952380952</v>
      </c>
      <c r="E8" s="16">
        <v>0.183955739972337</v>
      </c>
      <c r="F8" s="16">
        <v>0.13931888544891599</v>
      </c>
      <c r="G8" s="16">
        <v>0.209302325581395</v>
      </c>
      <c r="H8" s="16">
        <v>0.119878603945372</v>
      </c>
      <c r="I8" s="16">
        <v>0.116015132408575</v>
      </c>
      <c r="J8" s="16">
        <v>0.16161616161616199</v>
      </c>
      <c r="K8" s="16">
        <v>0.252100840336134</v>
      </c>
      <c r="L8" s="16">
        <v>0.14159292035398199</v>
      </c>
      <c r="M8" s="16"/>
      <c r="N8" s="16">
        <v>0.14698795180722901</v>
      </c>
      <c r="O8" s="16">
        <v>0.14761904761904801</v>
      </c>
      <c r="P8" s="16">
        <v>0.14392523364486001</v>
      </c>
      <c r="Q8" s="16">
        <v>0.153284671532847</v>
      </c>
      <c r="R8" s="16"/>
      <c r="S8" s="16">
        <v>0.13878326996197701</v>
      </c>
      <c r="T8" s="16">
        <v>0.16267942583732101</v>
      </c>
      <c r="U8" s="16">
        <v>0.15301724137931</v>
      </c>
      <c r="V8" s="16">
        <v>0.14313919052319801</v>
      </c>
      <c r="W8" s="16">
        <v>0.16846652267818599</v>
      </c>
      <c r="X8" s="16">
        <v>0.13106796116504901</v>
      </c>
      <c r="Y8" s="16">
        <v>0.159701492537313</v>
      </c>
      <c r="Z8" s="16"/>
      <c r="AA8" s="16">
        <v>0.14123957091775899</v>
      </c>
      <c r="AB8" s="16">
        <v>0.15367483296213799</v>
      </c>
      <c r="AC8" s="16"/>
      <c r="AD8" s="16">
        <v>0.14042553191489399</v>
      </c>
      <c r="AE8" s="16">
        <v>0.153108808290155</v>
      </c>
      <c r="AF8" s="16"/>
      <c r="AG8" s="16">
        <v>0.14584980237154099</v>
      </c>
      <c r="AH8" s="16">
        <v>0.153284671532847</v>
      </c>
      <c r="AI8" s="16"/>
      <c r="AJ8" s="16">
        <v>0.131805157593123</v>
      </c>
      <c r="AK8" s="16">
        <v>0.165192783869827</v>
      </c>
      <c r="AL8" s="16"/>
      <c r="AM8" s="16">
        <v>0.23676012461059201</v>
      </c>
      <c r="AN8" s="16">
        <v>0.22364217252396201</v>
      </c>
      <c r="AO8" s="16">
        <v>0.13193885760257401</v>
      </c>
      <c r="AP8" s="16">
        <v>8.6192468619246898E-2</v>
      </c>
      <c r="AQ8" s="16"/>
      <c r="AR8" s="16">
        <v>0.14654088050314501</v>
      </c>
      <c r="AS8" s="16">
        <v>0.15108695652173901</v>
      </c>
      <c r="AT8" s="16"/>
      <c r="AU8" s="16">
        <v>0.122071516646116</v>
      </c>
      <c r="AV8" s="16">
        <v>0.15474321596770599</v>
      </c>
      <c r="AW8" s="16"/>
      <c r="AX8" s="16">
        <v>0.157832744405183</v>
      </c>
      <c r="AY8" s="16">
        <v>0.148156525672925</v>
      </c>
      <c r="AZ8" s="16"/>
      <c r="BA8" s="16">
        <v>0.20165745856353601</v>
      </c>
      <c r="BB8" s="16">
        <v>0.145884270578647</v>
      </c>
      <c r="BC8" s="16"/>
      <c r="BD8" s="16">
        <v>0.16020942408377001</v>
      </c>
      <c r="BE8" s="16">
        <v>0.14739281575898</v>
      </c>
      <c r="BF8" s="16"/>
      <c r="BG8" s="16">
        <v>0.17229729729729701</v>
      </c>
      <c r="BH8" s="16">
        <v>0.14837153196622399</v>
      </c>
      <c r="BI8" s="16"/>
      <c r="BJ8" s="16">
        <v>0.184294871794872</v>
      </c>
      <c r="BK8" s="16">
        <v>0.145071028842015</v>
      </c>
      <c r="BL8" s="16"/>
      <c r="BM8" s="16">
        <v>0.151898734177215</v>
      </c>
      <c r="BN8" s="16">
        <v>0.14953846153846201</v>
      </c>
      <c r="BO8" s="16"/>
      <c r="BP8" s="16">
        <v>0.15066225165562899</v>
      </c>
      <c r="BQ8" s="16">
        <v>0.149592798971282</v>
      </c>
    </row>
    <row r="9" spans="2:69" ht="30" x14ac:dyDescent="0.25">
      <c r="B9" s="17" t="s">
        <v>268</v>
      </c>
      <c r="C9" s="16">
        <v>0.72675521821631905</v>
      </c>
      <c r="D9" s="16">
        <v>0.73958333333333304</v>
      </c>
      <c r="E9" s="16">
        <v>0.70124481327800803</v>
      </c>
      <c r="F9" s="16">
        <v>0.75851393188854499</v>
      </c>
      <c r="G9" s="16">
        <v>0.68459302325581395</v>
      </c>
      <c r="H9" s="16">
        <v>0.74810318664643405</v>
      </c>
      <c r="I9" s="16">
        <v>0.73392181588902905</v>
      </c>
      <c r="J9" s="16">
        <v>0.69191919191919204</v>
      </c>
      <c r="K9" s="16">
        <v>0.60504201680672298</v>
      </c>
      <c r="L9" s="16">
        <v>0.77876106194690298</v>
      </c>
      <c r="M9" s="16"/>
      <c r="N9" s="16">
        <v>0.63975903614457796</v>
      </c>
      <c r="O9" s="16">
        <v>0.69841269841269804</v>
      </c>
      <c r="P9" s="16">
        <v>0.74205607476635504</v>
      </c>
      <c r="Q9" s="16">
        <v>0.75364963503649596</v>
      </c>
      <c r="R9" s="16"/>
      <c r="S9" s="16">
        <v>0.69581749049429698</v>
      </c>
      <c r="T9" s="16">
        <v>0.73684210526315796</v>
      </c>
      <c r="U9" s="16">
        <v>0.74568965517241403</v>
      </c>
      <c r="V9" s="16">
        <v>0.69397828232971404</v>
      </c>
      <c r="W9" s="16">
        <v>0.74082073434125295</v>
      </c>
      <c r="X9" s="16">
        <v>0.78543689320388399</v>
      </c>
      <c r="Y9" s="16">
        <v>0.73731343283582096</v>
      </c>
      <c r="Z9" s="16"/>
      <c r="AA9" s="16">
        <v>0.79082240762812905</v>
      </c>
      <c r="AB9" s="16">
        <v>0.69682628062360796</v>
      </c>
      <c r="AC9" s="16"/>
      <c r="AD9" s="16">
        <v>0.72269503546099301</v>
      </c>
      <c r="AE9" s="16">
        <v>0.72823834196891202</v>
      </c>
      <c r="AF9" s="16"/>
      <c r="AG9" s="16">
        <v>0.69762845849802402</v>
      </c>
      <c r="AH9" s="16">
        <v>0.75364963503649596</v>
      </c>
      <c r="AI9" s="16"/>
      <c r="AJ9" s="16">
        <v>0.78591895210806395</v>
      </c>
      <c r="AK9" s="16">
        <v>0.67562787407145397</v>
      </c>
      <c r="AL9" s="16"/>
      <c r="AM9" s="16">
        <v>0.35202492211837999</v>
      </c>
      <c r="AN9" s="16">
        <v>0.57348242811501604</v>
      </c>
      <c r="AO9" s="16">
        <v>0.77433628318584102</v>
      </c>
      <c r="AP9" s="16">
        <v>0.88702928870292896</v>
      </c>
      <c r="AQ9" s="16"/>
      <c r="AR9" s="16">
        <v>0.76477987421383697</v>
      </c>
      <c r="AS9" s="16">
        <v>0.710326086956522</v>
      </c>
      <c r="AT9" s="16"/>
      <c r="AU9" s="16">
        <v>0.81627620221948205</v>
      </c>
      <c r="AV9" s="16">
        <v>0.71047320026911898</v>
      </c>
      <c r="AW9" s="16"/>
      <c r="AX9" s="16">
        <v>0.75971731448763202</v>
      </c>
      <c r="AY9" s="16">
        <v>0.72042524315765699</v>
      </c>
      <c r="AZ9" s="16"/>
      <c r="BA9" s="16">
        <v>0.59116022099447496</v>
      </c>
      <c r="BB9" s="16">
        <v>0.73675631621841897</v>
      </c>
      <c r="BC9" s="16"/>
      <c r="BD9" s="16">
        <v>0.74345549738219896</v>
      </c>
      <c r="BE9" s="16">
        <v>0.72305909617612996</v>
      </c>
      <c r="BF9" s="16"/>
      <c r="BG9" s="16">
        <v>0.733108108108108</v>
      </c>
      <c r="BH9" s="16">
        <v>0.72637716123843998</v>
      </c>
      <c r="BI9" s="16"/>
      <c r="BJ9" s="16">
        <v>0.75641025641025605</v>
      </c>
      <c r="BK9" s="16">
        <v>0.72277227722772297</v>
      </c>
      <c r="BL9" s="16"/>
      <c r="BM9" s="16">
        <v>0.79240506329113902</v>
      </c>
      <c r="BN9" s="16">
        <v>0.72143589743589698</v>
      </c>
      <c r="BO9" s="16"/>
      <c r="BP9" s="16">
        <v>0.78311258278145701</v>
      </c>
      <c r="BQ9" s="16">
        <v>0.71945992284612104</v>
      </c>
    </row>
    <row r="10" spans="2:69" x14ac:dyDescent="0.25">
      <c r="B10" s="17" t="s">
        <v>269</v>
      </c>
      <c r="C10" s="16">
        <v>0.108918406072106</v>
      </c>
      <c r="D10" s="16">
        <v>0.107142857142857</v>
      </c>
      <c r="E10" s="16">
        <v>0.103734439834025</v>
      </c>
      <c r="F10" s="16">
        <v>9.5975232198142399E-2</v>
      </c>
      <c r="G10" s="16">
        <v>9.5930232558139497E-2</v>
      </c>
      <c r="H10" s="16">
        <v>0.106980273141123</v>
      </c>
      <c r="I10" s="16">
        <v>0.14501891551071899</v>
      </c>
      <c r="J10" s="16">
        <v>0.12121212121212099</v>
      </c>
      <c r="K10" s="16">
        <v>0.10084033613445401</v>
      </c>
      <c r="L10" s="16">
        <v>6.1946902654867297E-2</v>
      </c>
      <c r="M10" s="16"/>
      <c r="N10" s="16">
        <v>0.19759036144578301</v>
      </c>
      <c r="O10" s="16">
        <v>0.13809523809523799</v>
      </c>
      <c r="P10" s="16">
        <v>0.10373831775700899</v>
      </c>
      <c r="Q10" s="16">
        <v>7.7372262773722597E-2</v>
      </c>
      <c r="R10" s="16"/>
      <c r="S10" s="16">
        <v>0.155893536121673</v>
      </c>
      <c r="T10" s="16">
        <v>9.3301435406698593E-2</v>
      </c>
      <c r="U10" s="16">
        <v>9.0517241379310304E-2</v>
      </c>
      <c r="V10" s="16">
        <v>0.14708785784797601</v>
      </c>
      <c r="W10" s="16">
        <v>8.2073434125270003E-2</v>
      </c>
      <c r="X10" s="16">
        <v>7.8640776699029094E-2</v>
      </c>
      <c r="Y10" s="16">
        <v>8.5074626865671604E-2</v>
      </c>
      <c r="Z10" s="16"/>
      <c r="AA10" s="16">
        <v>6.2574493444576898E-2</v>
      </c>
      <c r="AB10" s="16">
        <v>0.13056792873051201</v>
      </c>
      <c r="AC10" s="16"/>
      <c r="AD10" s="16">
        <v>0.121276595744681</v>
      </c>
      <c r="AE10" s="16">
        <v>0.10440414507772</v>
      </c>
      <c r="AF10" s="16"/>
      <c r="AG10" s="16">
        <v>0.14308300395256901</v>
      </c>
      <c r="AH10" s="16">
        <v>7.7372262773722597E-2</v>
      </c>
      <c r="AI10" s="16"/>
      <c r="AJ10" s="16">
        <v>7.2451903397462103E-2</v>
      </c>
      <c r="AK10" s="16">
        <v>0.14043155288291501</v>
      </c>
      <c r="AL10" s="16"/>
      <c r="AM10" s="16">
        <v>0.34267912772585701</v>
      </c>
      <c r="AN10" s="16">
        <v>0.18530351437699699</v>
      </c>
      <c r="AO10" s="16">
        <v>8.2864038616250996E-2</v>
      </c>
      <c r="AP10" s="16">
        <v>2.1757322175732199E-2</v>
      </c>
      <c r="AQ10" s="16"/>
      <c r="AR10" s="16">
        <v>7.4842767295597495E-2</v>
      </c>
      <c r="AS10" s="16">
        <v>0.123641304347826</v>
      </c>
      <c r="AT10" s="16"/>
      <c r="AU10" s="16">
        <v>5.5487053020961803E-2</v>
      </c>
      <c r="AV10" s="16">
        <v>0.118636465575241</v>
      </c>
      <c r="AW10" s="16"/>
      <c r="AX10" s="16">
        <v>7.4204946996466403E-2</v>
      </c>
      <c r="AY10" s="16">
        <v>0.115584709341778</v>
      </c>
      <c r="AZ10" s="16"/>
      <c r="BA10" s="16">
        <v>0.19060773480663001</v>
      </c>
      <c r="BB10" s="16">
        <v>0.102893235533822</v>
      </c>
      <c r="BC10" s="16"/>
      <c r="BD10" s="16">
        <v>8.2722513089005204E-2</v>
      </c>
      <c r="BE10" s="16">
        <v>0.114716106604867</v>
      </c>
      <c r="BF10" s="16"/>
      <c r="BG10" s="16">
        <v>8.7837837837837801E-2</v>
      </c>
      <c r="BH10" s="16">
        <v>0.110172899075191</v>
      </c>
      <c r="BI10" s="16"/>
      <c r="BJ10" s="16">
        <v>5.1282051282051301E-2</v>
      </c>
      <c r="BK10" s="16">
        <v>0.11665949203616</v>
      </c>
      <c r="BL10" s="16"/>
      <c r="BM10" s="16">
        <v>4.8101265822784803E-2</v>
      </c>
      <c r="BN10" s="16">
        <v>0.113846153846154</v>
      </c>
      <c r="BO10" s="16"/>
      <c r="BP10" s="16">
        <v>6.29139072847682E-2</v>
      </c>
      <c r="BQ10" s="16">
        <v>0.114873553364766</v>
      </c>
    </row>
    <row r="11" spans="2:69" x14ac:dyDescent="0.25">
      <c r="B11" s="17" t="s">
        <v>68</v>
      </c>
      <c r="C11" s="18">
        <v>1.4611005692599601E-2</v>
      </c>
      <c r="D11" s="18">
        <v>1.33928571428571E-2</v>
      </c>
      <c r="E11" s="18">
        <v>1.10650069156293E-2</v>
      </c>
      <c r="F11" s="18">
        <v>6.1919504643962904E-3</v>
      </c>
      <c r="G11" s="18">
        <v>1.01744186046512E-2</v>
      </c>
      <c r="H11" s="18">
        <v>2.5037936267071299E-2</v>
      </c>
      <c r="I11" s="18">
        <v>5.0441361916771796E-3</v>
      </c>
      <c r="J11" s="18">
        <v>2.5252525252525301E-2</v>
      </c>
      <c r="K11" s="18">
        <v>4.20168067226891E-2</v>
      </c>
      <c r="L11" s="18">
        <v>1.7699115044247801E-2</v>
      </c>
      <c r="M11" s="18"/>
      <c r="N11" s="18">
        <v>1.5662650602409602E-2</v>
      </c>
      <c r="O11" s="18">
        <v>1.58730158730159E-2</v>
      </c>
      <c r="P11" s="18">
        <v>1.0280373831775699E-2</v>
      </c>
      <c r="Q11" s="18">
        <v>1.56934306569343E-2</v>
      </c>
      <c r="R11" s="18"/>
      <c r="S11" s="18">
        <v>9.5057034220532299E-3</v>
      </c>
      <c r="T11" s="18">
        <v>7.1770334928229701E-3</v>
      </c>
      <c r="U11" s="18">
        <v>1.0775862068965501E-2</v>
      </c>
      <c r="V11" s="18">
        <v>1.57946692991115E-2</v>
      </c>
      <c r="W11" s="18">
        <v>8.6393088552915807E-3</v>
      </c>
      <c r="X11" s="18">
        <v>4.8543689320388302E-3</v>
      </c>
      <c r="Y11" s="18">
        <v>1.7910447761194E-2</v>
      </c>
      <c r="Z11" s="18"/>
      <c r="AA11" s="18">
        <v>5.3635280095351602E-3</v>
      </c>
      <c r="AB11" s="18">
        <v>1.89309576837416E-2</v>
      </c>
      <c r="AC11" s="18"/>
      <c r="AD11" s="18">
        <v>1.56028368794326E-2</v>
      </c>
      <c r="AE11" s="18">
        <v>1.4248704663212401E-2</v>
      </c>
      <c r="AF11" s="18"/>
      <c r="AG11" s="18">
        <v>1.3438735177865599E-2</v>
      </c>
      <c r="AH11" s="18">
        <v>1.56934306569343E-2</v>
      </c>
      <c r="AI11" s="18"/>
      <c r="AJ11" s="18">
        <v>9.8239869013507994E-3</v>
      </c>
      <c r="AK11" s="18">
        <v>1.8747789175804701E-2</v>
      </c>
      <c r="AL11" s="18"/>
      <c r="AM11" s="18">
        <v>6.8535825545171306E-2</v>
      </c>
      <c r="AN11" s="18">
        <v>1.75718849840256E-2</v>
      </c>
      <c r="AO11" s="18">
        <v>1.08608205953339E-2</v>
      </c>
      <c r="AP11" s="18">
        <v>5.0209205020920501E-3</v>
      </c>
      <c r="AQ11" s="18"/>
      <c r="AR11" s="18">
        <v>1.38364779874214E-2</v>
      </c>
      <c r="AS11" s="18">
        <v>1.4945652173913001E-2</v>
      </c>
      <c r="AT11" s="18"/>
      <c r="AU11" s="18">
        <v>6.1652281134402E-3</v>
      </c>
      <c r="AV11" s="18">
        <v>1.61471181879345E-2</v>
      </c>
      <c r="AW11" s="18"/>
      <c r="AX11" s="18">
        <v>8.2449941107184902E-3</v>
      </c>
      <c r="AY11" s="18">
        <v>1.5833521827640799E-2</v>
      </c>
      <c r="AZ11" s="18"/>
      <c r="BA11" s="18">
        <v>1.6574585635359101E-2</v>
      </c>
      <c r="BB11" s="18">
        <v>1.44661776691117E-2</v>
      </c>
      <c r="BC11" s="18"/>
      <c r="BD11" s="18">
        <v>1.36125654450262E-2</v>
      </c>
      <c r="BE11" s="18">
        <v>1.4831981460023199E-2</v>
      </c>
      <c r="BF11" s="18"/>
      <c r="BG11" s="18">
        <v>6.7567567567567597E-3</v>
      </c>
      <c r="BH11" s="18">
        <v>1.50784077201448E-2</v>
      </c>
      <c r="BI11" s="18"/>
      <c r="BJ11" s="18">
        <v>8.0128205128205104E-3</v>
      </c>
      <c r="BK11" s="18">
        <v>1.5497201894102501E-2</v>
      </c>
      <c r="BL11" s="18"/>
      <c r="BM11" s="18">
        <v>7.5949367088607601E-3</v>
      </c>
      <c r="BN11" s="18">
        <v>1.51794871794872E-2</v>
      </c>
      <c r="BO11" s="18"/>
      <c r="BP11" s="18">
        <v>3.3112582781457001E-3</v>
      </c>
      <c r="BQ11" s="18">
        <v>1.6073724817831099E-2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267</v>
      </c>
      <c r="C8" s="16">
        <v>0.13946869070208701</v>
      </c>
      <c r="D8" s="16">
        <v>0.13541666666666699</v>
      </c>
      <c r="E8" s="16">
        <v>0.182572614107884</v>
      </c>
      <c r="F8" s="16">
        <v>0.111455108359133</v>
      </c>
      <c r="G8" s="16">
        <v>0.225290697674419</v>
      </c>
      <c r="H8" s="16">
        <v>9.0288315629742003E-2</v>
      </c>
      <c r="I8" s="16">
        <v>0.12484237074401</v>
      </c>
      <c r="J8" s="16">
        <v>0.14141414141414099</v>
      </c>
      <c r="K8" s="16">
        <v>0.24369747899159699</v>
      </c>
      <c r="L8" s="16">
        <v>8.8495575221238895E-2</v>
      </c>
      <c r="M8" s="16"/>
      <c r="N8" s="16">
        <v>0.107228915662651</v>
      </c>
      <c r="O8" s="16">
        <v>0.136507936507936</v>
      </c>
      <c r="P8" s="16">
        <v>0.141121495327103</v>
      </c>
      <c r="Q8" s="16">
        <v>0.14927007299270101</v>
      </c>
      <c r="R8" s="16"/>
      <c r="S8" s="16">
        <v>0.123574144486692</v>
      </c>
      <c r="T8" s="16">
        <v>0.13875598086124399</v>
      </c>
      <c r="U8" s="16">
        <v>0.170258620689655</v>
      </c>
      <c r="V8" s="16">
        <v>0.124383020730503</v>
      </c>
      <c r="W8" s="16">
        <v>0.14146868250540001</v>
      </c>
      <c r="X8" s="16">
        <v>0.148543689320388</v>
      </c>
      <c r="Y8" s="16">
        <v>0.15223880597014899</v>
      </c>
      <c r="Z8" s="16"/>
      <c r="AA8" s="16">
        <v>0.15256257449344501</v>
      </c>
      <c r="AB8" s="16">
        <v>0.133351893095768</v>
      </c>
      <c r="AC8" s="16"/>
      <c r="AD8" s="16">
        <v>0.12482269503546101</v>
      </c>
      <c r="AE8" s="16">
        <v>0.14481865284974099</v>
      </c>
      <c r="AF8" s="16"/>
      <c r="AG8" s="16">
        <v>0.128853754940711</v>
      </c>
      <c r="AH8" s="16">
        <v>0.14927007299270101</v>
      </c>
      <c r="AI8" s="16"/>
      <c r="AJ8" s="16">
        <v>0.121981170691772</v>
      </c>
      <c r="AK8" s="16">
        <v>0.154580827732579</v>
      </c>
      <c r="AL8" s="16"/>
      <c r="AM8" s="16">
        <v>0.18691588785046701</v>
      </c>
      <c r="AN8" s="16">
        <v>0.18530351437699699</v>
      </c>
      <c r="AO8" s="16">
        <v>0.135961383748994</v>
      </c>
      <c r="AP8" s="16">
        <v>8.7029288702928906E-2</v>
      </c>
      <c r="AQ8" s="16"/>
      <c r="AR8" s="16">
        <v>0.148427672955975</v>
      </c>
      <c r="AS8" s="16">
        <v>0.135597826086957</v>
      </c>
      <c r="AT8" s="16"/>
      <c r="AU8" s="16">
        <v>0.122071516646116</v>
      </c>
      <c r="AV8" s="16">
        <v>0.142632877326755</v>
      </c>
      <c r="AW8" s="16"/>
      <c r="AX8" s="16">
        <v>0.15901060070671399</v>
      </c>
      <c r="AY8" s="16">
        <v>0.13571590137977799</v>
      </c>
      <c r="AZ8" s="16"/>
      <c r="BA8" s="16">
        <v>0.218232044198895</v>
      </c>
      <c r="BB8" s="16">
        <v>0.13365933170334099</v>
      </c>
      <c r="BC8" s="16"/>
      <c r="BD8" s="16">
        <v>0.139267015706806</v>
      </c>
      <c r="BE8" s="16">
        <v>0.13951332560834301</v>
      </c>
      <c r="BF8" s="16"/>
      <c r="BG8" s="16">
        <v>0.16554054054054099</v>
      </c>
      <c r="BH8" s="16">
        <v>0.13791716928025699</v>
      </c>
      <c r="BI8" s="16"/>
      <c r="BJ8" s="16">
        <v>0.20512820512820501</v>
      </c>
      <c r="BK8" s="16">
        <v>0.13065002152389199</v>
      </c>
      <c r="BL8" s="16"/>
      <c r="BM8" s="16">
        <v>0.17215189873417699</v>
      </c>
      <c r="BN8" s="16">
        <v>0.136820512820513</v>
      </c>
      <c r="BO8" s="16"/>
      <c r="BP8" s="16">
        <v>0.16059602649006599</v>
      </c>
      <c r="BQ8" s="16">
        <v>0.13673381911701701</v>
      </c>
    </row>
    <row r="9" spans="2:69" ht="30" x14ac:dyDescent="0.25">
      <c r="B9" s="17" t="s">
        <v>268</v>
      </c>
      <c r="C9" s="16">
        <v>0.73453510436432601</v>
      </c>
      <c r="D9" s="16">
        <v>0.73809523809523803</v>
      </c>
      <c r="E9" s="16">
        <v>0.67911479944675002</v>
      </c>
      <c r="F9" s="16">
        <v>0.80804953560371495</v>
      </c>
      <c r="G9" s="16">
        <v>0.63517441860465096</v>
      </c>
      <c r="H9" s="16">
        <v>0.76176024279210897</v>
      </c>
      <c r="I9" s="16">
        <v>0.75788146279949598</v>
      </c>
      <c r="J9" s="16">
        <v>0.71212121212121204</v>
      </c>
      <c r="K9" s="16">
        <v>0.68907563025210095</v>
      </c>
      <c r="L9" s="16">
        <v>0.85840707964601803</v>
      </c>
      <c r="M9" s="16"/>
      <c r="N9" s="16">
        <v>0.681927710843373</v>
      </c>
      <c r="O9" s="16">
        <v>0.72539682539682504</v>
      </c>
      <c r="P9" s="16">
        <v>0.73271028037383201</v>
      </c>
      <c r="Q9" s="16">
        <v>0.75328467153284695</v>
      </c>
      <c r="R9" s="16"/>
      <c r="S9" s="16">
        <v>0.71482889733840305</v>
      </c>
      <c r="T9" s="16">
        <v>0.74641148325358897</v>
      </c>
      <c r="U9" s="16">
        <v>0.73491379310344795</v>
      </c>
      <c r="V9" s="16">
        <v>0.70878578479763099</v>
      </c>
      <c r="W9" s="16">
        <v>0.77105831533477298</v>
      </c>
      <c r="X9" s="16">
        <v>0.76990291262135901</v>
      </c>
      <c r="Y9" s="16">
        <v>0.72686567164179094</v>
      </c>
      <c r="Z9" s="16"/>
      <c r="AA9" s="16">
        <v>0.77056019070321802</v>
      </c>
      <c r="AB9" s="16">
        <v>0.71770601336302897</v>
      </c>
      <c r="AC9" s="16"/>
      <c r="AD9" s="16">
        <v>0.74468085106382997</v>
      </c>
      <c r="AE9" s="16">
        <v>0.73082901554404101</v>
      </c>
      <c r="AF9" s="16"/>
      <c r="AG9" s="16">
        <v>0.71422924901185803</v>
      </c>
      <c r="AH9" s="16">
        <v>0.75328467153284695</v>
      </c>
      <c r="AI9" s="16"/>
      <c r="AJ9" s="16">
        <v>0.78510028653295105</v>
      </c>
      <c r="AK9" s="16">
        <v>0.69083834453484305</v>
      </c>
      <c r="AL9" s="16"/>
      <c r="AM9" s="16">
        <v>0.43613707165109</v>
      </c>
      <c r="AN9" s="16">
        <v>0.60862619808306695</v>
      </c>
      <c r="AO9" s="16">
        <v>0.765888978278359</v>
      </c>
      <c r="AP9" s="16">
        <v>0.88117154811715503</v>
      </c>
      <c r="AQ9" s="16"/>
      <c r="AR9" s="16">
        <v>0.75597484276729598</v>
      </c>
      <c r="AS9" s="16">
        <v>0.72527173913043497</v>
      </c>
      <c r="AT9" s="16"/>
      <c r="AU9" s="16">
        <v>0.80271270036991405</v>
      </c>
      <c r="AV9" s="16">
        <v>0.72213500784929396</v>
      </c>
      <c r="AW9" s="16"/>
      <c r="AX9" s="16">
        <v>0.74440518256772703</v>
      </c>
      <c r="AY9" s="16">
        <v>0.73263967428183696</v>
      </c>
      <c r="AZ9" s="16"/>
      <c r="BA9" s="16">
        <v>0.62983425414364602</v>
      </c>
      <c r="BB9" s="16">
        <v>0.74225753871230604</v>
      </c>
      <c r="BC9" s="16"/>
      <c r="BD9" s="16">
        <v>0.74869109947643997</v>
      </c>
      <c r="BE9" s="16">
        <v>0.73140208574739296</v>
      </c>
      <c r="BF9" s="16"/>
      <c r="BG9" s="16">
        <v>0.75675675675675702</v>
      </c>
      <c r="BH9" s="16">
        <v>0.73321270607157196</v>
      </c>
      <c r="BI9" s="16"/>
      <c r="BJ9" s="16">
        <v>0.72756410256410298</v>
      </c>
      <c r="BK9" s="16">
        <v>0.73547137322427902</v>
      </c>
      <c r="BL9" s="16"/>
      <c r="BM9" s="16">
        <v>0.76708860759493702</v>
      </c>
      <c r="BN9" s="16">
        <v>0.73189743589743606</v>
      </c>
      <c r="BO9" s="16"/>
      <c r="BP9" s="16">
        <v>0.741721854304636</v>
      </c>
      <c r="BQ9" s="16">
        <v>0.73360480068581202</v>
      </c>
    </row>
    <row r="10" spans="2:69" x14ac:dyDescent="0.25">
      <c r="B10" s="17" t="s">
        <v>269</v>
      </c>
      <c r="C10" s="16">
        <v>0.107210626185958</v>
      </c>
      <c r="D10" s="16">
        <v>0.110119047619048</v>
      </c>
      <c r="E10" s="16">
        <v>0.12033195020746899</v>
      </c>
      <c r="F10" s="16">
        <v>6.9659442724458204E-2</v>
      </c>
      <c r="G10" s="16">
        <v>0.116279069767442</v>
      </c>
      <c r="H10" s="16">
        <v>0.119878603945372</v>
      </c>
      <c r="I10" s="16">
        <v>0.11349306431273599</v>
      </c>
      <c r="J10" s="16">
        <v>0.10101010101010099</v>
      </c>
      <c r="K10" s="16">
        <v>5.0420168067226899E-2</v>
      </c>
      <c r="L10" s="16">
        <v>4.4247787610619503E-2</v>
      </c>
      <c r="M10" s="16"/>
      <c r="N10" s="16">
        <v>0.19397590361445799</v>
      </c>
      <c r="O10" s="16">
        <v>0.122222222222222</v>
      </c>
      <c r="P10" s="16">
        <v>0.10747663551401899</v>
      </c>
      <c r="Q10" s="16">
        <v>7.7372262773722597E-2</v>
      </c>
      <c r="R10" s="16"/>
      <c r="S10" s="16">
        <v>0.14828897338402999</v>
      </c>
      <c r="T10" s="16">
        <v>0.102870813397129</v>
      </c>
      <c r="U10" s="16">
        <v>8.6206896551724102E-2</v>
      </c>
      <c r="V10" s="16">
        <v>0.15004935834156</v>
      </c>
      <c r="W10" s="16">
        <v>7.5593952483801297E-2</v>
      </c>
      <c r="X10" s="16">
        <v>7.47572815533981E-2</v>
      </c>
      <c r="Y10" s="16">
        <v>9.4029850746268698E-2</v>
      </c>
      <c r="Z10" s="16"/>
      <c r="AA10" s="16">
        <v>6.9129916567342103E-2</v>
      </c>
      <c r="AB10" s="16">
        <v>0.125</v>
      </c>
      <c r="AC10" s="16"/>
      <c r="AD10" s="16">
        <v>0.108510638297872</v>
      </c>
      <c r="AE10" s="16">
        <v>0.10673575129533699</v>
      </c>
      <c r="AF10" s="16"/>
      <c r="AG10" s="16">
        <v>0.13952569169960499</v>
      </c>
      <c r="AH10" s="16">
        <v>7.7372262773722597E-2</v>
      </c>
      <c r="AI10" s="16"/>
      <c r="AJ10" s="16">
        <v>7.5726565697912404E-2</v>
      </c>
      <c r="AK10" s="16">
        <v>0.13441811107180801</v>
      </c>
      <c r="AL10" s="16"/>
      <c r="AM10" s="16">
        <v>0.31152647975077902</v>
      </c>
      <c r="AN10" s="16">
        <v>0.18051118210862599</v>
      </c>
      <c r="AO10" s="16">
        <v>8.3266291230893005E-2</v>
      </c>
      <c r="AP10" s="16">
        <v>2.4267782426778201E-2</v>
      </c>
      <c r="AQ10" s="16"/>
      <c r="AR10" s="16">
        <v>7.9874213836477997E-2</v>
      </c>
      <c r="AS10" s="16">
        <v>0.119021739130435</v>
      </c>
      <c r="AT10" s="16"/>
      <c r="AU10" s="16">
        <v>6.2885326757089993E-2</v>
      </c>
      <c r="AV10" s="16">
        <v>0.115272482619421</v>
      </c>
      <c r="AW10" s="16"/>
      <c r="AX10" s="16">
        <v>7.6560659599528902E-2</v>
      </c>
      <c r="AY10" s="16">
        <v>0.11309658448314901</v>
      </c>
      <c r="AZ10" s="16"/>
      <c r="BA10" s="16">
        <v>0.13535911602209899</v>
      </c>
      <c r="BB10" s="16">
        <v>0.105134474327628</v>
      </c>
      <c r="BC10" s="16"/>
      <c r="BD10" s="16">
        <v>9.0052356020942401E-2</v>
      </c>
      <c r="BE10" s="16">
        <v>0.111008111239861</v>
      </c>
      <c r="BF10" s="16"/>
      <c r="BG10" s="16">
        <v>7.0945945945945901E-2</v>
      </c>
      <c r="BH10" s="16">
        <v>0.10936871733011699</v>
      </c>
      <c r="BI10" s="16"/>
      <c r="BJ10" s="16">
        <v>5.7692307692307702E-2</v>
      </c>
      <c r="BK10" s="16">
        <v>0.113861386138614</v>
      </c>
      <c r="BL10" s="16"/>
      <c r="BM10" s="16">
        <v>5.3164556962025301E-2</v>
      </c>
      <c r="BN10" s="16">
        <v>0.11158974358974399</v>
      </c>
      <c r="BO10" s="16"/>
      <c r="BP10" s="16">
        <v>9.1059602649006602E-2</v>
      </c>
      <c r="BQ10" s="16">
        <v>0.109301328761252</v>
      </c>
    </row>
    <row r="11" spans="2:69" x14ac:dyDescent="0.25">
      <c r="B11" s="17" t="s">
        <v>68</v>
      </c>
      <c r="C11" s="18">
        <v>1.8785578747628099E-2</v>
      </c>
      <c r="D11" s="18">
        <v>1.6369047619047599E-2</v>
      </c>
      <c r="E11" s="18">
        <v>1.7980636237897599E-2</v>
      </c>
      <c r="F11" s="18">
        <v>1.08359133126935E-2</v>
      </c>
      <c r="G11" s="18">
        <v>2.32558139534884E-2</v>
      </c>
      <c r="H11" s="18">
        <v>2.80728376327769E-2</v>
      </c>
      <c r="I11" s="18">
        <v>3.7831021437578802E-3</v>
      </c>
      <c r="J11" s="18">
        <v>4.5454545454545497E-2</v>
      </c>
      <c r="K11" s="18">
        <v>1.6806722689075598E-2</v>
      </c>
      <c r="L11" s="18">
        <v>8.8495575221238902E-3</v>
      </c>
      <c r="M11" s="18"/>
      <c r="N11" s="18">
        <v>1.68674698795181E-2</v>
      </c>
      <c r="O11" s="18">
        <v>1.58730158730159E-2</v>
      </c>
      <c r="P11" s="18">
        <v>1.86915887850467E-2</v>
      </c>
      <c r="Q11" s="18">
        <v>2.0072992700729899E-2</v>
      </c>
      <c r="R11" s="18"/>
      <c r="S11" s="18">
        <v>1.33079847908745E-2</v>
      </c>
      <c r="T11" s="18">
        <v>1.19617224880383E-2</v>
      </c>
      <c r="U11" s="18">
        <v>8.6206896551724102E-3</v>
      </c>
      <c r="V11" s="18">
        <v>1.6781836130306E-2</v>
      </c>
      <c r="W11" s="18">
        <v>1.1879049676025899E-2</v>
      </c>
      <c r="X11" s="18">
        <v>6.7961165048543697E-3</v>
      </c>
      <c r="Y11" s="18">
        <v>2.6865671641791E-2</v>
      </c>
      <c r="Z11" s="18"/>
      <c r="AA11" s="18">
        <v>7.7473182359952299E-3</v>
      </c>
      <c r="AB11" s="18">
        <v>2.3942093541202698E-2</v>
      </c>
      <c r="AC11" s="18"/>
      <c r="AD11" s="18">
        <v>2.1985815602836901E-2</v>
      </c>
      <c r="AE11" s="18">
        <v>1.76165803108808E-2</v>
      </c>
      <c r="AF11" s="18"/>
      <c r="AG11" s="18">
        <v>1.7391304347826101E-2</v>
      </c>
      <c r="AH11" s="18">
        <v>2.0072992700729899E-2</v>
      </c>
      <c r="AI11" s="18"/>
      <c r="AJ11" s="18">
        <v>1.7191977077363901E-2</v>
      </c>
      <c r="AK11" s="18">
        <v>2.0162716660771102E-2</v>
      </c>
      <c r="AL11" s="18"/>
      <c r="AM11" s="18">
        <v>6.5420560747663503E-2</v>
      </c>
      <c r="AN11" s="18">
        <v>2.55591054313099E-2</v>
      </c>
      <c r="AO11" s="18">
        <v>1.4883346741753799E-2</v>
      </c>
      <c r="AP11" s="18">
        <v>7.5313807531380804E-3</v>
      </c>
      <c r="AQ11" s="18"/>
      <c r="AR11" s="18">
        <v>1.57232704402516E-2</v>
      </c>
      <c r="AS11" s="18">
        <v>2.0108695652173901E-2</v>
      </c>
      <c r="AT11" s="18"/>
      <c r="AU11" s="18">
        <v>1.23304562268804E-2</v>
      </c>
      <c r="AV11" s="18">
        <v>1.99596322045302E-2</v>
      </c>
      <c r="AW11" s="18"/>
      <c r="AX11" s="18">
        <v>2.00235571260306E-2</v>
      </c>
      <c r="AY11" s="18">
        <v>1.8547839855236399E-2</v>
      </c>
      <c r="AZ11" s="18"/>
      <c r="BA11" s="18">
        <v>1.6574585635359101E-2</v>
      </c>
      <c r="BB11" s="18">
        <v>1.89486552567237E-2</v>
      </c>
      <c r="BC11" s="18"/>
      <c r="BD11" s="18">
        <v>2.1989528795811501E-2</v>
      </c>
      <c r="BE11" s="18">
        <v>1.8076477404403199E-2</v>
      </c>
      <c r="BF11" s="18"/>
      <c r="BG11" s="18">
        <v>6.7567567567567597E-3</v>
      </c>
      <c r="BH11" s="18">
        <v>1.9501407318053901E-2</v>
      </c>
      <c r="BI11" s="18"/>
      <c r="BJ11" s="18">
        <v>9.6153846153846194E-3</v>
      </c>
      <c r="BK11" s="18">
        <v>2.00172191132157E-2</v>
      </c>
      <c r="BL11" s="18"/>
      <c r="BM11" s="18">
        <v>7.5949367088607601E-3</v>
      </c>
      <c r="BN11" s="18">
        <v>1.96923076923077E-2</v>
      </c>
      <c r="BO11" s="18"/>
      <c r="BP11" s="18">
        <v>6.6225165562913899E-3</v>
      </c>
      <c r="BQ11" s="18">
        <v>2.0360051435919398E-2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273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267</v>
      </c>
      <c r="C8" s="16">
        <v>0.14914611005692599</v>
      </c>
      <c r="D8" s="16">
        <v>0.125</v>
      </c>
      <c r="E8" s="16">
        <v>0.230982019363762</v>
      </c>
      <c r="F8" s="16">
        <v>0.156346749226006</v>
      </c>
      <c r="G8" s="16">
        <v>0.204941860465116</v>
      </c>
      <c r="H8" s="16">
        <v>0.109256449165402</v>
      </c>
      <c r="I8" s="16">
        <v>0.10970996216897901</v>
      </c>
      <c r="J8" s="16">
        <v>0.13131313131313099</v>
      </c>
      <c r="K8" s="16">
        <v>0.184873949579832</v>
      </c>
      <c r="L8" s="16">
        <v>0.123893805309735</v>
      </c>
      <c r="M8" s="16"/>
      <c r="N8" s="16">
        <v>0.14578313253012001</v>
      </c>
      <c r="O8" s="16">
        <v>0.114285714285714</v>
      </c>
      <c r="P8" s="16">
        <v>0.16915887850467301</v>
      </c>
      <c r="Q8" s="16">
        <v>0.15036496350365</v>
      </c>
      <c r="R8" s="16"/>
      <c r="S8" s="16">
        <v>0.144486692015209</v>
      </c>
      <c r="T8" s="16">
        <v>0.16985645933014401</v>
      </c>
      <c r="U8" s="16">
        <v>0.148706896551724</v>
      </c>
      <c r="V8" s="16">
        <v>0.16288252714708801</v>
      </c>
      <c r="W8" s="16">
        <v>0.15658747300216</v>
      </c>
      <c r="X8" s="16">
        <v>0.13203883495145599</v>
      </c>
      <c r="Y8" s="16">
        <v>0.150746268656716</v>
      </c>
      <c r="Z8" s="16"/>
      <c r="AA8" s="16">
        <v>0.16567342073897501</v>
      </c>
      <c r="AB8" s="16">
        <v>0.14142538975501101</v>
      </c>
      <c r="AC8" s="16"/>
      <c r="AD8" s="16">
        <v>0.114184397163121</v>
      </c>
      <c r="AE8" s="16">
        <v>0.16191709844559601</v>
      </c>
      <c r="AF8" s="16"/>
      <c r="AG8" s="16">
        <v>0.147826086956522</v>
      </c>
      <c r="AH8" s="16">
        <v>0.15036496350365</v>
      </c>
      <c r="AI8" s="16"/>
      <c r="AJ8" s="16">
        <v>0.134261154318461</v>
      </c>
      <c r="AK8" s="16">
        <v>0.16200919702865199</v>
      </c>
      <c r="AL8" s="16"/>
      <c r="AM8" s="16">
        <v>0.19003115264797499</v>
      </c>
      <c r="AN8" s="16">
        <v>0.19009584664536699</v>
      </c>
      <c r="AO8" s="16">
        <v>0.14963797264682199</v>
      </c>
      <c r="AP8" s="16">
        <v>9.3723849372384899E-2</v>
      </c>
      <c r="AQ8" s="16"/>
      <c r="AR8" s="16">
        <v>0.15157232704402501</v>
      </c>
      <c r="AS8" s="16">
        <v>0.14809782608695701</v>
      </c>
      <c r="AT8" s="16"/>
      <c r="AU8" s="16">
        <v>0.114673242909988</v>
      </c>
      <c r="AV8" s="16">
        <v>0.15541601255887</v>
      </c>
      <c r="AW8" s="16"/>
      <c r="AX8" s="16">
        <v>0.156654888103651</v>
      </c>
      <c r="AY8" s="16">
        <v>0.14770413933499199</v>
      </c>
      <c r="AZ8" s="16"/>
      <c r="BA8" s="16">
        <v>0.174033149171271</v>
      </c>
      <c r="BB8" s="16">
        <v>0.14731051344743301</v>
      </c>
      <c r="BC8" s="16"/>
      <c r="BD8" s="16">
        <v>0.16020942408377001</v>
      </c>
      <c r="BE8" s="16">
        <v>0.14669756662804201</v>
      </c>
      <c r="BF8" s="16"/>
      <c r="BG8" s="16">
        <v>0.13175675675675699</v>
      </c>
      <c r="BH8" s="16">
        <v>0.150180940892642</v>
      </c>
      <c r="BI8" s="16"/>
      <c r="BJ8" s="16">
        <v>0.181089743589744</v>
      </c>
      <c r="BK8" s="16">
        <v>0.144855789926819</v>
      </c>
      <c r="BL8" s="16"/>
      <c r="BM8" s="16">
        <v>0.15696202531645601</v>
      </c>
      <c r="BN8" s="16">
        <v>0.148512820512821</v>
      </c>
      <c r="BO8" s="16"/>
      <c r="BP8" s="16">
        <v>0.17880794701986799</v>
      </c>
      <c r="BQ8" s="16">
        <v>0.14530647235319299</v>
      </c>
    </row>
    <row r="9" spans="2:69" ht="30" x14ac:dyDescent="0.25">
      <c r="B9" s="17" t="s">
        <v>268</v>
      </c>
      <c r="C9" s="16">
        <v>0.72220113851992396</v>
      </c>
      <c r="D9" s="16">
        <v>0.766369047619048</v>
      </c>
      <c r="E9" s="16">
        <v>0.64453665283540795</v>
      </c>
      <c r="F9" s="16">
        <v>0.73529411764705899</v>
      </c>
      <c r="G9" s="16">
        <v>0.69331395348837199</v>
      </c>
      <c r="H9" s="16">
        <v>0.72610015174506803</v>
      </c>
      <c r="I9" s="16">
        <v>0.76166456494325396</v>
      </c>
      <c r="J9" s="16">
        <v>0.73737373737373701</v>
      </c>
      <c r="K9" s="16">
        <v>0.67226890756302504</v>
      </c>
      <c r="L9" s="16">
        <v>0.76106194690265505</v>
      </c>
      <c r="M9" s="16"/>
      <c r="N9" s="16">
        <v>0.63373493975903605</v>
      </c>
      <c r="O9" s="16">
        <v>0.736507936507937</v>
      </c>
      <c r="P9" s="16">
        <v>0.70747663551401896</v>
      </c>
      <c r="Q9" s="16">
        <v>0.75145985401459903</v>
      </c>
      <c r="R9" s="16"/>
      <c r="S9" s="16">
        <v>0.66159695817490505</v>
      </c>
      <c r="T9" s="16">
        <v>0.69856459330143506</v>
      </c>
      <c r="U9" s="16">
        <v>0.743534482758621</v>
      </c>
      <c r="V9" s="16">
        <v>0.67522211253701903</v>
      </c>
      <c r="W9" s="16">
        <v>0.74190064794816402</v>
      </c>
      <c r="X9" s="16">
        <v>0.77961165048543701</v>
      </c>
      <c r="Y9" s="16">
        <v>0.76119402985074602</v>
      </c>
      <c r="Z9" s="16"/>
      <c r="AA9" s="16">
        <v>0.75506555423122801</v>
      </c>
      <c r="AB9" s="16">
        <v>0.70684855233852995</v>
      </c>
      <c r="AC9" s="16"/>
      <c r="AD9" s="16">
        <v>0.73475177304964501</v>
      </c>
      <c r="AE9" s="16">
        <v>0.71761658031088105</v>
      </c>
      <c r="AF9" s="16"/>
      <c r="AG9" s="16">
        <v>0.69051383399209498</v>
      </c>
      <c r="AH9" s="16">
        <v>0.75145985401459903</v>
      </c>
      <c r="AI9" s="16"/>
      <c r="AJ9" s="16">
        <v>0.77200163733115001</v>
      </c>
      <c r="AK9" s="16">
        <v>0.67916519278387</v>
      </c>
      <c r="AL9" s="16"/>
      <c r="AM9" s="16">
        <v>0.46105919003115298</v>
      </c>
      <c r="AN9" s="16">
        <v>0.61341853035143801</v>
      </c>
      <c r="AO9" s="16">
        <v>0.73934030571198694</v>
      </c>
      <c r="AP9" s="16">
        <v>0.86945606694560695</v>
      </c>
      <c r="AQ9" s="16"/>
      <c r="AR9" s="16">
        <v>0.74150943396226399</v>
      </c>
      <c r="AS9" s="16">
        <v>0.71385869565217397</v>
      </c>
      <c r="AT9" s="16"/>
      <c r="AU9" s="16">
        <v>0.80271270036991405</v>
      </c>
      <c r="AV9" s="16">
        <v>0.70755774837407504</v>
      </c>
      <c r="AW9" s="16"/>
      <c r="AX9" s="16">
        <v>0.74087161366313303</v>
      </c>
      <c r="AY9" s="16">
        <v>0.71861569780592605</v>
      </c>
      <c r="AZ9" s="16"/>
      <c r="BA9" s="16">
        <v>0.66298342541436495</v>
      </c>
      <c r="BB9" s="16">
        <v>0.72656886715566404</v>
      </c>
      <c r="BC9" s="16"/>
      <c r="BD9" s="16">
        <v>0.72565445026177999</v>
      </c>
      <c r="BE9" s="16">
        <v>0.72143684820394005</v>
      </c>
      <c r="BF9" s="16"/>
      <c r="BG9" s="16">
        <v>0.75337837837837796</v>
      </c>
      <c r="BH9" s="16">
        <v>0.72034579815038202</v>
      </c>
      <c r="BI9" s="16"/>
      <c r="BJ9" s="16">
        <v>0.75320512820512797</v>
      </c>
      <c r="BK9" s="16">
        <v>0.71803702109341405</v>
      </c>
      <c r="BL9" s="16"/>
      <c r="BM9" s="16">
        <v>0.77974683544303802</v>
      </c>
      <c r="BN9" s="16">
        <v>0.71753846153846201</v>
      </c>
      <c r="BO9" s="16"/>
      <c r="BP9" s="16">
        <v>0.71026490066225201</v>
      </c>
      <c r="BQ9" s="16">
        <v>0.72374624946420896</v>
      </c>
    </row>
    <row r="10" spans="2:69" x14ac:dyDescent="0.25">
      <c r="B10" s="17" t="s">
        <v>269</v>
      </c>
      <c r="C10" s="16">
        <v>0.108918406072106</v>
      </c>
      <c r="D10" s="16">
        <v>9.2261904761904795E-2</v>
      </c>
      <c r="E10" s="16">
        <v>0.100968188105118</v>
      </c>
      <c r="F10" s="16">
        <v>0.105263157894737</v>
      </c>
      <c r="G10" s="16">
        <v>8.57558139534884E-2</v>
      </c>
      <c r="H10" s="16">
        <v>0.127465857359636</v>
      </c>
      <c r="I10" s="16">
        <v>0.12484237074401</v>
      </c>
      <c r="J10" s="16">
        <v>0.10606060606060599</v>
      </c>
      <c r="K10" s="16">
        <v>0.109243697478992</v>
      </c>
      <c r="L10" s="16">
        <v>9.7345132743362803E-2</v>
      </c>
      <c r="M10" s="16"/>
      <c r="N10" s="16">
        <v>0.20120481927710801</v>
      </c>
      <c r="O10" s="16">
        <v>0.133333333333333</v>
      </c>
      <c r="P10" s="16">
        <v>0.10560747663551399</v>
      </c>
      <c r="Q10" s="16">
        <v>7.6642335766423403E-2</v>
      </c>
      <c r="R10" s="16"/>
      <c r="S10" s="16">
        <v>0.16349809885931599</v>
      </c>
      <c r="T10" s="16">
        <v>0.12200956937799</v>
      </c>
      <c r="U10" s="16">
        <v>9.4827586206896505E-2</v>
      </c>
      <c r="V10" s="16">
        <v>0.14708785784797601</v>
      </c>
      <c r="W10" s="16">
        <v>8.6393088552915803E-2</v>
      </c>
      <c r="X10" s="16">
        <v>7.9611650485436905E-2</v>
      </c>
      <c r="Y10" s="16">
        <v>6.7164179104477598E-2</v>
      </c>
      <c r="Z10" s="16"/>
      <c r="AA10" s="16">
        <v>6.7938021454111999E-2</v>
      </c>
      <c r="AB10" s="16">
        <v>0.12806236080178199</v>
      </c>
      <c r="AC10" s="16"/>
      <c r="AD10" s="16">
        <v>0.12695035460992901</v>
      </c>
      <c r="AE10" s="16">
        <v>0.102331606217617</v>
      </c>
      <c r="AF10" s="16"/>
      <c r="AG10" s="16">
        <v>0.14387351778656099</v>
      </c>
      <c r="AH10" s="16">
        <v>7.6642335766423403E-2</v>
      </c>
      <c r="AI10" s="16"/>
      <c r="AJ10" s="16">
        <v>7.7363896848137506E-2</v>
      </c>
      <c r="AK10" s="16">
        <v>0.136186770428016</v>
      </c>
      <c r="AL10" s="16"/>
      <c r="AM10" s="16">
        <v>0.28037383177570102</v>
      </c>
      <c r="AN10" s="16">
        <v>0.17012779552715701</v>
      </c>
      <c r="AO10" s="16">
        <v>9.4931617055510897E-2</v>
      </c>
      <c r="AP10" s="16">
        <v>2.92887029288703E-2</v>
      </c>
      <c r="AQ10" s="16"/>
      <c r="AR10" s="16">
        <v>8.6792452830188702E-2</v>
      </c>
      <c r="AS10" s="16">
        <v>0.11847826086956501</v>
      </c>
      <c r="AT10" s="16"/>
      <c r="AU10" s="16">
        <v>6.2885326757089993E-2</v>
      </c>
      <c r="AV10" s="16">
        <v>0.117290872392913</v>
      </c>
      <c r="AW10" s="16"/>
      <c r="AX10" s="16">
        <v>8.5983510011778605E-2</v>
      </c>
      <c r="AY10" s="16">
        <v>0.113322777652115</v>
      </c>
      <c r="AZ10" s="16"/>
      <c r="BA10" s="16">
        <v>0.143646408839779</v>
      </c>
      <c r="BB10" s="16">
        <v>0.106356968215159</v>
      </c>
      <c r="BC10" s="16"/>
      <c r="BD10" s="16">
        <v>9.6335078534031393E-2</v>
      </c>
      <c r="BE10" s="16">
        <v>0.1117033603708</v>
      </c>
      <c r="BF10" s="16"/>
      <c r="BG10" s="16">
        <v>0.10472972972973001</v>
      </c>
      <c r="BH10" s="16">
        <v>0.109167671893848</v>
      </c>
      <c r="BI10" s="16"/>
      <c r="BJ10" s="16">
        <v>5.2884615384615398E-2</v>
      </c>
      <c r="BK10" s="16">
        <v>0.116444253120964</v>
      </c>
      <c r="BL10" s="16"/>
      <c r="BM10" s="16">
        <v>5.0632911392405097E-2</v>
      </c>
      <c r="BN10" s="16">
        <v>0.113641025641026</v>
      </c>
      <c r="BO10" s="16"/>
      <c r="BP10" s="16">
        <v>0.10430463576158901</v>
      </c>
      <c r="BQ10" s="16">
        <v>0.109515645092156</v>
      </c>
    </row>
    <row r="11" spans="2:69" x14ac:dyDescent="0.25">
      <c r="B11" s="17" t="s">
        <v>68</v>
      </c>
      <c r="C11" s="18">
        <v>1.9734345351043601E-2</v>
      </c>
      <c r="D11" s="18">
        <v>1.6369047619047599E-2</v>
      </c>
      <c r="E11" s="18">
        <v>2.3513139695712299E-2</v>
      </c>
      <c r="F11" s="18">
        <v>3.09597523219814E-3</v>
      </c>
      <c r="G11" s="18">
        <v>1.5988372093023302E-2</v>
      </c>
      <c r="H11" s="18">
        <v>3.71775417298938E-2</v>
      </c>
      <c r="I11" s="18">
        <v>3.7831021437578802E-3</v>
      </c>
      <c r="J11" s="18">
        <v>2.5252525252525301E-2</v>
      </c>
      <c r="K11" s="18">
        <v>3.3613445378151301E-2</v>
      </c>
      <c r="L11" s="18">
        <v>1.7699115044247801E-2</v>
      </c>
      <c r="M11" s="18"/>
      <c r="N11" s="18">
        <v>1.92771084337349E-2</v>
      </c>
      <c r="O11" s="18">
        <v>1.58730158730159E-2</v>
      </c>
      <c r="P11" s="18">
        <v>1.7757009345794401E-2</v>
      </c>
      <c r="Q11" s="18">
        <v>2.1532846715328499E-2</v>
      </c>
      <c r="R11" s="18"/>
      <c r="S11" s="18">
        <v>3.04182509505703E-2</v>
      </c>
      <c r="T11" s="18">
        <v>9.5693779904306199E-3</v>
      </c>
      <c r="U11" s="18">
        <v>1.29310344827586E-2</v>
      </c>
      <c r="V11" s="18">
        <v>1.4807502467917099E-2</v>
      </c>
      <c r="W11" s="18">
        <v>1.51187904967603E-2</v>
      </c>
      <c r="X11" s="18">
        <v>8.7378640776698997E-3</v>
      </c>
      <c r="Y11" s="18">
        <v>2.0895522388059699E-2</v>
      </c>
      <c r="Z11" s="18"/>
      <c r="AA11" s="18">
        <v>1.13230035756853E-2</v>
      </c>
      <c r="AB11" s="18">
        <v>2.3663697104677101E-2</v>
      </c>
      <c r="AC11" s="18"/>
      <c r="AD11" s="18">
        <v>2.4113475177304999E-2</v>
      </c>
      <c r="AE11" s="18">
        <v>1.81347150259067E-2</v>
      </c>
      <c r="AF11" s="18"/>
      <c r="AG11" s="18">
        <v>1.7786561264822101E-2</v>
      </c>
      <c r="AH11" s="18">
        <v>2.1532846715328499E-2</v>
      </c>
      <c r="AI11" s="18"/>
      <c r="AJ11" s="18">
        <v>1.6373311502251301E-2</v>
      </c>
      <c r="AK11" s="18">
        <v>2.2638839759462299E-2</v>
      </c>
      <c r="AL11" s="18"/>
      <c r="AM11" s="18">
        <v>6.8535825545171306E-2</v>
      </c>
      <c r="AN11" s="18">
        <v>2.6357827476038299E-2</v>
      </c>
      <c r="AO11" s="18">
        <v>1.6090104585679801E-2</v>
      </c>
      <c r="AP11" s="18">
        <v>7.5313807531380804E-3</v>
      </c>
      <c r="AQ11" s="18"/>
      <c r="AR11" s="18">
        <v>2.0125786163522001E-2</v>
      </c>
      <c r="AS11" s="18">
        <v>1.9565217391304301E-2</v>
      </c>
      <c r="AT11" s="18"/>
      <c r="AU11" s="18">
        <v>1.97287299630086E-2</v>
      </c>
      <c r="AV11" s="18">
        <v>1.9735366674142201E-2</v>
      </c>
      <c r="AW11" s="18"/>
      <c r="AX11" s="18">
        <v>1.6489988221437001E-2</v>
      </c>
      <c r="AY11" s="18">
        <v>2.0357385206966699E-2</v>
      </c>
      <c r="AZ11" s="18"/>
      <c r="BA11" s="18">
        <v>1.93370165745856E-2</v>
      </c>
      <c r="BB11" s="18">
        <v>1.9763651181744099E-2</v>
      </c>
      <c r="BC11" s="18"/>
      <c r="BD11" s="18">
        <v>1.78010471204188E-2</v>
      </c>
      <c r="BE11" s="18">
        <v>2.0162224797218999E-2</v>
      </c>
      <c r="BF11" s="18"/>
      <c r="BG11" s="18">
        <v>1.0135135135135099E-2</v>
      </c>
      <c r="BH11" s="18">
        <v>2.03055890631283E-2</v>
      </c>
      <c r="BI11" s="18"/>
      <c r="BJ11" s="18">
        <v>1.2820512820512799E-2</v>
      </c>
      <c r="BK11" s="18">
        <v>2.06629358588033E-2</v>
      </c>
      <c r="BL11" s="18"/>
      <c r="BM11" s="18">
        <v>1.26582278481013E-2</v>
      </c>
      <c r="BN11" s="18">
        <v>2.0307692307692301E-2</v>
      </c>
      <c r="BO11" s="18"/>
      <c r="BP11" s="18">
        <v>6.6225165562913899E-3</v>
      </c>
      <c r="BQ11" s="18">
        <v>2.14316330904415E-2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267</v>
      </c>
      <c r="C8" s="16">
        <v>0.12865275142315</v>
      </c>
      <c r="D8" s="16">
        <v>0.120535714285714</v>
      </c>
      <c r="E8" s="16">
        <v>0.17565698478561501</v>
      </c>
      <c r="F8" s="16">
        <v>0.113003095975232</v>
      </c>
      <c r="G8" s="16">
        <v>0.168604651162791</v>
      </c>
      <c r="H8" s="16">
        <v>9.78755690440061E-2</v>
      </c>
      <c r="I8" s="16">
        <v>0.12484237074401</v>
      </c>
      <c r="J8" s="16">
        <v>0.11616161616161599</v>
      </c>
      <c r="K8" s="16">
        <v>0.17647058823529399</v>
      </c>
      <c r="L8" s="16">
        <v>7.9646017699115002E-2</v>
      </c>
      <c r="M8" s="16"/>
      <c r="N8" s="16">
        <v>0.14337349397590399</v>
      </c>
      <c r="O8" s="16">
        <v>0.104761904761905</v>
      </c>
      <c r="P8" s="16">
        <v>0.124299065420561</v>
      </c>
      <c r="Q8" s="16">
        <v>0.13138686131386901</v>
      </c>
      <c r="R8" s="16"/>
      <c r="S8" s="16">
        <v>0.14068441064638801</v>
      </c>
      <c r="T8" s="16">
        <v>0.14114832535885199</v>
      </c>
      <c r="U8" s="16">
        <v>0.15086206896551699</v>
      </c>
      <c r="V8" s="16">
        <v>0.126357354392892</v>
      </c>
      <c r="W8" s="16">
        <v>0.12419006479481599</v>
      </c>
      <c r="X8" s="16">
        <v>0.120388349514563</v>
      </c>
      <c r="Y8" s="16">
        <v>0.123880597014925</v>
      </c>
      <c r="Z8" s="16"/>
      <c r="AA8" s="16">
        <v>0.142431466030989</v>
      </c>
      <c r="AB8" s="16">
        <v>0.12221603563474399</v>
      </c>
      <c r="AC8" s="16"/>
      <c r="AD8" s="16">
        <v>0.116312056737589</v>
      </c>
      <c r="AE8" s="16">
        <v>0.13316062176165799</v>
      </c>
      <c r="AF8" s="16"/>
      <c r="AG8" s="16">
        <v>0.125691699604743</v>
      </c>
      <c r="AH8" s="16">
        <v>0.13138686131386901</v>
      </c>
      <c r="AI8" s="16"/>
      <c r="AJ8" s="16">
        <v>0.122799836266885</v>
      </c>
      <c r="AK8" s="16">
        <v>0.133710647329324</v>
      </c>
      <c r="AL8" s="16"/>
      <c r="AM8" s="16">
        <v>0.19626168224299101</v>
      </c>
      <c r="AN8" s="16">
        <v>0.18370607028753999</v>
      </c>
      <c r="AO8" s="16">
        <v>0.117457763475463</v>
      </c>
      <c r="AP8" s="16">
        <v>7.6987447698744799E-2</v>
      </c>
      <c r="AQ8" s="16"/>
      <c r="AR8" s="16">
        <v>0.12075471698113199</v>
      </c>
      <c r="AS8" s="16">
        <v>0.132065217391304</v>
      </c>
      <c r="AT8" s="16"/>
      <c r="AU8" s="16">
        <v>0.160295930949445</v>
      </c>
      <c r="AV8" s="16">
        <v>0.12289751065261301</v>
      </c>
      <c r="AW8" s="16"/>
      <c r="AX8" s="16">
        <v>0.143698468786808</v>
      </c>
      <c r="AY8" s="16">
        <v>0.12576340194526101</v>
      </c>
      <c r="AZ8" s="16"/>
      <c r="BA8" s="16">
        <v>0.16022099447513799</v>
      </c>
      <c r="BB8" s="16">
        <v>0.126324368378158</v>
      </c>
      <c r="BC8" s="16"/>
      <c r="BD8" s="16">
        <v>0.139267015706806</v>
      </c>
      <c r="BE8" s="16">
        <v>0.12630359212051001</v>
      </c>
      <c r="BF8" s="16"/>
      <c r="BG8" s="16">
        <v>0.14527027027027001</v>
      </c>
      <c r="BH8" s="16">
        <v>0.12766385203055899</v>
      </c>
      <c r="BI8" s="16"/>
      <c r="BJ8" s="16">
        <v>0.17948717948717899</v>
      </c>
      <c r="BK8" s="16">
        <v>0.121825226000861</v>
      </c>
      <c r="BL8" s="16"/>
      <c r="BM8" s="16">
        <v>0.16962025316455701</v>
      </c>
      <c r="BN8" s="16">
        <v>0.12533333333333299</v>
      </c>
      <c r="BO8" s="16"/>
      <c r="BP8" s="16">
        <v>0.139072847682119</v>
      </c>
      <c r="BQ8" s="16">
        <v>0.12730390055722199</v>
      </c>
    </row>
    <row r="9" spans="2:69" ht="30" x14ac:dyDescent="0.25">
      <c r="B9" s="17" t="s">
        <v>268</v>
      </c>
      <c r="C9" s="16">
        <v>0.76204933586337797</v>
      </c>
      <c r="D9" s="16">
        <v>0.81547619047619002</v>
      </c>
      <c r="E9" s="16">
        <v>0.73720608575380397</v>
      </c>
      <c r="F9" s="16">
        <v>0.81733746130031004</v>
      </c>
      <c r="G9" s="16">
        <v>0.77616279069767402</v>
      </c>
      <c r="H9" s="16">
        <v>0.71244309559939301</v>
      </c>
      <c r="I9" s="16">
        <v>0.73266078184111005</v>
      </c>
      <c r="J9" s="16">
        <v>0.83333333333333304</v>
      </c>
      <c r="K9" s="16">
        <v>0.73949579831932799</v>
      </c>
      <c r="L9" s="16">
        <v>0.88495575221238898</v>
      </c>
      <c r="M9" s="16"/>
      <c r="N9" s="16">
        <v>0.57108433734939801</v>
      </c>
      <c r="O9" s="16">
        <v>0.73174603174603203</v>
      </c>
      <c r="P9" s="16">
        <v>0.78504672897196304</v>
      </c>
      <c r="Q9" s="16">
        <v>0.81788321167883204</v>
      </c>
      <c r="R9" s="16"/>
      <c r="S9" s="16">
        <v>0.65209125475285201</v>
      </c>
      <c r="T9" s="16">
        <v>0.71531100478468901</v>
      </c>
      <c r="U9" s="16">
        <v>0.76508620689655205</v>
      </c>
      <c r="V9" s="16">
        <v>0.73741362290227097</v>
      </c>
      <c r="W9" s="16">
        <v>0.80777537796976195</v>
      </c>
      <c r="X9" s="16">
        <v>0.81262135922330103</v>
      </c>
      <c r="Y9" s="16">
        <v>0.79402985074626897</v>
      </c>
      <c r="Z9" s="16"/>
      <c r="AA9" s="16">
        <v>0.79976162097735404</v>
      </c>
      <c r="AB9" s="16">
        <v>0.74443207126948796</v>
      </c>
      <c r="AC9" s="16"/>
      <c r="AD9" s="16">
        <v>0.73404255319148903</v>
      </c>
      <c r="AE9" s="16">
        <v>0.77227979274611402</v>
      </c>
      <c r="AF9" s="16"/>
      <c r="AG9" s="16">
        <v>0.70158102766798403</v>
      </c>
      <c r="AH9" s="16">
        <v>0.81788321167883204</v>
      </c>
      <c r="AI9" s="16"/>
      <c r="AJ9" s="16">
        <v>0.80229226361031503</v>
      </c>
      <c r="AK9" s="16">
        <v>0.72727272727272696</v>
      </c>
      <c r="AL9" s="16"/>
      <c r="AM9" s="16">
        <v>0.355140186915888</v>
      </c>
      <c r="AN9" s="16">
        <v>0.64297124600639</v>
      </c>
      <c r="AO9" s="16">
        <v>0.80973451327433599</v>
      </c>
      <c r="AP9" s="16">
        <v>0.89539748953974896</v>
      </c>
      <c r="AQ9" s="16"/>
      <c r="AR9" s="16">
        <v>0.82138364779874196</v>
      </c>
      <c r="AS9" s="16">
        <v>0.73641304347826098</v>
      </c>
      <c r="AT9" s="16"/>
      <c r="AU9" s="16">
        <v>0.70653514180024701</v>
      </c>
      <c r="AV9" s="16">
        <v>0.77214622112581299</v>
      </c>
      <c r="AW9" s="16"/>
      <c r="AX9" s="16">
        <v>0.79034157832744401</v>
      </c>
      <c r="AY9" s="16">
        <v>0.75661615019226403</v>
      </c>
      <c r="AZ9" s="16"/>
      <c r="BA9" s="16">
        <v>0.74033149171270696</v>
      </c>
      <c r="BB9" s="16">
        <v>0.76365118174409097</v>
      </c>
      <c r="BC9" s="16"/>
      <c r="BD9" s="16">
        <v>0.76649214659685905</v>
      </c>
      <c r="BE9" s="16">
        <v>0.76106604866743899</v>
      </c>
      <c r="BF9" s="16"/>
      <c r="BG9" s="16">
        <v>0.75</v>
      </c>
      <c r="BH9" s="16">
        <v>0.76276638520305595</v>
      </c>
      <c r="BI9" s="16"/>
      <c r="BJ9" s="16">
        <v>0.77724358974358998</v>
      </c>
      <c r="BK9" s="16">
        <v>0.76000860955660798</v>
      </c>
      <c r="BL9" s="16"/>
      <c r="BM9" s="16">
        <v>0.76202531645569604</v>
      </c>
      <c r="BN9" s="16">
        <v>0.76205128205128203</v>
      </c>
      <c r="BO9" s="16"/>
      <c r="BP9" s="16">
        <v>0.78807947019867597</v>
      </c>
      <c r="BQ9" s="16">
        <v>0.75867981140162899</v>
      </c>
    </row>
    <row r="10" spans="2:69" x14ac:dyDescent="0.25">
      <c r="B10" s="17" t="s">
        <v>269</v>
      </c>
      <c r="C10" s="16">
        <v>9.3358633776091104E-2</v>
      </c>
      <c r="D10" s="16">
        <v>4.7619047619047603E-2</v>
      </c>
      <c r="E10" s="16">
        <v>7.74550484094053E-2</v>
      </c>
      <c r="F10" s="16">
        <v>6.6563467492260095E-2</v>
      </c>
      <c r="G10" s="16">
        <v>4.2151162790697701E-2</v>
      </c>
      <c r="H10" s="16">
        <v>0.15705614567526599</v>
      </c>
      <c r="I10" s="16">
        <v>0.13619167717528399</v>
      </c>
      <c r="J10" s="16">
        <v>4.0404040404040401E-2</v>
      </c>
      <c r="K10" s="16">
        <v>5.0420168067226899E-2</v>
      </c>
      <c r="L10" s="16">
        <v>2.6548672566371698E-2</v>
      </c>
      <c r="M10" s="16"/>
      <c r="N10" s="16">
        <v>0.25783132530120501</v>
      </c>
      <c r="O10" s="16">
        <v>0.13968253968253999</v>
      </c>
      <c r="P10" s="16">
        <v>7.57009345794393E-2</v>
      </c>
      <c r="Q10" s="16">
        <v>3.9781021897810201E-2</v>
      </c>
      <c r="R10" s="16"/>
      <c r="S10" s="16">
        <v>0.186311787072243</v>
      </c>
      <c r="T10" s="16">
        <v>0.12200956937799</v>
      </c>
      <c r="U10" s="16">
        <v>7.5431034482758605E-2</v>
      </c>
      <c r="V10" s="16">
        <v>0.118460019743337</v>
      </c>
      <c r="W10" s="16">
        <v>5.7235421166306699E-2</v>
      </c>
      <c r="X10" s="16">
        <v>5.6310679611650503E-2</v>
      </c>
      <c r="Y10" s="16">
        <v>7.1641791044776096E-2</v>
      </c>
      <c r="Z10" s="16"/>
      <c r="AA10" s="16">
        <v>5.0059594755661498E-2</v>
      </c>
      <c r="AB10" s="16">
        <v>0.11358574610244999</v>
      </c>
      <c r="AC10" s="16"/>
      <c r="AD10" s="16">
        <v>0.12624113475177301</v>
      </c>
      <c r="AE10" s="16">
        <v>8.1347150259067399E-2</v>
      </c>
      <c r="AF10" s="16"/>
      <c r="AG10" s="16">
        <v>0.15138339920948601</v>
      </c>
      <c r="AH10" s="16">
        <v>3.9781021897810201E-2</v>
      </c>
      <c r="AI10" s="16"/>
      <c r="AJ10" s="16">
        <v>6.2627916496111297E-2</v>
      </c>
      <c r="AK10" s="16">
        <v>0.119915104350902</v>
      </c>
      <c r="AL10" s="16"/>
      <c r="AM10" s="16">
        <v>0.386292834890966</v>
      </c>
      <c r="AN10" s="16">
        <v>0.146964856230032</v>
      </c>
      <c r="AO10" s="16">
        <v>6.2751407884151206E-2</v>
      </c>
      <c r="AP10" s="16">
        <v>2.25941422594142E-2</v>
      </c>
      <c r="AQ10" s="16"/>
      <c r="AR10" s="16">
        <v>4.71698113207547E-2</v>
      </c>
      <c r="AS10" s="16">
        <v>0.113315217391304</v>
      </c>
      <c r="AT10" s="16"/>
      <c r="AU10" s="16">
        <v>0.114673242909988</v>
      </c>
      <c r="AV10" s="16">
        <v>8.9481946624803799E-2</v>
      </c>
      <c r="AW10" s="16"/>
      <c r="AX10" s="16">
        <v>5.1825677267373402E-2</v>
      </c>
      <c r="AY10" s="16">
        <v>0.101334539696901</v>
      </c>
      <c r="AZ10" s="16"/>
      <c r="BA10" s="16">
        <v>9.3922651933701695E-2</v>
      </c>
      <c r="BB10" s="16">
        <v>9.3317033414832898E-2</v>
      </c>
      <c r="BC10" s="16"/>
      <c r="BD10" s="16">
        <v>7.8534031413612607E-2</v>
      </c>
      <c r="BE10" s="16">
        <v>9.6639629200463498E-2</v>
      </c>
      <c r="BF10" s="16"/>
      <c r="BG10" s="16">
        <v>8.1081081081081099E-2</v>
      </c>
      <c r="BH10" s="16">
        <v>9.4089264173703294E-2</v>
      </c>
      <c r="BI10" s="16"/>
      <c r="BJ10" s="16">
        <v>3.3653846153846201E-2</v>
      </c>
      <c r="BK10" s="16">
        <v>0.101377529057254</v>
      </c>
      <c r="BL10" s="16"/>
      <c r="BM10" s="16">
        <v>5.82278481012658E-2</v>
      </c>
      <c r="BN10" s="16">
        <v>9.6205128205128193E-2</v>
      </c>
      <c r="BO10" s="16"/>
      <c r="BP10" s="16">
        <v>6.4569536423841098E-2</v>
      </c>
      <c r="BQ10" s="16">
        <v>9.7085297899699996E-2</v>
      </c>
    </row>
    <row r="11" spans="2:69" x14ac:dyDescent="0.25">
      <c r="B11" s="17" t="s">
        <v>68</v>
      </c>
      <c r="C11" s="18">
        <v>1.5939278937381399E-2</v>
      </c>
      <c r="D11" s="18">
        <v>1.6369047619047599E-2</v>
      </c>
      <c r="E11" s="18">
        <v>9.6818810511756608E-3</v>
      </c>
      <c r="F11" s="18">
        <v>3.09597523219814E-3</v>
      </c>
      <c r="G11" s="18">
        <v>1.30813953488372E-2</v>
      </c>
      <c r="H11" s="18">
        <v>3.2625189681335397E-2</v>
      </c>
      <c r="I11" s="18">
        <v>6.30517023959647E-3</v>
      </c>
      <c r="J11" s="18">
        <v>1.01010101010101E-2</v>
      </c>
      <c r="K11" s="18">
        <v>3.3613445378151301E-2</v>
      </c>
      <c r="L11" s="18">
        <v>8.8495575221238902E-3</v>
      </c>
      <c r="M11" s="18"/>
      <c r="N11" s="18">
        <v>2.7710843373493999E-2</v>
      </c>
      <c r="O11" s="18">
        <v>2.3809523809523801E-2</v>
      </c>
      <c r="P11" s="18">
        <v>1.4953271028037399E-2</v>
      </c>
      <c r="Q11" s="18">
        <v>1.09489051094891E-2</v>
      </c>
      <c r="R11" s="18"/>
      <c r="S11" s="18">
        <v>2.0912547528517102E-2</v>
      </c>
      <c r="T11" s="18">
        <v>2.1531100478468901E-2</v>
      </c>
      <c r="U11" s="18">
        <v>8.6206896551724102E-3</v>
      </c>
      <c r="V11" s="18">
        <v>1.77690029615005E-2</v>
      </c>
      <c r="W11" s="18">
        <v>1.07991360691145E-2</v>
      </c>
      <c r="X11" s="18">
        <v>1.06796116504854E-2</v>
      </c>
      <c r="Y11" s="18">
        <v>1.04477611940299E-2</v>
      </c>
      <c r="Z11" s="18"/>
      <c r="AA11" s="18">
        <v>7.7473182359952299E-3</v>
      </c>
      <c r="AB11" s="18">
        <v>1.9766146993318499E-2</v>
      </c>
      <c r="AC11" s="18"/>
      <c r="AD11" s="18">
        <v>2.3404255319148901E-2</v>
      </c>
      <c r="AE11" s="18">
        <v>1.32124352331606E-2</v>
      </c>
      <c r="AF11" s="18"/>
      <c r="AG11" s="18">
        <v>2.1343873517786601E-2</v>
      </c>
      <c r="AH11" s="18">
        <v>1.09489051094891E-2</v>
      </c>
      <c r="AI11" s="18"/>
      <c r="AJ11" s="18">
        <v>1.2279983626688499E-2</v>
      </c>
      <c r="AK11" s="18">
        <v>1.9101521047046301E-2</v>
      </c>
      <c r="AL11" s="18"/>
      <c r="AM11" s="18">
        <v>6.2305295950155798E-2</v>
      </c>
      <c r="AN11" s="18">
        <v>2.6357827476038299E-2</v>
      </c>
      <c r="AO11" s="18">
        <v>1.00563153660499E-2</v>
      </c>
      <c r="AP11" s="18">
        <v>5.0209205020920501E-3</v>
      </c>
      <c r="AQ11" s="18"/>
      <c r="AR11" s="18">
        <v>1.06918238993711E-2</v>
      </c>
      <c r="AS11" s="18">
        <v>1.8206521739130399E-2</v>
      </c>
      <c r="AT11" s="18"/>
      <c r="AU11" s="18">
        <v>1.84956843403206E-2</v>
      </c>
      <c r="AV11" s="18">
        <v>1.5474321596770599E-2</v>
      </c>
      <c r="AW11" s="18"/>
      <c r="AX11" s="18">
        <v>1.41342756183746E-2</v>
      </c>
      <c r="AY11" s="18">
        <v>1.62859081655734E-2</v>
      </c>
      <c r="AZ11" s="18"/>
      <c r="BA11" s="18">
        <v>5.5248618784530402E-3</v>
      </c>
      <c r="BB11" s="18">
        <v>1.67074164629177E-2</v>
      </c>
      <c r="BC11" s="18"/>
      <c r="BD11" s="18">
        <v>1.5706806282722498E-2</v>
      </c>
      <c r="BE11" s="18">
        <v>1.59907300115875E-2</v>
      </c>
      <c r="BF11" s="18"/>
      <c r="BG11" s="18">
        <v>2.3648648648648601E-2</v>
      </c>
      <c r="BH11" s="18">
        <v>1.5480498592681901E-2</v>
      </c>
      <c r="BI11" s="18"/>
      <c r="BJ11" s="18">
        <v>9.6153846153846194E-3</v>
      </c>
      <c r="BK11" s="18">
        <v>1.6788635385277698E-2</v>
      </c>
      <c r="BL11" s="18"/>
      <c r="BM11" s="18">
        <v>1.0126582278481001E-2</v>
      </c>
      <c r="BN11" s="18">
        <v>1.64102564102564E-2</v>
      </c>
      <c r="BO11" s="18"/>
      <c r="BP11" s="18">
        <v>8.2781456953642408E-3</v>
      </c>
      <c r="BQ11" s="18">
        <v>1.6930990141448801E-2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275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267</v>
      </c>
      <c r="C8" s="16">
        <v>0.202277039848197</v>
      </c>
      <c r="D8" s="16">
        <v>0.19345238095238099</v>
      </c>
      <c r="E8" s="16">
        <v>0.25864453665283499</v>
      </c>
      <c r="F8" s="16">
        <v>0.222910216718266</v>
      </c>
      <c r="G8" s="16">
        <v>0.24418604651162801</v>
      </c>
      <c r="H8" s="16">
        <v>0.16919575113808799</v>
      </c>
      <c r="I8" s="16">
        <v>0.17150063051702399</v>
      </c>
      <c r="J8" s="16">
        <v>0.15151515151515199</v>
      </c>
      <c r="K8" s="16">
        <v>0.218487394957983</v>
      </c>
      <c r="L8" s="16">
        <v>0.19469026548672599</v>
      </c>
      <c r="M8" s="16"/>
      <c r="N8" s="16">
        <v>0.233734939759036</v>
      </c>
      <c r="O8" s="16">
        <v>0.21746031746031699</v>
      </c>
      <c r="P8" s="16">
        <v>0.20560747663551401</v>
      </c>
      <c r="Q8" s="16">
        <v>0.18795620437956201</v>
      </c>
      <c r="R8" s="16"/>
      <c r="S8" s="16">
        <v>0.212927756653992</v>
      </c>
      <c r="T8" s="16">
        <v>0.196172248803828</v>
      </c>
      <c r="U8" s="16">
        <v>0.23060344827586199</v>
      </c>
      <c r="V8" s="16">
        <v>0.180651530108588</v>
      </c>
      <c r="W8" s="16">
        <v>0.206263498920086</v>
      </c>
      <c r="X8" s="16">
        <v>0.20485436893203901</v>
      </c>
      <c r="Y8" s="16">
        <v>0.205970149253731</v>
      </c>
      <c r="Z8" s="16"/>
      <c r="AA8" s="16">
        <v>0.201430274135876</v>
      </c>
      <c r="AB8" s="16">
        <v>0.202672605790646</v>
      </c>
      <c r="AC8" s="16"/>
      <c r="AD8" s="16">
        <v>0.17375886524822701</v>
      </c>
      <c r="AE8" s="16">
        <v>0.21269430051813501</v>
      </c>
      <c r="AF8" s="16"/>
      <c r="AG8" s="16">
        <v>0.21778656126482199</v>
      </c>
      <c r="AH8" s="16">
        <v>0.18795620437956201</v>
      </c>
      <c r="AI8" s="16"/>
      <c r="AJ8" s="16">
        <v>0.17683176422431399</v>
      </c>
      <c r="AK8" s="16">
        <v>0.224266006367174</v>
      </c>
      <c r="AL8" s="16"/>
      <c r="AM8" s="16">
        <v>0.233644859813084</v>
      </c>
      <c r="AN8" s="16">
        <v>0.26517571884983998</v>
      </c>
      <c r="AO8" s="16">
        <v>0.20836685438455299</v>
      </c>
      <c r="AP8" s="16">
        <v>0.116317991631799</v>
      </c>
      <c r="AQ8" s="16"/>
      <c r="AR8" s="16">
        <v>0.20503144654088101</v>
      </c>
      <c r="AS8" s="16">
        <v>0.201086956521739</v>
      </c>
      <c r="AT8" s="16"/>
      <c r="AU8" s="16">
        <v>0.18742293464858201</v>
      </c>
      <c r="AV8" s="16">
        <v>0.204978694774613</v>
      </c>
      <c r="AW8" s="16"/>
      <c r="AX8" s="16">
        <v>0.18610129564193201</v>
      </c>
      <c r="AY8" s="16">
        <v>0.205383397421398</v>
      </c>
      <c r="AZ8" s="16"/>
      <c r="BA8" s="16">
        <v>0.20441988950276199</v>
      </c>
      <c r="BB8" s="16">
        <v>0.20211898940505299</v>
      </c>
      <c r="BC8" s="16"/>
      <c r="BD8" s="16">
        <v>0.21570680628272301</v>
      </c>
      <c r="BE8" s="16">
        <v>0.19930475086906099</v>
      </c>
      <c r="BF8" s="16"/>
      <c r="BG8" s="16">
        <v>0.168918918918919</v>
      </c>
      <c r="BH8" s="16">
        <v>0.20426216324889401</v>
      </c>
      <c r="BI8" s="16"/>
      <c r="BJ8" s="16">
        <v>0.22435897435897401</v>
      </c>
      <c r="BK8" s="16">
        <v>0.199311235471373</v>
      </c>
      <c r="BL8" s="16"/>
      <c r="BM8" s="16">
        <v>0.20759493670886101</v>
      </c>
      <c r="BN8" s="16">
        <v>0.20184615384615401</v>
      </c>
      <c r="BO8" s="16"/>
      <c r="BP8" s="16">
        <v>0.221854304635762</v>
      </c>
      <c r="BQ8" s="16">
        <v>0.19974282040291499</v>
      </c>
    </row>
    <row r="9" spans="2:69" ht="30" x14ac:dyDescent="0.25">
      <c r="B9" s="17" t="s">
        <v>268</v>
      </c>
      <c r="C9" s="16">
        <v>0.66223908918406105</v>
      </c>
      <c r="D9" s="16">
        <v>0.69940476190476197</v>
      </c>
      <c r="E9" s="16">
        <v>0.64177040110650097</v>
      </c>
      <c r="F9" s="16">
        <v>0.70897832817337503</v>
      </c>
      <c r="G9" s="16">
        <v>0.61191860465116299</v>
      </c>
      <c r="H9" s="16">
        <v>0.63884673748103205</v>
      </c>
      <c r="I9" s="16">
        <v>0.68474148802017698</v>
      </c>
      <c r="J9" s="16">
        <v>0.71212121212121204</v>
      </c>
      <c r="K9" s="16">
        <v>0.60504201680672298</v>
      </c>
      <c r="L9" s="16">
        <v>0.69911504424778803</v>
      </c>
      <c r="M9" s="16"/>
      <c r="N9" s="16">
        <v>0.45903614457831299</v>
      </c>
      <c r="O9" s="16">
        <v>0.607936507936508</v>
      </c>
      <c r="P9" s="16">
        <v>0.68504672897196295</v>
      </c>
      <c r="Q9" s="16">
        <v>0.72737226277372302</v>
      </c>
      <c r="R9" s="16"/>
      <c r="S9" s="16">
        <v>0.56463878326996197</v>
      </c>
      <c r="T9" s="16">
        <v>0.67464114832535904</v>
      </c>
      <c r="U9" s="16">
        <v>0.67672413793103403</v>
      </c>
      <c r="V9" s="16">
        <v>0.62882527147087897</v>
      </c>
      <c r="W9" s="16">
        <v>0.69870410367170599</v>
      </c>
      <c r="X9" s="16">
        <v>0.70970873786407795</v>
      </c>
      <c r="Y9" s="16">
        <v>0.69552238805970101</v>
      </c>
      <c r="Z9" s="16"/>
      <c r="AA9" s="16">
        <v>0.72943980929678198</v>
      </c>
      <c r="AB9" s="16">
        <v>0.63084632516703798</v>
      </c>
      <c r="AC9" s="16"/>
      <c r="AD9" s="16">
        <v>0.66241134751773001</v>
      </c>
      <c r="AE9" s="16">
        <v>0.66217616580310901</v>
      </c>
      <c r="AF9" s="16"/>
      <c r="AG9" s="16">
        <v>0.59169960474308303</v>
      </c>
      <c r="AH9" s="16">
        <v>0.72737226277372302</v>
      </c>
      <c r="AI9" s="16"/>
      <c r="AJ9" s="16">
        <v>0.71837904216127701</v>
      </c>
      <c r="AK9" s="16">
        <v>0.61372479660417401</v>
      </c>
      <c r="AL9" s="16"/>
      <c r="AM9" s="16">
        <v>0.34267912772585701</v>
      </c>
      <c r="AN9" s="16">
        <v>0.49600638977635803</v>
      </c>
      <c r="AO9" s="16">
        <v>0.69308125502815798</v>
      </c>
      <c r="AP9" s="16">
        <v>0.85774058577405898</v>
      </c>
      <c r="AQ9" s="16"/>
      <c r="AR9" s="16">
        <v>0.69622641509434002</v>
      </c>
      <c r="AS9" s="16">
        <v>0.64755434782608701</v>
      </c>
      <c r="AT9" s="16"/>
      <c r="AU9" s="16">
        <v>0.74845869297164003</v>
      </c>
      <c r="AV9" s="16">
        <v>0.64655752410854495</v>
      </c>
      <c r="AW9" s="16"/>
      <c r="AX9" s="16">
        <v>0.65724381625441697</v>
      </c>
      <c r="AY9" s="16">
        <v>0.66319837140918303</v>
      </c>
      <c r="AZ9" s="16"/>
      <c r="BA9" s="16">
        <v>0.649171270718232</v>
      </c>
      <c r="BB9" s="16">
        <v>0.66320293398533003</v>
      </c>
      <c r="BC9" s="16"/>
      <c r="BD9" s="16">
        <v>0.73717277486911004</v>
      </c>
      <c r="BE9" s="16">
        <v>0.64565469293163402</v>
      </c>
      <c r="BF9" s="16"/>
      <c r="BG9" s="16">
        <v>0.74324324324324298</v>
      </c>
      <c r="BH9" s="16">
        <v>0.65741857659831104</v>
      </c>
      <c r="BI9" s="16"/>
      <c r="BJ9" s="16">
        <v>0.70352564102564097</v>
      </c>
      <c r="BK9" s="16">
        <v>0.65669393026259104</v>
      </c>
      <c r="BL9" s="16"/>
      <c r="BM9" s="16">
        <v>0.66075949367088604</v>
      </c>
      <c r="BN9" s="16">
        <v>0.66235897435897395</v>
      </c>
      <c r="BO9" s="16"/>
      <c r="BP9" s="16">
        <v>0.685430463576159</v>
      </c>
      <c r="BQ9" s="16">
        <v>0.65923703386197996</v>
      </c>
    </row>
    <row r="10" spans="2:69" x14ac:dyDescent="0.25">
      <c r="B10" s="17" t="s">
        <v>269</v>
      </c>
      <c r="C10" s="16">
        <v>0.11309297912713499</v>
      </c>
      <c r="D10" s="16">
        <v>8.4821428571428603E-2</v>
      </c>
      <c r="E10" s="16">
        <v>8.29875518672199E-2</v>
      </c>
      <c r="F10" s="16">
        <v>6.19195046439628E-2</v>
      </c>
      <c r="G10" s="16">
        <v>0.113372093023256</v>
      </c>
      <c r="H10" s="16">
        <v>0.15553869499241299</v>
      </c>
      <c r="I10" s="16">
        <v>0.13619167717528399</v>
      </c>
      <c r="J10" s="16">
        <v>0.11111111111111099</v>
      </c>
      <c r="K10" s="16">
        <v>0.126050420168067</v>
      </c>
      <c r="L10" s="16">
        <v>9.7345132743362803E-2</v>
      </c>
      <c r="M10" s="16"/>
      <c r="N10" s="16">
        <v>0.28192771084337298</v>
      </c>
      <c r="O10" s="16">
        <v>0.158730158730159</v>
      </c>
      <c r="P10" s="16">
        <v>9.1588785046729002E-2</v>
      </c>
      <c r="Q10" s="16">
        <v>5.9854014598540103E-2</v>
      </c>
      <c r="R10" s="16"/>
      <c r="S10" s="16">
        <v>0.195817490494297</v>
      </c>
      <c r="T10" s="16">
        <v>0.11483253588516699</v>
      </c>
      <c r="U10" s="16">
        <v>8.18965517241379E-2</v>
      </c>
      <c r="V10" s="16">
        <v>0.17670286278381001</v>
      </c>
      <c r="W10" s="16">
        <v>7.1274298056155497E-2</v>
      </c>
      <c r="X10" s="16">
        <v>7.2815533980582506E-2</v>
      </c>
      <c r="Y10" s="16">
        <v>7.01492537313433E-2</v>
      </c>
      <c r="Z10" s="16"/>
      <c r="AA10" s="16">
        <v>6.0190703218116801E-2</v>
      </c>
      <c r="AB10" s="16">
        <v>0.137806236080178</v>
      </c>
      <c r="AC10" s="16"/>
      <c r="AD10" s="16">
        <v>0.14042553191489399</v>
      </c>
      <c r="AE10" s="16">
        <v>0.10310880829015499</v>
      </c>
      <c r="AF10" s="16"/>
      <c r="AG10" s="16">
        <v>0.170750988142293</v>
      </c>
      <c r="AH10" s="16">
        <v>5.9854014598540103E-2</v>
      </c>
      <c r="AI10" s="16"/>
      <c r="AJ10" s="16">
        <v>8.8006549324600905E-2</v>
      </c>
      <c r="AK10" s="16">
        <v>0.134771842943049</v>
      </c>
      <c r="AL10" s="16"/>
      <c r="AM10" s="16">
        <v>0.355140186915888</v>
      </c>
      <c r="AN10" s="16">
        <v>0.204472843450479</v>
      </c>
      <c r="AO10" s="16">
        <v>7.9243765084473006E-2</v>
      </c>
      <c r="AP10" s="16">
        <v>2.25941422594142E-2</v>
      </c>
      <c r="AQ10" s="16"/>
      <c r="AR10" s="16">
        <v>7.9874213836477997E-2</v>
      </c>
      <c r="AS10" s="16">
        <v>0.12744565217391299</v>
      </c>
      <c r="AT10" s="16"/>
      <c r="AU10" s="16">
        <v>5.7953144266337901E-2</v>
      </c>
      <c r="AV10" s="16">
        <v>0.12312177618300101</v>
      </c>
      <c r="AW10" s="16"/>
      <c r="AX10" s="16">
        <v>0.123674911660777</v>
      </c>
      <c r="AY10" s="16">
        <v>0.111060845962452</v>
      </c>
      <c r="AZ10" s="16"/>
      <c r="BA10" s="16">
        <v>0.121546961325967</v>
      </c>
      <c r="BB10" s="16">
        <v>0.112469437652812</v>
      </c>
      <c r="BC10" s="16"/>
      <c r="BD10" s="16">
        <v>3.5602094240837698E-2</v>
      </c>
      <c r="BE10" s="16">
        <v>0.13024333719582901</v>
      </c>
      <c r="BF10" s="16"/>
      <c r="BG10" s="16">
        <v>8.1081081081081099E-2</v>
      </c>
      <c r="BH10" s="16">
        <v>0.114997989545637</v>
      </c>
      <c r="BI10" s="16"/>
      <c r="BJ10" s="16">
        <v>5.7692307692307702E-2</v>
      </c>
      <c r="BK10" s="16">
        <v>0.120533792509686</v>
      </c>
      <c r="BL10" s="16"/>
      <c r="BM10" s="16">
        <v>0.12151898734177199</v>
      </c>
      <c r="BN10" s="16">
        <v>0.112410256410256</v>
      </c>
      <c r="BO10" s="16"/>
      <c r="BP10" s="16">
        <v>8.9403973509933801E-2</v>
      </c>
      <c r="BQ10" s="16">
        <v>0.116159451350193</v>
      </c>
    </row>
    <row r="11" spans="2:69" x14ac:dyDescent="0.25">
      <c r="B11" s="17" t="s">
        <v>68</v>
      </c>
      <c r="C11" s="18">
        <v>2.2390891840607201E-2</v>
      </c>
      <c r="D11" s="18">
        <v>2.23214285714286E-2</v>
      </c>
      <c r="E11" s="18">
        <v>1.6597510373444001E-2</v>
      </c>
      <c r="F11" s="18">
        <v>6.1919504643962904E-3</v>
      </c>
      <c r="G11" s="18">
        <v>3.0523255813953501E-2</v>
      </c>
      <c r="H11" s="18">
        <v>3.6418816388467397E-2</v>
      </c>
      <c r="I11" s="18">
        <v>7.5662042875157603E-3</v>
      </c>
      <c r="J11" s="18">
        <v>2.5252525252525301E-2</v>
      </c>
      <c r="K11" s="18">
        <v>5.0420168067226899E-2</v>
      </c>
      <c r="L11" s="18">
        <v>8.8495575221238902E-3</v>
      </c>
      <c r="M11" s="18"/>
      <c r="N11" s="18">
        <v>2.5301204819277098E-2</v>
      </c>
      <c r="O11" s="18">
        <v>1.58730158730159E-2</v>
      </c>
      <c r="P11" s="18">
        <v>1.7757009345794401E-2</v>
      </c>
      <c r="Q11" s="18">
        <v>2.4817518248175199E-2</v>
      </c>
      <c r="R11" s="18"/>
      <c r="S11" s="18">
        <v>2.6615969581748999E-2</v>
      </c>
      <c r="T11" s="18">
        <v>1.43540669856459E-2</v>
      </c>
      <c r="U11" s="18">
        <v>1.0775862068965501E-2</v>
      </c>
      <c r="V11" s="18">
        <v>1.38203356367226E-2</v>
      </c>
      <c r="W11" s="18">
        <v>2.3758099352051799E-2</v>
      </c>
      <c r="X11" s="18">
        <v>1.2621359223301E-2</v>
      </c>
      <c r="Y11" s="18">
        <v>2.8358208955223899E-2</v>
      </c>
      <c r="Z11" s="18"/>
      <c r="AA11" s="18">
        <v>8.9392133492252699E-3</v>
      </c>
      <c r="AB11" s="18">
        <v>2.8674832962138099E-2</v>
      </c>
      <c r="AC11" s="18"/>
      <c r="AD11" s="18">
        <v>2.3404255319148901E-2</v>
      </c>
      <c r="AE11" s="18">
        <v>2.2020725388601E-2</v>
      </c>
      <c r="AF11" s="18"/>
      <c r="AG11" s="18">
        <v>1.97628458498024E-2</v>
      </c>
      <c r="AH11" s="18">
        <v>2.4817518248175199E-2</v>
      </c>
      <c r="AI11" s="18"/>
      <c r="AJ11" s="18">
        <v>1.6782644289807601E-2</v>
      </c>
      <c r="AK11" s="18">
        <v>2.7237354085603099E-2</v>
      </c>
      <c r="AL11" s="18"/>
      <c r="AM11" s="18">
        <v>6.8535825545171306E-2</v>
      </c>
      <c r="AN11" s="18">
        <v>3.43450479233227E-2</v>
      </c>
      <c r="AO11" s="18">
        <v>1.9308125502815798E-2</v>
      </c>
      <c r="AP11" s="18">
        <v>3.3472803347280298E-3</v>
      </c>
      <c r="AQ11" s="18"/>
      <c r="AR11" s="18">
        <v>1.88679245283019E-2</v>
      </c>
      <c r="AS11" s="18">
        <v>2.3913043478260902E-2</v>
      </c>
      <c r="AT11" s="18"/>
      <c r="AU11" s="18">
        <v>6.1652281134402E-3</v>
      </c>
      <c r="AV11" s="18">
        <v>2.53420049338417E-2</v>
      </c>
      <c r="AW11" s="18"/>
      <c r="AX11" s="18">
        <v>3.2979976442874002E-2</v>
      </c>
      <c r="AY11" s="18">
        <v>2.0357385206966699E-2</v>
      </c>
      <c r="AZ11" s="18"/>
      <c r="BA11" s="18">
        <v>2.4861878453038701E-2</v>
      </c>
      <c r="BB11" s="18">
        <v>2.22086389568052E-2</v>
      </c>
      <c r="BC11" s="18"/>
      <c r="BD11" s="18">
        <v>1.1518324607329799E-2</v>
      </c>
      <c r="BE11" s="18">
        <v>2.4797219003476201E-2</v>
      </c>
      <c r="BF11" s="18"/>
      <c r="BG11" s="18">
        <v>6.7567567567567597E-3</v>
      </c>
      <c r="BH11" s="18">
        <v>2.3321270607157201E-2</v>
      </c>
      <c r="BI11" s="18"/>
      <c r="BJ11" s="18">
        <v>1.44230769230769E-2</v>
      </c>
      <c r="BK11" s="18">
        <v>2.3461041756349499E-2</v>
      </c>
      <c r="BL11" s="18"/>
      <c r="BM11" s="18">
        <v>1.0126582278481001E-2</v>
      </c>
      <c r="BN11" s="18">
        <v>2.33846153846154E-2</v>
      </c>
      <c r="BO11" s="18"/>
      <c r="BP11" s="18">
        <v>3.3112582781457001E-3</v>
      </c>
      <c r="BQ11" s="18">
        <v>2.4860694384912101E-2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276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267</v>
      </c>
      <c r="C8" s="16">
        <v>0.20891840607210599</v>
      </c>
      <c r="D8" s="16">
        <v>0.21279761904761901</v>
      </c>
      <c r="E8" s="16">
        <v>0.25172890733056702</v>
      </c>
      <c r="F8" s="16">
        <v>0.20433436532507701</v>
      </c>
      <c r="G8" s="16">
        <v>0.25</v>
      </c>
      <c r="H8" s="16">
        <v>0.18968133535660101</v>
      </c>
      <c r="I8" s="16">
        <v>0.16645649432534701</v>
      </c>
      <c r="J8" s="16">
        <v>0.18686868686868699</v>
      </c>
      <c r="K8" s="16">
        <v>0.23529411764705899</v>
      </c>
      <c r="L8" s="16">
        <v>0.221238938053097</v>
      </c>
      <c r="M8" s="16"/>
      <c r="N8" s="16">
        <v>0.25421686746987998</v>
      </c>
      <c r="O8" s="16">
        <v>0.21587301587301599</v>
      </c>
      <c r="P8" s="16">
        <v>0.21495327102803699</v>
      </c>
      <c r="Q8" s="16">
        <v>0.19124087591240899</v>
      </c>
      <c r="R8" s="16"/>
      <c r="S8" s="16">
        <v>0.22623574144486699</v>
      </c>
      <c r="T8" s="16">
        <v>0.21052631578947401</v>
      </c>
      <c r="U8" s="16">
        <v>0.23491379310344801</v>
      </c>
      <c r="V8" s="16">
        <v>0.22112537018756201</v>
      </c>
      <c r="W8" s="16">
        <v>0.199784017278618</v>
      </c>
      <c r="X8" s="16">
        <v>0.19708737864077699</v>
      </c>
      <c r="Y8" s="16">
        <v>0.18955223880597</v>
      </c>
      <c r="Z8" s="16"/>
      <c r="AA8" s="16">
        <v>0.193087008343266</v>
      </c>
      <c r="AB8" s="16">
        <v>0.21631403118040099</v>
      </c>
      <c r="AC8" s="16"/>
      <c r="AD8" s="16">
        <v>0.172340425531915</v>
      </c>
      <c r="AE8" s="16">
        <v>0.22227979274611401</v>
      </c>
      <c r="AF8" s="16"/>
      <c r="AG8" s="16">
        <v>0.22806324110671899</v>
      </c>
      <c r="AH8" s="16">
        <v>0.19124087591240899</v>
      </c>
      <c r="AI8" s="16"/>
      <c r="AJ8" s="16">
        <v>0.175194433074089</v>
      </c>
      <c r="AK8" s="16">
        <v>0.23806154934559601</v>
      </c>
      <c r="AL8" s="16"/>
      <c r="AM8" s="16">
        <v>0.29595015576324002</v>
      </c>
      <c r="AN8" s="16">
        <v>0.300319488817891</v>
      </c>
      <c r="AO8" s="16">
        <v>0.20313757039420799</v>
      </c>
      <c r="AP8" s="16">
        <v>0.102928870292887</v>
      </c>
      <c r="AQ8" s="16"/>
      <c r="AR8" s="16">
        <v>0.2</v>
      </c>
      <c r="AS8" s="16">
        <v>0.21277173913043501</v>
      </c>
      <c r="AT8" s="16"/>
      <c r="AU8" s="16">
        <v>0.21208384710234299</v>
      </c>
      <c r="AV8" s="16">
        <v>0.208342677730433</v>
      </c>
      <c r="AW8" s="16"/>
      <c r="AX8" s="16">
        <v>0.207302709069494</v>
      </c>
      <c r="AY8" s="16">
        <v>0.20922868129382499</v>
      </c>
      <c r="AZ8" s="16"/>
      <c r="BA8" s="16">
        <v>0.22928176795580099</v>
      </c>
      <c r="BB8" s="16">
        <v>0.20741646291768501</v>
      </c>
      <c r="BC8" s="16"/>
      <c r="BD8" s="16">
        <v>0.228272251308901</v>
      </c>
      <c r="BE8" s="16">
        <v>0.204634994206257</v>
      </c>
      <c r="BF8" s="16"/>
      <c r="BG8" s="16">
        <v>0.179054054054054</v>
      </c>
      <c r="BH8" s="16">
        <v>0.21069561720948901</v>
      </c>
      <c r="BI8" s="16"/>
      <c r="BJ8" s="16">
        <v>0.256410256410256</v>
      </c>
      <c r="BK8" s="16">
        <v>0.20253981919931099</v>
      </c>
      <c r="BL8" s="16"/>
      <c r="BM8" s="16">
        <v>0.265822784810127</v>
      </c>
      <c r="BN8" s="16">
        <v>0.204307692307692</v>
      </c>
      <c r="BO8" s="16"/>
      <c r="BP8" s="16">
        <v>0.21026490066225201</v>
      </c>
      <c r="BQ8" s="16">
        <v>0.20874410630090001</v>
      </c>
    </row>
    <row r="9" spans="2:69" ht="30" x14ac:dyDescent="0.25">
      <c r="B9" s="17" t="s">
        <v>268</v>
      </c>
      <c r="C9" s="16">
        <v>0.69867172675521805</v>
      </c>
      <c r="D9" s="16">
        <v>0.72619047619047605</v>
      </c>
      <c r="E9" s="16">
        <v>0.67634854771784203</v>
      </c>
      <c r="F9" s="16">
        <v>0.73374613003096001</v>
      </c>
      <c r="G9" s="16">
        <v>0.66715116279069797</v>
      </c>
      <c r="H9" s="16">
        <v>0.67981790591805802</v>
      </c>
      <c r="I9" s="16">
        <v>0.72761664564943296</v>
      </c>
      <c r="J9" s="16">
        <v>0.70202020202020199</v>
      </c>
      <c r="K9" s="16">
        <v>0.69747899159663895</v>
      </c>
      <c r="L9" s="16">
        <v>0.68141592920353999</v>
      </c>
      <c r="M9" s="16"/>
      <c r="N9" s="16">
        <v>0.50963855421686699</v>
      </c>
      <c r="O9" s="16">
        <v>0.65873015873015905</v>
      </c>
      <c r="P9" s="16">
        <v>0.71214953271028003</v>
      </c>
      <c r="Q9" s="16">
        <v>0.75985401459853996</v>
      </c>
      <c r="R9" s="16"/>
      <c r="S9" s="16">
        <v>0.59315589353612197</v>
      </c>
      <c r="T9" s="16">
        <v>0.696172248803828</v>
      </c>
      <c r="U9" s="16">
        <v>0.68318965517241403</v>
      </c>
      <c r="V9" s="16">
        <v>0.64856860809476802</v>
      </c>
      <c r="W9" s="16">
        <v>0.74730021598272101</v>
      </c>
      <c r="X9" s="16">
        <v>0.75922330097087398</v>
      </c>
      <c r="Y9" s="16">
        <v>0.74776119402985097</v>
      </c>
      <c r="Z9" s="16"/>
      <c r="AA9" s="16">
        <v>0.75923718712753296</v>
      </c>
      <c r="AB9" s="16">
        <v>0.67037861915367503</v>
      </c>
      <c r="AC9" s="16"/>
      <c r="AD9" s="16">
        <v>0.71489361702127696</v>
      </c>
      <c r="AE9" s="16">
        <v>0.69274611398963704</v>
      </c>
      <c r="AF9" s="16"/>
      <c r="AG9" s="16">
        <v>0.63241106719367601</v>
      </c>
      <c r="AH9" s="16">
        <v>0.75985401459853996</v>
      </c>
      <c r="AI9" s="16"/>
      <c r="AJ9" s="16">
        <v>0.76545231273025005</v>
      </c>
      <c r="AK9" s="16">
        <v>0.64096215068977702</v>
      </c>
      <c r="AL9" s="16"/>
      <c r="AM9" s="16">
        <v>0.30841121495327101</v>
      </c>
      <c r="AN9" s="16">
        <v>0.53913738019169299</v>
      </c>
      <c r="AO9" s="16">
        <v>0.744569589702333</v>
      </c>
      <c r="AP9" s="16">
        <v>0.87447698744769897</v>
      </c>
      <c r="AQ9" s="16"/>
      <c r="AR9" s="16">
        <v>0.73018867924528297</v>
      </c>
      <c r="AS9" s="16">
        <v>0.68505434782608698</v>
      </c>
      <c r="AT9" s="16"/>
      <c r="AU9" s="16">
        <v>0.71886559802712702</v>
      </c>
      <c r="AV9" s="16">
        <v>0.694998878672348</v>
      </c>
      <c r="AW9" s="16"/>
      <c r="AX9" s="16">
        <v>0.74087161366313303</v>
      </c>
      <c r="AY9" s="16">
        <v>0.69056774485410499</v>
      </c>
      <c r="AZ9" s="16"/>
      <c r="BA9" s="16">
        <v>0.66850828729281797</v>
      </c>
      <c r="BB9" s="16">
        <v>0.70089649551752198</v>
      </c>
      <c r="BC9" s="16"/>
      <c r="BD9" s="16">
        <v>0.69633507853403098</v>
      </c>
      <c r="BE9" s="16">
        <v>0.699188876013905</v>
      </c>
      <c r="BF9" s="16"/>
      <c r="BG9" s="16">
        <v>0.733108108108108</v>
      </c>
      <c r="BH9" s="16">
        <v>0.69662243667068802</v>
      </c>
      <c r="BI9" s="16"/>
      <c r="BJ9" s="16">
        <v>0.69070512820512797</v>
      </c>
      <c r="BK9" s="16">
        <v>0.69974171330176504</v>
      </c>
      <c r="BL9" s="16"/>
      <c r="BM9" s="16">
        <v>0.68607594936708904</v>
      </c>
      <c r="BN9" s="16">
        <v>0.69969230769230795</v>
      </c>
      <c r="BO9" s="16"/>
      <c r="BP9" s="16">
        <v>0.72682119205298001</v>
      </c>
      <c r="BQ9" s="16">
        <v>0.69502786112301795</v>
      </c>
    </row>
    <row r="10" spans="2:69" x14ac:dyDescent="0.25">
      <c r="B10" s="17" t="s">
        <v>269</v>
      </c>
      <c r="C10" s="16">
        <v>7.0777988614800794E-2</v>
      </c>
      <c r="D10" s="16">
        <v>4.3154761904761897E-2</v>
      </c>
      <c r="E10" s="16">
        <v>5.6708160442600297E-2</v>
      </c>
      <c r="F10" s="16">
        <v>5.5727554179566603E-2</v>
      </c>
      <c r="G10" s="16">
        <v>5.37790697674419E-2</v>
      </c>
      <c r="H10" s="16">
        <v>9.8634294385432503E-2</v>
      </c>
      <c r="I10" s="16">
        <v>9.2055485498108394E-2</v>
      </c>
      <c r="J10" s="16">
        <v>7.5757575757575801E-2</v>
      </c>
      <c r="K10" s="16">
        <v>3.3613445378151301E-2</v>
      </c>
      <c r="L10" s="16">
        <v>7.0796460176991094E-2</v>
      </c>
      <c r="M10" s="16"/>
      <c r="N10" s="16">
        <v>0.208433734939759</v>
      </c>
      <c r="O10" s="16">
        <v>9.6825396825396801E-2</v>
      </c>
      <c r="P10" s="16">
        <v>4.7663551401869203E-2</v>
      </c>
      <c r="Q10" s="16">
        <v>3.2116788321167898E-2</v>
      </c>
      <c r="R10" s="16"/>
      <c r="S10" s="16">
        <v>0.15019011406844099</v>
      </c>
      <c r="T10" s="16">
        <v>7.6555023923445001E-2</v>
      </c>
      <c r="U10" s="16">
        <v>6.25E-2</v>
      </c>
      <c r="V10" s="16">
        <v>0.10957551826258601</v>
      </c>
      <c r="W10" s="16">
        <v>4.21166306695464E-2</v>
      </c>
      <c r="X10" s="16">
        <v>3.4951456310679599E-2</v>
      </c>
      <c r="Y10" s="16">
        <v>3.8805970149253702E-2</v>
      </c>
      <c r="Z10" s="16"/>
      <c r="AA10" s="16">
        <v>3.7544696066746097E-2</v>
      </c>
      <c r="AB10" s="16">
        <v>8.6302895322939902E-2</v>
      </c>
      <c r="AC10" s="16"/>
      <c r="AD10" s="16">
        <v>8.9361702127659606E-2</v>
      </c>
      <c r="AE10" s="16">
        <v>6.3989637305699495E-2</v>
      </c>
      <c r="AF10" s="16"/>
      <c r="AG10" s="16">
        <v>0.11264822134387401</v>
      </c>
      <c r="AH10" s="16">
        <v>3.2116788321167898E-2</v>
      </c>
      <c r="AI10" s="16"/>
      <c r="AJ10" s="16">
        <v>4.5845272206303703E-2</v>
      </c>
      <c r="AK10" s="16">
        <v>9.2324018394057294E-2</v>
      </c>
      <c r="AL10" s="16"/>
      <c r="AM10" s="16">
        <v>0.31152647975077902</v>
      </c>
      <c r="AN10" s="16">
        <v>0.123801916932907</v>
      </c>
      <c r="AO10" s="16">
        <v>3.9018503620273502E-2</v>
      </c>
      <c r="AP10" s="16">
        <v>1.6736401673640201E-2</v>
      </c>
      <c r="AQ10" s="16"/>
      <c r="AR10" s="16">
        <v>4.5911949685534602E-2</v>
      </c>
      <c r="AS10" s="16">
        <v>8.1521739130434798E-2</v>
      </c>
      <c r="AT10" s="16"/>
      <c r="AU10" s="16">
        <v>5.3020961775585698E-2</v>
      </c>
      <c r="AV10" s="16">
        <v>7.4007625028033194E-2</v>
      </c>
      <c r="AW10" s="16"/>
      <c r="AX10" s="16">
        <v>3.8869257950529999E-2</v>
      </c>
      <c r="AY10" s="16">
        <v>7.6905677448541099E-2</v>
      </c>
      <c r="AZ10" s="16"/>
      <c r="BA10" s="16">
        <v>7.7348066298342497E-2</v>
      </c>
      <c r="BB10" s="16">
        <v>7.0293398533007298E-2</v>
      </c>
      <c r="BC10" s="16"/>
      <c r="BD10" s="16">
        <v>6.2827225130889994E-2</v>
      </c>
      <c r="BE10" s="16">
        <v>7.2537659327925802E-2</v>
      </c>
      <c r="BF10" s="16"/>
      <c r="BG10" s="16">
        <v>6.7567567567567599E-2</v>
      </c>
      <c r="BH10" s="16">
        <v>7.0969039002814593E-2</v>
      </c>
      <c r="BI10" s="16"/>
      <c r="BJ10" s="16">
        <v>3.6858974358974401E-2</v>
      </c>
      <c r="BK10" s="16">
        <v>7.5333620318553604E-2</v>
      </c>
      <c r="BL10" s="16"/>
      <c r="BM10" s="16">
        <v>4.3037974683544297E-2</v>
      </c>
      <c r="BN10" s="16">
        <v>7.3025641025641005E-2</v>
      </c>
      <c r="BO10" s="16"/>
      <c r="BP10" s="16">
        <v>5.2980132450331098E-2</v>
      </c>
      <c r="BQ10" s="16">
        <v>7.3081868838405506E-2</v>
      </c>
    </row>
    <row r="11" spans="2:69" x14ac:dyDescent="0.25">
      <c r="B11" s="17" t="s">
        <v>68</v>
      </c>
      <c r="C11" s="18">
        <v>2.1631878557874799E-2</v>
      </c>
      <c r="D11" s="18">
        <v>1.7857142857142901E-2</v>
      </c>
      <c r="E11" s="18">
        <v>1.52143845089903E-2</v>
      </c>
      <c r="F11" s="18">
        <v>6.1919504643962904E-3</v>
      </c>
      <c r="G11" s="18">
        <v>2.9069767441860499E-2</v>
      </c>
      <c r="H11" s="18">
        <v>3.1866464339909001E-2</v>
      </c>
      <c r="I11" s="18">
        <v>1.38713745271122E-2</v>
      </c>
      <c r="J11" s="18">
        <v>3.5353535353535401E-2</v>
      </c>
      <c r="K11" s="18">
        <v>3.3613445378151301E-2</v>
      </c>
      <c r="L11" s="18">
        <v>2.6548672566371698E-2</v>
      </c>
      <c r="M11" s="18"/>
      <c r="N11" s="18">
        <v>2.7710843373493999E-2</v>
      </c>
      <c r="O11" s="18">
        <v>2.8571428571428598E-2</v>
      </c>
      <c r="P11" s="18">
        <v>2.5233644859813099E-2</v>
      </c>
      <c r="Q11" s="18">
        <v>1.6788321167883199E-2</v>
      </c>
      <c r="R11" s="18"/>
      <c r="S11" s="18">
        <v>3.04182509505703E-2</v>
      </c>
      <c r="T11" s="18">
        <v>1.67464114832536E-2</v>
      </c>
      <c r="U11" s="18">
        <v>1.93965517241379E-2</v>
      </c>
      <c r="V11" s="18">
        <v>2.0730503455083898E-2</v>
      </c>
      <c r="W11" s="18">
        <v>1.07991360691145E-2</v>
      </c>
      <c r="X11" s="18">
        <v>8.7378640776698997E-3</v>
      </c>
      <c r="Y11" s="18">
        <v>2.3880597014925401E-2</v>
      </c>
      <c r="Z11" s="18"/>
      <c r="AA11" s="18">
        <v>1.01311084624553E-2</v>
      </c>
      <c r="AB11" s="18">
        <v>2.7004454342984398E-2</v>
      </c>
      <c r="AC11" s="18"/>
      <c r="AD11" s="18">
        <v>2.3404255319148901E-2</v>
      </c>
      <c r="AE11" s="18">
        <v>2.0984455958549201E-2</v>
      </c>
      <c r="AF11" s="18"/>
      <c r="AG11" s="18">
        <v>2.6877470355731198E-2</v>
      </c>
      <c r="AH11" s="18">
        <v>1.6788321167883199E-2</v>
      </c>
      <c r="AI11" s="18"/>
      <c r="AJ11" s="18">
        <v>1.35079819893573E-2</v>
      </c>
      <c r="AK11" s="18">
        <v>2.86522815705695E-2</v>
      </c>
      <c r="AL11" s="18"/>
      <c r="AM11" s="18">
        <v>8.4112149532710304E-2</v>
      </c>
      <c r="AN11" s="18">
        <v>3.6741214057508E-2</v>
      </c>
      <c r="AO11" s="18">
        <v>1.3274336283185801E-2</v>
      </c>
      <c r="AP11" s="18">
        <v>5.8577405857740596E-3</v>
      </c>
      <c r="AQ11" s="18"/>
      <c r="AR11" s="18">
        <v>2.3899371069182399E-2</v>
      </c>
      <c r="AS11" s="18">
        <v>2.0652173913043501E-2</v>
      </c>
      <c r="AT11" s="18"/>
      <c r="AU11" s="18">
        <v>1.6029593094944498E-2</v>
      </c>
      <c r="AV11" s="18">
        <v>2.2650818569185899E-2</v>
      </c>
      <c r="AW11" s="18"/>
      <c r="AX11" s="18">
        <v>1.29564193168433E-2</v>
      </c>
      <c r="AY11" s="18">
        <v>2.3297896403528601E-2</v>
      </c>
      <c r="AZ11" s="18"/>
      <c r="BA11" s="18">
        <v>2.4861878453038701E-2</v>
      </c>
      <c r="BB11" s="18">
        <v>2.1393643031784801E-2</v>
      </c>
      <c r="BC11" s="18"/>
      <c r="BD11" s="18">
        <v>1.2565445026178E-2</v>
      </c>
      <c r="BE11" s="18">
        <v>2.3638470451911898E-2</v>
      </c>
      <c r="BF11" s="18"/>
      <c r="BG11" s="18">
        <v>2.0270270270270299E-2</v>
      </c>
      <c r="BH11" s="18">
        <v>2.17129071170084E-2</v>
      </c>
      <c r="BI11" s="18"/>
      <c r="BJ11" s="18">
        <v>1.6025641025641E-2</v>
      </c>
      <c r="BK11" s="18">
        <v>2.2384847180370201E-2</v>
      </c>
      <c r="BL11" s="18"/>
      <c r="BM11" s="18">
        <v>5.0632911392405099E-3</v>
      </c>
      <c r="BN11" s="18">
        <v>2.2974358974359E-2</v>
      </c>
      <c r="BO11" s="18"/>
      <c r="BP11" s="18">
        <v>9.93377483443709E-3</v>
      </c>
      <c r="BQ11" s="18">
        <v>2.3146163737676799E-2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277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267</v>
      </c>
      <c r="C8" s="16">
        <v>0.12220113851992399</v>
      </c>
      <c r="D8" s="16">
        <v>0.125</v>
      </c>
      <c r="E8" s="16">
        <v>0.13001383125864499</v>
      </c>
      <c r="F8" s="16">
        <v>9.9071207430340605E-2</v>
      </c>
      <c r="G8" s="16">
        <v>0.19186046511627899</v>
      </c>
      <c r="H8" s="16">
        <v>0.101669195751138</v>
      </c>
      <c r="I8" s="16">
        <v>9.2055485498108394E-2</v>
      </c>
      <c r="J8" s="16">
        <v>0.14141414141414099</v>
      </c>
      <c r="K8" s="16">
        <v>0.24369747899159699</v>
      </c>
      <c r="L8" s="16">
        <v>5.3097345132743397E-2</v>
      </c>
      <c r="M8" s="16"/>
      <c r="N8" s="16">
        <v>0.132530120481928</v>
      </c>
      <c r="O8" s="16">
        <v>0.107936507936508</v>
      </c>
      <c r="P8" s="16">
        <v>0.141121495327103</v>
      </c>
      <c r="Q8" s="16">
        <v>0.11496350364963499</v>
      </c>
      <c r="R8" s="16"/>
      <c r="S8" s="16">
        <v>0.131178707224335</v>
      </c>
      <c r="T8" s="16">
        <v>0.11483253588516699</v>
      </c>
      <c r="U8" s="16">
        <v>0.13362068965517199</v>
      </c>
      <c r="V8" s="16">
        <v>0.10562685093780801</v>
      </c>
      <c r="W8" s="16">
        <v>0.11771058315334799</v>
      </c>
      <c r="X8" s="16">
        <v>0.120388349514563</v>
      </c>
      <c r="Y8" s="16">
        <v>0.143283582089552</v>
      </c>
      <c r="Z8" s="16"/>
      <c r="AA8" s="16">
        <v>0.114421930870083</v>
      </c>
      <c r="AB8" s="16">
        <v>0.12583518930957699</v>
      </c>
      <c r="AC8" s="16"/>
      <c r="AD8" s="16">
        <v>0.1</v>
      </c>
      <c r="AE8" s="16">
        <v>0.13031088082901601</v>
      </c>
      <c r="AF8" s="16"/>
      <c r="AG8" s="16">
        <v>0.13003952569169999</v>
      </c>
      <c r="AH8" s="16">
        <v>0.11496350364963499</v>
      </c>
      <c r="AI8" s="16"/>
      <c r="AJ8" s="16">
        <v>0.115022513303316</v>
      </c>
      <c r="AK8" s="16">
        <v>0.12840466926069999</v>
      </c>
      <c r="AL8" s="16"/>
      <c r="AM8" s="16">
        <v>0.202492211838006</v>
      </c>
      <c r="AN8" s="16">
        <v>0.18370607028753999</v>
      </c>
      <c r="AO8" s="16">
        <v>0.107401448109413</v>
      </c>
      <c r="AP8" s="16">
        <v>6.6945606694560705E-2</v>
      </c>
      <c r="AQ8" s="16"/>
      <c r="AR8" s="16">
        <v>0.123899371069182</v>
      </c>
      <c r="AS8" s="16">
        <v>0.121467391304348</v>
      </c>
      <c r="AT8" s="16"/>
      <c r="AU8" s="16">
        <v>0.115906288532676</v>
      </c>
      <c r="AV8" s="16">
        <v>0.123346041713389</v>
      </c>
      <c r="AW8" s="16"/>
      <c r="AX8" s="16">
        <v>0.141342756183746</v>
      </c>
      <c r="AY8" s="16">
        <v>0.11852522053834</v>
      </c>
      <c r="AZ8" s="16"/>
      <c r="BA8" s="16">
        <v>0.15745856353591201</v>
      </c>
      <c r="BB8" s="16">
        <v>0.11960065199674</v>
      </c>
      <c r="BC8" s="16"/>
      <c r="BD8" s="16">
        <v>0.109947643979058</v>
      </c>
      <c r="BE8" s="16">
        <v>0.124913093858633</v>
      </c>
      <c r="BF8" s="16"/>
      <c r="BG8" s="16">
        <v>0.135135135135135</v>
      </c>
      <c r="BH8" s="16">
        <v>0.121431443506232</v>
      </c>
      <c r="BI8" s="16"/>
      <c r="BJ8" s="16">
        <v>0.17948717948717899</v>
      </c>
      <c r="BK8" s="16">
        <v>0.114507102884201</v>
      </c>
      <c r="BL8" s="16"/>
      <c r="BM8" s="16">
        <v>0.14430379746835401</v>
      </c>
      <c r="BN8" s="16">
        <v>0.120410256410256</v>
      </c>
      <c r="BO8" s="16"/>
      <c r="BP8" s="16">
        <v>0.12251655629139099</v>
      </c>
      <c r="BQ8" s="16">
        <v>0.12216030861551699</v>
      </c>
    </row>
    <row r="9" spans="2:69" ht="30" x14ac:dyDescent="0.25">
      <c r="B9" s="17" t="s">
        <v>268</v>
      </c>
      <c r="C9" s="16">
        <v>0.81537001897533201</v>
      </c>
      <c r="D9" s="16">
        <v>0.827380952380952</v>
      </c>
      <c r="E9" s="16">
        <v>0.82710926694329201</v>
      </c>
      <c r="F9" s="16">
        <v>0.86222910216718296</v>
      </c>
      <c r="G9" s="16">
        <v>0.768895348837209</v>
      </c>
      <c r="H9" s="16">
        <v>0.78755690440060699</v>
      </c>
      <c r="I9" s="16">
        <v>0.84993694829760402</v>
      </c>
      <c r="J9" s="16">
        <v>0.79797979797979801</v>
      </c>
      <c r="K9" s="16">
        <v>0.69747899159663895</v>
      </c>
      <c r="L9" s="16">
        <v>0.92035398230088505</v>
      </c>
      <c r="M9" s="16"/>
      <c r="N9" s="16">
        <v>0.72048192771084296</v>
      </c>
      <c r="O9" s="16">
        <v>0.82222222222222197</v>
      </c>
      <c r="P9" s="16">
        <v>0.80186915887850496</v>
      </c>
      <c r="Q9" s="16">
        <v>0.84781021897810205</v>
      </c>
      <c r="R9" s="16"/>
      <c r="S9" s="16">
        <v>0.73003802281368801</v>
      </c>
      <c r="T9" s="16">
        <v>0.808612440191388</v>
      </c>
      <c r="U9" s="16">
        <v>0.82112068965517204</v>
      </c>
      <c r="V9" s="16">
        <v>0.81441263573543898</v>
      </c>
      <c r="W9" s="16">
        <v>0.84449244060475204</v>
      </c>
      <c r="X9" s="16">
        <v>0.84368932038834998</v>
      </c>
      <c r="Y9" s="16">
        <v>0.81791044776119404</v>
      </c>
      <c r="Z9" s="16"/>
      <c r="AA9" s="16">
        <v>0.85041716328963002</v>
      </c>
      <c r="AB9" s="16">
        <v>0.79899777282850803</v>
      </c>
      <c r="AC9" s="16"/>
      <c r="AD9" s="16">
        <v>0.81773049645390095</v>
      </c>
      <c r="AE9" s="16">
        <v>0.814507772020725</v>
      </c>
      <c r="AF9" s="16"/>
      <c r="AG9" s="16">
        <v>0.78023715415019801</v>
      </c>
      <c r="AH9" s="16">
        <v>0.84781021897810205</v>
      </c>
      <c r="AI9" s="16"/>
      <c r="AJ9" s="16">
        <v>0.84609087187883703</v>
      </c>
      <c r="AK9" s="16">
        <v>0.78882207286876505</v>
      </c>
      <c r="AL9" s="16"/>
      <c r="AM9" s="16">
        <v>0.49221183800623097</v>
      </c>
      <c r="AN9" s="16">
        <v>0.72364217252396201</v>
      </c>
      <c r="AO9" s="16">
        <v>0.85438455349959797</v>
      </c>
      <c r="AP9" s="16">
        <v>0.91631799163179894</v>
      </c>
      <c r="AQ9" s="16"/>
      <c r="AR9" s="16">
        <v>0.83773584905660403</v>
      </c>
      <c r="AS9" s="16">
        <v>0.80570652173913004</v>
      </c>
      <c r="AT9" s="16"/>
      <c r="AU9" s="16">
        <v>0.82244143033292205</v>
      </c>
      <c r="AV9" s="16">
        <v>0.81408387530836501</v>
      </c>
      <c r="AW9" s="16"/>
      <c r="AX9" s="16">
        <v>0.804475853945819</v>
      </c>
      <c r="AY9" s="16">
        <v>0.81746211264419799</v>
      </c>
      <c r="AZ9" s="16"/>
      <c r="BA9" s="16">
        <v>0.77071823204419898</v>
      </c>
      <c r="BB9" s="16">
        <v>0.818663406682967</v>
      </c>
      <c r="BC9" s="16"/>
      <c r="BD9" s="16">
        <v>0.84188481675392701</v>
      </c>
      <c r="BE9" s="16">
        <v>0.809501738122827</v>
      </c>
      <c r="BF9" s="16"/>
      <c r="BG9" s="16">
        <v>0.79391891891891897</v>
      </c>
      <c r="BH9" s="16">
        <v>0.81664656212303999</v>
      </c>
      <c r="BI9" s="16"/>
      <c r="BJ9" s="16">
        <v>0.78525641025641002</v>
      </c>
      <c r="BK9" s="16">
        <v>0.819414550150667</v>
      </c>
      <c r="BL9" s="16"/>
      <c r="BM9" s="16">
        <v>0.810126582278481</v>
      </c>
      <c r="BN9" s="16">
        <v>0.81579487179487198</v>
      </c>
      <c r="BO9" s="16"/>
      <c r="BP9" s="16">
        <v>0.84105960264900703</v>
      </c>
      <c r="BQ9" s="16">
        <v>0.81204457779682804</v>
      </c>
    </row>
    <row r="10" spans="2:69" x14ac:dyDescent="0.25">
      <c r="B10" s="17" t="s">
        <v>269</v>
      </c>
      <c r="C10" s="16">
        <v>4.8956356736242899E-2</v>
      </c>
      <c r="D10" s="16">
        <v>4.1666666666666699E-2</v>
      </c>
      <c r="E10" s="16">
        <v>3.3195020746888002E-2</v>
      </c>
      <c r="F10" s="16">
        <v>3.4055727554179599E-2</v>
      </c>
      <c r="G10" s="16">
        <v>2.7616279069767401E-2</v>
      </c>
      <c r="H10" s="16">
        <v>8.3459787556904405E-2</v>
      </c>
      <c r="I10" s="16">
        <v>4.91803278688525E-2</v>
      </c>
      <c r="J10" s="16">
        <v>4.5454545454545497E-2</v>
      </c>
      <c r="K10" s="16">
        <v>4.20168067226891E-2</v>
      </c>
      <c r="L10" s="16">
        <v>1.7699115044247801E-2</v>
      </c>
      <c r="M10" s="16"/>
      <c r="N10" s="16">
        <v>0.126506024096386</v>
      </c>
      <c r="O10" s="16">
        <v>5.8730158730158702E-2</v>
      </c>
      <c r="P10" s="16">
        <v>4.1121495327102797E-2</v>
      </c>
      <c r="Q10" s="16">
        <v>2.6277372262773699E-2</v>
      </c>
      <c r="R10" s="16"/>
      <c r="S10" s="16">
        <v>0.11787072243346</v>
      </c>
      <c r="T10" s="16">
        <v>6.6985645933014398E-2</v>
      </c>
      <c r="U10" s="16">
        <v>3.6637931034482797E-2</v>
      </c>
      <c r="V10" s="16">
        <v>6.4165844027640695E-2</v>
      </c>
      <c r="W10" s="16">
        <v>2.8077753779697599E-2</v>
      </c>
      <c r="X10" s="16">
        <v>2.9126213592233E-2</v>
      </c>
      <c r="Y10" s="16">
        <v>2.8358208955223899E-2</v>
      </c>
      <c r="Z10" s="16"/>
      <c r="AA10" s="16">
        <v>2.9201430274135898E-2</v>
      </c>
      <c r="AB10" s="16">
        <v>5.8184855233853E-2</v>
      </c>
      <c r="AC10" s="16"/>
      <c r="AD10" s="16">
        <v>6.3829787234042507E-2</v>
      </c>
      <c r="AE10" s="16">
        <v>4.3523316062176201E-2</v>
      </c>
      <c r="AF10" s="16"/>
      <c r="AG10" s="16">
        <v>7.35177865612648E-2</v>
      </c>
      <c r="AH10" s="16">
        <v>2.6277372262773699E-2</v>
      </c>
      <c r="AI10" s="16"/>
      <c r="AJ10" s="16">
        <v>3.2746623004502699E-2</v>
      </c>
      <c r="AK10" s="16">
        <v>6.2964273081004593E-2</v>
      </c>
      <c r="AL10" s="16"/>
      <c r="AM10" s="16">
        <v>0.23987538940809999</v>
      </c>
      <c r="AN10" s="16">
        <v>6.9488817891373802E-2</v>
      </c>
      <c r="AO10" s="16">
        <v>3.09734513274336E-2</v>
      </c>
      <c r="AP10" s="16">
        <v>1.4225941422594099E-2</v>
      </c>
      <c r="AQ10" s="16"/>
      <c r="AR10" s="16">
        <v>3.0188679245282998E-2</v>
      </c>
      <c r="AS10" s="16">
        <v>5.7065217391304303E-2</v>
      </c>
      <c r="AT10" s="16"/>
      <c r="AU10" s="16">
        <v>4.8088779284833502E-2</v>
      </c>
      <c r="AV10" s="16">
        <v>4.9114151154967499E-2</v>
      </c>
      <c r="AW10" s="16"/>
      <c r="AX10" s="16">
        <v>4.3580683156654899E-2</v>
      </c>
      <c r="AY10" s="16">
        <v>4.9988690341551699E-2</v>
      </c>
      <c r="AZ10" s="16"/>
      <c r="BA10" s="16">
        <v>6.6298342541436503E-2</v>
      </c>
      <c r="BB10" s="16">
        <v>4.7677261613691901E-2</v>
      </c>
      <c r="BC10" s="16"/>
      <c r="BD10" s="16">
        <v>3.9790575916230399E-2</v>
      </c>
      <c r="BE10" s="16">
        <v>5.0984936268829703E-2</v>
      </c>
      <c r="BF10" s="16"/>
      <c r="BG10" s="16">
        <v>6.41891891891892E-2</v>
      </c>
      <c r="BH10" s="16">
        <v>4.8049859268194599E-2</v>
      </c>
      <c r="BI10" s="16"/>
      <c r="BJ10" s="16">
        <v>2.8846153846153799E-2</v>
      </c>
      <c r="BK10" s="16">
        <v>5.1657339647008201E-2</v>
      </c>
      <c r="BL10" s="16"/>
      <c r="BM10" s="16">
        <v>3.7974683544303799E-2</v>
      </c>
      <c r="BN10" s="16">
        <v>4.9846153846153797E-2</v>
      </c>
      <c r="BO10" s="16"/>
      <c r="BP10" s="16">
        <v>2.9801324503311299E-2</v>
      </c>
      <c r="BQ10" s="16">
        <v>5.1435919417059599E-2</v>
      </c>
    </row>
    <row r="11" spans="2:69" x14ac:dyDescent="0.25">
      <c r="B11" s="17" t="s">
        <v>68</v>
      </c>
      <c r="C11" s="18">
        <v>1.3472485768500899E-2</v>
      </c>
      <c r="D11" s="18">
        <v>5.9523809523809503E-3</v>
      </c>
      <c r="E11" s="18">
        <v>9.6818810511756608E-3</v>
      </c>
      <c r="F11" s="18">
        <v>4.64396284829721E-3</v>
      </c>
      <c r="G11" s="18">
        <v>1.16279069767442E-2</v>
      </c>
      <c r="H11" s="18">
        <v>2.7314112291350501E-2</v>
      </c>
      <c r="I11" s="18">
        <v>8.8272383354350593E-3</v>
      </c>
      <c r="J11" s="18">
        <v>1.5151515151515201E-2</v>
      </c>
      <c r="K11" s="18">
        <v>1.6806722689075598E-2</v>
      </c>
      <c r="L11" s="18">
        <v>8.8495575221238902E-3</v>
      </c>
      <c r="M11" s="18"/>
      <c r="N11" s="18">
        <v>2.0481927710843398E-2</v>
      </c>
      <c r="O11" s="18">
        <v>1.1111111111111099E-2</v>
      </c>
      <c r="P11" s="18">
        <v>1.5887850467289698E-2</v>
      </c>
      <c r="Q11" s="18">
        <v>1.09489051094891E-2</v>
      </c>
      <c r="R11" s="18"/>
      <c r="S11" s="18">
        <v>2.0912547528517102E-2</v>
      </c>
      <c r="T11" s="18">
        <v>9.5693779904306199E-3</v>
      </c>
      <c r="U11" s="18">
        <v>8.6206896551724102E-3</v>
      </c>
      <c r="V11" s="18">
        <v>1.57946692991115E-2</v>
      </c>
      <c r="W11" s="18">
        <v>9.7192224622030202E-3</v>
      </c>
      <c r="X11" s="18">
        <v>6.7961165048543697E-3</v>
      </c>
      <c r="Y11" s="18">
        <v>1.04477611940299E-2</v>
      </c>
      <c r="Z11" s="18"/>
      <c r="AA11" s="18">
        <v>5.9594755661501802E-3</v>
      </c>
      <c r="AB11" s="18">
        <v>1.6982182628062399E-2</v>
      </c>
      <c r="AC11" s="18"/>
      <c r="AD11" s="18">
        <v>1.8439716312056698E-2</v>
      </c>
      <c r="AE11" s="18">
        <v>1.16580310880829E-2</v>
      </c>
      <c r="AF11" s="18"/>
      <c r="AG11" s="18">
        <v>1.62055335968379E-2</v>
      </c>
      <c r="AH11" s="18">
        <v>1.09489051094891E-2</v>
      </c>
      <c r="AI11" s="18"/>
      <c r="AJ11" s="18">
        <v>6.1399918133442496E-3</v>
      </c>
      <c r="AK11" s="18">
        <v>1.9808984789529499E-2</v>
      </c>
      <c r="AL11" s="18"/>
      <c r="AM11" s="18">
        <v>6.5420560747663503E-2</v>
      </c>
      <c r="AN11" s="18">
        <v>2.31629392971246E-2</v>
      </c>
      <c r="AO11" s="18">
        <v>7.2405470635559096E-3</v>
      </c>
      <c r="AP11" s="18">
        <v>2.5104602510460298E-3</v>
      </c>
      <c r="AQ11" s="18"/>
      <c r="AR11" s="18">
        <v>8.1761006289308193E-3</v>
      </c>
      <c r="AS11" s="18">
        <v>1.5760869565217401E-2</v>
      </c>
      <c r="AT11" s="18"/>
      <c r="AU11" s="18">
        <v>1.35635018495684E-2</v>
      </c>
      <c r="AV11" s="18">
        <v>1.34559318232788E-2</v>
      </c>
      <c r="AW11" s="18"/>
      <c r="AX11" s="18">
        <v>1.06007067137809E-2</v>
      </c>
      <c r="AY11" s="18">
        <v>1.40239764759104E-2</v>
      </c>
      <c r="AZ11" s="18"/>
      <c r="BA11" s="18">
        <v>5.5248618784530402E-3</v>
      </c>
      <c r="BB11" s="18">
        <v>1.4058679706601501E-2</v>
      </c>
      <c r="BC11" s="18"/>
      <c r="BD11" s="18">
        <v>8.3769633507853394E-3</v>
      </c>
      <c r="BE11" s="18">
        <v>1.4600231749710301E-2</v>
      </c>
      <c r="BF11" s="18"/>
      <c r="BG11" s="18">
        <v>6.7567567567567597E-3</v>
      </c>
      <c r="BH11" s="18">
        <v>1.38721351025332E-2</v>
      </c>
      <c r="BI11" s="18"/>
      <c r="BJ11" s="18">
        <v>6.41025641025641E-3</v>
      </c>
      <c r="BK11" s="18">
        <v>1.44210073181231E-2</v>
      </c>
      <c r="BL11" s="18"/>
      <c r="BM11" s="18">
        <v>7.5949367088607601E-3</v>
      </c>
      <c r="BN11" s="18">
        <v>1.39487179487179E-2</v>
      </c>
      <c r="BO11" s="18"/>
      <c r="BP11" s="18">
        <v>6.6225165562913899E-3</v>
      </c>
      <c r="BQ11" s="18">
        <v>1.43591941705958E-2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278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267</v>
      </c>
      <c r="C8" s="16">
        <v>0.19696394686907001</v>
      </c>
      <c r="D8" s="16">
        <v>0.16666666666666699</v>
      </c>
      <c r="E8" s="16">
        <v>0.25726141078838199</v>
      </c>
      <c r="F8" s="16">
        <v>0.19040247678018599</v>
      </c>
      <c r="G8" s="16">
        <v>0.24418604651162801</v>
      </c>
      <c r="H8" s="16">
        <v>0.15553869499241299</v>
      </c>
      <c r="I8" s="16">
        <v>0.18915510718789399</v>
      </c>
      <c r="J8" s="16">
        <v>0.21212121212121199</v>
      </c>
      <c r="K8" s="16">
        <v>0.252100840336134</v>
      </c>
      <c r="L8" s="16">
        <v>0.19469026548672599</v>
      </c>
      <c r="M8" s="16"/>
      <c r="N8" s="16">
        <v>0.208433734939759</v>
      </c>
      <c r="O8" s="16">
        <v>0.187301587301587</v>
      </c>
      <c r="P8" s="16">
        <v>0.20186915887850501</v>
      </c>
      <c r="Q8" s="16">
        <v>0.19379562043795601</v>
      </c>
      <c r="R8" s="16"/>
      <c r="S8" s="16">
        <v>0.21482889733840299</v>
      </c>
      <c r="T8" s="16">
        <v>0.23684210526315799</v>
      </c>
      <c r="U8" s="16">
        <v>0.22198275862069</v>
      </c>
      <c r="V8" s="16">
        <v>0.17966436327739399</v>
      </c>
      <c r="W8" s="16">
        <v>0.206263498920086</v>
      </c>
      <c r="X8" s="16">
        <v>0.20679611650485399</v>
      </c>
      <c r="Y8" s="16">
        <v>0.164179104477612</v>
      </c>
      <c r="Z8" s="16"/>
      <c r="AA8" s="16">
        <v>0.19904648390941601</v>
      </c>
      <c r="AB8" s="16">
        <v>0.195991091314031</v>
      </c>
      <c r="AC8" s="16"/>
      <c r="AD8" s="16">
        <v>0.14893617021276601</v>
      </c>
      <c r="AE8" s="16">
        <v>0.21450777202072499</v>
      </c>
      <c r="AF8" s="16"/>
      <c r="AG8" s="16">
        <v>0.200395256916996</v>
      </c>
      <c r="AH8" s="16">
        <v>0.19379562043795601</v>
      </c>
      <c r="AI8" s="16"/>
      <c r="AJ8" s="16">
        <v>0.17928776094965199</v>
      </c>
      <c r="AK8" s="16">
        <v>0.21223912274495901</v>
      </c>
      <c r="AL8" s="16"/>
      <c r="AM8" s="16">
        <v>0.24610591900311499</v>
      </c>
      <c r="AN8" s="16">
        <v>0.25718849840255598</v>
      </c>
      <c r="AO8" s="16">
        <v>0.20353982300885001</v>
      </c>
      <c r="AP8" s="16">
        <v>0.107112970711297</v>
      </c>
      <c r="AQ8" s="16"/>
      <c r="AR8" s="16">
        <v>0.19622641509434</v>
      </c>
      <c r="AS8" s="16">
        <v>0.19728260869565201</v>
      </c>
      <c r="AT8" s="16"/>
      <c r="AU8" s="16">
        <v>0.21331689272503099</v>
      </c>
      <c r="AV8" s="16">
        <v>0.193989683785602</v>
      </c>
      <c r="AW8" s="16"/>
      <c r="AX8" s="16">
        <v>0.21319199057714999</v>
      </c>
      <c r="AY8" s="16">
        <v>0.19384754580411701</v>
      </c>
      <c r="AZ8" s="16"/>
      <c r="BA8" s="16">
        <v>0.22651933701657501</v>
      </c>
      <c r="BB8" s="16">
        <v>0.19478402607987</v>
      </c>
      <c r="BC8" s="16"/>
      <c r="BD8" s="16">
        <v>0.23141361256544499</v>
      </c>
      <c r="BE8" s="16">
        <v>0.189339513325608</v>
      </c>
      <c r="BF8" s="16"/>
      <c r="BG8" s="16">
        <v>0.21959459459459499</v>
      </c>
      <c r="BH8" s="16">
        <v>0.195617209489345</v>
      </c>
      <c r="BI8" s="16"/>
      <c r="BJ8" s="16">
        <v>0.23237179487179499</v>
      </c>
      <c r="BK8" s="16">
        <v>0.19220835126991001</v>
      </c>
      <c r="BL8" s="16"/>
      <c r="BM8" s="16">
        <v>0.19746835443037999</v>
      </c>
      <c r="BN8" s="16">
        <v>0.19692307692307701</v>
      </c>
      <c r="BO8" s="16"/>
      <c r="BP8" s="16">
        <v>0.21523178807946999</v>
      </c>
      <c r="BQ8" s="16">
        <v>0.194599228461209</v>
      </c>
    </row>
    <row r="9" spans="2:69" ht="30" x14ac:dyDescent="0.25">
      <c r="B9" s="17" t="s">
        <v>268</v>
      </c>
      <c r="C9" s="16">
        <v>0.68576850094876696</v>
      </c>
      <c r="D9" s="16">
        <v>0.72470238095238104</v>
      </c>
      <c r="E9" s="16">
        <v>0.66390041493775898</v>
      </c>
      <c r="F9" s="16">
        <v>0.73993808049535603</v>
      </c>
      <c r="G9" s="16">
        <v>0.68604651162790697</v>
      </c>
      <c r="H9" s="16">
        <v>0.67374810318664602</v>
      </c>
      <c r="I9" s="16">
        <v>0.65447667087011396</v>
      </c>
      <c r="J9" s="16">
        <v>0.65151515151515105</v>
      </c>
      <c r="K9" s="16">
        <v>0.621848739495798</v>
      </c>
      <c r="L9" s="16">
        <v>0.76991150442477896</v>
      </c>
      <c r="M9" s="16"/>
      <c r="N9" s="16">
        <v>0.49638554216867498</v>
      </c>
      <c r="O9" s="16">
        <v>0.68095238095238098</v>
      </c>
      <c r="P9" s="16">
        <v>0.68598130841121496</v>
      </c>
      <c r="Q9" s="16">
        <v>0.744160583941606</v>
      </c>
      <c r="R9" s="16"/>
      <c r="S9" s="16">
        <v>0.58174904942965799</v>
      </c>
      <c r="T9" s="16">
        <v>0.63397129186602896</v>
      </c>
      <c r="U9" s="16">
        <v>0.66594827586206895</v>
      </c>
      <c r="V9" s="16">
        <v>0.65054294175715699</v>
      </c>
      <c r="W9" s="16">
        <v>0.71922246220302399</v>
      </c>
      <c r="X9" s="16">
        <v>0.72912621359223295</v>
      </c>
      <c r="Y9" s="16">
        <v>0.74626865671641796</v>
      </c>
      <c r="Z9" s="16"/>
      <c r="AA9" s="16">
        <v>0.73718712753277704</v>
      </c>
      <c r="AB9" s="16">
        <v>0.66174832962138097</v>
      </c>
      <c r="AC9" s="16"/>
      <c r="AD9" s="16">
        <v>0.695744680851064</v>
      </c>
      <c r="AE9" s="16">
        <v>0.68212435233160595</v>
      </c>
      <c r="AF9" s="16"/>
      <c r="AG9" s="16">
        <v>0.622529644268775</v>
      </c>
      <c r="AH9" s="16">
        <v>0.744160583941606</v>
      </c>
      <c r="AI9" s="16"/>
      <c r="AJ9" s="16">
        <v>0.74212034383954195</v>
      </c>
      <c r="AK9" s="16">
        <v>0.63707110010612</v>
      </c>
      <c r="AL9" s="16"/>
      <c r="AM9" s="16">
        <v>0.29906542056074797</v>
      </c>
      <c r="AN9" s="16">
        <v>0.55431309904153403</v>
      </c>
      <c r="AO9" s="16">
        <v>0.71681415929203496</v>
      </c>
      <c r="AP9" s="16">
        <v>0.86192468619246898</v>
      </c>
      <c r="AQ9" s="16"/>
      <c r="AR9" s="16">
        <v>0.73836477987421401</v>
      </c>
      <c r="AS9" s="16">
        <v>0.66304347826086996</v>
      </c>
      <c r="AT9" s="16"/>
      <c r="AU9" s="16">
        <v>0.667077681874229</v>
      </c>
      <c r="AV9" s="16">
        <v>0.689167974882261</v>
      </c>
      <c r="AW9" s="16"/>
      <c r="AX9" s="16">
        <v>0.70789163722025905</v>
      </c>
      <c r="AY9" s="16">
        <v>0.68152001809545304</v>
      </c>
      <c r="AZ9" s="16"/>
      <c r="BA9" s="16">
        <v>0.64364640883977897</v>
      </c>
      <c r="BB9" s="16">
        <v>0.68887530562347199</v>
      </c>
      <c r="BC9" s="16"/>
      <c r="BD9" s="16">
        <v>0.673298429319372</v>
      </c>
      <c r="BE9" s="16">
        <v>0.68852838933951299</v>
      </c>
      <c r="BF9" s="16"/>
      <c r="BG9" s="16">
        <v>0.68918918918918903</v>
      </c>
      <c r="BH9" s="16">
        <v>0.68556493767591498</v>
      </c>
      <c r="BI9" s="16"/>
      <c r="BJ9" s="16">
        <v>0.70673076923076905</v>
      </c>
      <c r="BK9" s="16">
        <v>0.68295307791648696</v>
      </c>
      <c r="BL9" s="16"/>
      <c r="BM9" s="16">
        <v>0.708860759493671</v>
      </c>
      <c r="BN9" s="16">
        <v>0.68389743589743601</v>
      </c>
      <c r="BO9" s="16"/>
      <c r="BP9" s="16">
        <v>0.693708609271523</v>
      </c>
      <c r="BQ9" s="16">
        <v>0.68474067723960597</v>
      </c>
    </row>
    <row r="10" spans="2:69" x14ac:dyDescent="0.25">
      <c r="B10" s="17" t="s">
        <v>269</v>
      </c>
      <c r="C10" s="16">
        <v>9.41176470588235E-2</v>
      </c>
      <c r="D10" s="16">
        <v>8.7797619047618999E-2</v>
      </c>
      <c r="E10" s="16">
        <v>6.0857538035961299E-2</v>
      </c>
      <c r="F10" s="16">
        <v>6.5015479876161006E-2</v>
      </c>
      <c r="G10" s="16">
        <v>5.2325581395348798E-2</v>
      </c>
      <c r="H10" s="16">
        <v>0.12974203338391499</v>
      </c>
      <c r="I10" s="16">
        <v>0.141235813366961</v>
      </c>
      <c r="J10" s="16">
        <v>8.5858585858585898E-2</v>
      </c>
      <c r="K10" s="16">
        <v>9.2436974789915999E-2</v>
      </c>
      <c r="L10" s="16">
        <v>3.5398230088495602E-2</v>
      </c>
      <c r="M10" s="16"/>
      <c r="N10" s="16">
        <v>0.260240963855422</v>
      </c>
      <c r="O10" s="16">
        <v>0.11269841269841301</v>
      </c>
      <c r="P10" s="16">
        <v>8.5981308411214999E-2</v>
      </c>
      <c r="Q10" s="16">
        <v>4.2700729927007297E-2</v>
      </c>
      <c r="R10" s="16"/>
      <c r="S10" s="16">
        <v>0.16730038022813701</v>
      </c>
      <c r="T10" s="16">
        <v>0.11483253588516699</v>
      </c>
      <c r="U10" s="16">
        <v>9.6982758620689696E-2</v>
      </c>
      <c r="V10" s="16">
        <v>0.14313919052319801</v>
      </c>
      <c r="W10" s="16">
        <v>5.6155507559395197E-2</v>
      </c>
      <c r="X10" s="16">
        <v>5.2427184466019398E-2</v>
      </c>
      <c r="Y10" s="16">
        <v>6.1194029850746297E-2</v>
      </c>
      <c r="Z10" s="16"/>
      <c r="AA10" s="16">
        <v>5.1251489868891498E-2</v>
      </c>
      <c r="AB10" s="16">
        <v>0.114142538975501</v>
      </c>
      <c r="AC10" s="16"/>
      <c r="AD10" s="16">
        <v>0.123404255319149</v>
      </c>
      <c r="AE10" s="16">
        <v>8.3419689119170998E-2</v>
      </c>
      <c r="AF10" s="16"/>
      <c r="AG10" s="16">
        <v>0.149802371541502</v>
      </c>
      <c r="AH10" s="16">
        <v>4.2700729927007297E-2</v>
      </c>
      <c r="AI10" s="16"/>
      <c r="AJ10" s="16">
        <v>5.8943921408104803E-2</v>
      </c>
      <c r="AK10" s="16">
        <v>0.124513618677043</v>
      </c>
      <c r="AL10" s="16"/>
      <c r="AM10" s="16">
        <v>0.36448598130841098</v>
      </c>
      <c r="AN10" s="16">
        <v>0.153354632587859</v>
      </c>
      <c r="AO10" s="16">
        <v>6.1946902654867297E-2</v>
      </c>
      <c r="AP10" s="16">
        <v>2.6778242677824301E-2</v>
      </c>
      <c r="AQ10" s="16"/>
      <c r="AR10" s="16">
        <v>4.7798742138364797E-2</v>
      </c>
      <c r="AS10" s="16">
        <v>0.11413043478260899</v>
      </c>
      <c r="AT10" s="16"/>
      <c r="AU10" s="16">
        <v>9.4944512946979004E-2</v>
      </c>
      <c r="AV10" s="16">
        <v>9.3967257232563398E-2</v>
      </c>
      <c r="AW10" s="16"/>
      <c r="AX10" s="16">
        <v>6.47820965842167E-2</v>
      </c>
      <c r="AY10" s="16">
        <v>9.9751187514137099E-2</v>
      </c>
      <c r="AZ10" s="16"/>
      <c r="BA10" s="16">
        <v>0.116022099447514</v>
      </c>
      <c r="BB10" s="16">
        <v>9.2502037489812505E-2</v>
      </c>
      <c r="BC10" s="16"/>
      <c r="BD10" s="16">
        <v>7.5392670157068103E-2</v>
      </c>
      <c r="BE10" s="16">
        <v>9.82618771726535E-2</v>
      </c>
      <c r="BF10" s="16"/>
      <c r="BG10" s="16">
        <v>7.77027027027027E-2</v>
      </c>
      <c r="BH10" s="16">
        <v>9.5094491355046204E-2</v>
      </c>
      <c r="BI10" s="16"/>
      <c r="BJ10" s="16">
        <v>4.9679487179487197E-2</v>
      </c>
      <c r="BK10" s="16">
        <v>0.100086095566078</v>
      </c>
      <c r="BL10" s="16"/>
      <c r="BM10" s="16">
        <v>7.3417721518987303E-2</v>
      </c>
      <c r="BN10" s="16">
        <v>9.5794871794871797E-2</v>
      </c>
      <c r="BO10" s="16"/>
      <c r="BP10" s="16">
        <v>7.4503311258278193E-2</v>
      </c>
      <c r="BQ10" s="16">
        <v>9.6656665237891098E-2</v>
      </c>
    </row>
    <row r="11" spans="2:69" x14ac:dyDescent="0.25">
      <c r="B11" s="17" t="s">
        <v>68</v>
      </c>
      <c r="C11" s="18">
        <v>2.3149905123339701E-2</v>
      </c>
      <c r="D11" s="18">
        <v>2.0833333333333301E-2</v>
      </c>
      <c r="E11" s="18">
        <v>1.7980636237897599E-2</v>
      </c>
      <c r="F11" s="18">
        <v>4.64396284829721E-3</v>
      </c>
      <c r="G11" s="18">
        <v>1.74418604651163E-2</v>
      </c>
      <c r="H11" s="18">
        <v>4.09711684370258E-2</v>
      </c>
      <c r="I11" s="18">
        <v>1.51324085750315E-2</v>
      </c>
      <c r="J11" s="18">
        <v>5.0505050505050497E-2</v>
      </c>
      <c r="K11" s="18">
        <v>3.3613445378151301E-2</v>
      </c>
      <c r="L11" s="18">
        <v>0</v>
      </c>
      <c r="M11" s="18"/>
      <c r="N11" s="18">
        <v>3.4939759036144602E-2</v>
      </c>
      <c r="O11" s="18">
        <v>1.9047619047619001E-2</v>
      </c>
      <c r="P11" s="18">
        <v>2.6168224299065401E-2</v>
      </c>
      <c r="Q11" s="18">
        <v>1.9343065693430701E-2</v>
      </c>
      <c r="R11" s="18"/>
      <c r="S11" s="18">
        <v>3.6121673003802299E-2</v>
      </c>
      <c r="T11" s="18">
        <v>1.43540669856459E-2</v>
      </c>
      <c r="U11" s="18">
        <v>1.5086206896551701E-2</v>
      </c>
      <c r="V11" s="18">
        <v>2.6653504442250699E-2</v>
      </c>
      <c r="W11" s="18">
        <v>1.8358531317494601E-2</v>
      </c>
      <c r="X11" s="18">
        <v>1.1650485436893201E-2</v>
      </c>
      <c r="Y11" s="18">
        <v>2.8358208955223899E-2</v>
      </c>
      <c r="Z11" s="18"/>
      <c r="AA11" s="18">
        <v>1.25148986889154E-2</v>
      </c>
      <c r="AB11" s="18">
        <v>2.8118040089086901E-2</v>
      </c>
      <c r="AC11" s="18"/>
      <c r="AD11" s="18">
        <v>3.1914893617021302E-2</v>
      </c>
      <c r="AE11" s="18">
        <v>1.9948186528497398E-2</v>
      </c>
      <c r="AF11" s="18"/>
      <c r="AG11" s="18">
        <v>2.7272727272727299E-2</v>
      </c>
      <c r="AH11" s="18">
        <v>1.9343065693430701E-2</v>
      </c>
      <c r="AI11" s="18"/>
      <c r="AJ11" s="18">
        <v>1.9647973802701599E-2</v>
      </c>
      <c r="AK11" s="18">
        <v>2.6176158471878298E-2</v>
      </c>
      <c r="AL11" s="18"/>
      <c r="AM11" s="18">
        <v>9.0342679127725894E-2</v>
      </c>
      <c r="AN11" s="18">
        <v>3.5143769968051103E-2</v>
      </c>
      <c r="AO11" s="18">
        <v>1.7699115044247801E-2</v>
      </c>
      <c r="AP11" s="18">
        <v>4.1841004184100397E-3</v>
      </c>
      <c r="AQ11" s="18"/>
      <c r="AR11" s="18">
        <v>1.7610062893081799E-2</v>
      </c>
      <c r="AS11" s="18">
        <v>2.5543478260869602E-2</v>
      </c>
      <c r="AT11" s="18"/>
      <c r="AU11" s="18">
        <v>2.46609124537608E-2</v>
      </c>
      <c r="AV11" s="18">
        <v>2.2875084099573902E-2</v>
      </c>
      <c r="AW11" s="18"/>
      <c r="AX11" s="18">
        <v>1.41342756183746E-2</v>
      </c>
      <c r="AY11" s="18">
        <v>2.48812485862927E-2</v>
      </c>
      <c r="AZ11" s="18"/>
      <c r="BA11" s="18">
        <v>1.38121546961326E-2</v>
      </c>
      <c r="BB11" s="18">
        <v>2.3838630806845999E-2</v>
      </c>
      <c r="BC11" s="18"/>
      <c r="BD11" s="18">
        <v>1.9895287958115199E-2</v>
      </c>
      <c r="BE11" s="18">
        <v>2.3870220162224801E-2</v>
      </c>
      <c r="BF11" s="18"/>
      <c r="BG11" s="18">
        <v>1.35135135135135E-2</v>
      </c>
      <c r="BH11" s="18">
        <v>2.3723361479694401E-2</v>
      </c>
      <c r="BI11" s="18"/>
      <c r="BJ11" s="18">
        <v>1.1217948717948701E-2</v>
      </c>
      <c r="BK11" s="18">
        <v>2.4752475247524799E-2</v>
      </c>
      <c r="BL11" s="18"/>
      <c r="BM11" s="18">
        <v>2.0253164556962001E-2</v>
      </c>
      <c r="BN11" s="18">
        <v>2.33846153846154E-2</v>
      </c>
      <c r="BO11" s="18"/>
      <c r="BP11" s="18">
        <v>1.6556291390728499E-2</v>
      </c>
      <c r="BQ11" s="18">
        <v>2.40034290612945E-2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Q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285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279</v>
      </c>
      <c r="C8" s="16">
        <v>0.19658444022770399</v>
      </c>
      <c r="D8" s="16">
        <v>0.203869047619048</v>
      </c>
      <c r="E8" s="16">
        <v>0.18533886583679099</v>
      </c>
      <c r="F8" s="16">
        <v>0.20433436532507701</v>
      </c>
      <c r="G8" s="16">
        <v>0.16133720930232601</v>
      </c>
      <c r="H8" s="16">
        <v>0.18361153262519</v>
      </c>
      <c r="I8" s="16">
        <v>0.242118537200504</v>
      </c>
      <c r="J8" s="16">
        <v>0.22222222222222199</v>
      </c>
      <c r="K8" s="16">
        <v>0.159663865546218</v>
      </c>
      <c r="L8" s="16">
        <v>0.221238938053097</v>
      </c>
      <c r="M8" s="16"/>
      <c r="N8" s="16">
        <v>0.32289156626505999</v>
      </c>
      <c r="O8" s="16">
        <v>0.234920634920635</v>
      </c>
      <c r="P8" s="16">
        <v>0.197196261682243</v>
      </c>
      <c r="Q8" s="16">
        <v>0.14927007299270101</v>
      </c>
      <c r="R8" s="16"/>
      <c r="S8" s="16">
        <v>0.237642585551331</v>
      </c>
      <c r="T8" s="16">
        <v>0.191387559808612</v>
      </c>
      <c r="U8" s="16">
        <v>0.17241379310344801</v>
      </c>
      <c r="V8" s="16">
        <v>0.25567620927936802</v>
      </c>
      <c r="W8" s="16">
        <v>0.183585313174946</v>
      </c>
      <c r="X8" s="16">
        <v>0.15436893203883501</v>
      </c>
      <c r="Y8" s="16">
        <v>0.17313432835820899</v>
      </c>
      <c r="Z8" s="16"/>
      <c r="AA8" s="16">
        <v>0.10190703218116801</v>
      </c>
      <c r="AB8" s="16">
        <v>0.24081291759465501</v>
      </c>
      <c r="AC8" s="16"/>
      <c r="AD8" s="16">
        <v>0.193617021276596</v>
      </c>
      <c r="AE8" s="16">
        <v>0.19766839378238299</v>
      </c>
      <c r="AF8" s="16"/>
      <c r="AG8" s="16">
        <v>0.247826086956522</v>
      </c>
      <c r="AH8" s="16">
        <v>0.14927007299270101</v>
      </c>
      <c r="AI8" s="16"/>
      <c r="AJ8" s="16">
        <v>0.131805157593123</v>
      </c>
      <c r="AK8" s="16">
        <v>0.25256455606650202</v>
      </c>
      <c r="AL8" s="16"/>
      <c r="AM8" s="16">
        <v>0.42679127725856703</v>
      </c>
      <c r="AN8" s="16">
        <v>0.31469648562300301</v>
      </c>
      <c r="AO8" s="16">
        <v>0.170555108608206</v>
      </c>
      <c r="AP8" s="16">
        <v>6.6945606694560705E-2</v>
      </c>
      <c r="AQ8" s="16"/>
      <c r="AR8" s="16">
        <v>0.12201257861635199</v>
      </c>
      <c r="AS8" s="16">
        <v>0.228804347826087</v>
      </c>
      <c r="AT8" s="16"/>
      <c r="AU8" s="16">
        <v>0.13810110974105999</v>
      </c>
      <c r="AV8" s="16">
        <v>0.20722135007849299</v>
      </c>
      <c r="AW8" s="16"/>
      <c r="AX8" s="16">
        <v>0.11542991755005901</v>
      </c>
      <c r="AY8" s="16">
        <v>0.21216919249038699</v>
      </c>
      <c r="AZ8" s="16"/>
      <c r="BA8" s="16">
        <v>0.22375690607734799</v>
      </c>
      <c r="BB8" s="16">
        <v>0.194580277098615</v>
      </c>
      <c r="BC8" s="16"/>
      <c r="BD8" s="16">
        <v>0.195811518324607</v>
      </c>
      <c r="BE8" s="16">
        <v>0.19675550405562001</v>
      </c>
      <c r="BF8" s="16"/>
      <c r="BG8" s="16">
        <v>0.152027027027027</v>
      </c>
      <c r="BH8" s="16">
        <v>0.19923602734217899</v>
      </c>
      <c r="BI8" s="16"/>
      <c r="BJ8" s="16">
        <v>8.9743589743589702E-2</v>
      </c>
      <c r="BK8" s="16">
        <v>0.21093413689195001</v>
      </c>
      <c r="BL8" s="16"/>
      <c r="BM8" s="16">
        <v>7.3417721518987303E-2</v>
      </c>
      <c r="BN8" s="16">
        <v>0.20656410256410301</v>
      </c>
      <c r="BO8" s="16"/>
      <c r="BP8" s="16">
        <v>0.13576158940397401</v>
      </c>
      <c r="BQ8" s="16">
        <v>0.20445777968281201</v>
      </c>
    </row>
    <row r="9" spans="2:69" x14ac:dyDescent="0.25">
      <c r="B9" s="17" t="s">
        <v>280</v>
      </c>
      <c r="C9" s="16">
        <v>0.249146110056926</v>
      </c>
      <c r="D9" s="16">
        <v>0.28273809523809501</v>
      </c>
      <c r="E9" s="16">
        <v>0.24066390041493799</v>
      </c>
      <c r="F9" s="16">
        <v>0.27554179566563503</v>
      </c>
      <c r="G9" s="16">
        <v>0.1875</v>
      </c>
      <c r="H9" s="16">
        <v>0.25189681335356601</v>
      </c>
      <c r="I9" s="16">
        <v>0.29003783102143799</v>
      </c>
      <c r="J9" s="16">
        <v>0.17171717171717199</v>
      </c>
      <c r="K9" s="16">
        <v>7.5630252100840303E-2</v>
      </c>
      <c r="L9" s="16">
        <v>0.32743362831858402</v>
      </c>
      <c r="M9" s="16"/>
      <c r="N9" s="16">
        <v>0.23855421686747</v>
      </c>
      <c r="O9" s="16">
        <v>0.30317460317460299</v>
      </c>
      <c r="P9" s="16">
        <v>0.24018691588784999</v>
      </c>
      <c r="Q9" s="16">
        <v>0.24343065693430699</v>
      </c>
      <c r="R9" s="16"/>
      <c r="S9" s="16">
        <v>0.29277566539923999</v>
      </c>
      <c r="T9" s="16">
        <v>0.31578947368421101</v>
      </c>
      <c r="U9" s="16">
        <v>0.28448275862069</v>
      </c>
      <c r="V9" s="16">
        <v>0.25370187561697899</v>
      </c>
      <c r="W9" s="16">
        <v>0.27537796976241902</v>
      </c>
      <c r="X9" s="16">
        <v>0.232038834951456</v>
      </c>
      <c r="Y9" s="16">
        <v>0.18805970149253701</v>
      </c>
      <c r="Z9" s="16"/>
      <c r="AA9" s="16">
        <v>0.249106078665077</v>
      </c>
      <c r="AB9" s="16">
        <v>0.24916481069042301</v>
      </c>
      <c r="AC9" s="16"/>
      <c r="AD9" s="16">
        <v>0.256028368794326</v>
      </c>
      <c r="AE9" s="16">
        <v>0.24663212435233201</v>
      </c>
      <c r="AF9" s="16"/>
      <c r="AG9" s="16">
        <v>0.255335968379447</v>
      </c>
      <c r="AH9" s="16">
        <v>0.24343065693430699</v>
      </c>
      <c r="AI9" s="16"/>
      <c r="AJ9" s="16">
        <v>0.23454768726975</v>
      </c>
      <c r="AK9" s="16">
        <v>0.26176158471878302</v>
      </c>
      <c r="AL9" s="16"/>
      <c r="AM9" s="16">
        <v>0.137071651090343</v>
      </c>
      <c r="AN9" s="16">
        <v>0.200479233226837</v>
      </c>
      <c r="AO9" s="16">
        <v>0.28037007240547102</v>
      </c>
      <c r="AP9" s="16">
        <v>0.26443514644351501</v>
      </c>
      <c r="AQ9" s="16"/>
      <c r="AR9" s="16">
        <v>0.23899371069182401</v>
      </c>
      <c r="AS9" s="16">
        <v>0.25353260869565197</v>
      </c>
      <c r="AT9" s="16"/>
      <c r="AU9" s="16">
        <v>0.242909987669544</v>
      </c>
      <c r="AV9" s="16">
        <v>0.25028033191298499</v>
      </c>
      <c r="AW9" s="16"/>
      <c r="AX9" s="16">
        <v>0.21672555948174299</v>
      </c>
      <c r="AY9" s="16">
        <v>0.25537208776295001</v>
      </c>
      <c r="AZ9" s="16"/>
      <c r="BA9" s="16">
        <v>0.243093922651934</v>
      </c>
      <c r="BB9" s="16">
        <v>0.24959250203749</v>
      </c>
      <c r="BC9" s="16"/>
      <c r="BD9" s="16">
        <v>0.29738219895287998</v>
      </c>
      <c r="BE9" s="16">
        <v>0.238470451911935</v>
      </c>
      <c r="BF9" s="16"/>
      <c r="BG9" s="16">
        <v>0.27027027027027001</v>
      </c>
      <c r="BH9" s="16">
        <v>0.24788902291918</v>
      </c>
      <c r="BI9" s="16"/>
      <c r="BJ9" s="16">
        <v>0.20512820512820501</v>
      </c>
      <c r="BK9" s="16">
        <v>0.25505811450710297</v>
      </c>
      <c r="BL9" s="16"/>
      <c r="BM9" s="16">
        <v>0.21265822784810101</v>
      </c>
      <c r="BN9" s="16">
        <v>0.25210256410256399</v>
      </c>
      <c r="BO9" s="16"/>
      <c r="BP9" s="16">
        <v>0.28145695364238399</v>
      </c>
      <c r="BQ9" s="16">
        <v>0.24496356622374599</v>
      </c>
    </row>
    <row r="10" spans="2:69" x14ac:dyDescent="0.25">
      <c r="B10" s="17" t="s">
        <v>281</v>
      </c>
      <c r="C10" s="16">
        <v>0.22941176470588201</v>
      </c>
      <c r="D10" s="16">
        <v>0.25148809523809501</v>
      </c>
      <c r="E10" s="16">
        <v>0.243430152143845</v>
      </c>
      <c r="F10" s="16">
        <v>0.22910216718266299</v>
      </c>
      <c r="G10" s="16">
        <v>0.30668604651162801</v>
      </c>
      <c r="H10" s="16">
        <v>0.20030349013657101</v>
      </c>
      <c r="I10" s="16">
        <v>0.197982345523329</v>
      </c>
      <c r="J10" s="16">
        <v>0.16161616161616199</v>
      </c>
      <c r="K10" s="16">
        <v>0.30252100840336099</v>
      </c>
      <c r="L10" s="16">
        <v>0.14159292035398199</v>
      </c>
      <c r="M10" s="16"/>
      <c r="N10" s="16">
        <v>0.1</v>
      </c>
      <c r="O10" s="16">
        <v>0.18888888888888899</v>
      </c>
      <c r="P10" s="16">
        <v>0.235514018691589</v>
      </c>
      <c r="Q10" s="16">
        <v>0.27554744525547398</v>
      </c>
      <c r="R10" s="16"/>
      <c r="S10" s="16">
        <v>0.171102661596958</v>
      </c>
      <c r="T10" s="16">
        <v>0.248803827751196</v>
      </c>
      <c r="U10" s="16">
        <v>0.24784482758620699</v>
      </c>
      <c r="V10" s="16">
        <v>0.190523198420533</v>
      </c>
      <c r="W10" s="16">
        <v>0.27105831533477298</v>
      </c>
      <c r="X10" s="16">
        <v>0.27475728155339801</v>
      </c>
      <c r="Y10" s="16">
        <v>0.23731343283582099</v>
      </c>
      <c r="Z10" s="16"/>
      <c r="AA10" s="16">
        <v>0.30512514898688903</v>
      </c>
      <c r="AB10" s="16">
        <v>0.194042316258352</v>
      </c>
      <c r="AC10" s="16"/>
      <c r="AD10" s="16">
        <v>0.21702127659574499</v>
      </c>
      <c r="AE10" s="16">
        <v>0.23393782383419701</v>
      </c>
      <c r="AF10" s="16"/>
      <c r="AG10" s="16">
        <v>0.179446640316206</v>
      </c>
      <c r="AH10" s="16">
        <v>0.27554744525547398</v>
      </c>
      <c r="AI10" s="16"/>
      <c r="AJ10" s="16">
        <v>0.268112975849366</v>
      </c>
      <c r="AK10" s="16">
        <v>0.19596745666784601</v>
      </c>
      <c r="AL10" s="16"/>
      <c r="AM10" s="16">
        <v>9.9688473520249204E-2</v>
      </c>
      <c r="AN10" s="16">
        <v>0.17412140575079901</v>
      </c>
      <c r="AO10" s="16">
        <v>0.238938053097345</v>
      </c>
      <c r="AP10" s="16">
        <v>0.30292887029288701</v>
      </c>
      <c r="AQ10" s="16"/>
      <c r="AR10" s="16">
        <v>0.26037735849056598</v>
      </c>
      <c r="AS10" s="16">
        <v>0.216032608695652</v>
      </c>
      <c r="AT10" s="16"/>
      <c r="AU10" s="16">
        <v>0.26510480887792798</v>
      </c>
      <c r="AV10" s="16">
        <v>0.22291993720565101</v>
      </c>
      <c r="AW10" s="16"/>
      <c r="AX10" s="16">
        <v>0.300353356890459</v>
      </c>
      <c r="AY10" s="16">
        <v>0.21578828319384799</v>
      </c>
      <c r="AZ10" s="16"/>
      <c r="BA10" s="16">
        <v>0.20165745856353601</v>
      </c>
      <c r="BB10" s="16">
        <v>0.23145884270578601</v>
      </c>
      <c r="BC10" s="16"/>
      <c r="BD10" s="16">
        <v>0.22513089005235601</v>
      </c>
      <c r="BE10" s="16">
        <v>0.230359212050985</v>
      </c>
      <c r="BF10" s="16"/>
      <c r="BG10" s="16">
        <v>0.233108108108108</v>
      </c>
      <c r="BH10" s="16">
        <v>0.22919179734619999</v>
      </c>
      <c r="BI10" s="16"/>
      <c r="BJ10" s="16">
        <v>0.34935897435897401</v>
      </c>
      <c r="BK10" s="16">
        <v>0.21330176495910499</v>
      </c>
      <c r="BL10" s="16"/>
      <c r="BM10" s="16">
        <v>0.24556962025316501</v>
      </c>
      <c r="BN10" s="16">
        <v>0.22810256410256399</v>
      </c>
      <c r="BO10" s="16"/>
      <c r="BP10" s="16">
        <v>0.25331125827814599</v>
      </c>
      <c r="BQ10" s="16">
        <v>0.22631804543506201</v>
      </c>
    </row>
    <row r="11" spans="2:69" x14ac:dyDescent="0.25">
      <c r="B11" s="17" t="s">
        <v>282</v>
      </c>
      <c r="C11" s="16">
        <v>0.16223908918406099</v>
      </c>
      <c r="D11" s="16">
        <v>0.12648809523809501</v>
      </c>
      <c r="E11" s="16">
        <v>0.201936376210235</v>
      </c>
      <c r="F11" s="16">
        <v>0.15325077399380799</v>
      </c>
      <c r="G11" s="16">
        <v>0.17877906976744201</v>
      </c>
      <c r="H11" s="16">
        <v>0.16919575113808799</v>
      </c>
      <c r="I11" s="16">
        <v>0.10970996216897901</v>
      </c>
      <c r="J11" s="16">
        <v>0.20707070707070699</v>
      </c>
      <c r="K11" s="16">
        <v>0.26890756302521002</v>
      </c>
      <c r="L11" s="16">
        <v>0.16814159292035399</v>
      </c>
      <c r="M11" s="16"/>
      <c r="N11" s="16">
        <v>9.1566265060241001E-2</v>
      </c>
      <c r="O11" s="16">
        <v>0.13015873015873</v>
      </c>
      <c r="P11" s="16">
        <v>0.18037383177570099</v>
      </c>
      <c r="Q11" s="16">
        <v>0.18394160583941599</v>
      </c>
      <c r="R11" s="16"/>
      <c r="S11" s="16">
        <v>0.12167300380228099</v>
      </c>
      <c r="T11" s="16">
        <v>0.13636363636363599</v>
      </c>
      <c r="U11" s="16">
        <v>0.18534482758620699</v>
      </c>
      <c r="V11" s="16">
        <v>0.124383020730503</v>
      </c>
      <c r="W11" s="16">
        <v>0.170626349892009</v>
      </c>
      <c r="X11" s="16">
        <v>0.20873786407767</v>
      </c>
      <c r="Y11" s="16">
        <v>0.21194029850746299</v>
      </c>
      <c r="Z11" s="16"/>
      <c r="AA11" s="16">
        <v>0.21990464839094201</v>
      </c>
      <c r="AB11" s="16">
        <v>0.13530066815144801</v>
      </c>
      <c r="AC11" s="16"/>
      <c r="AD11" s="16">
        <v>0.158156028368794</v>
      </c>
      <c r="AE11" s="16">
        <v>0.16373056994818699</v>
      </c>
      <c r="AF11" s="16"/>
      <c r="AG11" s="16">
        <v>0.13873517786561301</v>
      </c>
      <c r="AH11" s="16">
        <v>0.18394160583941599</v>
      </c>
      <c r="AI11" s="16"/>
      <c r="AJ11" s="16">
        <v>0.20630372492836699</v>
      </c>
      <c r="AK11" s="16">
        <v>0.12415988680580101</v>
      </c>
      <c r="AL11" s="16"/>
      <c r="AM11" s="16">
        <v>4.9844236760124602E-2</v>
      </c>
      <c r="AN11" s="16">
        <v>0.11182108626198101</v>
      </c>
      <c r="AO11" s="16">
        <v>0.15808527755430399</v>
      </c>
      <c r="AP11" s="16">
        <v>0.25188284518828502</v>
      </c>
      <c r="AQ11" s="16"/>
      <c r="AR11" s="16">
        <v>0.22138364779874201</v>
      </c>
      <c r="AS11" s="16">
        <v>0.13668478260869599</v>
      </c>
      <c r="AT11" s="16"/>
      <c r="AU11" s="16">
        <v>0.18372379778051801</v>
      </c>
      <c r="AV11" s="16">
        <v>0.158331464453913</v>
      </c>
      <c r="AW11" s="16"/>
      <c r="AX11" s="16">
        <v>0.21790341578327399</v>
      </c>
      <c r="AY11" s="16">
        <v>0.15154942320741899</v>
      </c>
      <c r="AZ11" s="16"/>
      <c r="BA11" s="16">
        <v>0.168508287292818</v>
      </c>
      <c r="BB11" s="16">
        <v>0.161776691116544</v>
      </c>
      <c r="BC11" s="16"/>
      <c r="BD11" s="16">
        <v>0.17382198952879599</v>
      </c>
      <c r="BE11" s="16">
        <v>0.159675550405562</v>
      </c>
      <c r="BF11" s="16"/>
      <c r="BG11" s="16">
        <v>0.212837837837838</v>
      </c>
      <c r="BH11" s="16">
        <v>0.159227985524729</v>
      </c>
      <c r="BI11" s="16"/>
      <c r="BJ11" s="16">
        <v>0.22435897435897401</v>
      </c>
      <c r="BK11" s="16">
        <v>0.15389582436504501</v>
      </c>
      <c r="BL11" s="16"/>
      <c r="BM11" s="16">
        <v>0.23291139240506301</v>
      </c>
      <c r="BN11" s="16">
        <v>0.156512820512821</v>
      </c>
      <c r="BO11" s="16"/>
      <c r="BP11" s="16">
        <v>0.19867549668874199</v>
      </c>
      <c r="BQ11" s="16">
        <v>0.15752250321474501</v>
      </c>
    </row>
    <row r="12" spans="2:69" x14ac:dyDescent="0.25">
      <c r="B12" s="17" t="s">
        <v>283</v>
      </c>
      <c r="C12" s="16">
        <v>5.6356736242884301E-2</v>
      </c>
      <c r="D12" s="16">
        <v>3.42261904761905E-2</v>
      </c>
      <c r="E12" s="16">
        <v>7.1922544951590603E-2</v>
      </c>
      <c r="F12" s="16">
        <v>3.7151702786377701E-2</v>
      </c>
      <c r="G12" s="16">
        <v>5.2325581395348798E-2</v>
      </c>
      <c r="H12" s="16">
        <v>6.3732928679817905E-2</v>
      </c>
      <c r="I12" s="16">
        <v>4.7919293820933198E-2</v>
      </c>
      <c r="J12" s="16">
        <v>0.10606060606060599</v>
      </c>
      <c r="K12" s="16">
        <v>9.2436974789915999E-2</v>
      </c>
      <c r="L12" s="16">
        <v>7.0796460176991094E-2</v>
      </c>
      <c r="M12" s="16"/>
      <c r="N12" s="16">
        <v>6.3855421686747002E-2</v>
      </c>
      <c r="O12" s="16">
        <v>4.9206349206349198E-2</v>
      </c>
      <c r="P12" s="16">
        <v>5.7009345794392499E-2</v>
      </c>
      <c r="Q12" s="16">
        <v>5.5474452554744501E-2</v>
      </c>
      <c r="R12" s="16"/>
      <c r="S12" s="16">
        <v>5.5133079847908703E-2</v>
      </c>
      <c r="T12" s="16">
        <v>4.3062200956937802E-2</v>
      </c>
      <c r="U12" s="16">
        <v>4.52586206896552E-2</v>
      </c>
      <c r="V12" s="16">
        <v>4.6396841066140199E-2</v>
      </c>
      <c r="W12" s="16">
        <v>4.42764578833693E-2</v>
      </c>
      <c r="X12" s="16">
        <v>7.0873786407766995E-2</v>
      </c>
      <c r="Y12" s="16">
        <v>8.5074626865671604E-2</v>
      </c>
      <c r="Z12" s="16"/>
      <c r="AA12" s="16">
        <v>6.2574493444576898E-2</v>
      </c>
      <c r="AB12" s="16">
        <v>5.3452115812917603E-2</v>
      </c>
      <c r="AC12" s="16"/>
      <c r="AD12" s="16">
        <v>5.95744680851064E-2</v>
      </c>
      <c r="AE12" s="16">
        <v>5.5181347150259102E-2</v>
      </c>
      <c r="AF12" s="16"/>
      <c r="AG12" s="16">
        <v>5.73122529644269E-2</v>
      </c>
      <c r="AH12" s="16">
        <v>5.5474452554744501E-2</v>
      </c>
      <c r="AI12" s="16"/>
      <c r="AJ12" s="16">
        <v>6.9177241097011899E-2</v>
      </c>
      <c r="AK12" s="16">
        <v>4.5277679518924703E-2</v>
      </c>
      <c r="AL12" s="16"/>
      <c r="AM12" s="16">
        <v>3.4267912772585701E-2</v>
      </c>
      <c r="AN12" s="16">
        <v>3.7539936102236403E-2</v>
      </c>
      <c r="AO12" s="16">
        <v>6.3958165728077193E-2</v>
      </c>
      <c r="AP12" s="16">
        <v>6.5271966527196607E-2</v>
      </c>
      <c r="AQ12" s="16"/>
      <c r="AR12" s="16">
        <v>6.9182389937106903E-2</v>
      </c>
      <c r="AS12" s="16">
        <v>5.0815217391304297E-2</v>
      </c>
      <c r="AT12" s="16"/>
      <c r="AU12" s="16">
        <v>7.52157829839704E-2</v>
      </c>
      <c r="AV12" s="16">
        <v>5.2926665171563102E-2</v>
      </c>
      <c r="AW12" s="16"/>
      <c r="AX12" s="16">
        <v>5.4181389870435803E-2</v>
      </c>
      <c r="AY12" s="16">
        <v>5.6774485410540601E-2</v>
      </c>
      <c r="AZ12" s="16"/>
      <c r="BA12" s="16">
        <v>3.3149171270718203E-2</v>
      </c>
      <c r="BB12" s="16">
        <v>5.8068459657701701E-2</v>
      </c>
      <c r="BC12" s="16"/>
      <c r="BD12" s="16">
        <v>4.2931937172774902E-2</v>
      </c>
      <c r="BE12" s="16">
        <v>5.93279258400927E-2</v>
      </c>
      <c r="BF12" s="16"/>
      <c r="BG12" s="16">
        <v>4.0540540540540501E-2</v>
      </c>
      <c r="BH12" s="16">
        <v>5.7297949336550101E-2</v>
      </c>
      <c r="BI12" s="16"/>
      <c r="BJ12" s="16">
        <v>6.7307692307692304E-2</v>
      </c>
      <c r="BK12" s="16">
        <v>5.4885923374946202E-2</v>
      </c>
      <c r="BL12" s="16"/>
      <c r="BM12" s="16">
        <v>0.113924050632911</v>
      </c>
      <c r="BN12" s="16">
        <v>5.1692307692307697E-2</v>
      </c>
      <c r="BO12" s="16"/>
      <c r="BP12" s="16">
        <v>5.9602649006622502E-2</v>
      </c>
      <c r="BQ12" s="16">
        <v>5.5936562366052302E-2</v>
      </c>
    </row>
    <row r="13" spans="2:69" x14ac:dyDescent="0.25">
      <c r="B13" s="17" t="s">
        <v>284</v>
      </c>
      <c r="C13" s="16">
        <v>3.3776091081593899E-2</v>
      </c>
      <c r="D13" s="16">
        <v>1.9345238095238099E-2</v>
      </c>
      <c r="E13" s="16">
        <v>3.7344398340249003E-2</v>
      </c>
      <c r="F13" s="16">
        <v>4.9535603715170302E-2</v>
      </c>
      <c r="G13" s="16">
        <v>2.0348837209302299E-2</v>
      </c>
      <c r="H13" s="16">
        <v>3.4142640364188202E-2</v>
      </c>
      <c r="I13" s="16">
        <v>3.5308953341740203E-2</v>
      </c>
      <c r="J13" s="16">
        <v>3.5353535353535401E-2</v>
      </c>
      <c r="K13" s="16">
        <v>7.5630252100840303E-2</v>
      </c>
      <c r="L13" s="16">
        <v>2.6548672566371698E-2</v>
      </c>
      <c r="M13" s="16"/>
      <c r="N13" s="16">
        <v>9.1566265060241001E-2</v>
      </c>
      <c r="O13" s="16">
        <v>3.8095238095238099E-2</v>
      </c>
      <c r="P13" s="16">
        <v>2.80373831775701E-2</v>
      </c>
      <c r="Q13" s="16">
        <v>1.7518248175182501E-2</v>
      </c>
      <c r="R13" s="16"/>
      <c r="S13" s="16">
        <v>5.5133079847908703E-2</v>
      </c>
      <c r="T13" s="16">
        <v>1.67464114832536E-2</v>
      </c>
      <c r="U13" s="16">
        <v>2.5862068965517199E-2</v>
      </c>
      <c r="V13" s="16">
        <v>4.2448173741362297E-2</v>
      </c>
      <c r="W13" s="16">
        <v>2.2678185745140401E-2</v>
      </c>
      <c r="X13" s="16">
        <v>2.4271844660194199E-2</v>
      </c>
      <c r="Y13" s="16">
        <v>5.6716417910447799E-2</v>
      </c>
      <c r="Z13" s="16"/>
      <c r="AA13" s="16">
        <v>3.3373063170441003E-2</v>
      </c>
      <c r="AB13" s="16">
        <v>3.3964365256124701E-2</v>
      </c>
      <c r="AC13" s="16"/>
      <c r="AD13" s="16">
        <v>3.8297872340425497E-2</v>
      </c>
      <c r="AE13" s="16">
        <v>3.2124352331606203E-2</v>
      </c>
      <c r="AF13" s="16"/>
      <c r="AG13" s="16">
        <v>5.1383399209486202E-2</v>
      </c>
      <c r="AH13" s="16">
        <v>1.7518248175182501E-2</v>
      </c>
      <c r="AI13" s="16"/>
      <c r="AJ13" s="16">
        <v>4.1342611543184603E-2</v>
      </c>
      <c r="AK13" s="16">
        <v>2.7237354085603099E-2</v>
      </c>
      <c r="AL13" s="16"/>
      <c r="AM13" s="16">
        <v>4.0498442367601202E-2</v>
      </c>
      <c r="AN13" s="16">
        <v>3.7539936102236403E-2</v>
      </c>
      <c r="AO13" s="16">
        <v>3.2180209171359601E-2</v>
      </c>
      <c r="AP13" s="16">
        <v>3.1799163179916302E-2</v>
      </c>
      <c r="AQ13" s="16"/>
      <c r="AR13" s="16">
        <v>3.3333333333333298E-2</v>
      </c>
      <c r="AS13" s="16">
        <v>3.3967391304347803E-2</v>
      </c>
      <c r="AT13" s="16"/>
      <c r="AU13" s="16">
        <v>5.5487053020961803E-2</v>
      </c>
      <c r="AV13" s="16">
        <v>2.9827315541601299E-2</v>
      </c>
      <c r="AW13" s="16"/>
      <c r="AX13" s="16">
        <v>3.7691401648998799E-2</v>
      </c>
      <c r="AY13" s="16">
        <v>3.3024202669079399E-2</v>
      </c>
      <c r="AZ13" s="16"/>
      <c r="BA13" s="16">
        <v>3.5911602209944701E-2</v>
      </c>
      <c r="BB13" s="16">
        <v>3.3618581907090501E-2</v>
      </c>
      <c r="BC13" s="16"/>
      <c r="BD13" s="16">
        <v>1.5706806282722498E-2</v>
      </c>
      <c r="BE13" s="16">
        <v>3.7775202780996497E-2</v>
      </c>
      <c r="BF13" s="16"/>
      <c r="BG13" s="16">
        <v>4.3918918918918901E-2</v>
      </c>
      <c r="BH13" s="16">
        <v>3.3172496984318497E-2</v>
      </c>
      <c r="BI13" s="16"/>
      <c r="BJ13" s="16">
        <v>2.7243589743589699E-2</v>
      </c>
      <c r="BK13" s="16">
        <v>3.4653465346534698E-2</v>
      </c>
      <c r="BL13" s="16"/>
      <c r="BM13" s="16">
        <v>8.3544303797468397E-2</v>
      </c>
      <c r="BN13" s="16">
        <v>2.9743589743589701E-2</v>
      </c>
      <c r="BO13" s="16"/>
      <c r="BP13" s="16">
        <v>5.1324503311258297E-2</v>
      </c>
      <c r="BQ13" s="16">
        <v>3.1504500642948997E-2</v>
      </c>
    </row>
    <row r="14" spans="2:69" x14ac:dyDescent="0.25">
      <c r="B14" s="17" t="s">
        <v>68</v>
      </c>
      <c r="C14" s="18">
        <v>7.2485768500948802E-2</v>
      </c>
      <c r="D14" s="18">
        <v>8.1845238095238096E-2</v>
      </c>
      <c r="E14" s="18">
        <v>1.9363762102351301E-2</v>
      </c>
      <c r="F14" s="18">
        <v>5.1083591331269301E-2</v>
      </c>
      <c r="G14" s="18">
        <v>9.3023255813953501E-2</v>
      </c>
      <c r="H14" s="18">
        <v>9.7116843702579697E-2</v>
      </c>
      <c r="I14" s="18">
        <v>7.69230769230769E-2</v>
      </c>
      <c r="J14" s="18">
        <v>9.5959595959595995E-2</v>
      </c>
      <c r="K14" s="18">
        <v>2.5210084033613401E-2</v>
      </c>
      <c r="L14" s="18">
        <v>4.4247787610619503E-2</v>
      </c>
      <c r="M14" s="18"/>
      <c r="N14" s="18">
        <v>9.1566265060241001E-2</v>
      </c>
      <c r="O14" s="18">
        <v>5.5555555555555601E-2</v>
      </c>
      <c r="P14" s="18">
        <v>6.1682242990654203E-2</v>
      </c>
      <c r="Q14" s="18">
        <v>7.4817518248175202E-2</v>
      </c>
      <c r="R14" s="18"/>
      <c r="S14" s="18">
        <v>6.6539923954372596E-2</v>
      </c>
      <c r="T14" s="18">
        <v>4.7846889952153103E-2</v>
      </c>
      <c r="U14" s="18">
        <v>3.8793103448275898E-2</v>
      </c>
      <c r="V14" s="18">
        <v>8.6870681145113496E-2</v>
      </c>
      <c r="W14" s="18">
        <v>3.2397408207343402E-2</v>
      </c>
      <c r="X14" s="18">
        <v>3.4951456310679599E-2</v>
      </c>
      <c r="Y14" s="18">
        <v>4.7761194029850698E-2</v>
      </c>
      <c r="Z14" s="18"/>
      <c r="AA14" s="18">
        <v>2.8009535160905801E-2</v>
      </c>
      <c r="AB14" s="18">
        <v>9.3262806236080201E-2</v>
      </c>
      <c r="AC14" s="18"/>
      <c r="AD14" s="18">
        <v>7.7304964539007107E-2</v>
      </c>
      <c r="AE14" s="18">
        <v>7.0725388601036304E-2</v>
      </c>
      <c r="AF14" s="18"/>
      <c r="AG14" s="18">
        <v>6.9960474308300394E-2</v>
      </c>
      <c r="AH14" s="18">
        <v>7.4817518248175202E-2</v>
      </c>
      <c r="AI14" s="18"/>
      <c r="AJ14" s="18">
        <v>4.8710601719197701E-2</v>
      </c>
      <c r="AK14" s="18">
        <v>9.30314821365405E-2</v>
      </c>
      <c r="AL14" s="18"/>
      <c r="AM14" s="18">
        <v>0.21183800623053001</v>
      </c>
      <c r="AN14" s="18">
        <v>0.123801916932907</v>
      </c>
      <c r="AO14" s="18">
        <v>5.5913113435237298E-2</v>
      </c>
      <c r="AP14" s="18">
        <v>1.6736401673640201E-2</v>
      </c>
      <c r="AQ14" s="18"/>
      <c r="AR14" s="18">
        <v>5.4716981132075501E-2</v>
      </c>
      <c r="AS14" s="18">
        <v>8.0163043478260906E-2</v>
      </c>
      <c r="AT14" s="18"/>
      <c r="AU14" s="18">
        <v>3.9457459926017298E-2</v>
      </c>
      <c r="AV14" s="18">
        <v>7.8492935635792793E-2</v>
      </c>
      <c r="AW14" s="18"/>
      <c r="AX14" s="18">
        <v>5.7714958775029399E-2</v>
      </c>
      <c r="AY14" s="18">
        <v>7.5322325265776993E-2</v>
      </c>
      <c r="AZ14" s="18"/>
      <c r="BA14" s="18">
        <v>9.3922651933701695E-2</v>
      </c>
      <c r="BB14" s="18">
        <v>7.0904645476772596E-2</v>
      </c>
      <c r="BC14" s="18"/>
      <c r="BD14" s="18">
        <v>4.9214659685863901E-2</v>
      </c>
      <c r="BE14" s="18">
        <v>7.7636152954808801E-2</v>
      </c>
      <c r="BF14" s="18"/>
      <c r="BG14" s="18">
        <v>4.72972972972973E-2</v>
      </c>
      <c r="BH14" s="18">
        <v>7.3984720546843602E-2</v>
      </c>
      <c r="BI14" s="18"/>
      <c r="BJ14" s="18">
        <v>3.6858974358974401E-2</v>
      </c>
      <c r="BK14" s="18">
        <v>7.7270770555316406E-2</v>
      </c>
      <c r="BL14" s="18"/>
      <c r="BM14" s="18">
        <v>3.7974683544303799E-2</v>
      </c>
      <c r="BN14" s="18">
        <v>7.5282051282051302E-2</v>
      </c>
      <c r="BO14" s="18"/>
      <c r="BP14" s="18">
        <v>1.9867549668874201E-2</v>
      </c>
      <c r="BQ14" s="18">
        <v>7.9297042434633494E-2</v>
      </c>
    </row>
    <row r="15" spans="2:69" x14ac:dyDescent="0.25">
      <c r="B15" s="15"/>
    </row>
    <row r="16" spans="2:69" x14ac:dyDescent="0.25">
      <c r="B16" t="s">
        <v>71</v>
      </c>
    </row>
    <row r="17" spans="2:2" x14ac:dyDescent="0.25">
      <c r="B17" t="s">
        <v>72</v>
      </c>
    </row>
    <row r="19" spans="2:2" x14ac:dyDescent="0.25">
      <c r="B19"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U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1" width="20.7109375" customWidth="1"/>
  </cols>
  <sheetData>
    <row r="2" spans="2:21" ht="39.950000000000003" customHeight="1" x14ac:dyDescent="0.25">
      <c r="D2" s="29" t="s">
        <v>307</v>
      </c>
      <c r="E2" s="25"/>
      <c r="F2" s="25"/>
      <c r="G2" s="25"/>
      <c r="H2" s="25"/>
      <c r="I2" s="25"/>
      <c r="J2" s="25"/>
      <c r="K2" s="25"/>
      <c r="L2" s="25"/>
      <c r="M2" s="25"/>
      <c r="N2" s="25"/>
      <c r="O2" s="25"/>
      <c r="P2" s="25"/>
      <c r="Q2" s="25"/>
      <c r="R2" s="25"/>
      <c r="S2" s="25"/>
      <c r="T2" s="25"/>
      <c r="U2" s="25"/>
    </row>
    <row r="6" spans="2:21" ht="50.1" customHeight="1" x14ac:dyDescent="0.25">
      <c r="B6" s="22" t="s">
        <v>15</v>
      </c>
      <c r="C6" s="22" t="s">
        <v>286</v>
      </c>
      <c r="D6" s="22" t="s">
        <v>287</v>
      </c>
      <c r="E6" s="22" t="s">
        <v>288</v>
      </c>
      <c r="F6" s="22" t="s">
        <v>289</v>
      </c>
      <c r="G6" s="22" t="s">
        <v>290</v>
      </c>
      <c r="H6" s="22" t="s">
        <v>291</v>
      </c>
      <c r="I6" s="22" t="s">
        <v>292</v>
      </c>
      <c r="J6" s="22" t="s">
        <v>293</v>
      </c>
      <c r="K6" s="22" t="s">
        <v>294</v>
      </c>
      <c r="L6" s="22" t="s">
        <v>295</v>
      </c>
      <c r="M6" s="22" t="s">
        <v>296</v>
      </c>
      <c r="N6" s="22" t="s">
        <v>297</v>
      </c>
      <c r="O6" s="22" t="s">
        <v>298</v>
      </c>
      <c r="P6" s="22" t="s">
        <v>299</v>
      </c>
      <c r="Q6" s="22" t="s">
        <v>300</v>
      </c>
      <c r="R6" s="22" t="s">
        <v>301</v>
      </c>
      <c r="S6" s="22" t="s">
        <v>302</v>
      </c>
      <c r="T6" s="22" t="s">
        <v>303</v>
      </c>
    </row>
    <row r="7" spans="2:21" ht="30" x14ac:dyDescent="0.25">
      <c r="B7" s="17" t="s">
        <v>304</v>
      </c>
      <c r="C7" s="16">
        <v>0.209677419354839</v>
      </c>
      <c r="D7" s="16">
        <v>0.14535104364326401</v>
      </c>
      <c r="E7" s="16">
        <v>0.16432637571157499</v>
      </c>
      <c r="F7" s="16">
        <v>0.159013282732448</v>
      </c>
      <c r="G7" s="16">
        <v>0.25237191650853902</v>
      </c>
      <c r="H7" s="16">
        <v>0.19677419354838699</v>
      </c>
      <c r="I7" s="16">
        <v>0.25977229601517998</v>
      </c>
      <c r="J7" s="16">
        <v>0.27001897533206798</v>
      </c>
      <c r="K7" s="16">
        <v>0.23908918406072099</v>
      </c>
      <c r="L7" s="16">
        <v>0.24212523719165099</v>
      </c>
      <c r="M7" s="16">
        <v>0.26223908918406102</v>
      </c>
      <c r="N7" s="16">
        <v>0.25616698292220103</v>
      </c>
      <c r="O7" s="16">
        <v>0.211385199240987</v>
      </c>
      <c r="P7" s="16">
        <v>0.24117647058823499</v>
      </c>
      <c r="Q7" s="16">
        <v>0.173244781783681</v>
      </c>
      <c r="R7" s="16">
        <v>0.12428842504743801</v>
      </c>
      <c r="S7" s="16">
        <v>0.193168880455408</v>
      </c>
      <c r="T7" s="16">
        <v>0.19108159392789401</v>
      </c>
    </row>
    <row r="8" spans="2:21" ht="30" x14ac:dyDescent="0.25">
      <c r="B8" s="17" t="s">
        <v>305</v>
      </c>
      <c r="C8" s="16">
        <v>0.72827324478178401</v>
      </c>
      <c r="D8" s="16">
        <v>0.71726755218216298</v>
      </c>
      <c r="E8" s="16">
        <v>0.74212523719165102</v>
      </c>
      <c r="F8" s="16">
        <v>0.74212523719165102</v>
      </c>
      <c r="G8" s="16">
        <v>0.57229601518026596</v>
      </c>
      <c r="H8" s="16">
        <v>0.68235294117647105</v>
      </c>
      <c r="I8" s="16">
        <v>0.52390891840607201</v>
      </c>
      <c r="J8" s="16">
        <v>0.617267552182163</v>
      </c>
      <c r="K8" s="16">
        <v>0.56925996204933604</v>
      </c>
      <c r="L8" s="16">
        <v>0.63339658444022795</v>
      </c>
      <c r="M8" s="16">
        <v>0.647817836812144</v>
      </c>
      <c r="N8" s="16">
        <v>0.65844402277039804</v>
      </c>
      <c r="O8" s="16">
        <v>0.66812144212523705</v>
      </c>
      <c r="P8" s="16">
        <v>0.29791271347248599</v>
      </c>
      <c r="Q8" s="16">
        <v>0.52979127134724902</v>
      </c>
      <c r="R8" s="16">
        <v>0.74060721062618595</v>
      </c>
      <c r="S8" s="16">
        <v>0.47912713472485802</v>
      </c>
      <c r="T8" s="16">
        <v>0.40645161290322601</v>
      </c>
    </row>
    <row r="9" spans="2:21" x14ac:dyDescent="0.25">
      <c r="B9" s="17" t="s">
        <v>306</v>
      </c>
      <c r="C9" s="16">
        <v>4.8007590132827301E-2</v>
      </c>
      <c r="D9" s="16">
        <v>9.1650853889943096E-2</v>
      </c>
      <c r="E9" s="16">
        <v>7.57115749525617E-2</v>
      </c>
      <c r="F9" s="16">
        <v>8.1214421252371896E-2</v>
      </c>
      <c r="G9" s="16">
        <v>0.142884250474383</v>
      </c>
      <c r="H9" s="16">
        <v>8.9943074003795101E-2</v>
      </c>
      <c r="I9" s="16">
        <v>0.171157495256167</v>
      </c>
      <c r="J9" s="16">
        <v>7.8178368121442104E-2</v>
      </c>
      <c r="K9" s="16">
        <v>0.136622390891841</v>
      </c>
      <c r="L9" s="16">
        <v>9.6584440227704002E-2</v>
      </c>
      <c r="M9" s="16">
        <v>5.7874762808349099E-2</v>
      </c>
      <c r="N9" s="16">
        <v>5.7495256166982901E-2</v>
      </c>
      <c r="O9" s="16">
        <v>9.1271347248576898E-2</v>
      </c>
      <c r="P9" s="16">
        <v>0.41707779886148</v>
      </c>
      <c r="Q9" s="16">
        <v>0.215559772296015</v>
      </c>
      <c r="R9" s="16">
        <v>9.5066413662239099E-2</v>
      </c>
      <c r="S9" s="16">
        <v>0.27134724857685</v>
      </c>
      <c r="T9" s="16">
        <v>0.30702087286527502</v>
      </c>
    </row>
    <row r="10" spans="2:21" x14ac:dyDescent="0.25">
      <c r="B10" s="17" t="s">
        <v>68</v>
      </c>
      <c r="C10" s="16">
        <v>1.40417457305503E-2</v>
      </c>
      <c r="D10" s="16">
        <v>4.5730550284630002E-2</v>
      </c>
      <c r="E10" s="16">
        <v>1.78368121442125E-2</v>
      </c>
      <c r="F10" s="16">
        <v>1.7647058823529401E-2</v>
      </c>
      <c r="G10" s="16">
        <v>3.2447817836812103E-2</v>
      </c>
      <c r="H10" s="16">
        <v>3.09297912713472E-2</v>
      </c>
      <c r="I10" s="16">
        <v>4.5161290322580601E-2</v>
      </c>
      <c r="J10" s="16">
        <v>3.4535104364326399E-2</v>
      </c>
      <c r="K10" s="16">
        <v>5.5028462998102497E-2</v>
      </c>
      <c r="L10" s="16">
        <v>2.7893738140417498E-2</v>
      </c>
      <c r="M10" s="16">
        <v>3.2068311195445898E-2</v>
      </c>
      <c r="N10" s="16">
        <v>2.7893738140417498E-2</v>
      </c>
      <c r="O10" s="16">
        <v>2.9222011385199202E-2</v>
      </c>
      <c r="P10" s="16">
        <v>4.3833017077798901E-2</v>
      </c>
      <c r="Q10" s="16">
        <v>8.1404174573055002E-2</v>
      </c>
      <c r="R10" s="16">
        <v>4.0037950664136603E-2</v>
      </c>
      <c r="S10" s="16">
        <v>5.6356736242884301E-2</v>
      </c>
      <c r="T10" s="16">
        <v>9.5445920303605297E-2</v>
      </c>
    </row>
    <row r="11" spans="2:21" x14ac:dyDescent="0.25">
      <c r="B11" s="15"/>
      <c r="C11" s="15"/>
      <c r="D11" s="15"/>
      <c r="E11" s="15"/>
      <c r="F11" s="15"/>
      <c r="G11" s="15"/>
      <c r="H11" s="15"/>
      <c r="I11" s="15"/>
      <c r="J11" s="15"/>
      <c r="K11" s="15"/>
      <c r="L11" s="15"/>
      <c r="M11" s="15"/>
      <c r="N11" s="15"/>
      <c r="O11" s="15"/>
      <c r="P11" s="15"/>
      <c r="Q11" s="15"/>
      <c r="R11" s="15"/>
      <c r="S11" s="15"/>
      <c r="T11" s="15"/>
    </row>
    <row r="12" spans="2:21" x14ac:dyDescent="0.25">
      <c r="B12" t="s">
        <v>71</v>
      </c>
    </row>
    <row r="13" spans="2:21" x14ac:dyDescent="0.25">
      <c r="B13" t="s">
        <v>72</v>
      </c>
    </row>
    <row r="17" spans="2:2" x14ac:dyDescent="0.2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308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0.209677419354839</v>
      </c>
      <c r="D8" s="16">
        <v>0.230654761904762</v>
      </c>
      <c r="E8" s="16">
        <v>0.26141078838174298</v>
      </c>
      <c r="F8" s="16">
        <v>0.208978328173375</v>
      </c>
      <c r="G8" s="16">
        <v>0.232558139534884</v>
      </c>
      <c r="H8" s="16">
        <v>0.20257966616084999</v>
      </c>
      <c r="I8" s="16">
        <v>0.14754098360655701</v>
      </c>
      <c r="J8" s="16">
        <v>0.20707070707070699</v>
      </c>
      <c r="K8" s="16">
        <v>0.24369747899159699</v>
      </c>
      <c r="L8" s="16">
        <v>0.106194690265487</v>
      </c>
      <c r="M8" s="16"/>
      <c r="N8" s="16">
        <v>0.26867469879518102</v>
      </c>
      <c r="O8" s="16">
        <v>0.19047619047618999</v>
      </c>
      <c r="P8" s="16">
        <v>0.22056074766355099</v>
      </c>
      <c r="Q8" s="16">
        <v>0.191970802919708</v>
      </c>
      <c r="R8" s="16"/>
      <c r="S8" s="16">
        <v>0.24524714828897301</v>
      </c>
      <c r="T8" s="16">
        <v>0.22248803827751201</v>
      </c>
      <c r="U8" s="16">
        <v>0.22198275862069</v>
      </c>
      <c r="V8" s="16">
        <v>0.222112537018756</v>
      </c>
      <c r="W8" s="16">
        <v>0.19870410367170599</v>
      </c>
      <c r="X8" s="16">
        <v>0.19029126213592201</v>
      </c>
      <c r="Y8" s="16">
        <v>0.2</v>
      </c>
      <c r="Z8" s="16"/>
      <c r="AA8" s="16">
        <v>0.18474374255065601</v>
      </c>
      <c r="AB8" s="16">
        <v>0.22132516703786201</v>
      </c>
      <c r="AC8" s="16"/>
      <c r="AD8" s="16">
        <v>0.17801418439716299</v>
      </c>
      <c r="AE8" s="16">
        <v>0.22124352331606201</v>
      </c>
      <c r="AF8" s="16"/>
      <c r="AG8" s="16">
        <v>0.228853754940711</v>
      </c>
      <c r="AH8" s="16">
        <v>0.191970802919708</v>
      </c>
      <c r="AI8" s="16"/>
      <c r="AJ8" s="16">
        <v>0.190339746213672</v>
      </c>
      <c r="AK8" s="16">
        <v>0.22638839759462301</v>
      </c>
      <c r="AL8" s="16"/>
      <c r="AM8" s="16">
        <v>0.355140186915888</v>
      </c>
      <c r="AN8" s="16">
        <v>0.297124600638978</v>
      </c>
      <c r="AO8" s="16">
        <v>0.18744971842316999</v>
      </c>
      <c r="AP8" s="16">
        <v>0.123012552301255</v>
      </c>
      <c r="AQ8" s="16"/>
      <c r="AR8" s="16">
        <v>0.20754716981132099</v>
      </c>
      <c r="AS8" s="16">
        <v>0.21059782608695701</v>
      </c>
      <c r="AT8" s="16"/>
      <c r="AU8" s="16">
        <v>0.20838471023427901</v>
      </c>
      <c r="AV8" s="16">
        <v>0.209912536443149</v>
      </c>
      <c r="AW8" s="16"/>
      <c r="AX8" s="16">
        <v>0.22261484098939899</v>
      </c>
      <c r="AY8" s="16">
        <v>0.207192942773128</v>
      </c>
      <c r="AZ8" s="16"/>
      <c r="BA8" s="16">
        <v>0.187845303867403</v>
      </c>
      <c r="BB8" s="16">
        <v>0.21128769356153199</v>
      </c>
      <c r="BC8" s="16"/>
      <c r="BD8" s="16">
        <v>0.19162303664921501</v>
      </c>
      <c r="BE8" s="16">
        <v>0.21367323290845899</v>
      </c>
      <c r="BF8" s="16"/>
      <c r="BG8" s="16">
        <v>0.21621621621621601</v>
      </c>
      <c r="BH8" s="16">
        <v>0.20928829915560901</v>
      </c>
      <c r="BI8" s="16"/>
      <c r="BJ8" s="16">
        <v>0.24198717948717899</v>
      </c>
      <c r="BK8" s="16">
        <v>0.205337925096857</v>
      </c>
      <c r="BL8" s="16"/>
      <c r="BM8" s="16">
        <v>0.189873417721519</v>
      </c>
      <c r="BN8" s="16">
        <v>0.21128205128205099</v>
      </c>
      <c r="BO8" s="16"/>
      <c r="BP8" s="16">
        <v>0.18708609271523199</v>
      </c>
      <c r="BQ8" s="16">
        <v>0.21260180025718001</v>
      </c>
    </row>
    <row r="9" spans="2:69" ht="30" x14ac:dyDescent="0.25">
      <c r="B9" s="17" t="s">
        <v>305</v>
      </c>
      <c r="C9" s="16">
        <v>0.72827324478178401</v>
      </c>
      <c r="D9" s="16">
        <v>0.72916666666666696</v>
      </c>
      <c r="E9" s="16">
        <v>0.69432918395573995</v>
      </c>
      <c r="F9" s="16">
        <v>0.73219814241486103</v>
      </c>
      <c r="G9" s="16">
        <v>0.74273255813953498</v>
      </c>
      <c r="H9" s="16">
        <v>0.70409711684370302</v>
      </c>
      <c r="I9" s="16">
        <v>0.784363177805801</v>
      </c>
      <c r="J9" s="16">
        <v>0.71717171717171702</v>
      </c>
      <c r="K9" s="16">
        <v>0.630252100840336</v>
      </c>
      <c r="L9" s="16">
        <v>0.84070796460177</v>
      </c>
      <c r="M9" s="16"/>
      <c r="N9" s="16">
        <v>0.58674698795180702</v>
      </c>
      <c r="O9" s="16">
        <v>0.73809523809523803</v>
      </c>
      <c r="P9" s="16">
        <v>0.72242990654205597</v>
      </c>
      <c r="Q9" s="16">
        <v>0.77116788321167895</v>
      </c>
      <c r="R9" s="16"/>
      <c r="S9" s="16">
        <v>0.64068441064638804</v>
      </c>
      <c r="T9" s="16">
        <v>0.72488038277512001</v>
      </c>
      <c r="U9" s="16">
        <v>0.72844827586206895</v>
      </c>
      <c r="V9" s="16">
        <v>0.69299111549851899</v>
      </c>
      <c r="W9" s="16">
        <v>0.76241900647948202</v>
      </c>
      <c r="X9" s="16">
        <v>0.77087378640776705</v>
      </c>
      <c r="Y9" s="16">
        <v>0.75373134328358204</v>
      </c>
      <c r="Z9" s="16"/>
      <c r="AA9" s="16">
        <v>0.77294398092967798</v>
      </c>
      <c r="AB9" s="16">
        <v>0.70740534521158105</v>
      </c>
      <c r="AC9" s="16"/>
      <c r="AD9" s="16">
        <v>0.74042553191489402</v>
      </c>
      <c r="AE9" s="16">
        <v>0.72383419689119199</v>
      </c>
      <c r="AF9" s="16"/>
      <c r="AG9" s="16">
        <v>0.68181818181818199</v>
      </c>
      <c r="AH9" s="16">
        <v>0.77116788321167895</v>
      </c>
      <c r="AI9" s="16"/>
      <c r="AJ9" s="16">
        <v>0.76872697503069998</v>
      </c>
      <c r="AK9" s="16">
        <v>0.69331446763353399</v>
      </c>
      <c r="AL9" s="16"/>
      <c r="AM9" s="16">
        <v>0.355140186915888</v>
      </c>
      <c r="AN9" s="16">
        <v>0.61022364217252401</v>
      </c>
      <c r="AO9" s="16">
        <v>0.77232502011263104</v>
      </c>
      <c r="AP9" s="16">
        <v>0.86192468619246898</v>
      </c>
      <c r="AQ9" s="16"/>
      <c r="AR9" s="16">
        <v>0.74968553459119502</v>
      </c>
      <c r="AS9" s="16">
        <v>0.71902173913043499</v>
      </c>
      <c r="AT9" s="16"/>
      <c r="AU9" s="16">
        <v>0.71886559802712702</v>
      </c>
      <c r="AV9" s="16">
        <v>0.72998430141287296</v>
      </c>
      <c r="AW9" s="16"/>
      <c r="AX9" s="16">
        <v>0.74911660777385203</v>
      </c>
      <c r="AY9" s="16">
        <v>0.72427052703008399</v>
      </c>
      <c r="AZ9" s="16"/>
      <c r="BA9" s="16">
        <v>0.72375690607734799</v>
      </c>
      <c r="BB9" s="16">
        <v>0.72860635696821496</v>
      </c>
      <c r="BC9" s="16"/>
      <c r="BD9" s="16">
        <v>0.75916230366492099</v>
      </c>
      <c r="BE9" s="16">
        <v>0.72143684820394005</v>
      </c>
      <c r="BF9" s="16"/>
      <c r="BG9" s="16">
        <v>0.73986486486486502</v>
      </c>
      <c r="BH9" s="16">
        <v>0.72758343385605195</v>
      </c>
      <c r="BI9" s="16"/>
      <c r="BJ9" s="16">
        <v>0.71314102564102599</v>
      </c>
      <c r="BK9" s="16">
        <v>0.73030563925957803</v>
      </c>
      <c r="BL9" s="16"/>
      <c r="BM9" s="16">
        <v>0.76455696202531598</v>
      </c>
      <c r="BN9" s="16">
        <v>0.72533333333333305</v>
      </c>
      <c r="BO9" s="16"/>
      <c r="BP9" s="16">
        <v>0.75496688741721896</v>
      </c>
      <c r="BQ9" s="16">
        <v>0.72481783111873099</v>
      </c>
    </row>
    <row r="10" spans="2:69" x14ac:dyDescent="0.25">
      <c r="B10" s="17" t="s">
        <v>306</v>
      </c>
      <c r="C10" s="16">
        <v>4.8007590132827301E-2</v>
      </c>
      <c r="D10" s="16">
        <v>3.2738095238095198E-2</v>
      </c>
      <c r="E10" s="16">
        <v>3.7344398340249003E-2</v>
      </c>
      <c r="F10" s="16">
        <v>4.7987616099071199E-2</v>
      </c>
      <c r="G10" s="16">
        <v>1.4534883720930199E-2</v>
      </c>
      <c r="H10" s="16">
        <v>6.8285280728376294E-2</v>
      </c>
      <c r="I10" s="16">
        <v>5.80075662042875E-2</v>
      </c>
      <c r="J10" s="16">
        <v>5.0505050505050497E-2</v>
      </c>
      <c r="K10" s="16">
        <v>0.10084033613445401</v>
      </c>
      <c r="L10" s="16">
        <v>4.4247787610619503E-2</v>
      </c>
      <c r="M10" s="16"/>
      <c r="N10" s="16">
        <v>0.12289156626506</v>
      </c>
      <c r="O10" s="16">
        <v>6.0317460317460297E-2</v>
      </c>
      <c r="P10" s="16">
        <v>3.4579439252336398E-2</v>
      </c>
      <c r="Q10" s="16">
        <v>2.7737226277372299E-2</v>
      </c>
      <c r="R10" s="16"/>
      <c r="S10" s="16">
        <v>9.1254752851711002E-2</v>
      </c>
      <c r="T10" s="16">
        <v>4.3062200956937802E-2</v>
      </c>
      <c r="U10" s="16">
        <v>3.8793103448275898E-2</v>
      </c>
      <c r="V10" s="16">
        <v>6.6140177690029597E-2</v>
      </c>
      <c r="W10" s="16">
        <v>3.3477321814254897E-2</v>
      </c>
      <c r="X10" s="16">
        <v>3.2038834951456298E-2</v>
      </c>
      <c r="Y10" s="16">
        <v>3.7313432835820899E-2</v>
      </c>
      <c r="Z10" s="16"/>
      <c r="AA10" s="16">
        <v>3.6948748510131101E-2</v>
      </c>
      <c r="AB10" s="16">
        <v>5.3173719376392002E-2</v>
      </c>
      <c r="AC10" s="16"/>
      <c r="AD10" s="16">
        <v>6.1702127659574502E-2</v>
      </c>
      <c r="AE10" s="16">
        <v>4.3005181347150298E-2</v>
      </c>
      <c r="AF10" s="16"/>
      <c r="AG10" s="16">
        <v>6.9960474308300394E-2</v>
      </c>
      <c r="AH10" s="16">
        <v>2.7737226277372299E-2</v>
      </c>
      <c r="AI10" s="16"/>
      <c r="AJ10" s="16">
        <v>3.3565288579615202E-2</v>
      </c>
      <c r="AK10" s="16">
        <v>6.0488149982313402E-2</v>
      </c>
      <c r="AL10" s="16"/>
      <c r="AM10" s="16">
        <v>0.22429906542056099</v>
      </c>
      <c r="AN10" s="16">
        <v>6.9488817891373802E-2</v>
      </c>
      <c r="AO10" s="16">
        <v>3.1375703942075603E-2</v>
      </c>
      <c r="AP10" s="16">
        <v>1.33891213389121E-2</v>
      </c>
      <c r="AQ10" s="16"/>
      <c r="AR10" s="16">
        <v>3.52201257861635E-2</v>
      </c>
      <c r="AS10" s="16">
        <v>5.3532608695652198E-2</v>
      </c>
      <c r="AT10" s="16"/>
      <c r="AU10" s="16">
        <v>6.2885326757089993E-2</v>
      </c>
      <c r="AV10" s="16">
        <v>4.5301637138371799E-2</v>
      </c>
      <c r="AW10" s="16"/>
      <c r="AX10" s="16">
        <v>2.1201413427561801E-2</v>
      </c>
      <c r="AY10" s="16">
        <v>5.3155394707079799E-2</v>
      </c>
      <c r="AZ10" s="16"/>
      <c r="BA10" s="16">
        <v>6.3535911602209894E-2</v>
      </c>
      <c r="BB10" s="16">
        <v>4.6862265688671599E-2</v>
      </c>
      <c r="BC10" s="16"/>
      <c r="BD10" s="16">
        <v>3.7696335078534003E-2</v>
      </c>
      <c r="BE10" s="16">
        <v>5.0289687137891101E-2</v>
      </c>
      <c r="BF10" s="16"/>
      <c r="BG10" s="16">
        <v>3.7162162162162199E-2</v>
      </c>
      <c r="BH10" s="16">
        <v>4.8652995577000403E-2</v>
      </c>
      <c r="BI10" s="16"/>
      <c r="BJ10" s="16">
        <v>3.8461538461538498E-2</v>
      </c>
      <c r="BK10" s="16">
        <v>4.9289711579853603E-2</v>
      </c>
      <c r="BL10" s="16"/>
      <c r="BM10" s="16">
        <v>4.05063291139241E-2</v>
      </c>
      <c r="BN10" s="16">
        <v>4.8615384615384602E-2</v>
      </c>
      <c r="BO10" s="16"/>
      <c r="BP10" s="16">
        <v>5.1324503311258297E-2</v>
      </c>
      <c r="BQ10" s="16">
        <v>4.7578225460780103E-2</v>
      </c>
    </row>
    <row r="11" spans="2:69" x14ac:dyDescent="0.25">
      <c r="B11" s="17" t="s">
        <v>68</v>
      </c>
      <c r="C11" s="18">
        <v>1.40417457305503E-2</v>
      </c>
      <c r="D11" s="18">
        <v>7.4404761904761901E-3</v>
      </c>
      <c r="E11" s="18">
        <v>6.9156293222683296E-3</v>
      </c>
      <c r="F11" s="18">
        <v>1.08359133126935E-2</v>
      </c>
      <c r="G11" s="18">
        <v>1.01744186046512E-2</v>
      </c>
      <c r="H11" s="18">
        <v>2.5037936267071299E-2</v>
      </c>
      <c r="I11" s="18">
        <v>1.0088272383354401E-2</v>
      </c>
      <c r="J11" s="18">
        <v>2.5252525252525301E-2</v>
      </c>
      <c r="K11" s="18">
        <v>2.5210084033613401E-2</v>
      </c>
      <c r="L11" s="18">
        <v>8.8495575221238902E-3</v>
      </c>
      <c r="M11" s="18"/>
      <c r="N11" s="18">
        <v>2.16867469879518E-2</v>
      </c>
      <c r="O11" s="18">
        <v>1.1111111111111099E-2</v>
      </c>
      <c r="P11" s="18">
        <v>2.2429906542056101E-2</v>
      </c>
      <c r="Q11" s="18">
        <v>9.1240875912408804E-3</v>
      </c>
      <c r="R11" s="18"/>
      <c r="S11" s="18">
        <v>2.2813688212927799E-2</v>
      </c>
      <c r="T11" s="18">
        <v>9.5693779904306199E-3</v>
      </c>
      <c r="U11" s="18">
        <v>1.0775862068965501E-2</v>
      </c>
      <c r="V11" s="18">
        <v>1.8756169792695E-2</v>
      </c>
      <c r="W11" s="18">
        <v>5.3995680345572403E-3</v>
      </c>
      <c r="X11" s="18">
        <v>6.7961165048543697E-3</v>
      </c>
      <c r="Y11" s="18">
        <v>8.9552238805970207E-3</v>
      </c>
      <c r="Z11" s="18"/>
      <c r="AA11" s="18">
        <v>5.3635280095351602E-3</v>
      </c>
      <c r="AB11" s="18">
        <v>1.8095768374164801E-2</v>
      </c>
      <c r="AC11" s="18"/>
      <c r="AD11" s="18">
        <v>1.9858156028368799E-2</v>
      </c>
      <c r="AE11" s="18">
        <v>1.19170984455959E-2</v>
      </c>
      <c r="AF11" s="18"/>
      <c r="AG11" s="18">
        <v>1.9367588932806299E-2</v>
      </c>
      <c r="AH11" s="18">
        <v>9.1240875912408804E-3</v>
      </c>
      <c r="AI11" s="18"/>
      <c r="AJ11" s="18">
        <v>7.3679901760131004E-3</v>
      </c>
      <c r="AK11" s="18">
        <v>1.9808984789529499E-2</v>
      </c>
      <c r="AL11" s="18"/>
      <c r="AM11" s="18">
        <v>6.5420560747663503E-2</v>
      </c>
      <c r="AN11" s="18">
        <v>2.31629392971246E-2</v>
      </c>
      <c r="AO11" s="18">
        <v>8.8495575221238902E-3</v>
      </c>
      <c r="AP11" s="18">
        <v>1.6736401673640201E-3</v>
      </c>
      <c r="AQ11" s="18"/>
      <c r="AR11" s="18">
        <v>7.5471698113207496E-3</v>
      </c>
      <c r="AS11" s="18">
        <v>1.6847826086956501E-2</v>
      </c>
      <c r="AT11" s="18"/>
      <c r="AU11" s="18">
        <v>9.8643649815043193E-3</v>
      </c>
      <c r="AV11" s="18">
        <v>1.48015250056066E-2</v>
      </c>
      <c r="AW11" s="18"/>
      <c r="AX11" s="18">
        <v>7.0671378091872799E-3</v>
      </c>
      <c r="AY11" s="18">
        <v>1.53811354897082E-2</v>
      </c>
      <c r="AZ11" s="18"/>
      <c r="BA11" s="18">
        <v>2.4861878453038701E-2</v>
      </c>
      <c r="BB11" s="18">
        <v>1.3243683781581099E-2</v>
      </c>
      <c r="BC11" s="18"/>
      <c r="BD11" s="18">
        <v>1.1518324607329799E-2</v>
      </c>
      <c r="BE11" s="18">
        <v>1.4600231749710301E-2</v>
      </c>
      <c r="BF11" s="18"/>
      <c r="BG11" s="18">
        <v>6.7567567567567597E-3</v>
      </c>
      <c r="BH11" s="18">
        <v>1.4475271411339001E-2</v>
      </c>
      <c r="BI11" s="18"/>
      <c r="BJ11" s="18">
        <v>6.41025641025641E-3</v>
      </c>
      <c r="BK11" s="18">
        <v>1.50667240637107E-2</v>
      </c>
      <c r="BL11" s="18"/>
      <c r="BM11" s="18">
        <v>5.0632911392405099E-3</v>
      </c>
      <c r="BN11" s="18">
        <v>1.47692307692308E-2</v>
      </c>
      <c r="BO11" s="18"/>
      <c r="BP11" s="18">
        <v>6.6225165562913899E-3</v>
      </c>
      <c r="BQ11" s="18">
        <v>1.5002143163309001E-2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309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0.14535104364326401</v>
      </c>
      <c r="D8" s="16">
        <v>0.117559523809524</v>
      </c>
      <c r="E8" s="16">
        <v>0.16874135546334701</v>
      </c>
      <c r="F8" s="16">
        <v>0.15944272445820401</v>
      </c>
      <c r="G8" s="16">
        <v>0.24418604651162801</v>
      </c>
      <c r="H8" s="16">
        <v>0.118361153262519</v>
      </c>
      <c r="I8" s="16">
        <v>9.0794451450189204E-2</v>
      </c>
      <c r="J8" s="16">
        <v>0.15656565656565699</v>
      </c>
      <c r="K8" s="16">
        <v>0.19327731092437</v>
      </c>
      <c r="L8" s="16">
        <v>0.106194690265487</v>
      </c>
      <c r="M8" s="16"/>
      <c r="N8" s="16">
        <v>0.133734939759036</v>
      </c>
      <c r="O8" s="16">
        <v>0.133333333333333</v>
      </c>
      <c r="P8" s="16">
        <v>0.14579439252336401</v>
      </c>
      <c r="Q8" s="16">
        <v>0.15145985401459899</v>
      </c>
      <c r="R8" s="16"/>
      <c r="S8" s="16">
        <v>0.159695817490494</v>
      </c>
      <c r="T8" s="16">
        <v>0.150717703349282</v>
      </c>
      <c r="U8" s="16">
        <v>0.19612068965517199</v>
      </c>
      <c r="V8" s="16">
        <v>0.15597235932872699</v>
      </c>
      <c r="W8" s="16">
        <v>0.13390928725701901</v>
      </c>
      <c r="X8" s="16">
        <v>0.12524271844660201</v>
      </c>
      <c r="Y8" s="16">
        <v>0.13731343283582101</v>
      </c>
      <c r="Z8" s="16"/>
      <c r="AA8" s="16">
        <v>0.142431466030989</v>
      </c>
      <c r="AB8" s="16">
        <v>0.146714922048998</v>
      </c>
      <c r="AC8" s="16"/>
      <c r="AD8" s="16">
        <v>0.135460992907801</v>
      </c>
      <c r="AE8" s="16">
        <v>0.14896373056994799</v>
      </c>
      <c r="AF8" s="16"/>
      <c r="AG8" s="16">
        <v>0.13873517786561301</v>
      </c>
      <c r="AH8" s="16">
        <v>0.15145985401459899</v>
      </c>
      <c r="AI8" s="16"/>
      <c r="AJ8" s="16">
        <v>0.13467048710601701</v>
      </c>
      <c r="AK8" s="16">
        <v>0.154580827732579</v>
      </c>
      <c r="AL8" s="16"/>
      <c r="AM8" s="16">
        <v>0.22118380062305301</v>
      </c>
      <c r="AN8" s="16">
        <v>0.21964856230031901</v>
      </c>
      <c r="AO8" s="16">
        <v>0.12912308930008001</v>
      </c>
      <c r="AP8" s="16">
        <v>8.1171548117154796E-2</v>
      </c>
      <c r="AQ8" s="16"/>
      <c r="AR8" s="16">
        <v>0.15220125786163499</v>
      </c>
      <c r="AS8" s="16">
        <v>0.14239130434782599</v>
      </c>
      <c r="AT8" s="16"/>
      <c r="AU8" s="16">
        <v>0.14796547472256499</v>
      </c>
      <c r="AV8" s="16">
        <v>0.14487553263063499</v>
      </c>
      <c r="AW8" s="16"/>
      <c r="AX8" s="16">
        <v>0.18021201413427601</v>
      </c>
      <c r="AY8" s="16">
        <v>0.13865641257634001</v>
      </c>
      <c r="AZ8" s="16"/>
      <c r="BA8" s="16">
        <v>0.149171270718232</v>
      </c>
      <c r="BB8" s="16">
        <v>0.14506927465362701</v>
      </c>
      <c r="BC8" s="16"/>
      <c r="BD8" s="16">
        <v>0.14136125654450299</v>
      </c>
      <c r="BE8" s="16">
        <v>0.146234067207416</v>
      </c>
      <c r="BF8" s="16"/>
      <c r="BG8" s="16">
        <v>0.152027027027027</v>
      </c>
      <c r="BH8" s="16">
        <v>0.144953759549658</v>
      </c>
      <c r="BI8" s="16"/>
      <c r="BJ8" s="16">
        <v>0.1875</v>
      </c>
      <c r="BK8" s="16">
        <v>0.139690055962118</v>
      </c>
      <c r="BL8" s="16"/>
      <c r="BM8" s="16">
        <v>0.15949367088607599</v>
      </c>
      <c r="BN8" s="16">
        <v>0.14420512820512801</v>
      </c>
      <c r="BO8" s="16"/>
      <c r="BP8" s="16">
        <v>0.12748344370860901</v>
      </c>
      <c r="BQ8" s="16">
        <v>0.147663951993142</v>
      </c>
    </row>
    <row r="9" spans="2:69" ht="30" x14ac:dyDescent="0.25">
      <c r="B9" s="17" t="s">
        <v>305</v>
      </c>
      <c r="C9" s="16">
        <v>0.71726755218216298</v>
      </c>
      <c r="D9" s="16">
        <v>0.80357142857142905</v>
      </c>
      <c r="E9" s="16">
        <v>0.72475795297372103</v>
      </c>
      <c r="F9" s="16">
        <v>0.72136222910216696</v>
      </c>
      <c r="G9" s="16">
        <v>0.68313953488372103</v>
      </c>
      <c r="H9" s="16">
        <v>0.62670713201820905</v>
      </c>
      <c r="I9" s="16">
        <v>0.81084489281210603</v>
      </c>
      <c r="J9" s="16">
        <v>0.68181818181818199</v>
      </c>
      <c r="K9" s="16">
        <v>0.68067226890756305</v>
      </c>
      <c r="L9" s="16">
        <v>0.84070796460177</v>
      </c>
      <c r="M9" s="16"/>
      <c r="N9" s="16">
        <v>0.56867469879518096</v>
      </c>
      <c r="O9" s="16">
        <v>0.68095238095238098</v>
      </c>
      <c r="P9" s="16">
        <v>0.74579439252336399</v>
      </c>
      <c r="Q9" s="16">
        <v>0.75948905109489095</v>
      </c>
      <c r="R9" s="16"/>
      <c r="S9" s="16">
        <v>0.62927756653992395</v>
      </c>
      <c r="T9" s="16">
        <v>0.68421052631578905</v>
      </c>
      <c r="U9" s="16">
        <v>0.68534482758620696</v>
      </c>
      <c r="V9" s="16">
        <v>0.66238894373149104</v>
      </c>
      <c r="W9" s="16">
        <v>0.77753779697624203</v>
      </c>
      <c r="X9" s="16">
        <v>0.79708737864077694</v>
      </c>
      <c r="Y9" s="16">
        <v>0.75970149253731301</v>
      </c>
      <c r="Z9" s="16"/>
      <c r="AA9" s="16">
        <v>0.798569725864124</v>
      </c>
      <c r="AB9" s="16">
        <v>0.67928730512249402</v>
      </c>
      <c r="AC9" s="16"/>
      <c r="AD9" s="16">
        <v>0.67801418439716299</v>
      </c>
      <c r="AE9" s="16">
        <v>0.73160621761657996</v>
      </c>
      <c r="AF9" s="16"/>
      <c r="AG9" s="16">
        <v>0.67154150197628504</v>
      </c>
      <c r="AH9" s="16">
        <v>0.75948905109489095</v>
      </c>
      <c r="AI9" s="16"/>
      <c r="AJ9" s="16">
        <v>0.77241097011870696</v>
      </c>
      <c r="AK9" s="16">
        <v>0.669614432260347</v>
      </c>
      <c r="AL9" s="16"/>
      <c r="AM9" s="16">
        <v>0.29283489096573201</v>
      </c>
      <c r="AN9" s="16">
        <v>0.54073482428115005</v>
      </c>
      <c r="AO9" s="16">
        <v>0.77835880933226098</v>
      </c>
      <c r="AP9" s="16">
        <v>0.88786610878661099</v>
      </c>
      <c r="AQ9" s="16"/>
      <c r="AR9" s="16">
        <v>0.77484276729559798</v>
      </c>
      <c r="AS9" s="16">
        <v>0.69239130434782603</v>
      </c>
      <c r="AT9" s="16"/>
      <c r="AU9" s="16">
        <v>0.74352651048088803</v>
      </c>
      <c r="AV9" s="16">
        <v>0.71249159004260998</v>
      </c>
      <c r="AW9" s="16"/>
      <c r="AX9" s="16">
        <v>0.71849234393404005</v>
      </c>
      <c r="AY9" s="16">
        <v>0.71703234562316198</v>
      </c>
      <c r="AZ9" s="16"/>
      <c r="BA9" s="16">
        <v>0.69613259668508298</v>
      </c>
      <c r="BB9" s="16">
        <v>0.71882640586797097</v>
      </c>
      <c r="BC9" s="16"/>
      <c r="BD9" s="16">
        <v>0.74240837696335105</v>
      </c>
      <c r="BE9" s="16">
        <v>0.71170336037079995</v>
      </c>
      <c r="BF9" s="16"/>
      <c r="BG9" s="16">
        <v>0.73648648648648696</v>
      </c>
      <c r="BH9" s="16">
        <v>0.71612384398874096</v>
      </c>
      <c r="BI9" s="16"/>
      <c r="BJ9" s="16">
        <v>0.75320512820512797</v>
      </c>
      <c r="BK9" s="16">
        <v>0.71244080929832099</v>
      </c>
      <c r="BL9" s="16"/>
      <c r="BM9" s="16">
        <v>0.77468354430379704</v>
      </c>
      <c r="BN9" s="16">
        <v>0.71261538461538498</v>
      </c>
      <c r="BO9" s="16"/>
      <c r="BP9" s="16">
        <v>0.78973509933774799</v>
      </c>
      <c r="BQ9" s="16">
        <v>0.70788684097728205</v>
      </c>
    </row>
    <row r="10" spans="2:69" x14ac:dyDescent="0.25">
      <c r="B10" s="17" t="s">
        <v>306</v>
      </c>
      <c r="C10" s="16">
        <v>9.1650853889943096E-2</v>
      </c>
      <c r="D10" s="16">
        <v>5.3571428571428603E-2</v>
      </c>
      <c r="E10" s="16">
        <v>8.4370677731673602E-2</v>
      </c>
      <c r="F10" s="16">
        <v>8.0495356037151702E-2</v>
      </c>
      <c r="G10" s="16">
        <v>4.0697674418604703E-2</v>
      </c>
      <c r="H10" s="16">
        <v>0.165402124430956</v>
      </c>
      <c r="I10" s="16">
        <v>7.4401008827238296E-2</v>
      </c>
      <c r="J10" s="16">
        <v>7.5757575757575801E-2</v>
      </c>
      <c r="K10" s="16">
        <v>9.2436974789915999E-2</v>
      </c>
      <c r="L10" s="16">
        <v>2.6548672566371698E-2</v>
      </c>
      <c r="M10" s="16"/>
      <c r="N10" s="16">
        <v>0.25060240963855401</v>
      </c>
      <c r="O10" s="16">
        <v>0.128571428571429</v>
      </c>
      <c r="P10" s="16">
        <v>6.1682242990654203E-2</v>
      </c>
      <c r="Q10" s="16">
        <v>4.6715328467153303E-2</v>
      </c>
      <c r="R10" s="16"/>
      <c r="S10" s="16">
        <v>0.16539923954372601</v>
      </c>
      <c r="T10" s="16">
        <v>0.11483253588516699</v>
      </c>
      <c r="U10" s="16">
        <v>8.6206896551724102E-2</v>
      </c>
      <c r="V10" s="16">
        <v>0.12931885488647599</v>
      </c>
      <c r="W10" s="16">
        <v>6.3714902807775406E-2</v>
      </c>
      <c r="X10" s="16">
        <v>5.4368932038834999E-2</v>
      </c>
      <c r="Y10" s="16">
        <v>5.0746268656716401E-2</v>
      </c>
      <c r="Z10" s="16"/>
      <c r="AA10" s="16">
        <v>4.3504171632896299E-2</v>
      </c>
      <c r="AB10" s="16">
        <v>0.114142538975501</v>
      </c>
      <c r="AC10" s="16"/>
      <c r="AD10" s="16">
        <v>0.133333333333333</v>
      </c>
      <c r="AE10" s="16">
        <v>7.6424870466321196E-2</v>
      </c>
      <c r="AF10" s="16"/>
      <c r="AG10" s="16">
        <v>0.140316205533597</v>
      </c>
      <c r="AH10" s="16">
        <v>4.6715328467153303E-2</v>
      </c>
      <c r="AI10" s="16"/>
      <c r="AJ10" s="16">
        <v>5.9762586983217403E-2</v>
      </c>
      <c r="AK10" s="16">
        <v>0.119207640608419</v>
      </c>
      <c r="AL10" s="16"/>
      <c r="AM10" s="16">
        <v>0.355140186915888</v>
      </c>
      <c r="AN10" s="16">
        <v>0.15974440894568701</v>
      </c>
      <c r="AO10" s="16">
        <v>5.8728881737731303E-2</v>
      </c>
      <c r="AP10" s="16">
        <v>1.8410041841004199E-2</v>
      </c>
      <c r="AQ10" s="16"/>
      <c r="AR10" s="16">
        <v>4.7798742138364797E-2</v>
      </c>
      <c r="AS10" s="16">
        <v>0.11059782608695699</v>
      </c>
      <c r="AT10" s="16"/>
      <c r="AU10" s="16">
        <v>7.2749691738594302E-2</v>
      </c>
      <c r="AV10" s="16">
        <v>9.5088584884503294E-2</v>
      </c>
      <c r="AW10" s="16"/>
      <c r="AX10" s="16">
        <v>6.7137809187279199E-2</v>
      </c>
      <c r="AY10" s="16">
        <v>9.6358289979642603E-2</v>
      </c>
      <c r="AZ10" s="16"/>
      <c r="BA10" s="16">
        <v>0.102209944751381</v>
      </c>
      <c r="BB10" s="16">
        <v>9.0872045639771803E-2</v>
      </c>
      <c r="BC10" s="16"/>
      <c r="BD10" s="16">
        <v>6.4921465968586403E-2</v>
      </c>
      <c r="BE10" s="16">
        <v>9.7566628041714995E-2</v>
      </c>
      <c r="BF10" s="16"/>
      <c r="BG10" s="16">
        <v>7.0945945945945901E-2</v>
      </c>
      <c r="BH10" s="16">
        <v>9.2882991556091699E-2</v>
      </c>
      <c r="BI10" s="16"/>
      <c r="BJ10" s="16">
        <v>4.0064102564102602E-2</v>
      </c>
      <c r="BK10" s="16">
        <v>9.8579423159707302E-2</v>
      </c>
      <c r="BL10" s="16"/>
      <c r="BM10" s="16">
        <v>4.5569620253164599E-2</v>
      </c>
      <c r="BN10" s="16">
        <v>9.5384615384615401E-2</v>
      </c>
      <c r="BO10" s="16"/>
      <c r="BP10" s="16">
        <v>6.29139072847682E-2</v>
      </c>
      <c r="BQ10" s="16">
        <v>9.53707672524646E-2</v>
      </c>
    </row>
    <row r="11" spans="2:69" x14ac:dyDescent="0.25">
      <c r="B11" s="17" t="s">
        <v>68</v>
      </c>
      <c r="C11" s="18">
        <v>4.5730550284630002E-2</v>
      </c>
      <c r="D11" s="18">
        <v>2.5297619047618999E-2</v>
      </c>
      <c r="E11" s="18">
        <v>2.2130013831258601E-2</v>
      </c>
      <c r="F11" s="18">
        <v>3.8699690402476797E-2</v>
      </c>
      <c r="G11" s="18">
        <v>3.1976744186046499E-2</v>
      </c>
      <c r="H11" s="18">
        <v>8.95295902883156E-2</v>
      </c>
      <c r="I11" s="18">
        <v>2.3959646910466599E-2</v>
      </c>
      <c r="J11" s="18">
        <v>8.5858585858585898E-2</v>
      </c>
      <c r="K11" s="18">
        <v>3.3613445378151301E-2</v>
      </c>
      <c r="L11" s="18">
        <v>2.6548672566371698E-2</v>
      </c>
      <c r="M11" s="18"/>
      <c r="N11" s="18">
        <v>4.6987951807228902E-2</v>
      </c>
      <c r="O11" s="18">
        <v>5.7142857142857099E-2</v>
      </c>
      <c r="P11" s="18">
        <v>4.67289719626168E-2</v>
      </c>
      <c r="Q11" s="18">
        <v>4.23357664233577E-2</v>
      </c>
      <c r="R11" s="18"/>
      <c r="S11" s="18">
        <v>4.5627376425855501E-2</v>
      </c>
      <c r="T11" s="18">
        <v>5.0239234449760799E-2</v>
      </c>
      <c r="U11" s="18">
        <v>3.2327586206896602E-2</v>
      </c>
      <c r="V11" s="18">
        <v>5.2319842053307003E-2</v>
      </c>
      <c r="W11" s="18">
        <v>2.4838012958963301E-2</v>
      </c>
      <c r="X11" s="18">
        <v>2.3300970873786402E-2</v>
      </c>
      <c r="Y11" s="18">
        <v>5.22388059701493E-2</v>
      </c>
      <c r="Z11" s="18"/>
      <c r="AA11" s="18">
        <v>1.54946364719905E-2</v>
      </c>
      <c r="AB11" s="18">
        <v>5.9855233853006701E-2</v>
      </c>
      <c r="AC11" s="18"/>
      <c r="AD11" s="18">
        <v>5.31914893617021E-2</v>
      </c>
      <c r="AE11" s="18">
        <v>4.3005181347150298E-2</v>
      </c>
      <c r="AF11" s="18"/>
      <c r="AG11" s="18">
        <v>4.94071146245059E-2</v>
      </c>
      <c r="AH11" s="18">
        <v>4.23357664233577E-2</v>
      </c>
      <c r="AI11" s="18"/>
      <c r="AJ11" s="18">
        <v>3.3155955792058898E-2</v>
      </c>
      <c r="AK11" s="18">
        <v>5.6597099398655801E-2</v>
      </c>
      <c r="AL11" s="18"/>
      <c r="AM11" s="18">
        <v>0.13084112149532701</v>
      </c>
      <c r="AN11" s="18">
        <v>7.9872204472843406E-2</v>
      </c>
      <c r="AO11" s="18">
        <v>3.3789219629927598E-2</v>
      </c>
      <c r="AP11" s="18">
        <v>1.2552301255230099E-2</v>
      </c>
      <c r="AQ11" s="18"/>
      <c r="AR11" s="18">
        <v>2.51572327044025E-2</v>
      </c>
      <c r="AS11" s="18">
        <v>5.4619565217391301E-2</v>
      </c>
      <c r="AT11" s="18"/>
      <c r="AU11" s="18">
        <v>3.5758323057953102E-2</v>
      </c>
      <c r="AV11" s="18">
        <v>4.7544292442251598E-2</v>
      </c>
      <c r="AW11" s="18"/>
      <c r="AX11" s="18">
        <v>3.4157832744405203E-2</v>
      </c>
      <c r="AY11" s="18">
        <v>4.7952951820855003E-2</v>
      </c>
      <c r="AZ11" s="18"/>
      <c r="BA11" s="18">
        <v>5.24861878453039E-2</v>
      </c>
      <c r="BB11" s="18">
        <v>4.52322738386308E-2</v>
      </c>
      <c r="BC11" s="18"/>
      <c r="BD11" s="18">
        <v>5.13089005235602E-2</v>
      </c>
      <c r="BE11" s="18">
        <v>4.4495944380069499E-2</v>
      </c>
      <c r="BF11" s="18"/>
      <c r="BG11" s="18">
        <v>4.0540540540540501E-2</v>
      </c>
      <c r="BH11" s="18">
        <v>4.6039404905508598E-2</v>
      </c>
      <c r="BI11" s="18"/>
      <c r="BJ11" s="18">
        <v>1.9230769230769201E-2</v>
      </c>
      <c r="BK11" s="18">
        <v>4.9289711579853603E-2</v>
      </c>
      <c r="BL11" s="18"/>
      <c r="BM11" s="18">
        <v>2.0253164556962001E-2</v>
      </c>
      <c r="BN11" s="18">
        <v>4.7794871794871803E-2</v>
      </c>
      <c r="BO11" s="18"/>
      <c r="BP11" s="18">
        <v>1.9867549668874201E-2</v>
      </c>
      <c r="BQ11" s="18">
        <v>4.9078439777111002E-2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310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0.16432637571157499</v>
      </c>
      <c r="D8" s="16">
        <v>0.129464285714286</v>
      </c>
      <c r="E8" s="16">
        <v>0.20331950207468899</v>
      </c>
      <c r="F8" s="16">
        <v>0.157894736842105</v>
      </c>
      <c r="G8" s="16">
        <v>0.24273255813953501</v>
      </c>
      <c r="H8" s="16">
        <v>0.14491654021244299</v>
      </c>
      <c r="I8" s="16">
        <v>0.13114754098360701</v>
      </c>
      <c r="J8" s="16">
        <v>0.17171717171717199</v>
      </c>
      <c r="K8" s="16">
        <v>0.16806722689075601</v>
      </c>
      <c r="L8" s="16">
        <v>0.123893805309735</v>
      </c>
      <c r="M8" s="16"/>
      <c r="N8" s="16">
        <v>0.15301204819277101</v>
      </c>
      <c r="O8" s="16">
        <v>0.14285714285714299</v>
      </c>
      <c r="P8" s="16">
        <v>0.175700934579439</v>
      </c>
      <c r="Q8" s="16">
        <v>0.168248175182482</v>
      </c>
      <c r="R8" s="16"/>
      <c r="S8" s="16">
        <v>0.182509505703422</v>
      </c>
      <c r="T8" s="16">
        <v>0.18181818181818199</v>
      </c>
      <c r="U8" s="16">
        <v>0.181034482758621</v>
      </c>
      <c r="V8" s="16">
        <v>0.15498519249753201</v>
      </c>
      <c r="W8" s="16">
        <v>0.16738660907127401</v>
      </c>
      <c r="X8" s="16">
        <v>0.15048543689320401</v>
      </c>
      <c r="Y8" s="16">
        <v>0.16268656716417901</v>
      </c>
      <c r="Z8" s="16"/>
      <c r="AA8" s="16">
        <v>0.169249106078665</v>
      </c>
      <c r="AB8" s="16">
        <v>0.162026726057906</v>
      </c>
      <c r="AC8" s="16"/>
      <c r="AD8" s="16">
        <v>0.13829787234042601</v>
      </c>
      <c r="AE8" s="16">
        <v>0.17383419689119201</v>
      </c>
      <c r="AF8" s="16"/>
      <c r="AG8" s="16">
        <v>0.16007905138339901</v>
      </c>
      <c r="AH8" s="16">
        <v>0.168248175182482</v>
      </c>
      <c r="AI8" s="16"/>
      <c r="AJ8" s="16">
        <v>0.14817846909537499</v>
      </c>
      <c r="AK8" s="16">
        <v>0.17828086310576599</v>
      </c>
      <c r="AL8" s="16"/>
      <c r="AM8" s="16">
        <v>0.25545171339563899</v>
      </c>
      <c r="AN8" s="16">
        <v>0.22683706070287499</v>
      </c>
      <c r="AO8" s="16">
        <v>0.15124698310539</v>
      </c>
      <c r="AP8" s="16">
        <v>0.101255230125523</v>
      </c>
      <c r="AQ8" s="16"/>
      <c r="AR8" s="16">
        <v>0.17106918238993701</v>
      </c>
      <c r="AS8" s="16">
        <v>0.16141304347826099</v>
      </c>
      <c r="AT8" s="16"/>
      <c r="AU8" s="16">
        <v>0.171393341553637</v>
      </c>
      <c r="AV8" s="16">
        <v>0.16304104059206101</v>
      </c>
      <c r="AW8" s="16"/>
      <c r="AX8" s="16">
        <v>0.17078916372202599</v>
      </c>
      <c r="AY8" s="16">
        <v>0.16308527482470001</v>
      </c>
      <c r="AZ8" s="16"/>
      <c r="BA8" s="16">
        <v>0.198895027624309</v>
      </c>
      <c r="BB8" s="16">
        <v>0.161776691116544</v>
      </c>
      <c r="BC8" s="16"/>
      <c r="BD8" s="16">
        <v>0.18429319371727701</v>
      </c>
      <c r="BE8" s="16">
        <v>0.15990730011587501</v>
      </c>
      <c r="BF8" s="16"/>
      <c r="BG8" s="16">
        <v>0.17567567567567599</v>
      </c>
      <c r="BH8" s="16">
        <v>0.16365098512263801</v>
      </c>
      <c r="BI8" s="16"/>
      <c r="BJ8" s="16">
        <v>0.21474358974359001</v>
      </c>
      <c r="BK8" s="16">
        <v>0.15755488592337499</v>
      </c>
      <c r="BL8" s="16"/>
      <c r="BM8" s="16">
        <v>0.15696202531645601</v>
      </c>
      <c r="BN8" s="16">
        <v>0.16492307692307701</v>
      </c>
      <c r="BO8" s="16"/>
      <c r="BP8" s="16">
        <v>0.147350993377483</v>
      </c>
      <c r="BQ8" s="16">
        <v>0.16652378911273</v>
      </c>
    </row>
    <row r="9" spans="2:69" ht="30" x14ac:dyDescent="0.25">
      <c r="B9" s="17" t="s">
        <v>305</v>
      </c>
      <c r="C9" s="16">
        <v>0.74212523719165102</v>
      </c>
      <c r="D9" s="16">
        <v>0.81994047619047605</v>
      </c>
      <c r="E9" s="16">
        <v>0.71230982019363798</v>
      </c>
      <c r="F9" s="16">
        <v>0.75851393188854499</v>
      </c>
      <c r="G9" s="16">
        <v>0.70348837209302295</v>
      </c>
      <c r="H9" s="16">
        <v>0.69650986342943899</v>
      </c>
      <c r="I9" s="16">
        <v>0.79066834804539698</v>
      </c>
      <c r="J9" s="16">
        <v>0.74747474747474796</v>
      </c>
      <c r="K9" s="16">
        <v>0.71428571428571397</v>
      </c>
      <c r="L9" s="16">
        <v>0.82300884955752196</v>
      </c>
      <c r="M9" s="16"/>
      <c r="N9" s="16">
        <v>0.6</v>
      </c>
      <c r="O9" s="16">
        <v>0.74285714285714299</v>
      </c>
      <c r="P9" s="16">
        <v>0.74953271028037405</v>
      </c>
      <c r="Q9" s="16">
        <v>0.78211678832116804</v>
      </c>
      <c r="R9" s="16"/>
      <c r="S9" s="16">
        <v>0.62927756653992395</v>
      </c>
      <c r="T9" s="16">
        <v>0.71052631578947401</v>
      </c>
      <c r="U9" s="16">
        <v>0.74568965517241403</v>
      </c>
      <c r="V9" s="16">
        <v>0.71569595261599195</v>
      </c>
      <c r="W9" s="16">
        <v>0.76781857451403901</v>
      </c>
      <c r="X9" s="16">
        <v>0.8</v>
      </c>
      <c r="Y9" s="16">
        <v>0.777611940298507</v>
      </c>
      <c r="Z9" s="16"/>
      <c r="AA9" s="16">
        <v>0.78188319427890296</v>
      </c>
      <c r="AB9" s="16">
        <v>0.72355233853006695</v>
      </c>
      <c r="AC9" s="16"/>
      <c r="AD9" s="16">
        <v>0.72907801418439699</v>
      </c>
      <c r="AE9" s="16">
        <v>0.74689119170984497</v>
      </c>
      <c r="AF9" s="16"/>
      <c r="AG9" s="16">
        <v>0.69881422924901204</v>
      </c>
      <c r="AH9" s="16">
        <v>0.78211678832116804</v>
      </c>
      <c r="AI9" s="16"/>
      <c r="AJ9" s="16">
        <v>0.78960294719607005</v>
      </c>
      <c r="AK9" s="16">
        <v>0.70109656880084903</v>
      </c>
      <c r="AL9" s="16"/>
      <c r="AM9" s="16">
        <v>0.32710280373831802</v>
      </c>
      <c r="AN9" s="16">
        <v>0.61821086261980795</v>
      </c>
      <c r="AO9" s="16">
        <v>0.79243765084473095</v>
      </c>
      <c r="AP9" s="16">
        <v>0.87866108786610897</v>
      </c>
      <c r="AQ9" s="16"/>
      <c r="AR9" s="16">
        <v>0.771698113207547</v>
      </c>
      <c r="AS9" s="16">
        <v>0.72934782608695603</v>
      </c>
      <c r="AT9" s="16"/>
      <c r="AU9" s="16">
        <v>0.72256473489519102</v>
      </c>
      <c r="AV9" s="16">
        <v>0.74568288854003095</v>
      </c>
      <c r="AW9" s="16"/>
      <c r="AX9" s="16">
        <v>0.75971731448763202</v>
      </c>
      <c r="AY9" s="16">
        <v>0.738746889843927</v>
      </c>
      <c r="AZ9" s="16"/>
      <c r="BA9" s="16">
        <v>0.69060773480662996</v>
      </c>
      <c r="BB9" s="16">
        <v>0.74592502037489805</v>
      </c>
      <c r="BC9" s="16"/>
      <c r="BD9" s="16">
        <v>0.74345549738219896</v>
      </c>
      <c r="BE9" s="16">
        <v>0.74183082271147205</v>
      </c>
      <c r="BF9" s="16"/>
      <c r="BG9" s="16">
        <v>0.72297297297297303</v>
      </c>
      <c r="BH9" s="16">
        <v>0.74326497788500201</v>
      </c>
      <c r="BI9" s="16"/>
      <c r="BJ9" s="16">
        <v>0.74358974358974395</v>
      </c>
      <c r="BK9" s="16">
        <v>0.74192854068015501</v>
      </c>
      <c r="BL9" s="16"/>
      <c r="BM9" s="16">
        <v>0.78227848101265796</v>
      </c>
      <c r="BN9" s="16">
        <v>0.738871794871795</v>
      </c>
      <c r="BO9" s="16"/>
      <c r="BP9" s="16">
        <v>0.78973509933774799</v>
      </c>
      <c r="BQ9" s="16">
        <v>0.73596228032576105</v>
      </c>
    </row>
    <row r="10" spans="2:69" x14ac:dyDescent="0.25">
      <c r="B10" s="17" t="s">
        <v>306</v>
      </c>
      <c r="C10" s="16">
        <v>7.57115749525617E-2</v>
      </c>
      <c r="D10" s="16">
        <v>3.8690476190476199E-2</v>
      </c>
      <c r="E10" s="16">
        <v>7.0539419087136901E-2</v>
      </c>
      <c r="F10" s="16">
        <v>7.5851393188854505E-2</v>
      </c>
      <c r="G10" s="16">
        <v>4.0697674418604703E-2</v>
      </c>
      <c r="H10" s="16">
        <v>0.122154779969651</v>
      </c>
      <c r="I10" s="16">
        <v>6.9356872635561201E-2</v>
      </c>
      <c r="J10" s="16">
        <v>6.0606060606060601E-2</v>
      </c>
      <c r="K10" s="16">
        <v>0.10084033613445401</v>
      </c>
      <c r="L10" s="16">
        <v>4.4247787610619503E-2</v>
      </c>
      <c r="M10" s="16"/>
      <c r="N10" s="16">
        <v>0.21927710843373499</v>
      </c>
      <c r="O10" s="16">
        <v>9.2063492063492097E-2</v>
      </c>
      <c r="P10" s="16">
        <v>5.4205607476635498E-2</v>
      </c>
      <c r="Q10" s="16">
        <v>3.6861313868613098E-2</v>
      </c>
      <c r="R10" s="16"/>
      <c r="S10" s="16">
        <v>0.159695817490494</v>
      </c>
      <c r="T10" s="16">
        <v>8.6124401913875603E-2</v>
      </c>
      <c r="U10" s="16">
        <v>6.6810344827586202E-2</v>
      </c>
      <c r="V10" s="16">
        <v>0.10760118460019701</v>
      </c>
      <c r="W10" s="16">
        <v>5.0755939524837999E-2</v>
      </c>
      <c r="X10" s="16">
        <v>4.3689320388349502E-2</v>
      </c>
      <c r="Y10" s="16">
        <v>4.7761194029850698E-2</v>
      </c>
      <c r="Z10" s="16"/>
      <c r="AA10" s="16">
        <v>4.1120381406436202E-2</v>
      </c>
      <c r="AB10" s="16">
        <v>9.1870824053452094E-2</v>
      </c>
      <c r="AC10" s="16"/>
      <c r="AD10" s="16">
        <v>0.108510638297872</v>
      </c>
      <c r="AE10" s="16">
        <v>6.3730569948186502E-2</v>
      </c>
      <c r="AF10" s="16"/>
      <c r="AG10" s="16">
        <v>0.117786561264822</v>
      </c>
      <c r="AH10" s="16">
        <v>3.6861313868613098E-2</v>
      </c>
      <c r="AI10" s="16"/>
      <c r="AJ10" s="16">
        <v>4.7073270568972599E-2</v>
      </c>
      <c r="AK10" s="16">
        <v>0.100459851432614</v>
      </c>
      <c r="AL10" s="16"/>
      <c r="AM10" s="16">
        <v>0.33644859813084099</v>
      </c>
      <c r="AN10" s="16">
        <v>0.12859424920127799</v>
      </c>
      <c r="AO10" s="16">
        <v>4.5052292839903502E-2</v>
      </c>
      <c r="AP10" s="16">
        <v>1.4225941422594099E-2</v>
      </c>
      <c r="AQ10" s="16"/>
      <c r="AR10" s="16">
        <v>4.4654088050314497E-2</v>
      </c>
      <c r="AS10" s="16">
        <v>8.9130434782608695E-2</v>
      </c>
      <c r="AT10" s="16"/>
      <c r="AU10" s="16">
        <v>8.6313193588162807E-2</v>
      </c>
      <c r="AV10" s="16">
        <v>7.3783359497645196E-2</v>
      </c>
      <c r="AW10" s="16"/>
      <c r="AX10" s="16">
        <v>5.4181389870435803E-2</v>
      </c>
      <c r="AY10" s="16">
        <v>7.98461886451029E-2</v>
      </c>
      <c r="AZ10" s="16"/>
      <c r="BA10" s="16">
        <v>8.2872928176795604E-2</v>
      </c>
      <c r="BB10" s="16">
        <v>7.5183374083129598E-2</v>
      </c>
      <c r="BC10" s="16"/>
      <c r="BD10" s="16">
        <v>5.6544502617801001E-2</v>
      </c>
      <c r="BE10" s="16">
        <v>7.9953650057937406E-2</v>
      </c>
      <c r="BF10" s="16"/>
      <c r="BG10" s="16">
        <v>7.4324324324324301E-2</v>
      </c>
      <c r="BH10" s="16">
        <v>7.5794129473261002E-2</v>
      </c>
      <c r="BI10" s="16"/>
      <c r="BJ10" s="16">
        <v>3.04487179487179E-2</v>
      </c>
      <c r="BK10" s="16">
        <v>8.1790787774429594E-2</v>
      </c>
      <c r="BL10" s="16"/>
      <c r="BM10" s="16">
        <v>4.5569620253164599E-2</v>
      </c>
      <c r="BN10" s="16">
        <v>7.8153846153846199E-2</v>
      </c>
      <c r="BO10" s="16"/>
      <c r="BP10" s="16">
        <v>5.6291390728476803E-2</v>
      </c>
      <c r="BQ10" s="16">
        <v>7.8225460780111403E-2</v>
      </c>
    </row>
    <row r="11" spans="2:69" x14ac:dyDescent="0.25">
      <c r="B11" s="17" t="s">
        <v>68</v>
      </c>
      <c r="C11" s="18">
        <v>1.78368121442125E-2</v>
      </c>
      <c r="D11" s="18">
        <v>1.1904761904761901E-2</v>
      </c>
      <c r="E11" s="18">
        <v>1.3831258644536701E-2</v>
      </c>
      <c r="F11" s="18">
        <v>7.7399380804953604E-3</v>
      </c>
      <c r="G11" s="18">
        <v>1.30813953488372E-2</v>
      </c>
      <c r="H11" s="18">
        <v>3.6418816388467397E-2</v>
      </c>
      <c r="I11" s="18">
        <v>8.8272383354350593E-3</v>
      </c>
      <c r="J11" s="18">
        <v>2.02020202020202E-2</v>
      </c>
      <c r="K11" s="18">
        <v>1.6806722689075598E-2</v>
      </c>
      <c r="L11" s="18">
        <v>8.8495575221238902E-3</v>
      </c>
      <c r="M11" s="18"/>
      <c r="N11" s="18">
        <v>2.7710843373493999E-2</v>
      </c>
      <c r="O11" s="18">
        <v>2.2222222222222199E-2</v>
      </c>
      <c r="P11" s="18">
        <v>2.0560747663551399E-2</v>
      </c>
      <c r="Q11" s="18">
        <v>1.27737226277372E-2</v>
      </c>
      <c r="R11" s="18"/>
      <c r="S11" s="18">
        <v>2.85171102661597E-2</v>
      </c>
      <c r="T11" s="18">
        <v>2.1531100478468901E-2</v>
      </c>
      <c r="U11" s="18">
        <v>6.4655172413793103E-3</v>
      </c>
      <c r="V11" s="18">
        <v>2.1717670286278402E-2</v>
      </c>
      <c r="W11" s="18">
        <v>1.4038876889848799E-2</v>
      </c>
      <c r="X11" s="18">
        <v>5.8252427184466004E-3</v>
      </c>
      <c r="Y11" s="18">
        <v>1.1940298507462701E-2</v>
      </c>
      <c r="Z11" s="18"/>
      <c r="AA11" s="18">
        <v>7.7473182359952299E-3</v>
      </c>
      <c r="AB11" s="18">
        <v>2.2550111358574602E-2</v>
      </c>
      <c r="AC11" s="18"/>
      <c r="AD11" s="18">
        <v>2.4113475177304999E-2</v>
      </c>
      <c r="AE11" s="18">
        <v>1.55440414507772E-2</v>
      </c>
      <c r="AF11" s="18"/>
      <c r="AG11" s="18">
        <v>2.3320158102766799E-2</v>
      </c>
      <c r="AH11" s="18">
        <v>1.27737226277372E-2</v>
      </c>
      <c r="AI11" s="18"/>
      <c r="AJ11" s="18">
        <v>1.5145313139582501E-2</v>
      </c>
      <c r="AK11" s="18">
        <v>2.0162716660771102E-2</v>
      </c>
      <c r="AL11" s="18"/>
      <c r="AM11" s="18">
        <v>8.0996884735202501E-2</v>
      </c>
      <c r="AN11" s="18">
        <v>2.6357827476038299E-2</v>
      </c>
      <c r="AO11" s="18">
        <v>1.12630732099759E-2</v>
      </c>
      <c r="AP11" s="18">
        <v>5.8577405857740596E-3</v>
      </c>
      <c r="AQ11" s="18"/>
      <c r="AR11" s="18">
        <v>1.25786163522013E-2</v>
      </c>
      <c r="AS11" s="18">
        <v>2.0108695652173901E-2</v>
      </c>
      <c r="AT11" s="18"/>
      <c r="AU11" s="18">
        <v>1.97287299630086E-2</v>
      </c>
      <c r="AV11" s="18">
        <v>1.7492711370262402E-2</v>
      </c>
      <c r="AW11" s="18"/>
      <c r="AX11" s="18">
        <v>1.53121319199058E-2</v>
      </c>
      <c r="AY11" s="18">
        <v>1.83216466862701E-2</v>
      </c>
      <c r="AZ11" s="18"/>
      <c r="BA11" s="18">
        <v>2.7624309392265199E-2</v>
      </c>
      <c r="BB11" s="18">
        <v>1.71149144254279E-2</v>
      </c>
      <c r="BC11" s="18"/>
      <c r="BD11" s="18">
        <v>1.5706806282722498E-2</v>
      </c>
      <c r="BE11" s="18">
        <v>1.8308227114716101E-2</v>
      </c>
      <c r="BF11" s="18"/>
      <c r="BG11" s="18">
        <v>2.7027027027027001E-2</v>
      </c>
      <c r="BH11" s="18">
        <v>1.7289907519099298E-2</v>
      </c>
      <c r="BI11" s="18"/>
      <c r="BJ11" s="18">
        <v>1.1217948717948701E-2</v>
      </c>
      <c r="BK11" s="18">
        <v>1.8725785622040501E-2</v>
      </c>
      <c r="BL11" s="18"/>
      <c r="BM11" s="18">
        <v>1.5189873417721499E-2</v>
      </c>
      <c r="BN11" s="18">
        <v>1.8051282051282001E-2</v>
      </c>
      <c r="BO11" s="18"/>
      <c r="BP11" s="18">
        <v>6.6225165562913899E-3</v>
      </c>
      <c r="BQ11" s="18">
        <v>1.92884697813973E-2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311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0.159013282732448</v>
      </c>
      <c r="D8" s="16">
        <v>0.16964285714285701</v>
      </c>
      <c r="E8" s="16">
        <v>0.19917012448132801</v>
      </c>
      <c r="F8" s="16">
        <v>0.14396284829721401</v>
      </c>
      <c r="G8" s="16">
        <v>0.21802325581395299</v>
      </c>
      <c r="H8" s="16">
        <v>0.122913505311077</v>
      </c>
      <c r="I8" s="16">
        <v>0.14249684741488</v>
      </c>
      <c r="J8" s="16">
        <v>0.17171717171717199</v>
      </c>
      <c r="K8" s="16">
        <v>0.19327731092437</v>
      </c>
      <c r="L8" s="16">
        <v>4.4247787610619503E-2</v>
      </c>
      <c r="M8" s="16"/>
      <c r="N8" s="16">
        <v>0.14096385542168699</v>
      </c>
      <c r="O8" s="16">
        <v>0.158730158730159</v>
      </c>
      <c r="P8" s="16">
        <v>0.152336448598131</v>
      </c>
      <c r="Q8" s="16">
        <v>0.16715328467153301</v>
      </c>
      <c r="R8" s="16"/>
      <c r="S8" s="16">
        <v>0.17490494296577899</v>
      </c>
      <c r="T8" s="16">
        <v>0.16507177033492801</v>
      </c>
      <c r="U8" s="16">
        <v>0.20905172413793099</v>
      </c>
      <c r="V8" s="16">
        <v>0.15103652517275401</v>
      </c>
      <c r="W8" s="16">
        <v>0.15658747300216</v>
      </c>
      <c r="X8" s="16">
        <v>0.15533980582524301</v>
      </c>
      <c r="Y8" s="16">
        <v>0.143283582089552</v>
      </c>
      <c r="Z8" s="16"/>
      <c r="AA8" s="16">
        <v>0.18593563766388599</v>
      </c>
      <c r="AB8" s="16">
        <v>0.146436525612472</v>
      </c>
      <c r="AC8" s="16"/>
      <c r="AD8" s="16">
        <v>0.136170212765957</v>
      </c>
      <c r="AE8" s="16">
        <v>0.16735751295336801</v>
      </c>
      <c r="AF8" s="16"/>
      <c r="AG8" s="16">
        <v>0.15019762845849799</v>
      </c>
      <c r="AH8" s="16">
        <v>0.16715328467153301</v>
      </c>
      <c r="AI8" s="16"/>
      <c r="AJ8" s="16">
        <v>0.153909128121163</v>
      </c>
      <c r="AK8" s="16">
        <v>0.16342412451361901</v>
      </c>
      <c r="AL8" s="16"/>
      <c r="AM8" s="16">
        <v>0.23676012461059201</v>
      </c>
      <c r="AN8" s="16">
        <v>0.206869009584665</v>
      </c>
      <c r="AO8" s="16">
        <v>0.14521319388576001</v>
      </c>
      <c r="AP8" s="16">
        <v>0.114644351464435</v>
      </c>
      <c r="AQ8" s="16"/>
      <c r="AR8" s="16">
        <v>0.162264150943396</v>
      </c>
      <c r="AS8" s="16">
        <v>0.157608695652174</v>
      </c>
      <c r="AT8" s="16"/>
      <c r="AU8" s="16">
        <v>0.168927250308261</v>
      </c>
      <c r="AV8" s="16">
        <v>0.15721013680197399</v>
      </c>
      <c r="AW8" s="16"/>
      <c r="AX8" s="16">
        <v>0.18374558303886901</v>
      </c>
      <c r="AY8" s="16">
        <v>0.15426374123501499</v>
      </c>
      <c r="AZ8" s="16"/>
      <c r="BA8" s="16">
        <v>0.17127071823204401</v>
      </c>
      <c r="BB8" s="16">
        <v>0.15810920945395299</v>
      </c>
      <c r="BC8" s="16"/>
      <c r="BD8" s="16">
        <v>0.16753926701570701</v>
      </c>
      <c r="BE8" s="16">
        <v>0.15712630359212101</v>
      </c>
      <c r="BF8" s="16"/>
      <c r="BG8" s="16">
        <v>0.168918918918919</v>
      </c>
      <c r="BH8" s="16">
        <v>0.15842380377965401</v>
      </c>
      <c r="BI8" s="16"/>
      <c r="BJ8" s="16">
        <v>0.22275641025640999</v>
      </c>
      <c r="BK8" s="16">
        <v>0.15045200172191101</v>
      </c>
      <c r="BL8" s="16"/>
      <c r="BM8" s="16">
        <v>0.17215189873417699</v>
      </c>
      <c r="BN8" s="16">
        <v>0.15794871794871801</v>
      </c>
      <c r="BO8" s="16"/>
      <c r="BP8" s="16">
        <v>0.18708609271523199</v>
      </c>
      <c r="BQ8" s="16">
        <v>0.15537933990570099</v>
      </c>
    </row>
    <row r="9" spans="2:69" ht="30" x14ac:dyDescent="0.25">
      <c r="B9" s="17" t="s">
        <v>305</v>
      </c>
      <c r="C9" s="16">
        <v>0.74212523719165102</v>
      </c>
      <c r="D9" s="16">
        <v>0.75744047619047605</v>
      </c>
      <c r="E9" s="16">
        <v>0.71784232365145195</v>
      </c>
      <c r="F9" s="16">
        <v>0.79102167182662497</v>
      </c>
      <c r="G9" s="16">
        <v>0.72965116279069797</v>
      </c>
      <c r="H9" s="16">
        <v>0.71168437025796705</v>
      </c>
      <c r="I9" s="16">
        <v>0.751576292559899</v>
      </c>
      <c r="J9" s="16">
        <v>0.76262626262626299</v>
      </c>
      <c r="K9" s="16">
        <v>0.68907563025210095</v>
      </c>
      <c r="L9" s="16">
        <v>0.91150442477876104</v>
      </c>
      <c r="M9" s="16"/>
      <c r="N9" s="16">
        <v>0.626506024096386</v>
      </c>
      <c r="O9" s="16">
        <v>0.73015873015873001</v>
      </c>
      <c r="P9" s="16">
        <v>0.768224299065421</v>
      </c>
      <c r="Q9" s="16">
        <v>0.76970802919708003</v>
      </c>
      <c r="R9" s="16"/>
      <c r="S9" s="16">
        <v>0.64828897338403002</v>
      </c>
      <c r="T9" s="16">
        <v>0.73684210526315796</v>
      </c>
      <c r="U9" s="16">
        <v>0.70474137931034497</v>
      </c>
      <c r="V9" s="16">
        <v>0.71470878578479802</v>
      </c>
      <c r="W9" s="16">
        <v>0.77969762419006505</v>
      </c>
      <c r="X9" s="16">
        <v>0.77669902912621402</v>
      </c>
      <c r="Y9" s="16">
        <v>0.79402985074626897</v>
      </c>
      <c r="Z9" s="16"/>
      <c r="AA9" s="16">
        <v>0.77175208581644805</v>
      </c>
      <c r="AB9" s="16">
        <v>0.72828507795100195</v>
      </c>
      <c r="AC9" s="16"/>
      <c r="AD9" s="16">
        <v>0.72624113475177299</v>
      </c>
      <c r="AE9" s="16">
        <v>0.74792746113989605</v>
      </c>
      <c r="AF9" s="16"/>
      <c r="AG9" s="16">
        <v>0.71225296442687702</v>
      </c>
      <c r="AH9" s="16">
        <v>0.76970802919708003</v>
      </c>
      <c r="AI9" s="16"/>
      <c r="AJ9" s="16">
        <v>0.77936962750716299</v>
      </c>
      <c r="AK9" s="16">
        <v>0.70993986558188904</v>
      </c>
      <c r="AL9" s="16"/>
      <c r="AM9" s="16">
        <v>0.36137071651090302</v>
      </c>
      <c r="AN9" s="16">
        <v>0.64376996805111797</v>
      </c>
      <c r="AO9" s="16">
        <v>0.78358809332260704</v>
      </c>
      <c r="AP9" s="16">
        <v>0.86192468619246898</v>
      </c>
      <c r="AQ9" s="16"/>
      <c r="AR9" s="16">
        <v>0.78364779874213797</v>
      </c>
      <c r="AS9" s="16">
        <v>0.72418478260869601</v>
      </c>
      <c r="AT9" s="16"/>
      <c r="AU9" s="16">
        <v>0.71639950678175102</v>
      </c>
      <c r="AV9" s="16">
        <v>0.74680421619197102</v>
      </c>
      <c r="AW9" s="16"/>
      <c r="AX9" s="16">
        <v>0.74676089517078903</v>
      </c>
      <c r="AY9" s="16">
        <v>0.74123501470255604</v>
      </c>
      <c r="AZ9" s="16"/>
      <c r="BA9" s="16">
        <v>0.71270718232044195</v>
      </c>
      <c r="BB9" s="16">
        <v>0.74429502852485696</v>
      </c>
      <c r="BC9" s="16"/>
      <c r="BD9" s="16">
        <v>0.77277486910994797</v>
      </c>
      <c r="BE9" s="16">
        <v>0.73534183082271098</v>
      </c>
      <c r="BF9" s="16"/>
      <c r="BG9" s="16">
        <v>0.76013513513513498</v>
      </c>
      <c r="BH9" s="16">
        <v>0.74105347808604705</v>
      </c>
      <c r="BI9" s="16"/>
      <c r="BJ9" s="16">
        <v>0.73397435897435903</v>
      </c>
      <c r="BK9" s="16">
        <v>0.74321997417133001</v>
      </c>
      <c r="BL9" s="16"/>
      <c r="BM9" s="16">
        <v>0.772151898734177</v>
      </c>
      <c r="BN9" s="16">
        <v>0.73969230769230798</v>
      </c>
      <c r="BO9" s="16"/>
      <c r="BP9" s="16">
        <v>0.76324503311258296</v>
      </c>
      <c r="BQ9" s="16">
        <v>0.73939134162023101</v>
      </c>
    </row>
    <row r="10" spans="2:69" x14ac:dyDescent="0.25">
      <c r="B10" s="17" t="s">
        <v>306</v>
      </c>
      <c r="C10" s="16">
        <v>8.1214421252371896E-2</v>
      </c>
      <c r="D10" s="16">
        <v>5.6547619047618999E-2</v>
      </c>
      <c r="E10" s="16">
        <v>7.6071922544951598E-2</v>
      </c>
      <c r="F10" s="16">
        <v>5.2631578947368397E-2</v>
      </c>
      <c r="G10" s="16">
        <v>3.6337209302325597E-2</v>
      </c>
      <c r="H10" s="16">
        <v>0.13732928679817899</v>
      </c>
      <c r="I10" s="16">
        <v>9.4577553593946997E-2</v>
      </c>
      <c r="J10" s="16">
        <v>2.5252525252525301E-2</v>
      </c>
      <c r="K10" s="16">
        <v>8.40336134453782E-2</v>
      </c>
      <c r="L10" s="16">
        <v>4.4247787610619503E-2</v>
      </c>
      <c r="M10" s="16"/>
      <c r="N10" s="16">
        <v>0.21807228915662699</v>
      </c>
      <c r="O10" s="16">
        <v>9.6825396825396801E-2</v>
      </c>
      <c r="P10" s="16">
        <v>6.3551401869158905E-2</v>
      </c>
      <c r="Q10" s="16">
        <v>4.3065693430656901E-2</v>
      </c>
      <c r="R10" s="16"/>
      <c r="S10" s="16">
        <v>0.16159695817490499</v>
      </c>
      <c r="T10" s="16">
        <v>8.1339712918660295E-2</v>
      </c>
      <c r="U10" s="16">
        <v>7.3275862068965497E-2</v>
      </c>
      <c r="V10" s="16">
        <v>0.119447186574531</v>
      </c>
      <c r="W10" s="16">
        <v>5.0755939524837999E-2</v>
      </c>
      <c r="X10" s="16">
        <v>5.5339805825242699E-2</v>
      </c>
      <c r="Y10" s="16">
        <v>4.47761194029851E-2</v>
      </c>
      <c r="Z10" s="16"/>
      <c r="AA10" s="16">
        <v>3.3373063170441003E-2</v>
      </c>
      <c r="AB10" s="16">
        <v>0.103563474387528</v>
      </c>
      <c r="AC10" s="16"/>
      <c r="AD10" s="16">
        <v>0.119858156028369</v>
      </c>
      <c r="AE10" s="16">
        <v>6.70984455958549E-2</v>
      </c>
      <c r="AF10" s="16"/>
      <c r="AG10" s="16">
        <v>0.122529644268775</v>
      </c>
      <c r="AH10" s="16">
        <v>4.3065693430656901E-2</v>
      </c>
      <c r="AI10" s="16"/>
      <c r="AJ10" s="16">
        <v>5.4441260744985703E-2</v>
      </c>
      <c r="AK10" s="16">
        <v>0.10435090201627201</v>
      </c>
      <c r="AL10" s="16"/>
      <c r="AM10" s="16">
        <v>0.33644859813084099</v>
      </c>
      <c r="AN10" s="16">
        <v>0.123003194888179</v>
      </c>
      <c r="AO10" s="16">
        <v>5.8326629123089301E-2</v>
      </c>
      <c r="AP10" s="16">
        <v>1.7573221757322201E-2</v>
      </c>
      <c r="AQ10" s="16"/>
      <c r="AR10" s="16">
        <v>4.08805031446541E-2</v>
      </c>
      <c r="AS10" s="16">
        <v>9.86413043478261E-2</v>
      </c>
      <c r="AT10" s="16"/>
      <c r="AU10" s="16">
        <v>9.98766954377312E-2</v>
      </c>
      <c r="AV10" s="16">
        <v>7.7820139044628797E-2</v>
      </c>
      <c r="AW10" s="16"/>
      <c r="AX10" s="16">
        <v>5.6537102473498198E-2</v>
      </c>
      <c r="AY10" s="16">
        <v>8.5953404207192899E-2</v>
      </c>
      <c r="AZ10" s="16"/>
      <c r="BA10" s="16">
        <v>9.3922651933701695E-2</v>
      </c>
      <c r="BB10" s="16">
        <v>8.0277098614506895E-2</v>
      </c>
      <c r="BC10" s="16"/>
      <c r="BD10" s="16">
        <v>4.9214659685863901E-2</v>
      </c>
      <c r="BE10" s="16">
        <v>8.8296639629200493E-2</v>
      </c>
      <c r="BF10" s="16"/>
      <c r="BG10" s="16">
        <v>5.0675675675675699E-2</v>
      </c>
      <c r="BH10" s="16">
        <v>8.3031765178930406E-2</v>
      </c>
      <c r="BI10" s="16"/>
      <c r="BJ10" s="16">
        <v>3.04487179487179E-2</v>
      </c>
      <c r="BK10" s="16">
        <v>8.8032716315109796E-2</v>
      </c>
      <c r="BL10" s="16"/>
      <c r="BM10" s="16">
        <v>5.0632911392405097E-2</v>
      </c>
      <c r="BN10" s="16">
        <v>8.3692307692307705E-2</v>
      </c>
      <c r="BO10" s="16"/>
      <c r="BP10" s="16">
        <v>4.3046357615894003E-2</v>
      </c>
      <c r="BQ10" s="16">
        <v>8.6155165023574801E-2</v>
      </c>
    </row>
    <row r="11" spans="2:69" x14ac:dyDescent="0.25">
      <c r="B11" s="17" t="s">
        <v>68</v>
      </c>
      <c r="C11" s="18">
        <v>1.7647058823529401E-2</v>
      </c>
      <c r="D11" s="18">
        <v>1.6369047619047599E-2</v>
      </c>
      <c r="E11" s="18">
        <v>6.9156293222683296E-3</v>
      </c>
      <c r="F11" s="18">
        <v>1.23839009287926E-2</v>
      </c>
      <c r="G11" s="18">
        <v>1.5988372093023302E-2</v>
      </c>
      <c r="H11" s="18">
        <v>2.80728376327769E-2</v>
      </c>
      <c r="I11" s="18">
        <v>1.13493064312736E-2</v>
      </c>
      <c r="J11" s="18">
        <v>4.0404040404040401E-2</v>
      </c>
      <c r="K11" s="18">
        <v>3.3613445378151301E-2</v>
      </c>
      <c r="L11" s="18">
        <v>0</v>
      </c>
      <c r="M11" s="18"/>
      <c r="N11" s="18">
        <v>1.44578313253012E-2</v>
      </c>
      <c r="O11" s="18">
        <v>1.4285714285714299E-2</v>
      </c>
      <c r="P11" s="18">
        <v>1.5887850467289698E-2</v>
      </c>
      <c r="Q11" s="18">
        <v>2.0072992700729899E-2</v>
      </c>
      <c r="R11" s="18"/>
      <c r="S11" s="18">
        <v>1.5209125475285201E-2</v>
      </c>
      <c r="T11" s="18">
        <v>1.67464114832536E-2</v>
      </c>
      <c r="U11" s="18">
        <v>1.29310344827586E-2</v>
      </c>
      <c r="V11" s="18">
        <v>1.4807502467917099E-2</v>
      </c>
      <c r="W11" s="18">
        <v>1.29589632829374E-2</v>
      </c>
      <c r="X11" s="18">
        <v>1.2621359223301E-2</v>
      </c>
      <c r="Y11" s="18">
        <v>1.7910447761194E-2</v>
      </c>
      <c r="Z11" s="18"/>
      <c r="AA11" s="18">
        <v>8.9392133492252699E-3</v>
      </c>
      <c r="AB11" s="18">
        <v>2.17149220489978E-2</v>
      </c>
      <c r="AC11" s="18"/>
      <c r="AD11" s="18">
        <v>1.77304964539007E-2</v>
      </c>
      <c r="AE11" s="18">
        <v>1.76165803108808E-2</v>
      </c>
      <c r="AF11" s="18"/>
      <c r="AG11" s="18">
        <v>1.5019762845849801E-2</v>
      </c>
      <c r="AH11" s="18">
        <v>2.0072992700729899E-2</v>
      </c>
      <c r="AI11" s="18"/>
      <c r="AJ11" s="18">
        <v>1.2279983626688499E-2</v>
      </c>
      <c r="AK11" s="18">
        <v>2.22851078882207E-2</v>
      </c>
      <c r="AL11" s="18"/>
      <c r="AM11" s="18">
        <v>6.5420560747663503E-2</v>
      </c>
      <c r="AN11" s="18">
        <v>2.6357827476038299E-2</v>
      </c>
      <c r="AO11" s="18">
        <v>1.28720836685438E-2</v>
      </c>
      <c r="AP11" s="18">
        <v>5.8577405857740596E-3</v>
      </c>
      <c r="AQ11" s="18"/>
      <c r="AR11" s="18">
        <v>1.32075471698113E-2</v>
      </c>
      <c r="AS11" s="18">
        <v>1.9565217391304301E-2</v>
      </c>
      <c r="AT11" s="18"/>
      <c r="AU11" s="18">
        <v>1.47965474722565E-2</v>
      </c>
      <c r="AV11" s="18">
        <v>1.8165507961426301E-2</v>
      </c>
      <c r="AW11" s="18"/>
      <c r="AX11" s="18">
        <v>1.29564193168433E-2</v>
      </c>
      <c r="AY11" s="18">
        <v>1.8547839855236399E-2</v>
      </c>
      <c r="AZ11" s="18"/>
      <c r="BA11" s="18">
        <v>2.2099447513812199E-2</v>
      </c>
      <c r="BB11" s="18">
        <v>1.7318663406683001E-2</v>
      </c>
      <c r="BC11" s="18"/>
      <c r="BD11" s="18">
        <v>1.04712041884817E-2</v>
      </c>
      <c r="BE11" s="18">
        <v>1.9235225955967598E-2</v>
      </c>
      <c r="BF11" s="18"/>
      <c r="BG11" s="18">
        <v>2.0270270270270299E-2</v>
      </c>
      <c r="BH11" s="18">
        <v>1.74909529553679E-2</v>
      </c>
      <c r="BI11" s="18"/>
      <c r="BJ11" s="18">
        <v>1.2820512820512799E-2</v>
      </c>
      <c r="BK11" s="18">
        <v>1.8295307791648702E-2</v>
      </c>
      <c r="BL11" s="18"/>
      <c r="BM11" s="18">
        <v>5.0632911392405099E-3</v>
      </c>
      <c r="BN11" s="18">
        <v>1.8666666666666699E-2</v>
      </c>
      <c r="BO11" s="18"/>
      <c r="BP11" s="18">
        <v>6.6225165562913899E-3</v>
      </c>
      <c r="BQ11" s="18">
        <v>1.90741534504929E-2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312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0.25237191650853902</v>
      </c>
      <c r="D8" s="16">
        <v>0.238095238095238</v>
      </c>
      <c r="E8" s="16">
        <v>0.30567081604426</v>
      </c>
      <c r="F8" s="16">
        <v>0.29876160990712097</v>
      </c>
      <c r="G8" s="16">
        <v>0.29505813953488402</v>
      </c>
      <c r="H8" s="16">
        <v>0.20561456752655499</v>
      </c>
      <c r="I8" s="16">
        <v>0.206809583858764</v>
      </c>
      <c r="J8" s="16">
        <v>0.24242424242424199</v>
      </c>
      <c r="K8" s="16">
        <v>0.30252100840336099</v>
      </c>
      <c r="L8" s="16">
        <v>0.30088495575221202</v>
      </c>
      <c r="M8" s="16"/>
      <c r="N8" s="16">
        <v>0.26626506024096402</v>
      </c>
      <c r="O8" s="16">
        <v>0.24444444444444399</v>
      </c>
      <c r="P8" s="16">
        <v>0.25607476635513998</v>
      </c>
      <c r="Q8" s="16">
        <v>0.248540145985401</v>
      </c>
      <c r="R8" s="16"/>
      <c r="S8" s="16">
        <v>0.27946768060836502</v>
      </c>
      <c r="T8" s="16">
        <v>0.25119617224880397</v>
      </c>
      <c r="U8" s="16">
        <v>0.256465517241379</v>
      </c>
      <c r="V8" s="16">
        <v>0.23889437314906201</v>
      </c>
      <c r="W8" s="16">
        <v>0.26565874730021599</v>
      </c>
      <c r="X8" s="16">
        <v>0.23883495145631101</v>
      </c>
      <c r="Y8" s="16">
        <v>0.25820895522388099</v>
      </c>
      <c r="Z8" s="16"/>
      <c r="AA8" s="16">
        <v>0.23599523241954701</v>
      </c>
      <c r="AB8" s="16">
        <v>0.26002227171492198</v>
      </c>
      <c r="AC8" s="16"/>
      <c r="AD8" s="16">
        <v>0.21418439716312099</v>
      </c>
      <c r="AE8" s="16">
        <v>0.26632124352331599</v>
      </c>
      <c r="AF8" s="16"/>
      <c r="AG8" s="16">
        <v>0.25652173913043502</v>
      </c>
      <c r="AH8" s="16">
        <v>0.248540145985401</v>
      </c>
      <c r="AI8" s="16"/>
      <c r="AJ8" s="16">
        <v>0.22267703643061801</v>
      </c>
      <c r="AK8" s="16">
        <v>0.27803325079589702</v>
      </c>
      <c r="AL8" s="16"/>
      <c r="AM8" s="16">
        <v>0.31464174454828697</v>
      </c>
      <c r="AN8" s="16">
        <v>0.32907348242811502</v>
      </c>
      <c r="AO8" s="16">
        <v>0.25703942075623498</v>
      </c>
      <c r="AP8" s="16">
        <v>0.14560669456066899</v>
      </c>
      <c r="AQ8" s="16"/>
      <c r="AR8" s="16">
        <v>0.25157232704402499</v>
      </c>
      <c r="AS8" s="16">
        <v>0.252717391304348</v>
      </c>
      <c r="AT8" s="16"/>
      <c r="AU8" s="16">
        <v>0.25154130702835997</v>
      </c>
      <c r="AV8" s="16">
        <v>0.252522987216865</v>
      </c>
      <c r="AW8" s="16"/>
      <c r="AX8" s="16">
        <v>0.23085983510011801</v>
      </c>
      <c r="AY8" s="16">
        <v>0.25650305360778097</v>
      </c>
      <c r="AZ8" s="16"/>
      <c r="BA8" s="16">
        <v>0.25138121546961301</v>
      </c>
      <c r="BB8" s="16">
        <v>0.25244498777506102</v>
      </c>
      <c r="BC8" s="16"/>
      <c r="BD8" s="16">
        <v>0.26492146596858601</v>
      </c>
      <c r="BE8" s="16">
        <v>0.249594438006952</v>
      </c>
      <c r="BF8" s="16"/>
      <c r="BG8" s="16">
        <v>0.19932432432432401</v>
      </c>
      <c r="BH8" s="16">
        <v>0.25552874949738602</v>
      </c>
      <c r="BI8" s="16"/>
      <c r="BJ8" s="16">
        <v>0.256410256410256</v>
      </c>
      <c r="BK8" s="16">
        <v>0.25182953077916498</v>
      </c>
      <c r="BL8" s="16"/>
      <c r="BM8" s="16">
        <v>0.21772151898734199</v>
      </c>
      <c r="BN8" s="16">
        <v>0.25517948717948702</v>
      </c>
      <c r="BO8" s="16"/>
      <c r="BP8" s="16">
        <v>0.23675496688741701</v>
      </c>
      <c r="BQ8" s="16">
        <v>0.25439348478354101</v>
      </c>
    </row>
    <row r="9" spans="2:69" ht="30" x14ac:dyDescent="0.25">
      <c r="B9" s="17" t="s">
        <v>305</v>
      </c>
      <c r="C9" s="16">
        <v>0.57229601518026596</v>
      </c>
      <c r="D9" s="16">
        <v>0.61607142857142905</v>
      </c>
      <c r="E9" s="16">
        <v>0.57814661134163203</v>
      </c>
      <c r="F9" s="16">
        <v>0.56965944272445801</v>
      </c>
      <c r="G9" s="16">
        <v>0.52325581395348797</v>
      </c>
      <c r="H9" s="16">
        <v>0.55386949924127504</v>
      </c>
      <c r="I9" s="16">
        <v>0.62168978562421195</v>
      </c>
      <c r="J9" s="16">
        <v>0.55050505050505005</v>
      </c>
      <c r="K9" s="16">
        <v>0.495798319327731</v>
      </c>
      <c r="L9" s="16">
        <v>0.57522123893805299</v>
      </c>
      <c r="M9" s="16"/>
      <c r="N9" s="16">
        <v>0.33012048192771098</v>
      </c>
      <c r="O9" s="16">
        <v>0.52380952380952395</v>
      </c>
      <c r="P9" s="16">
        <v>0.61028037383177602</v>
      </c>
      <c r="Q9" s="16">
        <v>0.64197080291970798</v>
      </c>
      <c r="R9" s="16"/>
      <c r="S9" s="16">
        <v>0.47148288973384</v>
      </c>
      <c r="T9" s="16">
        <v>0.58612440191387605</v>
      </c>
      <c r="U9" s="16">
        <v>0.62931034482758597</v>
      </c>
      <c r="V9" s="16">
        <v>0.513326752221125</v>
      </c>
      <c r="W9" s="16">
        <v>0.61447084233261295</v>
      </c>
      <c r="X9" s="16">
        <v>0.64563106796116498</v>
      </c>
      <c r="Y9" s="16">
        <v>0.59701492537313405</v>
      </c>
      <c r="Z9" s="16"/>
      <c r="AA9" s="16">
        <v>0.659713945172825</v>
      </c>
      <c r="AB9" s="16">
        <v>0.53145879732739398</v>
      </c>
      <c r="AC9" s="16"/>
      <c r="AD9" s="16">
        <v>0.57659574468085095</v>
      </c>
      <c r="AE9" s="16">
        <v>0.57072538860103605</v>
      </c>
      <c r="AF9" s="16"/>
      <c r="AG9" s="16">
        <v>0.49683794466403203</v>
      </c>
      <c r="AH9" s="16">
        <v>0.64197080291970798</v>
      </c>
      <c r="AI9" s="16"/>
      <c r="AJ9" s="16">
        <v>0.64551780597625896</v>
      </c>
      <c r="AK9" s="16">
        <v>0.50902016271666095</v>
      </c>
      <c r="AL9" s="16"/>
      <c r="AM9" s="16">
        <v>0.17133956386292801</v>
      </c>
      <c r="AN9" s="16">
        <v>0.37060702875399398</v>
      </c>
      <c r="AO9" s="16">
        <v>0.60016090104585695</v>
      </c>
      <c r="AP9" s="16">
        <v>0.83096234309623396</v>
      </c>
      <c r="AQ9" s="16"/>
      <c r="AR9" s="16">
        <v>0.62264150943396201</v>
      </c>
      <c r="AS9" s="16">
        <v>0.55054347826087002</v>
      </c>
      <c r="AT9" s="16"/>
      <c r="AU9" s="16">
        <v>0.653514180024661</v>
      </c>
      <c r="AV9" s="16">
        <v>0.55752410854451695</v>
      </c>
      <c r="AW9" s="16"/>
      <c r="AX9" s="16">
        <v>0.604240282685512</v>
      </c>
      <c r="AY9" s="16">
        <v>0.56616150192264203</v>
      </c>
      <c r="AZ9" s="16"/>
      <c r="BA9" s="16">
        <v>0.58563535911602205</v>
      </c>
      <c r="BB9" s="16">
        <v>0.57131214343928305</v>
      </c>
      <c r="BC9" s="16"/>
      <c r="BD9" s="16">
        <v>0.649214659685864</v>
      </c>
      <c r="BE9" s="16">
        <v>0.55527230590961796</v>
      </c>
      <c r="BF9" s="16"/>
      <c r="BG9" s="16">
        <v>0.71283783783783805</v>
      </c>
      <c r="BH9" s="16">
        <v>0.56393244873341397</v>
      </c>
      <c r="BI9" s="16"/>
      <c r="BJ9" s="16">
        <v>0.63942307692307698</v>
      </c>
      <c r="BK9" s="16">
        <v>0.56328024106758501</v>
      </c>
      <c r="BL9" s="16"/>
      <c r="BM9" s="16">
        <v>0.63037974683544296</v>
      </c>
      <c r="BN9" s="16">
        <v>0.56758974358974401</v>
      </c>
      <c r="BO9" s="16"/>
      <c r="BP9" s="16">
        <v>0.620860927152318</v>
      </c>
      <c r="BQ9" s="16">
        <v>0.56600942991855996</v>
      </c>
    </row>
    <row r="10" spans="2:69" x14ac:dyDescent="0.25">
      <c r="B10" s="17" t="s">
        <v>306</v>
      </c>
      <c r="C10" s="16">
        <v>0.142884250474383</v>
      </c>
      <c r="D10" s="16">
        <v>0.113095238095238</v>
      </c>
      <c r="E10" s="16">
        <v>9.2669432918395606E-2</v>
      </c>
      <c r="F10" s="16">
        <v>0.111455108359133</v>
      </c>
      <c r="G10" s="16">
        <v>0.14098837209302301</v>
      </c>
      <c r="H10" s="16">
        <v>0.192716236722307</v>
      </c>
      <c r="I10" s="16">
        <v>0.151324085750315</v>
      </c>
      <c r="J10" s="16">
        <v>0.16161616161616199</v>
      </c>
      <c r="K10" s="16">
        <v>0.17647058823529399</v>
      </c>
      <c r="L10" s="16">
        <v>0.123893805309735</v>
      </c>
      <c r="M10" s="16"/>
      <c r="N10" s="16">
        <v>0.37590361445783099</v>
      </c>
      <c r="O10" s="16">
        <v>0.20317460317460301</v>
      </c>
      <c r="P10" s="16">
        <v>0.10467289719626199</v>
      </c>
      <c r="Q10" s="16">
        <v>7.3357664233576605E-2</v>
      </c>
      <c r="R10" s="16"/>
      <c r="S10" s="16">
        <v>0.21673003802281399</v>
      </c>
      <c r="T10" s="16">
        <v>0.13157894736842099</v>
      </c>
      <c r="U10" s="16">
        <v>8.18965517241379E-2</v>
      </c>
      <c r="V10" s="16">
        <v>0.21915103652517301</v>
      </c>
      <c r="W10" s="16">
        <v>9.2872570194384496E-2</v>
      </c>
      <c r="X10" s="16">
        <v>9.8058252427184495E-2</v>
      </c>
      <c r="Y10" s="16">
        <v>0.12089552238806001</v>
      </c>
      <c r="Z10" s="16"/>
      <c r="AA10" s="16">
        <v>8.9392133492252696E-2</v>
      </c>
      <c r="AB10" s="16">
        <v>0.167873051224944</v>
      </c>
      <c r="AC10" s="16"/>
      <c r="AD10" s="16">
        <v>0.172340425531915</v>
      </c>
      <c r="AE10" s="16">
        <v>0.13212435233160599</v>
      </c>
      <c r="AF10" s="16"/>
      <c r="AG10" s="16">
        <v>0.218181818181818</v>
      </c>
      <c r="AH10" s="16">
        <v>7.3357664233576605E-2</v>
      </c>
      <c r="AI10" s="16"/>
      <c r="AJ10" s="16">
        <v>0.107654523127303</v>
      </c>
      <c r="AK10" s="16">
        <v>0.173328616908383</v>
      </c>
      <c r="AL10" s="16"/>
      <c r="AM10" s="16">
        <v>0.42990654205607498</v>
      </c>
      <c r="AN10" s="16">
        <v>0.249201277955272</v>
      </c>
      <c r="AO10" s="16">
        <v>0.115446500402253</v>
      </c>
      <c r="AP10" s="16">
        <v>1.33891213389121E-2</v>
      </c>
      <c r="AQ10" s="16"/>
      <c r="AR10" s="16">
        <v>9.8113207547169803E-2</v>
      </c>
      <c r="AS10" s="16">
        <v>0.16222826086956499</v>
      </c>
      <c r="AT10" s="16"/>
      <c r="AU10" s="16">
        <v>7.39827373612824E-2</v>
      </c>
      <c r="AV10" s="16">
        <v>0.15541601255887</v>
      </c>
      <c r="AW10" s="16"/>
      <c r="AX10" s="16">
        <v>0.13074204946996501</v>
      </c>
      <c r="AY10" s="16">
        <v>0.14521601447636301</v>
      </c>
      <c r="AZ10" s="16"/>
      <c r="BA10" s="16">
        <v>0.12983425414364599</v>
      </c>
      <c r="BB10" s="16">
        <v>0.143846780766096</v>
      </c>
      <c r="BC10" s="16"/>
      <c r="BD10" s="16">
        <v>5.9685863874345602E-2</v>
      </c>
      <c r="BE10" s="16">
        <v>0.16129779837775199</v>
      </c>
      <c r="BF10" s="16"/>
      <c r="BG10" s="16">
        <v>6.08108108108108E-2</v>
      </c>
      <c r="BH10" s="16">
        <v>0.147768395657419</v>
      </c>
      <c r="BI10" s="16"/>
      <c r="BJ10" s="16">
        <v>7.5320512820512803E-2</v>
      </c>
      <c r="BK10" s="16">
        <v>0.15195867412828201</v>
      </c>
      <c r="BL10" s="16"/>
      <c r="BM10" s="16">
        <v>0.13670886075949401</v>
      </c>
      <c r="BN10" s="16">
        <v>0.143384615384615</v>
      </c>
      <c r="BO10" s="16"/>
      <c r="BP10" s="16">
        <v>0.130794701986755</v>
      </c>
      <c r="BQ10" s="16">
        <v>0.144449207029576</v>
      </c>
    </row>
    <row r="11" spans="2:69" x14ac:dyDescent="0.25">
      <c r="B11" s="17" t="s">
        <v>68</v>
      </c>
      <c r="C11" s="18">
        <v>3.2447817836812103E-2</v>
      </c>
      <c r="D11" s="18">
        <v>3.2738095238095198E-2</v>
      </c>
      <c r="E11" s="18">
        <v>2.3513139695712299E-2</v>
      </c>
      <c r="F11" s="18">
        <v>2.0123839009287901E-2</v>
      </c>
      <c r="G11" s="18">
        <v>4.0697674418604703E-2</v>
      </c>
      <c r="H11" s="18">
        <v>4.7799696509863397E-2</v>
      </c>
      <c r="I11" s="18">
        <v>2.0176544766708701E-2</v>
      </c>
      <c r="J11" s="18">
        <v>4.5454545454545497E-2</v>
      </c>
      <c r="K11" s="18">
        <v>2.5210084033613401E-2</v>
      </c>
      <c r="L11" s="18">
        <v>0</v>
      </c>
      <c r="M11" s="18"/>
      <c r="N11" s="18">
        <v>2.7710843373493999E-2</v>
      </c>
      <c r="O11" s="18">
        <v>2.8571428571428598E-2</v>
      </c>
      <c r="P11" s="18">
        <v>2.8971962616822399E-2</v>
      </c>
      <c r="Q11" s="18">
        <v>3.6131386861313897E-2</v>
      </c>
      <c r="R11" s="18"/>
      <c r="S11" s="18">
        <v>3.2319391634981001E-2</v>
      </c>
      <c r="T11" s="18">
        <v>3.11004784688995E-2</v>
      </c>
      <c r="U11" s="18">
        <v>3.2327586206896602E-2</v>
      </c>
      <c r="V11" s="18">
        <v>2.8627838104639699E-2</v>
      </c>
      <c r="W11" s="18">
        <v>2.6997840172786201E-2</v>
      </c>
      <c r="X11" s="18">
        <v>1.7475728155339799E-2</v>
      </c>
      <c r="Y11" s="18">
        <v>2.3880597014925401E-2</v>
      </c>
      <c r="Z11" s="18"/>
      <c r="AA11" s="18">
        <v>1.4898688915375401E-2</v>
      </c>
      <c r="AB11" s="18">
        <v>4.06458797327394E-2</v>
      </c>
      <c r="AC11" s="18"/>
      <c r="AD11" s="18">
        <v>3.6879432624113501E-2</v>
      </c>
      <c r="AE11" s="18">
        <v>3.0829015544041501E-2</v>
      </c>
      <c r="AF11" s="18"/>
      <c r="AG11" s="18">
        <v>2.84584980237154E-2</v>
      </c>
      <c r="AH11" s="18">
        <v>3.6131386861313897E-2</v>
      </c>
      <c r="AI11" s="18"/>
      <c r="AJ11" s="18">
        <v>2.4150634465820699E-2</v>
      </c>
      <c r="AK11" s="18">
        <v>3.9617969579059102E-2</v>
      </c>
      <c r="AL11" s="18"/>
      <c r="AM11" s="18">
        <v>8.4112149532710304E-2</v>
      </c>
      <c r="AN11" s="18">
        <v>5.1118210862619799E-2</v>
      </c>
      <c r="AO11" s="18">
        <v>2.73531777956557E-2</v>
      </c>
      <c r="AP11" s="18">
        <v>1.00418410041841E-2</v>
      </c>
      <c r="AQ11" s="18"/>
      <c r="AR11" s="18">
        <v>2.7672955974842799E-2</v>
      </c>
      <c r="AS11" s="18">
        <v>3.45108695652174E-2</v>
      </c>
      <c r="AT11" s="18"/>
      <c r="AU11" s="18">
        <v>2.0961775585696701E-2</v>
      </c>
      <c r="AV11" s="18">
        <v>3.4536891679748799E-2</v>
      </c>
      <c r="AW11" s="18"/>
      <c r="AX11" s="18">
        <v>3.4157832744405203E-2</v>
      </c>
      <c r="AY11" s="18">
        <v>3.2119429993214203E-2</v>
      </c>
      <c r="AZ11" s="18"/>
      <c r="BA11" s="18">
        <v>3.3149171270718203E-2</v>
      </c>
      <c r="BB11" s="18">
        <v>3.2396088019559899E-2</v>
      </c>
      <c r="BC11" s="18"/>
      <c r="BD11" s="18">
        <v>2.6178010471204199E-2</v>
      </c>
      <c r="BE11" s="18">
        <v>3.3835457705677897E-2</v>
      </c>
      <c r="BF11" s="18"/>
      <c r="BG11" s="18">
        <v>2.7027027027027001E-2</v>
      </c>
      <c r="BH11" s="18">
        <v>3.2770406111781301E-2</v>
      </c>
      <c r="BI11" s="18"/>
      <c r="BJ11" s="18">
        <v>2.8846153846153799E-2</v>
      </c>
      <c r="BK11" s="18">
        <v>3.2931554024967703E-2</v>
      </c>
      <c r="BL11" s="18"/>
      <c r="BM11" s="18">
        <v>1.5189873417721499E-2</v>
      </c>
      <c r="BN11" s="18">
        <v>3.3846153846153797E-2</v>
      </c>
      <c r="BO11" s="18"/>
      <c r="BP11" s="18">
        <v>1.1589403973509899E-2</v>
      </c>
      <c r="BQ11" s="18">
        <v>3.5147878268324002E-2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313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0.19677419354838699</v>
      </c>
      <c r="D8" s="16">
        <v>0.20089285714285701</v>
      </c>
      <c r="E8" s="16">
        <v>0.230982019363762</v>
      </c>
      <c r="F8" s="16">
        <v>0.179566563467492</v>
      </c>
      <c r="G8" s="16">
        <v>0.27761627906976699</v>
      </c>
      <c r="H8" s="16">
        <v>0.174506828528073</v>
      </c>
      <c r="I8" s="16">
        <v>0.14501891551071899</v>
      </c>
      <c r="J8" s="16">
        <v>0.21212121212121199</v>
      </c>
      <c r="K8" s="16">
        <v>0.26050420168067201</v>
      </c>
      <c r="L8" s="16">
        <v>8.8495575221238895E-2</v>
      </c>
      <c r="M8" s="16"/>
      <c r="N8" s="16">
        <v>0.24578313253011999</v>
      </c>
      <c r="O8" s="16">
        <v>0.17301587301587301</v>
      </c>
      <c r="P8" s="16">
        <v>0.200934579439252</v>
      </c>
      <c r="Q8" s="16">
        <v>0.185766423357664</v>
      </c>
      <c r="R8" s="16"/>
      <c r="S8" s="16">
        <v>0.24714828897338401</v>
      </c>
      <c r="T8" s="16">
        <v>0.22966507177033499</v>
      </c>
      <c r="U8" s="16">
        <v>0.21982758620689699</v>
      </c>
      <c r="V8" s="16">
        <v>0.210266535044422</v>
      </c>
      <c r="W8" s="16">
        <v>0.16522678185745099</v>
      </c>
      <c r="X8" s="16">
        <v>0.16990291262135901</v>
      </c>
      <c r="Y8" s="16">
        <v>0.19104477611940299</v>
      </c>
      <c r="Z8" s="16"/>
      <c r="AA8" s="16">
        <v>0.18116805721096499</v>
      </c>
      <c r="AB8" s="16">
        <v>0.20406458797327401</v>
      </c>
      <c r="AC8" s="16"/>
      <c r="AD8" s="16">
        <v>0.17446808510638301</v>
      </c>
      <c r="AE8" s="16">
        <v>0.20492227979274599</v>
      </c>
      <c r="AF8" s="16"/>
      <c r="AG8" s="16">
        <v>0.208695652173913</v>
      </c>
      <c r="AH8" s="16">
        <v>0.185766423357664</v>
      </c>
      <c r="AI8" s="16"/>
      <c r="AJ8" s="16">
        <v>0.17642243143675801</v>
      </c>
      <c r="AK8" s="16">
        <v>0.21436151397240899</v>
      </c>
      <c r="AL8" s="16"/>
      <c r="AM8" s="16">
        <v>0.305295950155763</v>
      </c>
      <c r="AN8" s="16">
        <v>0.29792332268370603</v>
      </c>
      <c r="AO8" s="16">
        <v>0.17980691874497201</v>
      </c>
      <c r="AP8" s="16">
        <v>9.7907949790795007E-2</v>
      </c>
      <c r="AQ8" s="16"/>
      <c r="AR8" s="16">
        <v>0.19748427672956001</v>
      </c>
      <c r="AS8" s="16">
        <v>0.19646739130434801</v>
      </c>
      <c r="AT8" s="16"/>
      <c r="AU8" s="16">
        <v>0.18742293464858201</v>
      </c>
      <c r="AV8" s="16">
        <v>0.198474994393362</v>
      </c>
      <c r="AW8" s="16"/>
      <c r="AX8" s="16">
        <v>0.196702002355713</v>
      </c>
      <c r="AY8" s="16">
        <v>0.196788057000679</v>
      </c>
      <c r="AZ8" s="16"/>
      <c r="BA8" s="16">
        <v>0.22375690607734799</v>
      </c>
      <c r="BB8" s="16">
        <v>0.19478402607987</v>
      </c>
      <c r="BC8" s="16"/>
      <c r="BD8" s="16">
        <v>0.18952879581151799</v>
      </c>
      <c r="BE8" s="16">
        <v>0.19837775202780999</v>
      </c>
      <c r="BF8" s="16"/>
      <c r="BG8" s="16">
        <v>0.19932432432432401</v>
      </c>
      <c r="BH8" s="16">
        <v>0.19662243667068799</v>
      </c>
      <c r="BI8" s="16"/>
      <c r="BJ8" s="16">
        <v>0.22916666666666699</v>
      </c>
      <c r="BK8" s="16">
        <v>0.19242359018510499</v>
      </c>
      <c r="BL8" s="16"/>
      <c r="BM8" s="16">
        <v>0.19493670886076001</v>
      </c>
      <c r="BN8" s="16">
        <v>0.19692307692307701</v>
      </c>
      <c r="BO8" s="16"/>
      <c r="BP8" s="16">
        <v>0.18211920529801301</v>
      </c>
      <c r="BQ8" s="16">
        <v>0.19867123874839299</v>
      </c>
    </row>
    <row r="9" spans="2:69" ht="30" x14ac:dyDescent="0.25">
      <c r="B9" s="17" t="s">
        <v>305</v>
      </c>
      <c r="C9" s="16">
        <v>0.68235294117647105</v>
      </c>
      <c r="D9" s="16">
        <v>0.70982142857142905</v>
      </c>
      <c r="E9" s="16">
        <v>0.68603042876901799</v>
      </c>
      <c r="F9" s="16">
        <v>0.75232198142414897</v>
      </c>
      <c r="G9" s="16">
        <v>0.643895348837209</v>
      </c>
      <c r="H9" s="16">
        <v>0.63429438543247296</v>
      </c>
      <c r="I9" s="16">
        <v>0.71500630517024</v>
      </c>
      <c r="J9" s="16">
        <v>0.61616161616161602</v>
      </c>
      <c r="K9" s="16">
        <v>0.63865546218487401</v>
      </c>
      <c r="L9" s="16">
        <v>0.82300884955752196</v>
      </c>
      <c r="M9" s="16"/>
      <c r="N9" s="16">
        <v>0.46385542168674698</v>
      </c>
      <c r="O9" s="16">
        <v>0.68095238095238098</v>
      </c>
      <c r="P9" s="16">
        <v>0.69065420560747703</v>
      </c>
      <c r="Q9" s="16">
        <v>0.74562043795620403</v>
      </c>
      <c r="R9" s="16"/>
      <c r="S9" s="16">
        <v>0.553231939163498</v>
      </c>
      <c r="T9" s="16">
        <v>0.65311004784688997</v>
      </c>
      <c r="U9" s="16">
        <v>0.67672413793103403</v>
      </c>
      <c r="V9" s="16">
        <v>0.61994076999012804</v>
      </c>
      <c r="W9" s="16">
        <v>0.76457883369330404</v>
      </c>
      <c r="X9" s="16">
        <v>0.76213592233009697</v>
      </c>
      <c r="Y9" s="16">
        <v>0.72537313432835804</v>
      </c>
      <c r="Z9" s="16"/>
      <c r="AA9" s="16">
        <v>0.76281287246722296</v>
      </c>
      <c r="AB9" s="16">
        <v>0.64476614699331802</v>
      </c>
      <c r="AC9" s="16"/>
      <c r="AD9" s="16">
        <v>0.66737588652482305</v>
      </c>
      <c r="AE9" s="16">
        <v>0.68782383419689097</v>
      </c>
      <c r="AF9" s="16"/>
      <c r="AG9" s="16">
        <v>0.613833992094862</v>
      </c>
      <c r="AH9" s="16">
        <v>0.74562043795620403</v>
      </c>
      <c r="AI9" s="16"/>
      <c r="AJ9" s="16">
        <v>0.74375767498976697</v>
      </c>
      <c r="AK9" s="16">
        <v>0.62928899893880397</v>
      </c>
      <c r="AL9" s="16"/>
      <c r="AM9" s="16">
        <v>0.21183800623053001</v>
      </c>
      <c r="AN9" s="16">
        <v>0.48722044728434499</v>
      </c>
      <c r="AO9" s="16">
        <v>0.74175382139983903</v>
      </c>
      <c r="AP9" s="16">
        <v>0.88702928870292896</v>
      </c>
      <c r="AQ9" s="16"/>
      <c r="AR9" s="16">
        <v>0.72955974842767302</v>
      </c>
      <c r="AS9" s="16">
        <v>0.66195652173913</v>
      </c>
      <c r="AT9" s="16"/>
      <c r="AU9" s="16">
        <v>0.71270036991368702</v>
      </c>
      <c r="AV9" s="16">
        <v>0.67683337071092198</v>
      </c>
      <c r="AW9" s="16"/>
      <c r="AX9" s="16">
        <v>0.72320376914016504</v>
      </c>
      <c r="AY9" s="16">
        <v>0.67450802985749803</v>
      </c>
      <c r="AZ9" s="16"/>
      <c r="BA9" s="16">
        <v>0.62707182320442001</v>
      </c>
      <c r="BB9" s="16">
        <v>0.68643031784841102</v>
      </c>
      <c r="BC9" s="16"/>
      <c r="BD9" s="16">
        <v>0.72356020942408406</v>
      </c>
      <c r="BE9" s="16">
        <v>0.67323290845886397</v>
      </c>
      <c r="BF9" s="16"/>
      <c r="BG9" s="16">
        <v>0.71621621621621601</v>
      </c>
      <c r="BH9" s="16">
        <v>0.68033775633293103</v>
      </c>
      <c r="BI9" s="16"/>
      <c r="BJ9" s="16">
        <v>0.71153846153846201</v>
      </c>
      <c r="BK9" s="16">
        <v>0.67843306069737397</v>
      </c>
      <c r="BL9" s="16"/>
      <c r="BM9" s="16">
        <v>0.70632911392405096</v>
      </c>
      <c r="BN9" s="16">
        <v>0.68041025641025599</v>
      </c>
      <c r="BO9" s="16"/>
      <c r="BP9" s="16">
        <v>0.72847682119205304</v>
      </c>
      <c r="BQ9" s="16">
        <v>0.67638234033433398</v>
      </c>
    </row>
    <row r="10" spans="2:69" x14ac:dyDescent="0.25">
      <c r="B10" s="17" t="s">
        <v>306</v>
      </c>
      <c r="C10" s="16">
        <v>8.9943074003795101E-2</v>
      </c>
      <c r="D10" s="16">
        <v>5.95238095238095E-2</v>
      </c>
      <c r="E10" s="16">
        <v>6.3623789764868599E-2</v>
      </c>
      <c r="F10" s="16">
        <v>5.1083591331269301E-2</v>
      </c>
      <c r="G10" s="16">
        <v>5.6686046511627897E-2</v>
      </c>
      <c r="H10" s="16">
        <v>0.139605462822458</v>
      </c>
      <c r="I10" s="16">
        <v>0.11853720050441401</v>
      </c>
      <c r="J10" s="16">
        <v>0.10606060606060599</v>
      </c>
      <c r="K10" s="16">
        <v>7.5630252100840303E-2</v>
      </c>
      <c r="L10" s="16">
        <v>7.0796460176991094E-2</v>
      </c>
      <c r="M10" s="16"/>
      <c r="N10" s="16">
        <v>0.25542168674698801</v>
      </c>
      <c r="O10" s="16">
        <v>0.122222222222222</v>
      </c>
      <c r="P10" s="16">
        <v>7.2897196261682201E-2</v>
      </c>
      <c r="Q10" s="16">
        <v>3.9051094890511E-2</v>
      </c>
      <c r="R10" s="16"/>
      <c r="S10" s="16">
        <v>0.16159695817490499</v>
      </c>
      <c r="T10" s="16">
        <v>8.6124401913875603E-2</v>
      </c>
      <c r="U10" s="16">
        <v>7.9741379310344807E-2</v>
      </c>
      <c r="V10" s="16">
        <v>0.136229022704837</v>
      </c>
      <c r="W10" s="16">
        <v>5.3995680345572401E-2</v>
      </c>
      <c r="X10" s="16">
        <v>5.7281553398058301E-2</v>
      </c>
      <c r="Y10" s="16">
        <v>5.5223880597014899E-2</v>
      </c>
      <c r="Z10" s="16"/>
      <c r="AA10" s="16">
        <v>4.4100119189511303E-2</v>
      </c>
      <c r="AB10" s="16">
        <v>0.111358574610245</v>
      </c>
      <c r="AC10" s="16"/>
      <c r="AD10" s="16">
        <v>0.124113475177305</v>
      </c>
      <c r="AE10" s="16">
        <v>7.7461139896373099E-2</v>
      </c>
      <c r="AF10" s="16"/>
      <c r="AG10" s="16">
        <v>0.14505928853754901</v>
      </c>
      <c r="AH10" s="16">
        <v>3.9051094890511E-2</v>
      </c>
      <c r="AI10" s="16"/>
      <c r="AJ10" s="16">
        <v>5.8125255832992197E-2</v>
      </c>
      <c r="AK10" s="16">
        <v>0.117438981252211</v>
      </c>
      <c r="AL10" s="16"/>
      <c r="AM10" s="16">
        <v>0.38317757009345799</v>
      </c>
      <c r="AN10" s="16">
        <v>0.155750798722045</v>
      </c>
      <c r="AO10" s="16">
        <v>5.7522123893805302E-2</v>
      </c>
      <c r="AP10" s="16">
        <v>1.0878661087866099E-2</v>
      </c>
      <c r="AQ10" s="16"/>
      <c r="AR10" s="16">
        <v>5.2201257861635202E-2</v>
      </c>
      <c r="AS10" s="16">
        <v>0.10625</v>
      </c>
      <c r="AT10" s="16"/>
      <c r="AU10" s="16">
        <v>7.39827373612824E-2</v>
      </c>
      <c r="AV10" s="16">
        <v>9.2845929580623501E-2</v>
      </c>
      <c r="AW10" s="16"/>
      <c r="AX10" s="16">
        <v>5.4181389870435803E-2</v>
      </c>
      <c r="AY10" s="16">
        <v>9.6810676317575201E-2</v>
      </c>
      <c r="AZ10" s="16"/>
      <c r="BA10" s="16">
        <v>0.110497237569061</v>
      </c>
      <c r="BB10" s="16">
        <v>8.8427057864710695E-2</v>
      </c>
      <c r="BC10" s="16"/>
      <c r="BD10" s="16">
        <v>6.17801047120419E-2</v>
      </c>
      <c r="BE10" s="16">
        <v>9.6176129779837805E-2</v>
      </c>
      <c r="BF10" s="16"/>
      <c r="BG10" s="16">
        <v>7.0945945945945901E-2</v>
      </c>
      <c r="BH10" s="16">
        <v>9.1073582629674299E-2</v>
      </c>
      <c r="BI10" s="16"/>
      <c r="BJ10" s="16">
        <v>4.48717948717949E-2</v>
      </c>
      <c r="BK10" s="16">
        <v>9.5996556177356904E-2</v>
      </c>
      <c r="BL10" s="16"/>
      <c r="BM10" s="16">
        <v>8.1012658227848103E-2</v>
      </c>
      <c r="BN10" s="16">
        <v>9.0666666666666701E-2</v>
      </c>
      <c r="BO10" s="16"/>
      <c r="BP10" s="16">
        <v>7.4503311258278193E-2</v>
      </c>
      <c r="BQ10" s="16">
        <v>9.1941705957994002E-2</v>
      </c>
    </row>
    <row r="11" spans="2:69" x14ac:dyDescent="0.25">
      <c r="B11" s="17" t="s">
        <v>68</v>
      </c>
      <c r="C11" s="18">
        <v>3.09297912713472E-2</v>
      </c>
      <c r="D11" s="18">
        <v>2.9761904761904798E-2</v>
      </c>
      <c r="E11" s="18">
        <v>1.9363762102351301E-2</v>
      </c>
      <c r="F11" s="18">
        <v>1.7027863777089799E-2</v>
      </c>
      <c r="G11" s="18">
        <v>2.1802325581395301E-2</v>
      </c>
      <c r="H11" s="18">
        <v>5.1593323216995397E-2</v>
      </c>
      <c r="I11" s="18">
        <v>2.1437578814627999E-2</v>
      </c>
      <c r="J11" s="18">
        <v>6.5656565656565705E-2</v>
      </c>
      <c r="K11" s="18">
        <v>2.5210084033613401E-2</v>
      </c>
      <c r="L11" s="18">
        <v>1.7699115044247801E-2</v>
      </c>
      <c r="M11" s="18"/>
      <c r="N11" s="18">
        <v>3.4939759036144602E-2</v>
      </c>
      <c r="O11" s="18">
        <v>2.3809523809523801E-2</v>
      </c>
      <c r="P11" s="18">
        <v>3.5514018691588801E-2</v>
      </c>
      <c r="Q11" s="18">
        <v>2.9562043795620399E-2</v>
      </c>
      <c r="R11" s="18"/>
      <c r="S11" s="18">
        <v>3.8022813688212899E-2</v>
      </c>
      <c r="T11" s="18">
        <v>3.11004784688995E-2</v>
      </c>
      <c r="U11" s="18">
        <v>2.3706896551724099E-2</v>
      </c>
      <c r="V11" s="18">
        <v>3.3563672260612E-2</v>
      </c>
      <c r="W11" s="18">
        <v>1.6198704103671701E-2</v>
      </c>
      <c r="X11" s="18">
        <v>1.06796116504854E-2</v>
      </c>
      <c r="Y11" s="18">
        <v>2.8358208955223899E-2</v>
      </c>
      <c r="Z11" s="18"/>
      <c r="AA11" s="18">
        <v>1.19189511323004E-2</v>
      </c>
      <c r="AB11" s="18">
        <v>3.9810690423162598E-2</v>
      </c>
      <c r="AC11" s="18"/>
      <c r="AD11" s="18">
        <v>3.4042553191489397E-2</v>
      </c>
      <c r="AE11" s="18">
        <v>2.9792746113989601E-2</v>
      </c>
      <c r="AF11" s="18"/>
      <c r="AG11" s="18">
        <v>3.2411067193675903E-2</v>
      </c>
      <c r="AH11" s="18">
        <v>2.9562043795620399E-2</v>
      </c>
      <c r="AI11" s="18"/>
      <c r="AJ11" s="18">
        <v>2.1694637740483001E-2</v>
      </c>
      <c r="AK11" s="18">
        <v>3.8910505836575897E-2</v>
      </c>
      <c r="AL11" s="18"/>
      <c r="AM11" s="18">
        <v>9.9688473520249204E-2</v>
      </c>
      <c r="AN11" s="18">
        <v>5.9105431309904199E-2</v>
      </c>
      <c r="AO11" s="18">
        <v>2.0917135961383799E-2</v>
      </c>
      <c r="AP11" s="18">
        <v>4.1841004184100397E-3</v>
      </c>
      <c r="AQ11" s="18"/>
      <c r="AR11" s="18">
        <v>2.0754716981132099E-2</v>
      </c>
      <c r="AS11" s="18">
        <v>3.5326086956521702E-2</v>
      </c>
      <c r="AT11" s="18"/>
      <c r="AU11" s="18">
        <v>2.58939580764488E-2</v>
      </c>
      <c r="AV11" s="18">
        <v>3.1845705315093099E-2</v>
      </c>
      <c r="AW11" s="18"/>
      <c r="AX11" s="18">
        <v>2.5912838633686701E-2</v>
      </c>
      <c r="AY11" s="18">
        <v>3.1893236824247898E-2</v>
      </c>
      <c r="AZ11" s="18"/>
      <c r="BA11" s="18">
        <v>3.8674033149171297E-2</v>
      </c>
      <c r="BB11" s="18">
        <v>3.0358598207009001E-2</v>
      </c>
      <c r="BC11" s="18"/>
      <c r="BD11" s="18">
        <v>2.5130890052356001E-2</v>
      </c>
      <c r="BE11" s="18">
        <v>3.2213209733487798E-2</v>
      </c>
      <c r="BF11" s="18"/>
      <c r="BG11" s="18">
        <v>1.35135135135135E-2</v>
      </c>
      <c r="BH11" s="18">
        <v>3.1966224366706902E-2</v>
      </c>
      <c r="BI11" s="18"/>
      <c r="BJ11" s="18">
        <v>1.44230769230769E-2</v>
      </c>
      <c r="BK11" s="18">
        <v>3.3146792940163601E-2</v>
      </c>
      <c r="BL11" s="18"/>
      <c r="BM11" s="18">
        <v>1.7721518987341801E-2</v>
      </c>
      <c r="BN11" s="18">
        <v>3.2000000000000001E-2</v>
      </c>
      <c r="BO11" s="18"/>
      <c r="BP11" s="18">
        <v>1.4900662251655599E-2</v>
      </c>
      <c r="BQ11" s="18">
        <v>3.3004714959279903E-2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314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0.25977229601517998</v>
      </c>
      <c r="D8" s="16">
        <v>0.242559523809524</v>
      </c>
      <c r="E8" s="16">
        <v>0.32365145228215803</v>
      </c>
      <c r="F8" s="16">
        <v>0.29566563467492302</v>
      </c>
      <c r="G8" s="16">
        <v>0.29651162790697699</v>
      </c>
      <c r="H8" s="16">
        <v>0.22913505311077401</v>
      </c>
      <c r="I8" s="16">
        <v>0.21815889029003799</v>
      </c>
      <c r="J8" s="16">
        <v>0.17676767676767699</v>
      </c>
      <c r="K8" s="16">
        <v>0.29411764705882398</v>
      </c>
      <c r="L8" s="16">
        <v>0.28318584070796499</v>
      </c>
      <c r="M8" s="16"/>
      <c r="N8" s="16">
        <v>0.26626506024096402</v>
      </c>
      <c r="O8" s="16">
        <v>0.241269841269841</v>
      </c>
      <c r="P8" s="16">
        <v>0.25887850467289703</v>
      </c>
      <c r="Q8" s="16">
        <v>0.26240875912408801</v>
      </c>
      <c r="R8" s="16"/>
      <c r="S8" s="16">
        <v>0.27566539923954397</v>
      </c>
      <c r="T8" s="16">
        <v>0.27990430622009599</v>
      </c>
      <c r="U8" s="16">
        <v>0.27801724137931</v>
      </c>
      <c r="V8" s="16">
        <v>0.25074037512339598</v>
      </c>
      <c r="W8" s="16">
        <v>0.25269978401727899</v>
      </c>
      <c r="X8" s="16">
        <v>0.26116504854368899</v>
      </c>
      <c r="Y8" s="16">
        <v>0.247761194029851</v>
      </c>
      <c r="Z8" s="16"/>
      <c r="AA8" s="16">
        <v>0.25506555423122801</v>
      </c>
      <c r="AB8" s="16">
        <v>0.26197104677060101</v>
      </c>
      <c r="AC8" s="16"/>
      <c r="AD8" s="16">
        <v>0.22340425531914901</v>
      </c>
      <c r="AE8" s="16">
        <v>0.27305699481865298</v>
      </c>
      <c r="AF8" s="16"/>
      <c r="AG8" s="16">
        <v>0.25691699604743101</v>
      </c>
      <c r="AH8" s="16">
        <v>0.26240875912408801</v>
      </c>
      <c r="AI8" s="16"/>
      <c r="AJ8" s="16">
        <v>0.24027834629553799</v>
      </c>
      <c r="AK8" s="16">
        <v>0.27661832331093</v>
      </c>
      <c r="AL8" s="16"/>
      <c r="AM8" s="16">
        <v>0.30841121495327101</v>
      </c>
      <c r="AN8" s="16">
        <v>0.293929712460064</v>
      </c>
      <c r="AO8" s="16">
        <v>0.27554304102976701</v>
      </c>
      <c r="AP8" s="16">
        <v>0.178242677824268</v>
      </c>
      <c r="AQ8" s="16"/>
      <c r="AR8" s="16">
        <v>0.26415094339622602</v>
      </c>
      <c r="AS8" s="16">
        <v>0.25788043478260902</v>
      </c>
      <c r="AT8" s="16"/>
      <c r="AU8" s="16">
        <v>0.25154130702835997</v>
      </c>
      <c r="AV8" s="16">
        <v>0.26126934290199599</v>
      </c>
      <c r="AW8" s="16"/>
      <c r="AX8" s="16">
        <v>0.26266195524146102</v>
      </c>
      <c r="AY8" s="16">
        <v>0.259217371635377</v>
      </c>
      <c r="AZ8" s="16"/>
      <c r="BA8" s="16">
        <v>0.27624309392265201</v>
      </c>
      <c r="BB8" s="16">
        <v>0.258557457212714</v>
      </c>
      <c r="BC8" s="16"/>
      <c r="BD8" s="16">
        <v>0.28272251308900498</v>
      </c>
      <c r="BE8" s="16">
        <v>0.254692931633835</v>
      </c>
      <c r="BF8" s="16"/>
      <c r="BG8" s="16">
        <v>0.27702702702702697</v>
      </c>
      <c r="BH8" s="16">
        <v>0.25874547647768398</v>
      </c>
      <c r="BI8" s="16"/>
      <c r="BJ8" s="16">
        <v>0.27243589743589702</v>
      </c>
      <c r="BK8" s="16">
        <v>0.25807145931984499</v>
      </c>
      <c r="BL8" s="16"/>
      <c r="BM8" s="16">
        <v>0.23544303797468399</v>
      </c>
      <c r="BN8" s="16">
        <v>0.26174358974359002</v>
      </c>
      <c r="BO8" s="16"/>
      <c r="BP8" s="16">
        <v>0.23675496688741701</v>
      </c>
      <c r="BQ8" s="16">
        <v>0.262751821688813</v>
      </c>
    </row>
    <row r="9" spans="2:69" ht="30" x14ac:dyDescent="0.25">
      <c r="B9" s="17" t="s">
        <v>305</v>
      </c>
      <c r="C9" s="16">
        <v>0.52390891840607201</v>
      </c>
      <c r="D9" s="16">
        <v>0.54315476190476197</v>
      </c>
      <c r="E9" s="16">
        <v>0.53803596127247599</v>
      </c>
      <c r="F9" s="16">
        <v>0.52167182662538703</v>
      </c>
      <c r="G9" s="16">
        <v>0.56395348837209303</v>
      </c>
      <c r="H9" s="16">
        <v>0.454476479514416</v>
      </c>
      <c r="I9" s="16">
        <v>0.56494325346784402</v>
      </c>
      <c r="J9" s="16">
        <v>0.55050505050505005</v>
      </c>
      <c r="K9" s="16">
        <v>0.504201680672269</v>
      </c>
      <c r="L9" s="16">
        <v>0.58407079646017701</v>
      </c>
      <c r="M9" s="16"/>
      <c r="N9" s="16">
        <v>0.28915662650602397</v>
      </c>
      <c r="O9" s="16">
        <v>0.48253968253968299</v>
      </c>
      <c r="P9" s="16">
        <v>0.54766355140186895</v>
      </c>
      <c r="Q9" s="16">
        <v>0.595255474452555</v>
      </c>
      <c r="R9" s="16"/>
      <c r="S9" s="16">
        <v>0.40494296577946798</v>
      </c>
      <c r="T9" s="16">
        <v>0.495215311004785</v>
      </c>
      <c r="U9" s="16">
        <v>0.54310344827586199</v>
      </c>
      <c r="V9" s="16">
        <v>0.459032576505429</v>
      </c>
      <c r="W9" s="16">
        <v>0.57451403887689001</v>
      </c>
      <c r="X9" s="16">
        <v>0.59708737864077699</v>
      </c>
      <c r="Y9" s="16">
        <v>0.58059701492537297</v>
      </c>
      <c r="Z9" s="16"/>
      <c r="AA9" s="16">
        <v>0.63110846245530405</v>
      </c>
      <c r="AB9" s="16">
        <v>0.473830734966592</v>
      </c>
      <c r="AC9" s="16"/>
      <c r="AD9" s="16">
        <v>0.51631205673758895</v>
      </c>
      <c r="AE9" s="16">
        <v>0.52668393782383405</v>
      </c>
      <c r="AF9" s="16"/>
      <c r="AG9" s="16">
        <v>0.44664031620553402</v>
      </c>
      <c r="AH9" s="16">
        <v>0.595255474452555</v>
      </c>
      <c r="AI9" s="16"/>
      <c r="AJ9" s="16">
        <v>0.60335652885796198</v>
      </c>
      <c r="AK9" s="16">
        <v>0.45525291828793801</v>
      </c>
      <c r="AL9" s="16"/>
      <c r="AM9" s="16">
        <v>0.152647975077882</v>
      </c>
      <c r="AN9" s="16">
        <v>0.36421725239616598</v>
      </c>
      <c r="AO9" s="16">
        <v>0.53218020917136</v>
      </c>
      <c r="AP9" s="16">
        <v>0.772384937238494</v>
      </c>
      <c r="AQ9" s="16"/>
      <c r="AR9" s="16">
        <v>0.58553459119496898</v>
      </c>
      <c r="AS9" s="16">
        <v>0.497282608695652</v>
      </c>
      <c r="AT9" s="16"/>
      <c r="AU9" s="16">
        <v>0.54623921085080196</v>
      </c>
      <c r="AV9" s="16">
        <v>0.51984749943933595</v>
      </c>
      <c r="AW9" s="16"/>
      <c r="AX9" s="16">
        <v>0.593639575971731</v>
      </c>
      <c r="AY9" s="16">
        <v>0.51051798235693302</v>
      </c>
      <c r="AZ9" s="16"/>
      <c r="BA9" s="16">
        <v>0.50552486187845302</v>
      </c>
      <c r="BB9" s="16">
        <v>0.52526487367563202</v>
      </c>
      <c r="BC9" s="16"/>
      <c r="BD9" s="16">
        <v>0.54450261780104703</v>
      </c>
      <c r="BE9" s="16">
        <v>0.51935110081112401</v>
      </c>
      <c r="BF9" s="16"/>
      <c r="BG9" s="16">
        <v>0.59121621621621601</v>
      </c>
      <c r="BH9" s="16">
        <v>0.51990349819059101</v>
      </c>
      <c r="BI9" s="16"/>
      <c r="BJ9" s="16">
        <v>0.62339743589743601</v>
      </c>
      <c r="BK9" s="16">
        <v>0.51054670684459702</v>
      </c>
      <c r="BL9" s="16"/>
      <c r="BM9" s="16">
        <v>0.61265822784810098</v>
      </c>
      <c r="BN9" s="16">
        <v>0.51671794871794896</v>
      </c>
      <c r="BO9" s="16"/>
      <c r="BP9" s="16">
        <v>0.60927152317880795</v>
      </c>
      <c r="BQ9" s="16">
        <v>0.51285897985426498</v>
      </c>
    </row>
    <row r="10" spans="2:69" x14ac:dyDescent="0.25">
      <c r="B10" s="17" t="s">
        <v>306</v>
      </c>
      <c r="C10" s="16">
        <v>0.171157495256167</v>
      </c>
      <c r="D10" s="16">
        <v>0.141369047619048</v>
      </c>
      <c r="E10" s="16">
        <v>0.118948824343015</v>
      </c>
      <c r="F10" s="16">
        <v>0.16563467492260101</v>
      </c>
      <c r="G10" s="16">
        <v>0.125</v>
      </c>
      <c r="H10" s="16">
        <v>0.24127465857359601</v>
      </c>
      <c r="I10" s="16">
        <v>0.17906683480454</v>
      </c>
      <c r="J10" s="16">
        <v>0.18181818181818199</v>
      </c>
      <c r="K10" s="16">
        <v>0.151260504201681</v>
      </c>
      <c r="L10" s="16">
        <v>0.123893805309735</v>
      </c>
      <c r="M10" s="16"/>
      <c r="N10" s="16">
        <v>0.40361445783132499</v>
      </c>
      <c r="O10" s="16">
        <v>0.21904761904761899</v>
      </c>
      <c r="P10" s="16">
        <v>0.14766355140186899</v>
      </c>
      <c r="Q10" s="16">
        <v>9.8905109489051096E-2</v>
      </c>
      <c r="R10" s="16"/>
      <c r="S10" s="16">
        <v>0.27756653992395403</v>
      </c>
      <c r="T10" s="16">
        <v>0.17703349282296699</v>
      </c>
      <c r="U10" s="16">
        <v>0.142241379310345</v>
      </c>
      <c r="V10" s="16">
        <v>0.246791707798618</v>
      </c>
      <c r="W10" s="16">
        <v>0.13498920086393101</v>
      </c>
      <c r="X10" s="16">
        <v>0.113592233009709</v>
      </c>
      <c r="Y10" s="16">
        <v>0.12686567164179099</v>
      </c>
      <c r="Z10" s="16"/>
      <c r="AA10" s="16">
        <v>8.9392133492252696E-2</v>
      </c>
      <c r="AB10" s="16">
        <v>0.209354120267261</v>
      </c>
      <c r="AC10" s="16"/>
      <c r="AD10" s="16">
        <v>0.208510638297872</v>
      </c>
      <c r="AE10" s="16">
        <v>0.15751295336787599</v>
      </c>
      <c r="AF10" s="16"/>
      <c r="AG10" s="16">
        <v>0.24940711462450599</v>
      </c>
      <c r="AH10" s="16">
        <v>9.8905109489051096E-2</v>
      </c>
      <c r="AI10" s="16"/>
      <c r="AJ10" s="16">
        <v>0.119525173966435</v>
      </c>
      <c r="AK10" s="16">
        <v>0.21577644145737501</v>
      </c>
      <c r="AL10" s="16"/>
      <c r="AM10" s="16">
        <v>0.42679127725856703</v>
      </c>
      <c r="AN10" s="16">
        <v>0.27476038338658099</v>
      </c>
      <c r="AO10" s="16">
        <v>0.15044247787610601</v>
      </c>
      <c r="AP10" s="16">
        <v>3.8493723849372399E-2</v>
      </c>
      <c r="AQ10" s="16"/>
      <c r="AR10" s="16">
        <v>0.113836477987421</v>
      </c>
      <c r="AS10" s="16">
        <v>0.195923913043478</v>
      </c>
      <c r="AT10" s="16"/>
      <c r="AU10" s="16">
        <v>0.161528976572133</v>
      </c>
      <c r="AV10" s="16">
        <v>0.17290872392913201</v>
      </c>
      <c r="AW10" s="16"/>
      <c r="AX10" s="16">
        <v>0.10718492343934</v>
      </c>
      <c r="AY10" s="16">
        <v>0.18344266003166701</v>
      </c>
      <c r="AZ10" s="16"/>
      <c r="BA10" s="16">
        <v>0.162983425414365</v>
      </c>
      <c r="BB10" s="16">
        <v>0.17176039119804401</v>
      </c>
      <c r="BC10" s="16"/>
      <c r="BD10" s="16">
        <v>0.128795811518325</v>
      </c>
      <c r="BE10" s="16">
        <v>0.18053302433372001</v>
      </c>
      <c r="BF10" s="16"/>
      <c r="BG10" s="16">
        <v>0.10472972972973001</v>
      </c>
      <c r="BH10" s="16">
        <v>0.175110574989948</v>
      </c>
      <c r="BI10" s="16"/>
      <c r="BJ10" s="16">
        <v>7.3717948717948706E-2</v>
      </c>
      <c r="BK10" s="16">
        <v>0.18424451140766299</v>
      </c>
      <c r="BL10" s="16"/>
      <c r="BM10" s="16">
        <v>0.124050632911392</v>
      </c>
      <c r="BN10" s="16">
        <v>0.17497435897435901</v>
      </c>
      <c r="BO10" s="16"/>
      <c r="BP10" s="16">
        <v>0.12582781456953601</v>
      </c>
      <c r="BQ10" s="16">
        <v>0.177025289327047</v>
      </c>
    </row>
    <row r="11" spans="2:69" x14ac:dyDescent="0.25">
      <c r="B11" s="17" t="s">
        <v>68</v>
      </c>
      <c r="C11" s="18">
        <v>4.5161290322580601E-2</v>
      </c>
      <c r="D11" s="18">
        <v>7.2916666666666699E-2</v>
      </c>
      <c r="E11" s="18">
        <v>1.9363762102351301E-2</v>
      </c>
      <c r="F11" s="18">
        <v>1.7027863777089799E-2</v>
      </c>
      <c r="G11" s="18">
        <v>1.4534883720930199E-2</v>
      </c>
      <c r="H11" s="18">
        <v>7.5113808801214002E-2</v>
      </c>
      <c r="I11" s="18">
        <v>3.7831021437578799E-2</v>
      </c>
      <c r="J11" s="18">
        <v>9.0909090909090898E-2</v>
      </c>
      <c r="K11" s="18">
        <v>5.0420168067226899E-2</v>
      </c>
      <c r="L11" s="18">
        <v>8.8495575221238902E-3</v>
      </c>
      <c r="M11" s="18"/>
      <c r="N11" s="18">
        <v>4.09638554216867E-2</v>
      </c>
      <c r="O11" s="18">
        <v>5.7142857142857099E-2</v>
      </c>
      <c r="P11" s="18">
        <v>4.5794392523364501E-2</v>
      </c>
      <c r="Q11" s="18">
        <v>4.3430656934306602E-2</v>
      </c>
      <c r="R11" s="18"/>
      <c r="S11" s="18">
        <v>4.1825095057034203E-2</v>
      </c>
      <c r="T11" s="18">
        <v>4.7846889952153103E-2</v>
      </c>
      <c r="U11" s="18">
        <v>3.6637931034482797E-2</v>
      </c>
      <c r="V11" s="18">
        <v>4.3435340572556803E-2</v>
      </c>
      <c r="W11" s="18">
        <v>3.77969762419006E-2</v>
      </c>
      <c r="X11" s="18">
        <v>2.81553398058252E-2</v>
      </c>
      <c r="Y11" s="18">
        <v>4.47761194029851E-2</v>
      </c>
      <c r="Z11" s="18"/>
      <c r="AA11" s="18">
        <v>2.44338498212157E-2</v>
      </c>
      <c r="AB11" s="18">
        <v>5.4844097995545703E-2</v>
      </c>
      <c r="AC11" s="18"/>
      <c r="AD11" s="18">
        <v>5.1773049645390097E-2</v>
      </c>
      <c r="AE11" s="18">
        <v>4.2746113989637298E-2</v>
      </c>
      <c r="AF11" s="18"/>
      <c r="AG11" s="18">
        <v>4.7035573122529602E-2</v>
      </c>
      <c r="AH11" s="18">
        <v>4.3430656934306602E-2</v>
      </c>
      <c r="AI11" s="18"/>
      <c r="AJ11" s="18">
        <v>3.6839950880065503E-2</v>
      </c>
      <c r="AK11" s="18">
        <v>5.2352316943756597E-2</v>
      </c>
      <c r="AL11" s="18"/>
      <c r="AM11" s="18">
        <v>0.11214953271028</v>
      </c>
      <c r="AN11" s="18">
        <v>6.7092651757188496E-2</v>
      </c>
      <c r="AO11" s="18">
        <v>4.1834271922767501E-2</v>
      </c>
      <c r="AP11" s="18">
        <v>1.0878661087866099E-2</v>
      </c>
      <c r="AQ11" s="18"/>
      <c r="AR11" s="18">
        <v>3.6477987421383598E-2</v>
      </c>
      <c r="AS11" s="18">
        <v>4.8913043478260899E-2</v>
      </c>
      <c r="AT11" s="18"/>
      <c r="AU11" s="18">
        <v>4.0690505548705298E-2</v>
      </c>
      <c r="AV11" s="18">
        <v>4.5974433729535802E-2</v>
      </c>
      <c r="AW11" s="18"/>
      <c r="AX11" s="18">
        <v>3.6513545347467598E-2</v>
      </c>
      <c r="AY11" s="18">
        <v>4.6821985976023502E-2</v>
      </c>
      <c r="AZ11" s="18"/>
      <c r="BA11" s="18">
        <v>5.5248618784530398E-2</v>
      </c>
      <c r="BB11" s="18">
        <v>4.4417277913610401E-2</v>
      </c>
      <c r="BC11" s="18"/>
      <c r="BD11" s="18">
        <v>4.3979057591623003E-2</v>
      </c>
      <c r="BE11" s="18">
        <v>4.5422943221320997E-2</v>
      </c>
      <c r="BF11" s="18"/>
      <c r="BG11" s="18">
        <v>2.7027027027027001E-2</v>
      </c>
      <c r="BH11" s="18">
        <v>4.6240450341777199E-2</v>
      </c>
      <c r="BI11" s="18"/>
      <c r="BJ11" s="18">
        <v>3.04487179487179E-2</v>
      </c>
      <c r="BK11" s="18">
        <v>4.7137322427895E-2</v>
      </c>
      <c r="BL11" s="18"/>
      <c r="BM11" s="18">
        <v>2.7848101265822801E-2</v>
      </c>
      <c r="BN11" s="18">
        <v>4.6564102564102601E-2</v>
      </c>
      <c r="BO11" s="18"/>
      <c r="BP11" s="18">
        <v>2.8145695364238402E-2</v>
      </c>
      <c r="BQ11" s="18">
        <v>4.7363909129875703E-2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315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0.27001897533206798</v>
      </c>
      <c r="D8" s="16">
        <v>0.25892857142857101</v>
      </c>
      <c r="E8" s="16">
        <v>0.38589211618257302</v>
      </c>
      <c r="F8" s="16">
        <v>0.253869969040248</v>
      </c>
      <c r="G8" s="16">
        <v>0.31395348837209303</v>
      </c>
      <c r="H8" s="16">
        <v>0.26555386949924098</v>
      </c>
      <c r="I8" s="16">
        <v>0.18411097099621701</v>
      </c>
      <c r="J8" s="16">
        <v>0.20707070707070699</v>
      </c>
      <c r="K8" s="16">
        <v>0.24369747899159699</v>
      </c>
      <c r="L8" s="16">
        <v>0.212389380530973</v>
      </c>
      <c r="M8" s="16"/>
      <c r="N8" s="16">
        <v>0.31686746987951803</v>
      </c>
      <c r="O8" s="16">
        <v>0.25079365079365101</v>
      </c>
      <c r="P8" s="16">
        <v>0.28878504672897198</v>
      </c>
      <c r="Q8" s="16">
        <v>0.252919708029197</v>
      </c>
      <c r="R8" s="16"/>
      <c r="S8" s="16">
        <v>0.29847908745247098</v>
      </c>
      <c r="T8" s="16">
        <v>0.28708133971291899</v>
      </c>
      <c r="U8" s="16">
        <v>0.29310344827586199</v>
      </c>
      <c r="V8" s="16">
        <v>0.284304047384008</v>
      </c>
      <c r="W8" s="16">
        <v>0.27213822894168499</v>
      </c>
      <c r="X8" s="16">
        <v>0.22427184466019401</v>
      </c>
      <c r="Y8" s="16">
        <v>0.28059701492537298</v>
      </c>
      <c r="Z8" s="16"/>
      <c r="AA8" s="16">
        <v>0.242550655542312</v>
      </c>
      <c r="AB8" s="16">
        <v>0.28285077951002202</v>
      </c>
      <c r="AC8" s="16"/>
      <c r="AD8" s="16">
        <v>0.22340425531914901</v>
      </c>
      <c r="AE8" s="16">
        <v>0.287046632124352</v>
      </c>
      <c r="AF8" s="16"/>
      <c r="AG8" s="16">
        <v>0.28853754940711501</v>
      </c>
      <c r="AH8" s="16">
        <v>0.252919708029197</v>
      </c>
      <c r="AI8" s="16"/>
      <c r="AJ8" s="16">
        <v>0.248465002046664</v>
      </c>
      <c r="AK8" s="16">
        <v>0.28864520693314499</v>
      </c>
      <c r="AL8" s="16"/>
      <c r="AM8" s="16">
        <v>0.36448598130841098</v>
      </c>
      <c r="AN8" s="16">
        <v>0.36182108626198101</v>
      </c>
      <c r="AO8" s="16">
        <v>0.27473853580048302</v>
      </c>
      <c r="AP8" s="16">
        <v>0.140585774058577</v>
      </c>
      <c r="AQ8" s="16"/>
      <c r="AR8" s="16">
        <v>0.257232704402516</v>
      </c>
      <c r="AS8" s="16">
        <v>0.27554347826087</v>
      </c>
      <c r="AT8" s="16"/>
      <c r="AU8" s="16">
        <v>0.27496917385943298</v>
      </c>
      <c r="AV8" s="16">
        <v>0.26911863646557499</v>
      </c>
      <c r="AW8" s="16"/>
      <c r="AX8" s="16">
        <v>0.25206124852768003</v>
      </c>
      <c r="AY8" s="16">
        <v>0.27346754128025302</v>
      </c>
      <c r="AZ8" s="16"/>
      <c r="BA8" s="16">
        <v>0.27624309392265201</v>
      </c>
      <c r="BB8" s="16">
        <v>0.26955990220048898</v>
      </c>
      <c r="BC8" s="16"/>
      <c r="BD8" s="16">
        <v>0.28586387434555</v>
      </c>
      <c r="BE8" s="16">
        <v>0.26651216685979101</v>
      </c>
      <c r="BF8" s="16"/>
      <c r="BG8" s="16">
        <v>0.28378378378378399</v>
      </c>
      <c r="BH8" s="16">
        <v>0.26919983916365098</v>
      </c>
      <c r="BI8" s="16"/>
      <c r="BJ8" s="16">
        <v>0.27724358974358998</v>
      </c>
      <c r="BK8" s="16">
        <v>0.26904864399483402</v>
      </c>
      <c r="BL8" s="16"/>
      <c r="BM8" s="16">
        <v>0.25569620253164599</v>
      </c>
      <c r="BN8" s="16">
        <v>0.27117948717948698</v>
      </c>
      <c r="BO8" s="16"/>
      <c r="BP8" s="16">
        <v>0.25496688741721901</v>
      </c>
      <c r="BQ8" s="16">
        <v>0.27196742391770301</v>
      </c>
    </row>
    <row r="9" spans="2:69" ht="30" x14ac:dyDescent="0.25">
      <c r="B9" s="17" t="s">
        <v>305</v>
      </c>
      <c r="C9" s="16">
        <v>0.617267552182163</v>
      </c>
      <c r="D9" s="16">
        <v>0.65327380952380998</v>
      </c>
      <c r="E9" s="16">
        <v>0.536652835408022</v>
      </c>
      <c r="F9" s="16">
        <v>0.66873065015479904</v>
      </c>
      <c r="G9" s="16">
        <v>0.57703488372093004</v>
      </c>
      <c r="H9" s="16">
        <v>0.56904400606980299</v>
      </c>
      <c r="I9" s="16">
        <v>0.70239596469104704</v>
      </c>
      <c r="J9" s="16">
        <v>0.66666666666666696</v>
      </c>
      <c r="K9" s="16">
        <v>0.67226890756302504</v>
      </c>
      <c r="L9" s="16">
        <v>0.69026548672566401</v>
      </c>
      <c r="M9" s="16"/>
      <c r="N9" s="16">
        <v>0.42048192771084297</v>
      </c>
      <c r="O9" s="16">
        <v>0.61904761904761896</v>
      </c>
      <c r="P9" s="16">
        <v>0.60934579439252301</v>
      </c>
      <c r="Q9" s="16">
        <v>0.67956204379562002</v>
      </c>
      <c r="R9" s="16"/>
      <c r="S9" s="16">
        <v>0.53992395437262397</v>
      </c>
      <c r="T9" s="16">
        <v>0.57655502392344504</v>
      </c>
      <c r="U9" s="16">
        <v>0.62715517241379304</v>
      </c>
      <c r="V9" s="16">
        <v>0.58045409674234905</v>
      </c>
      <c r="W9" s="16">
        <v>0.65226781857451399</v>
      </c>
      <c r="X9" s="16">
        <v>0.70873786407767003</v>
      </c>
      <c r="Y9" s="16">
        <v>0.62537313432835795</v>
      </c>
      <c r="Z9" s="16"/>
      <c r="AA9" s="16">
        <v>0.69904648390941604</v>
      </c>
      <c r="AB9" s="16">
        <v>0.57906458797327398</v>
      </c>
      <c r="AC9" s="16"/>
      <c r="AD9" s="16">
        <v>0.64184397163120599</v>
      </c>
      <c r="AE9" s="16">
        <v>0.60829015544041498</v>
      </c>
      <c r="AF9" s="16"/>
      <c r="AG9" s="16">
        <v>0.54980237154150202</v>
      </c>
      <c r="AH9" s="16">
        <v>0.67956204379562002</v>
      </c>
      <c r="AI9" s="16"/>
      <c r="AJ9" s="16">
        <v>0.68072042570609903</v>
      </c>
      <c r="AK9" s="16">
        <v>0.56243367527414201</v>
      </c>
      <c r="AL9" s="16"/>
      <c r="AM9" s="16">
        <v>0.19937694704049799</v>
      </c>
      <c r="AN9" s="16">
        <v>0.44728434504792303</v>
      </c>
      <c r="AO9" s="16">
        <v>0.64963797264682199</v>
      </c>
      <c r="AP9" s="16">
        <v>0.83765690376569002</v>
      </c>
      <c r="AQ9" s="16"/>
      <c r="AR9" s="16">
        <v>0.65974842767295605</v>
      </c>
      <c r="AS9" s="16">
        <v>0.59891304347826102</v>
      </c>
      <c r="AT9" s="16"/>
      <c r="AU9" s="16">
        <v>0.62392108508014799</v>
      </c>
      <c r="AV9" s="16">
        <v>0.61605741197577901</v>
      </c>
      <c r="AW9" s="16"/>
      <c r="AX9" s="16">
        <v>0.65842167255594797</v>
      </c>
      <c r="AY9" s="16">
        <v>0.60936439719520497</v>
      </c>
      <c r="AZ9" s="16"/>
      <c r="BA9" s="16">
        <v>0.61325966850828695</v>
      </c>
      <c r="BB9" s="16">
        <v>0.61756316218418905</v>
      </c>
      <c r="BC9" s="16"/>
      <c r="BD9" s="16">
        <v>0.61780104712041894</v>
      </c>
      <c r="BE9" s="16">
        <v>0.61714947856315205</v>
      </c>
      <c r="BF9" s="16"/>
      <c r="BG9" s="16">
        <v>0.65878378378378399</v>
      </c>
      <c r="BH9" s="16">
        <v>0.61479694410936903</v>
      </c>
      <c r="BI9" s="16"/>
      <c r="BJ9" s="16">
        <v>0.66346153846153799</v>
      </c>
      <c r="BK9" s="16">
        <v>0.61106328024106804</v>
      </c>
      <c r="BL9" s="16"/>
      <c r="BM9" s="16">
        <v>0.65063291139240498</v>
      </c>
      <c r="BN9" s="16">
        <v>0.61456410256410299</v>
      </c>
      <c r="BO9" s="16"/>
      <c r="BP9" s="16">
        <v>0.65728476821192106</v>
      </c>
      <c r="BQ9" s="16">
        <v>0.61208744106300905</v>
      </c>
    </row>
    <row r="10" spans="2:69" x14ac:dyDescent="0.25">
      <c r="B10" s="17" t="s">
        <v>306</v>
      </c>
      <c r="C10" s="16">
        <v>7.8178368121442104E-2</v>
      </c>
      <c r="D10" s="16">
        <v>5.3571428571428603E-2</v>
      </c>
      <c r="E10" s="16">
        <v>5.39419087136929E-2</v>
      </c>
      <c r="F10" s="16">
        <v>6.5015479876161006E-2</v>
      </c>
      <c r="G10" s="16">
        <v>6.9767441860465101E-2</v>
      </c>
      <c r="H10" s="16">
        <v>0.110773899848255</v>
      </c>
      <c r="I10" s="16">
        <v>9.8360655737704902E-2</v>
      </c>
      <c r="J10" s="16">
        <v>5.0505050505050497E-2</v>
      </c>
      <c r="K10" s="16">
        <v>6.7226890756302504E-2</v>
      </c>
      <c r="L10" s="16">
        <v>4.4247787610619503E-2</v>
      </c>
      <c r="M10" s="16"/>
      <c r="N10" s="16">
        <v>0.23132530120481901</v>
      </c>
      <c r="O10" s="16">
        <v>8.2539682539682496E-2</v>
      </c>
      <c r="P10" s="16">
        <v>6.4485981308411197E-2</v>
      </c>
      <c r="Q10" s="16">
        <v>3.6131386861313897E-2</v>
      </c>
      <c r="R10" s="16"/>
      <c r="S10" s="16">
        <v>0.133079847908745</v>
      </c>
      <c r="T10" s="16">
        <v>9.5693779904306206E-2</v>
      </c>
      <c r="U10" s="16">
        <v>6.4655172413793094E-2</v>
      </c>
      <c r="V10" s="16">
        <v>0.10562685093780801</v>
      </c>
      <c r="W10" s="16">
        <v>4.7516198704103702E-2</v>
      </c>
      <c r="X10" s="16">
        <v>5.2427184466019398E-2</v>
      </c>
      <c r="Y10" s="16">
        <v>5.5223880597014899E-2</v>
      </c>
      <c r="Z10" s="16"/>
      <c r="AA10" s="16">
        <v>3.9928486293206202E-2</v>
      </c>
      <c r="AB10" s="16">
        <v>9.6046770601336304E-2</v>
      </c>
      <c r="AC10" s="16"/>
      <c r="AD10" s="16">
        <v>0.102836879432624</v>
      </c>
      <c r="AE10" s="16">
        <v>6.9170984455958595E-2</v>
      </c>
      <c r="AF10" s="16"/>
      <c r="AG10" s="16">
        <v>0.12371541501976301</v>
      </c>
      <c r="AH10" s="16">
        <v>3.6131386861313897E-2</v>
      </c>
      <c r="AI10" s="16"/>
      <c r="AJ10" s="16">
        <v>4.9119934506753997E-2</v>
      </c>
      <c r="AK10" s="16">
        <v>0.103289706402547</v>
      </c>
      <c r="AL10" s="16"/>
      <c r="AM10" s="16">
        <v>0.35202492211837999</v>
      </c>
      <c r="AN10" s="16">
        <v>0.13099041533546299</v>
      </c>
      <c r="AO10" s="16">
        <v>4.7063555913113397E-2</v>
      </c>
      <c r="AP10" s="16">
        <v>1.5062761506276201E-2</v>
      </c>
      <c r="AQ10" s="16"/>
      <c r="AR10" s="16">
        <v>5.2201257861635202E-2</v>
      </c>
      <c r="AS10" s="16">
        <v>8.9402173913043503E-2</v>
      </c>
      <c r="AT10" s="16"/>
      <c r="AU10" s="16">
        <v>6.7817509247842203E-2</v>
      </c>
      <c r="AV10" s="16">
        <v>8.0062794348508604E-2</v>
      </c>
      <c r="AW10" s="16"/>
      <c r="AX10" s="16">
        <v>5.4181389870435803E-2</v>
      </c>
      <c r="AY10" s="16">
        <v>8.2786699841664799E-2</v>
      </c>
      <c r="AZ10" s="16"/>
      <c r="BA10" s="16">
        <v>7.4585635359115998E-2</v>
      </c>
      <c r="BB10" s="16">
        <v>7.8443357783211098E-2</v>
      </c>
      <c r="BC10" s="16"/>
      <c r="BD10" s="16">
        <v>6.0732984293193702E-2</v>
      </c>
      <c r="BE10" s="16">
        <v>8.2039397450753199E-2</v>
      </c>
      <c r="BF10" s="16"/>
      <c r="BG10" s="16">
        <v>3.7162162162162199E-2</v>
      </c>
      <c r="BH10" s="16">
        <v>8.0619219943707299E-2</v>
      </c>
      <c r="BI10" s="16"/>
      <c r="BJ10" s="16">
        <v>4.48717948717949E-2</v>
      </c>
      <c r="BK10" s="16">
        <v>8.2651743435213101E-2</v>
      </c>
      <c r="BL10" s="16"/>
      <c r="BM10" s="16">
        <v>7.5949367088607597E-2</v>
      </c>
      <c r="BN10" s="16">
        <v>7.8358974358974404E-2</v>
      </c>
      <c r="BO10" s="16"/>
      <c r="BP10" s="16">
        <v>6.4569536423841098E-2</v>
      </c>
      <c r="BQ10" s="16">
        <v>7.9939991427346799E-2</v>
      </c>
    </row>
    <row r="11" spans="2:69" x14ac:dyDescent="0.25">
      <c r="B11" s="17" t="s">
        <v>68</v>
      </c>
      <c r="C11" s="18">
        <v>3.4535104364326399E-2</v>
      </c>
      <c r="D11" s="18">
        <v>3.42261904761905E-2</v>
      </c>
      <c r="E11" s="18">
        <v>2.3513139695712299E-2</v>
      </c>
      <c r="F11" s="18">
        <v>1.23839009287926E-2</v>
      </c>
      <c r="G11" s="18">
        <v>3.92441860465116E-2</v>
      </c>
      <c r="H11" s="18">
        <v>5.4628224582701099E-2</v>
      </c>
      <c r="I11" s="18">
        <v>1.51324085750315E-2</v>
      </c>
      <c r="J11" s="18">
        <v>7.5757575757575801E-2</v>
      </c>
      <c r="K11" s="18">
        <v>1.6806722689075598E-2</v>
      </c>
      <c r="L11" s="18">
        <v>5.3097345132743397E-2</v>
      </c>
      <c r="M11" s="18"/>
      <c r="N11" s="18">
        <v>3.13253012048193E-2</v>
      </c>
      <c r="O11" s="18">
        <v>4.7619047619047603E-2</v>
      </c>
      <c r="P11" s="18">
        <v>3.7383177570093497E-2</v>
      </c>
      <c r="Q11" s="18">
        <v>3.13868613138686E-2</v>
      </c>
      <c r="R11" s="18"/>
      <c r="S11" s="18">
        <v>2.85171102661597E-2</v>
      </c>
      <c r="T11" s="18">
        <v>4.0669856459330099E-2</v>
      </c>
      <c r="U11" s="18">
        <v>1.5086206896551701E-2</v>
      </c>
      <c r="V11" s="18">
        <v>2.9615004935834199E-2</v>
      </c>
      <c r="W11" s="18">
        <v>2.8077753779697599E-2</v>
      </c>
      <c r="X11" s="18">
        <v>1.45631067961165E-2</v>
      </c>
      <c r="Y11" s="18">
        <v>3.8805970149253702E-2</v>
      </c>
      <c r="Z11" s="18"/>
      <c r="AA11" s="18">
        <v>1.8474374255065599E-2</v>
      </c>
      <c r="AB11" s="18">
        <v>4.20378619153675E-2</v>
      </c>
      <c r="AC11" s="18"/>
      <c r="AD11" s="18">
        <v>3.1914893617021302E-2</v>
      </c>
      <c r="AE11" s="18">
        <v>3.54922279792746E-2</v>
      </c>
      <c r="AF11" s="18"/>
      <c r="AG11" s="18">
        <v>3.7944664031620598E-2</v>
      </c>
      <c r="AH11" s="18">
        <v>3.13868613138686E-2</v>
      </c>
      <c r="AI11" s="18"/>
      <c r="AJ11" s="18">
        <v>2.1694637740483001E-2</v>
      </c>
      <c r="AK11" s="18">
        <v>4.5631411390166299E-2</v>
      </c>
      <c r="AL11" s="18"/>
      <c r="AM11" s="18">
        <v>8.4112149532710304E-2</v>
      </c>
      <c r="AN11" s="18">
        <v>5.9904153354632603E-2</v>
      </c>
      <c r="AO11" s="18">
        <v>2.8559935639581702E-2</v>
      </c>
      <c r="AP11" s="18">
        <v>6.69456066945607E-3</v>
      </c>
      <c r="AQ11" s="18"/>
      <c r="AR11" s="18">
        <v>3.0817610062893099E-2</v>
      </c>
      <c r="AS11" s="18">
        <v>3.61413043478261E-2</v>
      </c>
      <c r="AT11" s="18"/>
      <c r="AU11" s="18">
        <v>3.3292231812577101E-2</v>
      </c>
      <c r="AV11" s="18">
        <v>3.4761157210136798E-2</v>
      </c>
      <c r="AW11" s="18"/>
      <c r="AX11" s="18">
        <v>3.5335689045936397E-2</v>
      </c>
      <c r="AY11" s="18">
        <v>3.4381361682877198E-2</v>
      </c>
      <c r="AZ11" s="18"/>
      <c r="BA11" s="18">
        <v>3.5911602209944701E-2</v>
      </c>
      <c r="BB11" s="18">
        <v>3.4433577832110797E-2</v>
      </c>
      <c r="BC11" s="18"/>
      <c r="BD11" s="18">
        <v>3.5602094240837698E-2</v>
      </c>
      <c r="BE11" s="18">
        <v>3.4298957126303597E-2</v>
      </c>
      <c r="BF11" s="18"/>
      <c r="BG11" s="18">
        <v>2.0270270270270299E-2</v>
      </c>
      <c r="BH11" s="18">
        <v>3.5383996783273003E-2</v>
      </c>
      <c r="BI11" s="18"/>
      <c r="BJ11" s="18">
        <v>1.44230769230769E-2</v>
      </c>
      <c r="BK11" s="18">
        <v>3.7236332328885097E-2</v>
      </c>
      <c r="BL11" s="18"/>
      <c r="BM11" s="18">
        <v>1.7721518987341801E-2</v>
      </c>
      <c r="BN11" s="18">
        <v>3.5897435897435902E-2</v>
      </c>
      <c r="BO11" s="18"/>
      <c r="BP11" s="18">
        <v>2.3178807947019899E-2</v>
      </c>
      <c r="BQ11" s="18">
        <v>3.60051435919417E-2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316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0.23908918406072099</v>
      </c>
      <c r="D8" s="16">
        <v>0.21875</v>
      </c>
      <c r="E8" s="16">
        <v>0.29045643153527001</v>
      </c>
      <c r="F8" s="16">
        <v>0.269349845201238</v>
      </c>
      <c r="G8" s="16">
        <v>0.26453488372092998</v>
      </c>
      <c r="H8" s="16">
        <v>0.21016691957511399</v>
      </c>
      <c r="I8" s="16">
        <v>0.21437578814628</v>
      </c>
      <c r="J8" s="16">
        <v>0.22727272727272699</v>
      </c>
      <c r="K8" s="16">
        <v>0.24369747899159699</v>
      </c>
      <c r="L8" s="16">
        <v>0.23008849557522101</v>
      </c>
      <c r="M8" s="16"/>
      <c r="N8" s="16">
        <v>0.28313253012048201</v>
      </c>
      <c r="O8" s="16">
        <v>0.22698412698412701</v>
      </c>
      <c r="P8" s="16">
        <v>0.244859813084112</v>
      </c>
      <c r="Q8" s="16">
        <v>0.226277372262774</v>
      </c>
      <c r="R8" s="16"/>
      <c r="S8" s="16">
        <v>0.27756653992395403</v>
      </c>
      <c r="T8" s="16">
        <v>0.25119617224880397</v>
      </c>
      <c r="U8" s="16">
        <v>0.23491379310344801</v>
      </c>
      <c r="V8" s="16">
        <v>0.246791707798618</v>
      </c>
      <c r="W8" s="16">
        <v>0.23542116630669499</v>
      </c>
      <c r="X8" s="16">
        <v>0.218446601941748</v>
      </c>
      <c r="Y8" s="16">
        <v>0.22835820895522399</v>
      </c>
      <c r="Z8" s="16"/>
      <c r="AA8" s="16">
        <v>0.22586412395709199</v>
      </c>
      <c r="AB8" s="16">
        <v>0.24526726057906501</v>
      </c>
      <c r="AC8" s="16"/>
      <c r="AD8" s="16">
        <v>0.2</v>
      </c>
      <c r="AE8" s="16">
        <v>0.25336787564766799</v>
      </c>
      <c r="AF8" s="16"/>
      <c r="AG8" s="16">
        <v>0.25296442687747001</v>
      </c>
      <c r="AH8" s="16">
        <v>0.226277372262774</v>
      </c>
      <c r="AI8" s="16"/>
      <c r="AJ8" s="16">
        <v>0.20875972165370399</v>
      </c>
      <c r="AK8" s="16">
        <v>0.265298903431199</v>
      </c>
      <c r="AL8" s="16"/>
      <c r="AM8" s="16">
        <v>0.28660436137071599</v>
      </c>
      <c r="AN8" s="16">
        <v>0.32428115015974401</v>
      </c>
      <c r="AO8" s="16">
        <v>0.25181013676588898</v>
      </c>
      <c r="AP8" s="16">
        <v>0.112133891213389</v>
      </c>
      <c r="AQ8" s="16"/>
      <c r="AR8" s="16">
        <v>0.23396226415094301</v>
      </c>
      <c r="AS8" s="16">
        <v>0.24130434782608701</v>
      </c>
      <c r="AT8" s="16"/>
      <c r="AU8" s="16">
        <v>0.244143033292232</v>
      </c>
      <c r="AV8" s="16">
        <v>0.238169993272034</v>
      </c>
      <c r="AW8" s="16"/>
      <c r="AX8" s="16">
        <v>0.22025912838633699</v>
      </c>
      <c r="AY8" s="16">
        <v>0.24270527030083699</v>
      </c>
      <c r="AZ8" s="16"/>
      <c r="BA8" s="16">
        <v>0.23480662983425399</v>
      </c>
      <c r="BB8" s="16">
        <v>0.23940505297473499</v>
      </c>
      <c r="BC8" s="16"/>
      <c r="BD8" s="16">
        <v>0.236649214659686</v>
      </c>
      <c r="BE8" s="16">
        <v>0.239629200463499</v>
      </c>
      <c r="BF8" s="16"/>
      <c r="BG8" s="16">
        <v>0.233108108108108</v>
      </c>
      <c r="BH8" s="16">
        <v>0.23944511459589901</v>
      </c>
      <c r="BI8" s="16"/>
      <c r="BJ8" s="16">
        <v>0.27243589743589702</v>
      </c>
      <c r="BK8" s="16">
        <v>0.23461041756349499</v>
      </c>
      <c r="BL8" s="16"/>
      <c r="BM8" s="16">
        <v>0.240506329113924</v>
      </c>
      <c r="BN8" s="16">
        <v>0.23897435897435901</v>
      </c>
      <c r="BO8" s="16"/>
      <c r="BP8" s="16">
        <v>0.23509933774834399</v>
      </c>
      <c r="BQ8" s="16">
        <v>0.239605657951136</v>
      </c>
    </row>
    <row r="9" spans="2:69" ht="30" x14ac:dyDescent="0.25">
      <c r="B9" s="17" t="s">
        <v>305</v>
      </c>
      <c r="C9" s="16">
        <v>0.56925996204933604</v>
      </c>
      <c r="D9" s="16">
        <v>0.64880952380952395</v>
      </c>
      <c r="E9" s="16">
        <v>0.58367911479944701</v>
      </c>
      <c r="F9" s="16">
        <v>0.63777089783281704</v>
      </c>
      <c r="G9" s="16">
        <v>0.54215116279069797</v>
      </c>
      <c r="H9" s="16">
        <v>0.49468892261001501</v>
      </c>
      <c r="I9" s="16">
        <v>0.58511979823455196</v>
      </c>
      <c r="J9" s="16">
        <v>0.50505050505050497</v>
      </c>
      <c r="K9" s="16">
        <v>0.59663865546218497</v>
      </c>
      <c r="L9" s="16">
        <v>0.61946902654867297</v>
      </c>
      <c r="M9" s="16"/>
      <c r="N9" s="16">
        <v>0.27349397590361402</v>
      </c>
      <c r="O9" s="16">
        <v>0.51587301587301604</v>
      </c>
      <c r="P9" s="16">
        <v>0.59345794392523399</v>
      </c>
      <c r="Q9" s="16">
        <v>0.66167883211678802</v>
      </c>
      <c r="R9" s="16"/>
      <c r="S9" s="16">
        <v>0.446768060836502</v>
      </c>
      <c r="T9" s="16">
        <v>0.52870813397129202</v>
      </c>
      <c r="U9" s="16">
        <v>0.61637931034482796</v>
      </c>
      <c r="V9" s="16">
        <v>0.48371174728529098</v>
      </c>
      <c r="W9" s="16">
        <v>0.62958963282937397</v>
      </c>
      <c r="X9" s="16">
        <v>0.67572815533980601</v>
      </c>
      <c r="Y9" s="16">
        <v>0.629850746268657</v>
      </c>
      <c r="Z9" s="16"/>
      <c r="AA9" s="16">
        <v>0.69189511323003605</v>
      </c>
      <c r="AB9" s="16">
        <v>0.51197104677060101</v>
      </c>
      <c r="AC9" s="16"/>
      <c r="AD9" s="16">
        <v>0.560283687943262</v>
      </c>
      <c r="AE9" s="16">
        <v>0.57253886010362698</v>
      </c>
      <c r="AF9" s="16"/>
      <c r="AG9" s="16">
        <v>0.46916996047430798</v>
      </c>
      <c r="AH9" s="16">
        <v>0.66167883211678802</v>
      </c>
      <c r="AI9" s="16"/>
      <c r="AJ9" s="16">
        <v>0.65779778960294699</v>
      </c>
      <c r="AK9" s="16">
        <v>0.49274849663954701</v>
      </c>
      <c r="AL9" s="16"/>
      <c r="AM9" s="16">
        <v>0.14953271028037399</v>
      </c>
      <c r="AN9" s="16">
        <v>0.33466453674121399</v>
      </c>
      <c r="AO9" s="16">
        <v>0.60498793242156101</v>
      </c>
      <c r="AP9" s="16">
        <v>0.85104602510460203</v>
      </c>
      <c r="AQ9" s="16"/>
      <c r="AR9" s="16">
        <v>0.63710691823899401</v>
      </c>
      <c r="AS9" s="16">
        <v>0.53994565217391299</v>
      </c>
      <c r="AT9" s="16"/>
      <c r="AU9" s="16">
        <v>0.59679408138101098</v>
      </c>
      <c r="AV9" s="16">
        <v>0.56425207445615599</v>
      </c>
      <c r="AW9" s="16"/>
      <c r="AX9" s="16">
        <v>0.62661955241460499</v>
      </c>
      <c r="AY9" s="16">
        <v>0.55824474100882104</v>
      </c>
      <c r="AZ9" s="16"/>
      <c r="BA9" s="16">
        <v>0.57182320441988999</v>
      </c>
      <c r="BB9" s="16">
        <v>0.56907090464547705</v>
      </c>
      <c r="BC9" s="16"/>
      <c r="BD9" s="16">
        <v>0.64502617801047102</v>
      </c>
      <c r="BE9" s="16">
        <v>0.55249130938586299</v>
      </c>
      <c r="BF9" s="16"/>
      <c r="BG9" s="16">
        <v>0.63851351351351304</v>
      </c>
      <c r="BH9" s="16">
        <v>0.56513872135102505</v>
      </c>
      <c r="BI9" s="16"/>
      <c r="BJ9" s="16">
        <v>0.62179487179487203</v>
      </c>
      <c r="BK9" s="16">
        <v>0.56220404649160605</v>
      </c>
      <c r="BL9" s="16"/>
      <c r="BM9" s="16">
        <v>0.59240506329113896</v>
      </c>
      <c r="BN9" s="16">
        <v>0.56738461538461504</v>
      </c>
      <c r="BO9" s="16"/>
      <c r="BP9" s="16">
        <v>0.63079470198675502</v>
      </c>
      <c r="BQ9" s="16">
        <v>0.561294470638663</v>
      </c>
    </row>
    <row r="10" spans="2:69" x14ac:dyDescent="0.25">
      <c r="B10" s="17" t="s">
        <v>306</v>
      </c>
      <c r="C10" s="16">
        <v>0.136622390891841</v>
      </c>
      <c r="D10" s="16">
        <v>8.9285714285714302E-2</v>
      </c>
      <c r="E10" s="16">
        <v>9.6818810511756601E-2</v>
      </c>
      <c r="F10" s="16">
        <v>7.7399380804953594E-2</v>
      </c>
      <c r="G10" s="16">
        <v>0.11918604651162799</v>
      </c>
      <c r="H10" s="16">
        <v>0.21092564491654001</v>
      </c>
      <c r="I10" s="16">
        <v>0.15889029003783101</v>
      </c>
      <c r="J10" s="16">
        <v>0.12626262626262599</v>
      </c>
      <c r="K10" s="16">
        <v>0.11764705882352899</v>
      </c>
      <c r="L10" s="16">
        <v>0.132743362831858</v>
      </c>
      <c r="M10" s="16"/>
      <c r="N10" s="16">
        <v>0.39759036144578302</v>
      </c>
      <c r="O10" s="16">
        <v>0.19047619047618999</v>
      </c>
      <c r="P10" s="16">
        <v>9.7196261682243004E-2</v>
      </c>
      <c r="Q10" s="16">
        <v>6.0583941605839402E-2</v>
      </c>
      <c r="R10" s="16"/>
      <c r="S10" s="16">
        <v>0.224334600760456</v>
      </c>
      <c r="T10" s="16">
        <v>0.16267942583732101</v>
      </c>
      <c r="U10" s="16">
        <v>0.11206896551724101</v>
      </c>
      <c r="V10" s="16">
        <v>0.20335636722606101</v>
      </c>
      <c r="W10" s="16">
        <v>9.1792656587473001E-2</v>
      </c>
      <c r="X10" s="16">
        <v>7.6699029126213597E-2</v>
      </c>
      <c r="Y10" s="16">
        <v>9.7014925373134303E-2</v>
      </c>
      <c r="Z10" s="16"/>
      <c r="AA10" s="16">
        <v>6.3766388557806905E-2</v>
      </c>
      <c r="AB10" s="16">
        <v>0.1706570155902</v>
      </c>
      <c r="AC10" s="16"/>
      <c r="AD10" s="16">
        <v>0.17517730496453901</v>
      </c>
      <c r="AE10" s="16">
        <v>0.122538860103627</v>
      </c>
      <c r="AF10" s="16"/>
      <c r="AG10" s="16">
        <v>0.21897233201581001</v>
      </c>
      <c r="AH10" s="16">
        <v>6.0583941605839402E-2</v>
      </c>
      <c r="AI10" s="16"/>
      <c r="AJ10" s="16">
        <v>9.1281211625051206E-2</v>
      </c>
      <c r="AK10" s="16">
        <v>0.17580474000707499</v>
      </c>
      <c r="AL10" s="16"/>
      <c r="AM10" s="16">
        <v>0.47040498442367601</v>
      </c>
      <c r="AN10" s="16">
        <v>0.245207667731629</v>
      </c>
      <c r="AO10" s="16">
        <v>9.33226065969429E-2</v>
      </c>
      <c r="AP10" s="16">
        <v>2.4267782426778201E-2</v>
      </c>
      <c r="AQ10" s="16"/>
      <c r="AR10" s="16">
        <v>9.2452830188679197E-2</v>
      </c>
      <c r="AS10" s="16">
        <v>0.15570652173912999</v>
      </c>
      <c r="AT10" s="16"/>
      <c r="AU10" s="16">
        <v>0.1134401972873</v>
      </c>
      <c r="AV10" s="16">
        <v>0.14083875308365101</v>
      </c>
      <c r="AW10" s="16"/>
      <c r="AX10" s="16">
        <v>0.100117785630153</v>
      </c>
      <c r="AY10" s="16">
        <v>0.143632662293599</v>
      </c>
      <c r="AZ10" s="16"/>
      <c r="BA10" s="16">
        <v>0.14088397790055199</v>
      </c>
      <c r="BB10" s="16">
        <v>0.13630806845965801</v>
      </c>
      <c r="BC10" s="16"/>
      <c r="BD10" s="16">
        <v>7.0157068062827205E-2</v>
      </c>
      <c r="BE10" s="16">
        <v>0.151332560834299</v>
      </c>
      <c r="BF10" s="16"/>
      <c r="BG10" s="16">
        <v>8.7837837837837801E-2</v>
      </c>
      <c r="BH10" s="16">
        <v>0.139525532770406</v>
      </c>
      <c r="BI10" s="16"/>
      <c r="BJ10" s="16">
        <v>7.5320512820512803E-2</v>
      </c>
      <c r="BK10" s="16">
        <v>0.144855789926819</v>
      </c>
      <c r="BL10" s="16"/>
      <c r="BM10" s="16">
        <v>0.139240506329114</v>
      </c>
      <c r="BN10" s="16">
        <v>0.136410256410256</v>
      </c>
      <c r="BO10" s="16"/>
      <c r="BP10" s="16">
        <v>0.114238410596026</v>
      </c>
      <c r="BQ10" s="16">
        <v>0.139519931418774</v>
      </c>
    </row>
    <row r="11" spans="2:69" x14ac:dyDescent="0.25">
      <c r="B11" s="17" t="s">
        <v>68</v>
      </c>
      <c r="C11" s="18">
        <v>5.5028462998102497E-2</v>
      </c>
      <c r="D11" s="18">
        <v>4.3154761904761897E-2</v>
      </c>
      <c r="E11" s="18">
        <v>2.9045643153527E-2</v>
      </c>
      <c r="F11" s="18">
        <v>1.54798761609907E-2</v>
      </c>
      <c r="G11" s="18">
        <v>7.4127906976744207E-2</v>
      </c>
      <c r="H11" s="18">
        <v>8.4218512898330794E-2</v>
      </c>
      <c r="I11" s="18">
        <v>4.1614123581336697E-2</v>
      </c>
      <c r="J11" s="18">
        <v>0.14141414141414099</v>
      </c>
      <c r="K11" s="18">
        <v>4.20168067226891E-2</v>
      </c>
      <c r="L11" s="18">
        <v>1.7699115044247801E-2</v>
      </c>
      <c r="M11" s="18"/>
      <c r="N11" s="18">
        <v>4.57831325301205E-2</v>
      </c>
      <c r="O11" s="18">
        <v>6.6666666666666693E-2</v>
      </c>
      <c r="P11" s="18">
        <v>6.4485981308411197E-2</v>
      </c>
      <c r="Q11" s="18">
        <v>5.1459854014598502E-2</v>
      </c>
      <c r="R11" s="18"/>
      <c r="S11" s="18">
        <v>5.1330798479087503E-2</v>
      </c>
      <c r="T11" s="18">
        <v>5.7416267942583699E-2</v>
      </c>
      <c r="U11" s="18">
        <v>3.6637931034482797E-2</v>
      </c>
      <c r="V11" s="18">
        <v>6.6140177690029597E-2</v>
      </c>
      <c r="W11" s="18">
        <v>4.3196544276457902E-2</v>
      </c>
      <c r="X11" s="18">
        <v>2.9126213592233E-2</v>
      </c>
      <c r="Y11" s="18">
        <v>4.47761194029851E-2</v>
      </c>
      <c r="Z11" s="18"/>
      <c r="AA11" s="18">
        <v>1.8474374255065599E-2</v>
      </c>
      <c r="AB11" s="18">
        <v>7.2104677060133598E-2</v>
      </c>
      <c r="AC11" s="18"/>
      <c r="AD11" s="18">
        <v>6.4539007092198605E-2</v>
      </c>
      <c r="AE11" s="18">
        <v>5.1554404145077698E-2</v>
      </c>
      <c r="AF11" s="18"/>
      <c r="AG11" s="18">
        <v>5.8893280632411102E-2</v>
      </c>
      <c r="AH11" s="18">
        <v>5.1459854014598502E-2</v>
      </c>
      <c r="AI11" s="18"/>
      <c r="AJ11" s="18">
        <v>4.2161277118297202E-2</v>
      </c>
      <c r="AK11" s="18">
        <v>6.6147859922179003E-2</v>
      </c>
      <c r="AL11" s="18"/>
      <c r="AM11" s="18">
        <v>9.34579439252336E-2</v>
      </c>
      <c r="AN11" s="18">
        <v>9.5846645367412095E-2</v>
      </c>
      <c r="AO11" s="18">
        <v>4.9879324215607403E-2</v>
      </c>
      <c r="AP11" s="18">
        <v>1.2552301255230099E-2</v>
      </c>
      <c r="AQ11" s="18"/>
      <c r="AR11" s="18">
        <v>3.6477987421383598E-2</v>
      </c>
      <c r="AS11" s="18">
        <v>6.3043478260869604E-2</v>
      </c>
      <c r="AT11" s="18"/>
      <c r="AU11" s="18">
        <v>4.5622688039457501E-2</v>
      </c>
      <c r="AV11" s="18">
        <v>5.6739179188158802E-2</v>
      </c>
      <c r="AW11" s="18"/>
      <c r="AX11" s="18">
        <v>5.3003533568904602E-2</v>
      </c>
      <c r="AY11" s="18">
        <v>5.5417326396742801E-2</v>
      </c>
      <c r="AZ11" s="18"/>
      <c r="BA11" s="18">
        <v>5.24861878453039E-2</v>
      </c>
      <c r="BB11" s="18">
        <v>5.5215973920130397E-2</v>
      </c>
      <c r="BC11" s="18"/>
      <c r="BD11" s="18">
        <v>4.8167539267015697E-2</v>
      </c>
      <c r="BE11" s="18">
        <v>5.6546929316338403E-2</v>
      </c>
      <c r="BF11" s="18"/>
      <c r="BG11" s="18">
        <v>4.0540540540540501E-2</v>
      </c>
      <c r="BH11" s="18">
        <v>5.5890631282669898E-2</v>
      </c>
      <c r="BI11" s="18"/>
      <c r="BJ11" s="18">
        <v>3.04487179487179E-2</v>
      </c>
      <c r="BK11" s="18">
        <v>5.8329746018080102E-2</v>
      </c>
      <c r="BL11" s="18"/>
      <c r="BM11" s="18">
        <v>2.7848101265822801E-2</v>
      </c>
      <c r="BN11" s="18">
        <v>5.7230769230769203E-2</v>
      </c>
      <c r="BO11" s="18"/>
      <c r="BP11" s="18">
        <v>1.9867549668874201E-2</v>
      </c>
      <c r="BQ11" s="18">
        <v>5.95799399914273E-2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317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0.24212523719165099</v>
      </c>
      <c r="D8" s="16">
        <v>0.25892857142857101</v>
      </c>
      <c r="E8" s="16">
        <v>0.29875518672199203</v>
      </c>
      <c r="F8" s="16">
        <v>0.24303405572755399</v>
      </c>
      <c r="G8" s="16">
        <v>0.274709302325581</v>
      </c>
      <c r="H8" s="16">
        <v>0.20637329286798201</v>
      </c>
      <c r="I8" s="16">
        <v>0.19167717528373299</v>
      </c>
      <c r="J8" s="16">
        <v>0.31313131313131298</v>
      </c>
      <c r="K8" s="16">
        <v>0.21008403361344499</v>
      </c>
      <c r="L8" s="16">
        <v>0.25663716814159299</v>
      </c>
      <c r="M8" s="16"/>
      <c r="N8" s="16">
        <v>0.27590361445783101</v>
      </c>
      <c r="O8" s="16">
        <v>0.22380952380952401</v>
      </c>
      <c r="P8" s="16">
        <v>0.24205607476635499</v>
      </c>
      <c r="Q8" s="16">
        <v>0.23613138686131399</v>
      </c>
      <c r="R8" s="16"/>
      <c r="S8" s="16">
        <v>0.27946768060836502</v>
      </c>
      <c r="T8" s="16">
        <v>0.241626794258373</v>
      </c>
      <c r="U8" s="16">
        <v>0.25215517241379298</v>
      </c>
      <c r="V8" s="16">
        <v>0.26159921026653499</v>
      </c>
      <c r="W8" s="16">
        <v>0.236501079913607</v>
      </c>
      <c r="X8" s="16">
        <v>0.21941747572815501</v>
      </c>
      <c r="Y8" s="16">
        <v>0.222388059701493</v>
      </c>
      <c r="Z8" s="16"/>
      <c r="AA8" s="16">
        <v>0.22586412395709199</v>
      </c>
      <c r="AB8" s="16">
        <v>0.249721603563474</v>
      </c>
      <c r="AC8" s="16"/>
      <c r="AD8" s="16">
        <v>0.20141843971631199</v>
      </c>
      <c r="AE8" s="16">
        <v>0.25699481865285001</v>
      </c>
      <c r="AF8" s="16"/>
      <c r="AG8" s="16">
        <v>0.24861660079051401</v>
      </c>
      <c r="AH8" s="16">
        <v>0.23613138686131399</v>
      </c>
      <c r="AI8" s="16"/>
      <c r="AJ8" s="16">
        <v>0.207122390503479</v>
      </c>
      <c r="AK8" s="16">
        <v>0.27237354085603099</v>
      </c>
      <c r="AL8" s="16"/>
      <c r="AM8" s="16">
        <v>0.30218068535825499</v>
      </c>
      <c r="AN8" s="16">
        <v>0.34664536741214103</v>
      </c>
      <c r="AO8" s="16">
        <v>0.238938053097345</v>
      </c>
      <c r="AP8" s="16">
        <v>0.12468619246861901</v>
      </c>
      <c r="AQ8" s="16"/>
      <c r="AR8" s="16">
        <v>0.24339622641509401</v>
      </c>
      <c r="AS8" s="16">
        <v>0.241576086956522</v>
      </c>
      <c r="AT8" s="16"/>
      <c r="AU8" s="16">
        <v>0.242909987669544</v>
      </c>
      <c r="AV8" s="16">
        <v>0.24198250728862999</v>
      </c>
      <c r="AW8" s="16"/>
      <c r="AX8" s="16">
        <v>0.22732626619552401</v>
      </c>
      <c r="AY8" s="16">
        <v>0.24496720199050001</v>
      </c>
      <c r="AZ8" s="16"/>
      <c r="BA8" s="16">
        <v>0.22928176795580099</v>
      </c>
      <c r="BB8" s="16">
        <v>0.243072534637327</v>
      </c>
      <c r="BC8" s="16"/>
      <c r="BD8" s="16">
        <v>0.25549738219895302</v>
      </c>
      <c r="BE8" s="16">
        <v>0.23916570104287399</v>
      </c>
      <c r="BF8" s="16"/>
      <c r="BG8" s="16">
        <v>0.24662162162162199</v>
      </c>
      <c r="BH8" s="16">
        <v>0.24185765983112201</v>
      </c>
      <c r="BI8" s="16"/>
      <c r="BJ8" s="16">
        <v>0.26762820512820501</v>
      </c>
      <c r="BK8" s="16">
        <v>0.23869995695221699</v>
      </c>
      <c r="BL8" s="16"/>
      <c r="BM8" s="16">
        <v>0.22025316455696201</v>
      </c>
      <c r="BN8" s="16">
        <v>0.24389743589743601</v>
      </c>
      <c r="BO8" s="16"/>
      <c r="BP8" s="16">
        <v>0.231788079470199</v>
      </c>
      <c r="BQ8" s="16">
        <v>0.243463351907415</v>
      </c>
    </row>
    <row r="9" spans="2:69" ht="30" x14ac:dyDescent="0.25">
      <c r="B9" s="17" t="s">
        <v>305</v>
      </c>
      <c r="C9" s="16">
        <v>0.63339658444022795</v>
      </c>
      <c r="D9" s="16">
        <v>0.64732142857142905</v>
      </c>
      <c r="E9" s="16">
        <v>0.62932226832641802</v>
      </c>
      <c r="F9" s="16">
        <v>0.65944272445820395</v>
      </c>
      <c r="G9" s="16">
        <v>0.63081395348837199</v>
      </c>
      <c r="H9" s="16">
        <v>0.58877086494688902</v>
      </c>
      <c r="I9" s="16">
        <v>0.67843631778058</v>
      </c>
      <c r="J9" s="16">
        <v>0.580808080808081</v>
      </c>
      <c r="K9" s="16">
        <v>0.68067226890756305</v>
      </c>
      <c r="L9" s="16">
        <v>0.69026548672566401</v>
      </c>
      <c r="M9" s="16"/>
      <c r="N9" s="16">
        <v>0.39036144578313298</v>
      </c>
      <c r="O9" s="16">
        <v>0.59841269841269795</v>
      </c>
      <c r="P9" s="16">
        <v>0.66728971962616801</v>
      </c>
      <c r="Q9" s="16">
        <v>0.70182481751824799</v>
      </c>
      <c r="R9" s="16"/>
      <c r="S9" s="16">
        <v>0.49239543726235702</v>
      </c>
      <c r="T9" s="16">
        <v>0.607655502392344</v>
      </c>
      <c r="U9" s="16">
        <v>0.65086206896551702</v>
      </c>
      <c r="V9" s="16">
        <v>0.57354392892398798</v>
      </c>
      <c r="W9" s="16">
        <v>0.69222462203023805</v>
      </c>
      <c r="X9" s="16">
        <v>0.70679611650485397</v>
      </c>
      <c r="Y9" s="16">
        <v>0.68805970149253703</v>
      </c>
      <c r="Z9" s="16"/>
      <c r="AA9" s="16">
        <v>0.722288438617402</v>
      </c>
      <c r="AB9" s="16">
        <v>0.59187082405345204</v>
      </c>
      <c r="AC9" s="16"/>
      <c r="AD9" s="16">
        <v>0.63829787234042601</v>
      </c>
      <c r="AE9" s="16">
        <v>0.63160621761657998</v>
      </c>
      <c r="AF9" s="16"/>
      <c r="AG9" s="16">
        <v>0.55928853754940699</v>
      </c>
      <c r="AH9" s="16">
        <v>0.70182481751824799</v>
      </c>
      <c r="AI9" s="16"/>
      <c r="AJ9" s="16">
        <v>0.71182971756037705</v>
      </c>
      <c r="AK9" s="16">
        <v>0.56561726211531704</v>
      </c>
      <c r="AL9" s="16"/>
      <c r="AM9" s="16">
        <v>0.177570093457944</v>
      </c>
      <c r="AN9" s="16">
        <v>0.42651757188498401</v>
      </c>
      <c r="AO9" s="16">
        <v>0.68744971842317004</v>
      </c>
      <c r="AP9" s="16">
        <v>0.85857740585774101</v>
      </c>
      <c r="AQ9" s="16"/>
      <c r="AR9" s="16">
        <v>0.68616352201257902</v>
      </c>
      <c r="AS9" s="16">
        <v>0.61059782608695701</v>
      </c>
      <c r="AT9" s="16"/>
      <c r="AU9" s="16">
        <v>0.63501849568433999</v>
      </c>
      <c r="AV9" s="16">
        <v>0.63310159228526597</v>
      </c>
      <c r="AW9" s="16"/>
      <c r="AX9" s="16">
        <v>0.69846878680800895</v>
      </c>
      <c r="AY9" s="16">
        <v>0.62090024881248596</v>
      </c>
      <c r="AZ9" s="16"/>
      <c r="BA9" s="16">
        <v>0.62154696132596698</v>
      </c>
      <c r="BB9" s="16">
        <v>0.63427057864710701</v>
      </c>
      <c r="BC9" s="16"/>
      <c r="BD9" s="16">
        <v>0.65445026178010501</v>
      </c>
      <c r="BE9" s="16">
        <v>0.62873696407879498</v>
      </c>
      <c r="BF9" s="16"/>
      <c r="BG9" s="16">
        <v>0.66891891891891897</v>
      </c>
      <c r="BH9" s="16">
        <v>0.63128266988339399</v>
      </c>
      <c r="BI9" s="16"/>
      <c r="BJ9" s="16">
        <v>0.67948717948717996</v>
      </c>
      <c r="BK9" s="16">
        <v>0.62720619888075801</v>
      </c>
      <c r="BL9" s="16"/>
      <c r="BM9" s="16">
        <v>0.67594936708860798</v>
      </c>
      <c r="BN9" s="16">
        <v>0.62994871794871798</v>
      </c>
      <c r="BO9" s="16"/>
      <c r="BP9" s="16">
        <v>0.67880794701986802</v>
      </c>
      <c r="BQ9" s="16">
        <v>0.62751821688812703</v>
      </c>
    </row>
    <row r="10" spans="2:69" x14ac:dyDescent="0.25">
      <c r="B10" s="17" t="s">
        <v>306</v>
      </c>
      <c r="C10" s="16">
        <v>9.6584440227704002E-2</v>
      </c>
      <c r="D10" s="16">
        <v>6.6964285714285698E-2</v>
      </c>
      <c r="E10" s="16">
        <v>5.9474412171507597E-2</v>
      </c>
      <c r="F10" s="16">
        <v>8.2043343653250805E-2</v>
      </c>
      <c r="G10" s="16">
        <v>7.5581395348837205E-2</v>
      </c>
      <c r="H10" s="16">
        <v>0.151745068285281</v>
      </c>
      <c r="I10" s="16">
        <v>0.10970996216897901</v>
      </c>
      <c r="J10" s="16">
        <v>7.5757575757575801E-2</v>
      </c>
      <c r="K10" s="16">
        <v>7.5630252100840303E-2</v>
      </c>
      <c r="L10" s="16">
        <v>4.4247787610619503E-2</v>
      </c>
      <c r="M10" s="16"/>
      <c r="N10" s="16">
        <v>0.3</v>
      </c>
      <c r="O10" s="16">
        <v>0.14444444444444399</v>
      </c>
      <c r="P10" s="16">
        <v>6.0747663551401897E-2</v>
      </c>
      <c r="Q10" s="16">
        <v>3.7956204379562E-2</v>
      </c>
      <c r="R10" s="16"/>
      <c r="S10" s="16">
        <v>0.19011406844106499</v>
      </c>
      <c r="T10" s="16">
        <v>0.119617224880383</v>
      </c>
      <c r="U10" s="16">
        <v>7.9741379310344807E-2</v>
      </c>
      <c r="V10" s="16">
        <v>0.140177690029615</v>
      </c>
      <c r="W10" s="16">
        <v>5.3995680345572401E-2</v>
      </c>
      <c r="X10" s="16">
        <v>5.7281553398058301E-2</v>
      </c>
      <c r="Y10" s="16">
        <v>5.8208955223880601E-2</v>
      </c>
      <c r="Z10" s="16"/>
      <c r="AA10" s="16">
        <v>4.0524433849821198E-2</v>
      </c>
      <c r="AB10" s="16">
        <v>0.122772828507795</v>
      </c>
      <c r="AC10" s="16"/>
      <c r="AD10" s="16">
        <v>0.12624113475177301</v>
      </c>
      <c r="AE10" s="16">
        <v>8.5751295336787603E-2</v>
      </c>
      <c r="AF10" s="16"/>
      <c r="AG10" s="16">
        <v>0.16007905138339901</v>
      </c>
      <c r="AH10" s="16">
        <v>3.7956204379562E-2</v>
      </c>
      <c r="AI10" s="16"/>
      <c r="AJ10" s="16">
        <v>6.1399918133442498E-2</v>
      </c>
      <c r="AK10" s="16">
        <v>0.12698974177573399</v>
      </c>
      <c r="AL10" s="16"/>
      <c r="AM10" s="16">
        <v>0.41744548286604399</v>
      </c>
      <c r="AN10" s="16">
        <v>0.17252396166134201</v>
      </c>
      <c r="AO10" s="16">
        <v>5.7522123893805302E-2</v>
      </c>
      <c r="AP10" s="16">
        <v>1.2552301255230099E-2</v>
      </c>
      <c r="AQ10" s="16"/>
      <c r="AR10" s="16">
        <v>5.2201257861635202E-2</v>
      </c>
      <c r="AS10" s="16">
        <v>0.115760869565217</v>
      </c>
      <c r="AT10" s="16"/>
      <c r="AU10" s="16">
        <v>9.1245376078914905E-2</v>
      </c>
      <c r="AV10" s="16">
        <v>9.7555505718771002E-2</v>
      </c>
      <c r="AW10" s="16"/>
      <c r="AX10" s="16">
        <v>5.5359246171966997E-2</v>
      </c>
      <c r="AY10" s="16">
        <v>0.104501244062429</v>
      </c>
      <c r="AZ10" s="16"/>
      <c r="BA10" s="16">
        <v>0.124309392265193</v>
      </c>
      <c r="BB10" s="16">
        <v>9.4539527302363494E-2</v>
      </c>
      <c r="BC10" s="16"/>
      <c r="BD10" s="16">
        <v>6.5968586387434594E-2</v>
      </c>
      <c r="BE10" s="16">
        <v>0.103360370799536</v>
      </c>
      <c r="BF10" s="16"/>
      <c r="BG10" s="16">
        <v>7.0945945945945901E-2</v>
      </c>
      <c r="BH10" s="16">
        <v>9.8110172899075199E-2</v>
      </c>
      <c r="BI10" s="16"/>
      <c r="BJ10" s="16">
        <v>4.1666666666666699E-2</v>
      </c>
      <c r="BK10" s="16">
        <v>0.103960396039604</v>
      </c>
      <c r="BL10" s="16"/>
      <c r="BM10" s="16">
        <v>8.8607594936708903E-2</v>
      </c>
      <c r="BN10" s="16">
        <v>9.7230769230769204E-2</v>
      </c>
      <c r="BO10" s="16"/>
      <c r="BP10" s="16">
        <v>7.4503311258278193E-2</v>
      </c>
      <c r="BQ10" s="16">
        <v>9.9442777539648503E-2</v>
      </c>
    </row>
    <row r="11" spans="2:69" x14ac:dyDescent="0.25">
      <c r="B11" s="17" t="s">
        <v>68</v>
      </c>
      <c r="C11" s="18">
        <v>2.7893738140417498E-2</v>
      </c>
      <c r="D11" s="18">
        <v>2.6785714285714302E-2</v>
      </c>
      <c r="E11" s="18">
        <v>1.2448132780083001E-2</v>
      </c>
      <c r="F11" s="18">
        <v>1.54798761609907E-2</v>
      </c>
      <c r="G11" s="18">
        <v>1.8895348837209301E-2</v>
      </c>
      <c r="H11" s="18">
        <v>5.31107738998483E-2</v>
      </c>
      <c r="I11" s="18">
        <v>2.0176544766708701E-2</v>
      </c>
      <c r="J11" s="18">
        <v>3.03030303030303E-2</v>
      </c>
      <c r="K11" s="18">
        <v>3.3613445378151301E-2</v>
      </c>
      <c r="L11" s="18">
        <v>8.8495575221238902E-3</v>
      </c>
      <c r="M11" s="18"/>
      <c r="N11" s="18">
        <v>3.3734939759036103E-2</v>
      </c>
      <c r="O11" s="18">
        <v>3.3333333333333298E-2</v>
      </c>
      <c r="P11" s="18">
        <v>2.9906542056074799E-2</v>
      </c>
      <c r="Q11" s="18">
        <v>2.4087591240875901E-2</v>
      </c>
      <c r="R11" s="18"/>
      <c r="S11" s="18">
        <v>3.8022813688212899E-2</v>
      </c>
      <c r="T11" s="18">
        <v>3.11004784688995E-2</v>
      </c>
      <c r="U11" s="18">
        <v>1.72413793103448E-2</v>
      </c>
      <c r="V11" s="18">
        <v>2.46791707798618E-2</v>
      </c>
      <c r="W11" s="18">
        <v>1.72786177105832E-2</v>
      </c>
      <c r="X11" s="18">
        <v>1.6504854368931999E-2</v>
      </c>
      <c r="Y11" s="18">
        <v>3.1343283582089501E-2</v>
      </c>
      <c r="Z11" s="18"/>
      <c r="AA11" s="18">
        <v>1.13230035756853E-2</v>
      </c>
      <c r="AB11" s="18">
        <v>3.5634743875278402E-2</v>
      </c>
      <c r="AC11" s="18"/>
      <c r="AD11" s="18">
        <v>3.4042553191489397E-2</v>
      </c>
      <c r="AE11" s="18">
        <v>2.5647668393782401E-2</v>
      </c>
      <c r="AF11" s="18"/>
      <c r="AG11" s="18">
        <v>3.2015810276679803E-2</v>
      </c>
      <c r="AH11" s="18">
        <v>2.4087591240875901E-2</v>
      </c>
      <c r="AI11" s="18"/>
      <c r="AJ11" s="18">
        <v>1.9647973802701599E-2</v>
      </c>
      <c r="AK11" s="18">
        <v>3.5019455252918302E-2</v>
      </c>
      <c r="AL11" s="18"/>
      <c r="AM11" s="18">
        <v>0.10280373831775701</v>
      </c>
      <c r="AN11" s="18">
        <v>5.4313099041533502E-2</v>
      </c>
      <c r="AO11" s="18">
        <v>1.6090104585679801E-2</v>
      </c>
      <c r="AP11" s="18">
        <v>4.1841004184100397E-3</v>
      </c>
      <c r="AQ11" s="18"/>
      <c r="AR11" s="18">
        <v>1.8238993710691799E-2</v>
      </c>
      <c r="AS11" s="18">
        <v>3.2065217391304399E-2</v>
      </c>
      <c r="AT11" s="18"/>
      <c r="AU11" s="18">
        <v>3.0826140567201E-2</v>
      </c>
      <c r="AV11" s="18">
        <v>2.73603947073335E-2</v>
      </c>
      <c r="AW11" s="18"/>
      <c r="AX11" s="18">
        <v>1.8845700824499399E-2</v>
      </c>
      <c r="AY11" s="18">
        <v>2.9631305134584899E-2</v>
      </c>
      <c r="AZ11" s="18"/>
      <c r="BA11" s="18">
        <v>2.4861878453038701E-2</v>
      </c>
      <c r="BB11" s="18">
        <v>2.81173594132029E-2</v>
      </c>
      <c r="BC11" s="18"/>
      <c r="BD11" s="18">
        <v>2.40837696335079E-2</v>
      </c>
      <c r="BE11" s="18">
        <v>2.8736964078794901E-2</v>
      </c>
      <c r="BF11" s="18"/>
      <c r="BG11" s="18">
        <v>1.35135135135135E-2</v>
      </c>
      <c r="BH11" s="18">
        <v>2.8749497386409299E-2</v>
      </c>
      <c r="BI11" s="18"/>
      <c r="BJ11" s="18">
        <v>1.1217948717948701E-2</v>
      </c>
      <c r="BK11" s="18">
        <v>3.01334481274214E-2</v>
      </c>
      <c r="BL11" s="18"/>
      <c r="BM11" s="18">
        <v>1.5189873417721499E-2</v>
      </c>
      <c r="BN11" s="18">
        <v>2.8923076923076899E-2</v>
      </c>
      <c r="BO11" s="18"/>
      <c r="BP11" s="18">
        <v>1.4900662251655599E-2</v>
      </c>
      <c r="BQ11" s="18">
        <v>2.9575653664809302E-2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318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0.26223908918406102</v>
      </c>
      <c r="D8" s="16">
        <v>0.25297619047619002</v>
      </c>
      <c r="E8" s="16">
        <v>0.37067773167358198</v>
      </c>
      <c r="F8" s="16">
        <v>0.246130030959752</v>
      </c>
      <c r="G8" s="16">
        <v>0.25436046511627902</v>
      </c>
      <c r="H8" s="16">
        <v>0.25872534142640402</v>
      </c>
      <c r="I8" s="16">
        <v>0.20050441361916799</v>
      </c>
      <c r="J8" s="16">
        <v>0.26767676767676801</v>
      </c>
      <c r="K8" s="16">
        <v>0.22689075630252101</v>
      </c>
      <c r="L8" s="16">
        <v>0.265486725663717</v>
      </c>
      <c r="M8" s="16"/>
      <c r="N8" s="16">
        <v>0.3</v>
      </c>
      <c r="O8" s="16">
        <v>0.21904761904761899</v>
      </c>
      <c r="P8" s="16">
        <v>0.26261682242990703</v>
      </c>
      <c r="Q8" s="16">
        <v>0.26058394160583898</v>
      </c>
      <c r="R8" s="16"/>
      <c r="S8" s="16">
        <v>0.25475285171102702</v>
      </c>
      <c r="T8" s="16">
        <v>0.26076555023923398</v>
      </c>
      <c r="U8" s="16">
        <v>0.28448275862069</v>
      </c>
      <c r="V8" s="16">
        <v>0.25863770977295197</v>
      </c>
      <c r="W8" s="16">
        <v>0.27645788336933003</v>
      </c>
      <c r="X8" s="16">
        <v>0.26019417475728202</v>
      </c>
      <c r="Y8" s="16">
        <v>0.23731343283582099</v>
      </c>
      <c r="Z8" s="16"/>
      <c r="AA8" s="16">
        <v>0.242550655542312</v>
      </c>
      <c r="AB8" s="16">
        <v>0.271436525612472</v>
      </c>
      <c r="AC8" s="16"/>
      <c r="AD8" s="16">
        <v>0.22695035460992899</v>
      </c>
      <c r="AE8" s="16">
        <v>0.27512953367875598</v>
      </c>
      <c r="AF8" s="16"/>
      <c r="AG8" s="16">
        <v>0.26403162055335999</v>
      </c>
      <c r="AH8" s="16">
        <v>0.26058394160583898</v>
      </c>
      <c r="AI8" s="16"/>
      <c r="AJ8" s="16">
        <v>0.24027834629553799</v>
      </c>
      <c r="AK8" s="16">
        <v>0.281216837637071</v>
      </c>
      <c r="AL8" s="16"/>
      <c r="AM8" s="16">
        <v>0.38317757009345799</v>
      </c>
      <c r="AN8" s="16">
        <v>0.32907348242811502</v>
      </c>
      <c r="AO8" s="16">
        <v>0.26387771520514902</v>
      </c>
      <c r="AP8" s="16">
        <v>0.15815899581590001</v>
      </c>
      <c r="AQ8" s="16"/>
      <c r="AR8" s="16">
        <v>0.26415094339622602</v>
      </c>
      <c r="AS8" s="16">
        <v>0.261413043478261</v>
      </c>
      <c r="AT8" s="16"/>
      <c r="AU8" s="16">
        <v>0.25893958076448798</v>
      </c>
      <c r="AV8" s="16">
        <v>0.26283920161471203</v>
      </c>
      <c r="AW8" s="16"/>
      <c r="AX8" s="16">
        <v>0.27326266195524102</v>
      </c>
      <c r="AY8" s="16">
        <v>0.26012214431124198</v>
      </c>
      <c r="AZ8" s="16"/>
      <c r="BA8" s="16">
        <v>0.25138121546961301</v>
      </c>
      <c r="BB8" s="16">
        <v>0.263039934800326</v>
      </c>
      <c r="BC8" s="16"/>
      <c r="BD8" s="16">
        <v>0.269109947643979</v>
      </c>
      <c r="BE8" s="16">
        <v>0.26071842410196999</v>
      </c>
      <c r="BF8" s="16"/>
      <c r="BG8" s="16">
        <v>0.222972972972973</v>
      </c>
      <c r="BH8" s="16">
        <v>0.26457579412947302</v>
      </c>
      <c r="BI8" s="16"/>
      <c r="BJ8" s="16">
        <v>0.25</v>
      </c>
      <c r="BK8" s="16">
        <v>0.26388291003013298</v>
      </c>
      <c r="BL8" s="16"/>
      <c r="BM8" s="16">
        <v>0.25063291139240501</v>
      </c>
      <c r="BN8" s="16">
        <v>0.26317948717948703</v>
      </c>
      <c r="BO8" s="16"/>
      <c r="BP8" s="16">
        <v>0.24337748344370899</v>
      </c>
      <c r="BQ8" s="16">
        <v>0.264680668666952</v>
      </c>
    </row>
    <row r="9" spans="2:69" ht="30" x14ac:dyDescent="0.25">
      <c r="B9" s="17" t="s">
        <v>305</v>
      </c>
      <c r="C9" s="16">
        <v>0.647817836812144</v>
      </c>
      <c r="D9" s="16">
        <v>0.66815476190476197</v>
      </c>
      <c r="E9" s="16">
        <v>0.57123098201936395</v>
      </c>
      <c r="F9" s="16">
        <v>0.69659442724458198</v>
      </c>
      <c r="G9" s="16">
        <v>0.68604651162790697</v>
      </c>
      <c r="H9" s="16">
        <v>0.60546282245826999</v>
      </c>
      <c r="I9" s="16">
        <v>0.68978562421185396</v>
      </c>
      <c r="J9" s="16">
        <v>0.62121212121212099</v>
      </c>
      <c r="K9" s="16">
        <v>0.69747899159663895</v>
      </c>
      <c r="L9" s="16">
        <v>0.69911504424778803</v>
      </c>
      <c r="M9" s="16"/>
      <c r="N9" s="16">
        <v>0.51686746987951804</v>
      </c>
      <c r="O9" s="16">
        <v>0.68095238095238098</v>
      </c>
      <c r="P9" s="16">
        <v>0.66074766355140202</v>
      </c>
      <c r="Q9" s="16">
        <v>0.67481751824817504</v>
      </c>
      <c r="R9" s="16"/>
      <c r="S9" s="16">
        <v>0.59315589353612197</v>
      </c>
      <c r="T9" s="16">
        <v>0.63875598086124397</v>
      </c>
      <c r="U9" s="16">
        <v>0.65301724137931005</v>
      </c>
      <c r="V9" s="16">
        <v>0.63079960513326705</v>
      </c>
      <c r="W9" s="16">
        <v>0.67710583153347703</v>
      </c>
      <c r="X9" s="16">
        <v>0.69126213592232999</v>
      </c>
      <c r="Y9" s="16">
        <v>0.68208955223880596</v>
      </c>
      <c r="Z9" s="16"/>
      <c r="AA9" s="16">
        <v>0.70798569725864102</v>
      </c>
      <c r="AB9" s="16">
        <v>0.61971046770601301</v>
      </c>
      <c r="AC9" s="16"/>
      <c r="AD9" s="16">
        <v>0.659574468085106</v>
      </c>
      <c r="AE9" s="16">
        <v>0.64352331606217605</v>
      </c>
      <c r="AF9" s="16"/>
      <c r="AG9" s="16">
        <v>0.61857707509881399</v>
      </c>
      <c r="AH9" s="16">
        <v>0.67481751824817504</v>
      </c>
      <c r="AI9" s="16"/>
      <c r="AJ9" s="16">
        <v>0.69873106835857601</v>
      </c>
      <c r="AK9" s="16">
        <v>0.60382030420940902</v>
      </c>
      <c r="AL9" s="16"/>
      <c r="AM9" s="16">
        <v>0.258566978193146</v>
      </c>
      <c r="AN9" s="16">
        <v>0.51996805111821098</v>
      </c>
      <c r="AO9" s="16">
        <v>0.67658889782783604</v>
      </c>
      <c r="AP9" s="16">
        <v>0.82510460251046003</v>
      </c>
      <c r="AQ9" s="16"/>
      <c r="AR9" s="16">
        <v>0.66163522012578602</v>
      </c>
      <c r="AS9" s="16">
        <v>0.64184782608695701</v>
      </c>
      <c r="AT9" s="16"/>
      <c r="AU9" s="16">
        <v>0.657213316892725</v>
      </c>
      <c r="AV9" s="16">
        <v>0.64610899304776903</v>
      </c>
      <c r="AW9" s="16"/>
      <c r="AX9" s="16">
        <v>0.66548881036513496</v>
      </c>
      <c r="AY9" s="16">
        <v>0.64442433838498103</v>
      </c>
      <c r="AZ9" s="16"/>
      <c r="BA9" s="16">
        <v>0.65469613259668502</v>
      </c>
      <c r="BB9" s="16">
        <v>0.64731051344743296</v>
      </c>
      <c r="BC9" s="16"/>
      <c r="BD9" s="16">
        <v>0.65549738219895304</v>
      </c>
      <c r="BE9" s="16">
        <v>0.64611819235225998</v>
      </c>
      <c r="BF9" s="16"/>
      <c r="BG9" s="16">
        <v>0.70945945945945899</v>
      </c>
      <c r="BH9" s="16">
        <v>0.64414957780458404</v>
      </c>
      <c r="BI9" s="16"/>
      <c r="BJ9" s="16">
        <v>0.6875</v>
      </c>
      <c r="BK9" s="16">
        <v>0.64248816185966395</v>
      </c>
      <c r="BL9" s="16"/>
      <c r="BM9" s="16">
        <v>0.67848101265822802</v>
      </c>
      <c r="BN9" s="16">
        <v>0.64533333333333298</v>
      </c>
      <c r="BO9" s="16"/>
      <c r="BP9" s="16">
        <v>0.70198675496688701</v>
      </c>
      <c r="BQ9" s="16">
        <v>0.64080582940420105</v>
      </c>
    </row>
    <row r="10" spans="2:69" x14ac:dyDescent="0.25">
      <c r="B10" s="17" t="s">
        <v>306</v>
      </c>
      <c r="C10" s="16">
        <v>5.7874762808349099E-2</v>
      </c>
      <c r="D10" s="16">
        <v>5.2083333333333301E-2</v>
      </c>
      <c r="E10" s="16">
        <v>3.7344398340249003E-2</v>
      </c>
      <c r="F10" s="16">
        <v>4.9535603715170302E-2</v>
      </c>
      <c r="G10" s="16">
        <v>2.7616279069767401E-2</v>
      </c>
      <c r="H10" s="16">
        <v>8.57359635811836E-2</v>
      </c>
      <c r="I10" s="16">
        <v>8.3228247162673394E-2</v>
      </c>
      <c r="J10" s="16">
        <v>3.5353535353535401E-2</v>
      </c>
      <c r="K10" s="16">
        <v>4.20168067226891E-2</v>
      </c>
      <c r="L10" s="16">
        <v>8.8495575221238902E-3</v>
      </c>
      <c r="M10" s="16"/>
      <c r="N10" s="16">
        <v>0.155421686746988</v>
      </c>
      <c r="O10" s="16">
        <v>6.5079365079365098E-2</v>
      </c>
      <c r="P10" s="16">
        <v>4.1121495327102797E-2</v>
      </c>
      <c r="Q10" s="16">
        <v>3.32116788321168E-2</v>
      </c>
      <c r="R10" s="16"/>
      <c r="S10" s="16">
        <v>0.11596958174904901</v>
      </c>
      <c r="T10" s="16">
        <v>6.9377990430621997E-2</v>
      </c>
      <c r="U10" s="16">
        <v>5.3879310344827597E-2</v>
      </c>
      <c r="V10" s="16">
        <v>8.0947680157946705E-2</v>
      </c>
      <c r="W10" s="16">
        <v>2.6997840172786201E-2</v>
      </c>
      <c r="X10" s="16">
        <v>2.81553398058252E-2</v>
      </c>
      <c r="Y10" s="16">
        <v>4.47761194029851E-2</v>
      </c>
      <c r="Z10" s="16"/>
      <c r="AA10" s="16">
        <v>3.2777115613825999E-2</v>
      </c>
      <c r="AB10" s="16">
        <v>6.9599109131403103E-2</v>
      </c>
      <c r="AC10" s="16"/>
      <c r="AD10" s="16">
        <v>8.0141843971631196E-2</v>
      </c>
      <c r="AE10" s="16">
        <v>4.9740932642487003E-2</v>
      </c>
      <c r="AF10" s="16"/>
      <c r="AG10" s="16">
        <v>8.4584980237154106E-2</v>
      </c>
      <c r="AH10" s="16">
        <v>3.32116788321168E-2</v>
      </c>
      <c r="AI10" s="16"/>
      <c r="AJ10" s="16">
        <v>3.7249283667621799E-2</v>
      </c>
      <c r="AK10" s="16">
        <v>7.5698620445702205E-2</v>
      </c>
      <c r="AL10" s="16"/>
      <c r="AM10" s="16">
        <v>0.27102803738317799</v>
      </c>
      <c r="AN10" s="16">
        <v>9.4249201277955302E-2</v>
      </c>
      <c r="AO10" s="16">
        <v>3.49959774738536E-2</v>
      </c>
      <c r="AP10" s="16">
        <v>1.0878661087866099E-2</v>
      </c>
      <c r="AQ10" s="16"/>
      <c r="AR10" s="16">
        <v>4.2138364779874198E-2</v>
      </c>
      <c r="AS10" s="16">
        <v>6.4673913043478304E-2</v>
      </c>
      <c r="AT10" s="16"/>
      <c r="AU10" s="16">
        <v>5.5487053020961803E-2</v>
      </c>
      <c r="AV10" s="16">
        <v>5.8309037900874598E-2</v>
      </c>
      <c r="AW10" s="16"/>
      <c r="AX10" s="16">
        <v>4.00471142520612E-2</v>
      </c>
      <c r="AY10" s="16">
        <v>6.1298348789866501E-2</v>
      </c>
      <c r="AZ10" s="16"/>
      <c r="BA10" s="16">
        <v>6.0773480662983402E-2</v>
      </c>
      <c r="BB10" s="16">
        <v>5.7660961695191498E-2</v>
      </c>
      <c r="BC10" s="16"/>
      <c r="BD10" s="16">
        <v>4.0837696335078499E-2</v>
      </c>
      <c r="BE10" s="16">
        <v>6.1645422943221298E-2</v>
      </c>
      <c r="BF10" s="16"/>
      <c r="BG10" s="16">
        <v>4.3918918918918901E-2</v>
      </c>
      <c r="BH10" s="16">
        <v>5.8705267390430201E-2</v>
      </c>
      <c r="BI10" s="16"/>
      <c r="BJ10" s="16">
        <v>4.3269230769230803E-2</v>
      </c>
      <c r="BK10" s="16">
        <v>5.9836418424451102E-2</v>
      </c>
      <c r="BL10" s="16"/>
      <c r="BM10" s="16">
        <v>5.5696202531645603E-2</v>
      </c>
      <c r="BN10" s="16">
        <v>5.8051282051282099E-2</v>
      </c>
      <c r="BO10" s="16"/>
      <c r="BP10" s="16">
        <v>3.9735099337748297E-2</v>
      </c>
      <c r="BQ10" s="16">
        <v>6.0222888984140598E-2</v>
      </c>
    </row>
    <row r="11" spans="2:69" x14ac:dyDescent="0.25">
      <c r="B11" s="17" t="s">
        <v>68</v>
      </c>
      <c r="C11" s="18">
        <v>3.2068311195445898E-2</v>
      </c>
      <c r="D11" s="18">
        <v>2.6785714285714302E-2</v>
      </c>
      <c r="E11" s="18">
        <v>2.0746887966804999E-2</v>
      </c>
      <c r="F11" s="18">
        <v>7.7399380804953604E-3</v>
      </c>
      <c r="G11" s="18">
        <v>3.1976744186046499E-2</v>
      </c>
      <c r="H11" s="18">
        <v>5.0075872534142599E-2</v>
      </c>
      <c r="I11" s="18">
        <v>2.6481715006305199E-2</v>
      </c>
      <c r="J11" s="18">
        <v>7.5757575757575801E-2</v>
      </c>
      <c r="K11" s="18">
        <v>3.3613445378151301E-2</v>
      </c>
      <c r="L11" s="18">
        <v>2.6548672566371698E-2</v>
      </c>
      <c r="M11" s="18"/>
      <c r="N11" s="18">
        <v>2.7710843373493999E-2</v>
      </c>
      <c r="O11" s="18">
        <v>3.4920634920634901E-2</v>
      </c>
      <c r="P11" s="18">
        <v>3.5514018691588801E-2</v>
      </c>
      <c r="Q11" s="18">
        <v>3.13868613138686E-2</v>
      </c>
      <c r="R11" s="18"/>
      <c r="S11" s="18">
        <v>3.6121673003802299E-2</v>
      </c>
      <c r="T11" s="18">
        <v>3.11004784688995E-2</v>
      </c>
      <c r="U11" s="18">
        <v>8.6206896551724102E-3</v>
      </c>
      <c r="V11" s="18">
        <v>2.9615004935834199E-2</v>
      </c>
      <c r="W11" s="18">
        <v>1.9438444924405999E-2</v>
      </c>
      <c r="X11" s="18">
        <v>2.0388349514563101E-2</v>
      </c>
      <c r="Y11" s="18">
        <v>3.5820895522388103E-2</v>
      </c>
      <c r="Z11" s="18"/>
      <c r="AA11" s="18">
        <v>1.6686531585220502E-2</v>
      </c>
      <c r="AB11" s="18">
        <v>3.9253897550111397E-2</v>
      </c>
      <c r="AC11" s="18"/>
      <c r="AD11" s="18">
        <v>3.3333333333333298E-2</v>
      </c>
      <c r="AE11" s="18">
        <v>3.16062176165803E-2</v>
      </c>
      <c r="AF11" s="18"/>
      <c r="AG11" s="18">
        <v>3.28063241106719E-2</v>
      </c>
      <c r="AH11" s="18">
        <v>3.13868613138686E-2</v>
      </c>
      <c r="AI11" s="18"/>
      <c r="AJ11" s="18">
        <v>2.3741301678264399E-2</v>
      </c>
      <c r="AK11" s="18">
        <v>3.92642377078175E-2</v>
      </c>
      <c r="AL11" s="18"/>
      <c r="AM11" s="18">
        <v>8.7227414330218106E-2</v>
      </c>
      <c r="AN11" s="18">
        <v>5.67092651757189E-2</v>
      </c>
      <c r="AO11" s="18">
        <v>2.4537409493161699E-2</v>
      </c>
      <c r="AP11" s="18">
        <v>5.8577405857740596E-3</v>
      </c>
      <c r="AQ11" s="18"/>
      <c r="AR11" s="18">
        <v>3.20754716981132E-2</v>
      </c>
      <c r="AS11" s="18">
        <v>3.2065217391304399E-2</v>
      </c>
      <c r="AT11" s="18"/>
      <c r="AU11" s="18">
        <v>2.8360049321824898E-2</v>
      </c>
      <c r="AV11" s="18">
        <v>3.2742767436644997E-2</v>
      </c>
      <c r="AW11" s="18"/>
      <c r="AX11" s="18">
        <v>2.1201413427561801E-2</v>
      </c>
      <c r="AY11" s="18">
        <v>3.41551685139109E-2</v>
      </c>
      <c r="AZ11" s="18"/>
      <c r="BA11" s="18">
        <v>3.3149171270718203E-2</v>
      </c>
      <c r="BB11" s="18">
        <v>3.1988590057049703E-2</v>
      </c>
      <c r="BC11" s="18"/>
      <c r="BD11" s="18">
        <v>3.45549738219895E-2</v>
      </c>
      <c r="BE11" s="18">
        <v>3.1517960602549203E-2</v>
      </c>
      <c r="BF11" s="18"/>
      <c r="BG11" s="18">
        <v>2.3648648648648601E-2</v>
      </c>
      <c r="BH11" s="18">
        <v>3.25693606755127E-2</v>
      </c>
      <c r="BI11" s="18"/>
      <c r="BJ11" s="18">
        <v>1.9230769230769201E-2</v>
      </c>
      <c r="BK11" s="18">
        <v>3.3792509685751197E-2</v>
      </c>
      <c r="BL11" s="18"/>
      <c r="BM11" s="18">
        <v>1.5189873417721499E-2</v>
      </c>
      <c r="BN11" s="18">
        <v>3.3435897435897401E-2</v>
      </c>
      <c r="BO11" s="18"/>
      <c r="BP11" s="18">
        <v>1.4900662251655599E-2</v>
      </c>
      <c r="BQ11" s="18">
        <v>3.4290612944706401E-2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319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0.25616698292220103</v>
      </c>
      <c r="D8" s="16">
        <v>0.27976190476190499</v>
      </c>
      <c r="E8" s="16">
        <v>0.365145228215768</v>
      </c>
      <c r="F8" s="16">
        <v>0.22136222910216699</v>
      </c>
      <c r="G8" s="16">
        <v>0.26744186046511598</v>
      </c>
      <c r="H8" s="16">
        <v>0.24734446130500801</v>
      </c>
      <c r="I8" s="16">
        <v>0.19924337957124799</v>
      </c>
      <c r="J8" s="16">
        <v>0.20202020202020199</v>
      </c>
      <c r="K8" s="16">
        <v>0.24369747899159699</v>
      </c>
      <c r="L8" s="16">
        <v>0.15929203539823</v>
      </c>
      <c r="M8" s="16"/>
      <c r="N8" s="16">
        <v>0.28192771084337298</v>
      </c>
      <c r="O8" s="16">
        <v>0.22222222222222199</v>
      </c>
      <c r="P8" s="16">
        <v>0.24579439252336399</v>
      </c>
      <c r="Q8" s="16">
        <v>0.26021897810219002</v>
      </c>
      <c r="R8" s="16"/>
      <c r="S8" s="16">
        <v>0.27566539923954397</v>
      </c>
      <c r="T8" s="16">
        <v>0.25598086124401898</v>
      </c>
      <c r="U8" s="16">
        <v>0.25</v>
      </c>
      <c r="V8" s="16">
        <v>0.25172754195459002</v>
      </c>
      <c r="W8" s="16">
        <v>0.26457883369330498</v>
      </c>
      <c r="X8" s="16">
        <v>0.24466019417475701</v>
      </c>
      <c r="Y8" s="16">
        <v>0.25522388059701501</v>
      </c>
      <c r="Z8" s="16"/>
      <c r="AA8" s="16">
        <v>0.24076281287246701</v>
      </c>
      <c r="AB8" s="16">
        <v>0.26336302895322899</v>
      </c>
      <c r="AC8" s="16"/>
      <c r="AD8" s="16">
        <v>0.22765957446808499</v>
      </c>
      <c r="AE8" s="16">
        <v>0.26658031088082901</v>
      </c>
      <c r="AF8" s="16"/>
      <c r="AG8" s="16">
        <v>0.25177865612648198</v>
      </c>
      <c r="AH8" s="16">
        <v>0.26021897810219002</v>
      </c>
      <c r="AI8" s="16"/>
      <c r="AJ8" s="16">
        <v>0.23577568563241899</v>
      </c>
      <c r="AK8" s="16">
        <v>0.27378846834099801</v>
      </c>
      <c r="AL8" s="16"/>
      <c r="AM8" s="16">
        <v>0.37383177570093501</v>
      </c>
      <c r="AN8" s="16">
        <v>0.31869009584664498</v>
      </c>
      <c r="AO8" s="16">
        <v>0.25422365245374101</v>
      </c>
      <c r="AP8" s="16">
        <v>0.163179916317992</v>
      </c>
      <c r="AQ8" s="16"/>
      <c r="AR8" s="16">
        <v>0.25094339622641498</v>
      </c>
      <c r="AS8" s="16">
        <v>0.258423913043478</v>
      </c>
      <c r="AT8" s="16"/>
      <c r="AU8" s="16">
        <v>0.247842170160296</v>
      </c>
      <c r="AV8" s="16">
        <v>0.25768109441578801</v>
      </c>
      <c r="AW8" s="16"/>
      <c r="AX8" s="16">
        <v>0.26501766784452302</v>
      </c>
      <c r="AY8" s="16">
        <v>0.25446731508708398</v>
      </c>
      <c r="AZ8" s="16"/>
      <c r="BA8" s="16">
        <v>0.27624309392265201</v>
      </c>
      <c r="BB8" s="16">
        <v>0.25468622656886702</v>
      </c>
      <c r="BC8" s="16"/>
      <c r="BD8" s="16">
        <v>0.26073298429319403</v>
      </c>
      <c r="BE8" s="16">
        <v>0.25515643105446101</v>
      </c>
      <c r="BF8" s="16"/>
      <c r="BG8" s="16">
        <v>0.25</v>
      </c>
      <c r="BH8" s="16">
        <v>0.25653397667872901</v>
      </c>
      <c r="BI8" s="16"/>
      <c r="BJ8" s="16">
        <v>0.230769230769231</v>
      </c>
      <c r="BK8" s="16">
        <v>0.25957813172621602</v>
      </c>
      <c r="BL8" s="16"/>
      <c r="BM8" s="16">
        <v>0.22025316455696201</v>
      </c>
      <c r="BN8" s="16">
        <v>0.25907692307692298</v>
      </c>
      <c r="BO8" s="16"/>
      <c r="BP8" s="16">
        <v>0.20860927152317901</v>
      </c>
      <c r="BQ8" s="16">
        <v>0.26232318902700402</v>
      </c>
    </row>
    <row r="9" spans="2:69" ht="30" x14ac:dyDescent="0.25">
      <c r="B9" s="17" t="s">
        <v>305</v>
      </c>
      <c r="C9" s="16">
        <v>0.65844402277039804</v>
      </c>
      <c r="D9" s="16">
        <v>0.64434523809523803</v>
      </c>
      <c r="E9" s="16">
        <v>0.56569847856154898</v>
      </c>
      <c r="F9" s="16">
        <v>0.73374613003096001</v>
      </c>
      <c r="G9" s="16">
        <v>0.67005813953488402</v>
      </c>
      <c r="H9" s="16">
        <v>0.627465857359636</v>
      </c>
      <c r="I9" s="16">
        <v>0.70113493064312704</v>
      </c>
      <c r="J9" s="16">
        <v>0.69696969696969702</v>
      </c>
      <c r="K9" s="16">
        <v>0.67226890756302504</v>
      </c>
      <c r="L9" s="16">
        <v>0.81415929203539805</v>
      </c>
      <c r="M9" s="16"/>
      <c r="N9" s="16">
        <v>0.57469879518072298</v>
      </c>
      <c r="O9" s="16">
        <v>0.69206349206349205</v>
      </c>
      <c r="P9" s="16">
        <v>0.67009345794392505</v>
      </c>
      <c r="Q9" s="16">
        <v>0.67153284671532798</v>
      </c>
      <c r="R9" s="16"/>
      <c r="S9" s="16">
        <v>0.606463878326996</v>
      </c>
      <c r="T9" s="16">
        <v>0.63636363636363602</v>
      </c>
      <c r="U9" s="16">
        <v>0.66379310344827602</v>
      </c>
      <c r="V9" s="16">
        <v>0.63770977295162901</v>
      </c>
      <c r="W9" s="16">
        <v>0.68466522678185704</v>
      </c>
      <c r="X9" s="16">
        <v>0.70097087378640799</v>
      </c>
      <c r="Y9" s="16">
        <v>0.69552238805970101</v>
      </c>
      <c r="Z9" s="16"/>
      <c r="AA9" s="16">
        <v>0.70381406436233596</v>
      </c>
      <c r="AB9" s="16">
        <v>0.63724944320712695</v>
      </c>
      <c r="AC9" s="16"/>
      <c r="AD9" s="16">
        <v>0.66666666666666696</v>
      </c>
      <c r="AE9" s="16">
        <v>0.65544041450777202</v>
      </c>
      <c r="AF9" s="16"/>
      <c r="AG9" s="16">
        <v>0.64426877470355703</v>
      </c>
      <c r="AH9" s="16">
        <v>0.67153284671532798</v>
      </c>
      <c r="AI9" s="16"/>
      <c r="AJ9" s="16">
        <v>0.70732705689725806</v>
      </c>
      <c r="AK9" s="16">
        <v>0.61620091970286495</v>
      </c>
      <c r="AL9" s="16"/>
      <c r="AM9" s="16">
        <v>0.274143302180685</v>
      </c>
      <c r="AN9" s="16">
        <v>0.55351437699680495</v>
      </c>
      <c r="AO9" s="16">
        <v>0.68664521319388605</v>
      </c>
      <c r="AP9" s="16">
        <v>0.81171548117154801</v>
      </c>
      <c r="AQ9" s="16"/>
      <c r="AR9" s="16">
        <v>0.67547169811320795</v>
      </c>
      <c r="AS9" s="16">
        <v>0.65108695652173898</v>
      </c>
      <c r="AT9" s="16"/>
      <c r="AU9" s="16">
        <v>0.67940813810111</v>
      </c>
      <c r="AV9" s="16">
        <v>0.65463108320251195</v>
      </c>
      <c r="AW9" s="16"/>
      <c r="AX9" s="16">
        <v>0.67020023557125996</v>
      </c>
      <c r="AY9" s="16">
        <v>0.65618638317122802</v>
      </c>
      <c r="AZ9" s="16"/>
      <c r="BA9" s="16">
        <v>0.62707182320442001</v>
      </c>
      <c r="BB9" s="16">
        <v>0.66075794621026895</v>
      </c>
      <c r="BC9" s="16"/>
      <c r="BD9" s="16">
        <v>0.68167539267015698</v>
      </c>
      <c r="BE9" s="16">
        <v>0.65330243337195804</v>
      </c>
      <c r="BF9" s="16"/>
      <c r="BG9" s="16">
        <v>0.69594594594594605</v>
      </c>
      <c r="BH9" s="16">
        <v>0.65621230398069996</v>
      </c>
      <c r="BI9" s="16"/>
      <c r="BJ9" s="16">
        <v>0.71314102564102599</v>
      </c>
      <c r="BK9" s="16">
        <v>0.65109771846749898</v>
      </c>
      <c r="BL9" s="16"/>
      <c r="BM9" s="16">
        <v>0.721518987341772</v>
      </c>
      <c r="BN9" s="16">
        <v>0.65333333333333299</v>
      </c>
      <c r="BO9" s="16"/>
      <c r="BP9" s="16">
        <v>0.73344370860927199</v>
      </c>
      <c r="BQ9" s="16">
        <v>0.64873553364766401</v>
      </c>
    </row>
    <row r="10" spans="2:69" x14ac:dyDescent="0.25">
      <c r="B10" s="17" t="s">
        <v>306</v>
      </c>
      <c r="C10" s="16">
        <v>5.7495256166982901E-2</v>
      </c>
      <c r="D10" s="16">
        <v>5.0595238095238103E-2</v>
      </c>
      <c r="E10" s="16">
        <v>5.11756569847856E-2</v>
      </c>
      <c r="F10" s="16">
        <v>3.5603715170278598E-2</v>
      </c>
      <c r="G10" s="16">
        <v>3.4883720930232599E-2</v>
      </c>
      <c r="H10" s="16">
        <v>8.1942336874051599E-2</v>
      </c>
      <c r="I10" s="16">
        <v>7.69230769230769E-2</v>
      </c>
      <c r="J10" s="16">
        <v>4.0404040404040401E-2</v>
      </c>
      <c r="K10" s="16">
        <v>5.0420168067226899E-2</v>
      </c>
      <c r="L10" s="16">
        <v>1.7699115044247801E-2</v>
      </c>
      <c r="M10" s="16"/>
      <c r="N10" s="16">
        <v>0.12530120481927701</v>
      </c>
      <c r="O10" s="16">
        <v>6.3492063492063502E-2</v>
      </c>
      <c r="P10" s="16">
        <v>5.60747663551402E-2</v>
      </c>
      <c r="Q10" s="16">
        <v>3.6131386861313897E-2</v>
      </c>
      <c r="R10" s="16"/>
      <c r="S10" s="16">
        <v>9.8859315589353597E-2</v>
      </c>
      <c r="T10" s="16">
        <v>7.1770334928229707E-2</v>
      </c>
      <c r="U10" s="16">
        <v>7.1120689655172403E-2</v>
      </c>
      <c r="V10" s="16">
        <v>8.0947680157946705E-2</v>
      </c>
      <c r="W10" s="16">
        <v>2.6997840172786201E-2</v>
      </c>
      <c r="X10" s="16">
        <v>4.2718446601941698E-2</v>
      </c>
      <c r="Y10" s="16">
        <v>2.3880597014925401E-2</v>
      </c>
      <c r="Z10" s="16"/>
      <c r="AA10" s="16">
        <v>4.0524433849821198E-2</v>
      </c>
      <c r="AB10" s="16">
        <v>6.5423162583518907E-2</v>
      </c>
      <c r="AC10" s="16"/>
      <c r="AD10" s="16">
        <v>8.1560283687943297E-2</v>
      </c>
      <c r="AE10" s="16">
        <v>4.8704663212435197E-2</v>
      </c>
      <c r="AF10" s="16"/>
      <c r="AG10" s="16">
        <v>8.0632411067193696E-2</v>
      </c>
      <c r="AH10" s="16">
        <v>3.6131386861313897E-2</v>
      </c>
      <c r="AI10" s="16"/>
      <c r="AJ10" s="16">
        <v>3.5202619729840401E-2</v>
      </c>
      <c r="AK10" s="16">
        <v>7.6759816059427E-2</v>
      </c>
      <c r="AL10" s="16"/>
      <c r="AM10" s="16">
        <v>0.27725856697819301</v>
      </c>
      <c r="AN10" s="16">
        <v>8.5463258785942506E-2</v>
      </c>
      <c r="AO10" s="16">
        <v>3.4593724859211597E-2</v>
      </c>
      <c r="AP10" s="16">
        <v>1.7573221757322201E-2</v>
      </c>
      <c r="AQ10" s="16"/>
      <c r="AR10" s="16">
        <v>4.5283018867924497E-2</v>
      </c>
      <c r="AS10" s="16">
        <v>6.2771739130434795E-2</v>
      </c>
      <c r="AT10" s="16"/>
      <c r="AU10" s="16">
        <v>5.4254007398273699E-2</v>
      </c>
      <c r="AV10" s="16">
        <v>5.8084772370486697E-2</v>
      </c>
      <c r="AW10" s="16"/>
      <c r="AX10" s="16">
        <v>4.00471142520612E-2</v>
      </c>
      <c r="AY10" s="16">
        <v>6.0845962451934001E-2</v>
      </c>
      <c r="AZ10" s="16"/>
      <c r="BA10" s="16">
        <v>6.3535911602209894E-2</v>
      </c>
      <c r="BB10" s="16">
        <v>5.70497147514262E-2</v>
      </c>
      <c r="BC10" s="16"/>
      <c r="BD10" s="16">
        <v>3.3507853403141399E-2</v>
      </c>
      <c r="BE10" s="16">
        <v>6.2804171494785593E-2</v>
      </c>
      <c r="BF10" s="16"/>
      <c r="BG10" s="16">
        <v>5.4054054054054099E-2</v>
      </c>
      <c r="BH10" s="16">
        <v>5.7700040209087297E-2</v>
      </c>
      <c r="BI10" s="16"/>
      <c r="BJ10" s="16">
        <v>3.8461538461538498E-2</v>
      </c>
      <c r="BK10" s="16">
        <v>6.0051657339646999E-2</v>
      </c>
      <c r="BL10" s="16"/>
      <c r="BM10" s="16">
        <v>5.3164556962025301E-2</v>
      </c>
      <c r="BN10" s="16">
        <v>5.7846153846153797E-2</v>
      </c>
      <c r="BO10" s="16"/>
      <c r="BP10" s="16">
        <v>4.96688741721854E-2</v>
      </c>
      <c r="BQ10" s="16">
        <v>5.8508358336905299E-2</v>
      </c>
    </row>
    <row r="11" spans="2:69" x14ac:dyDescent="0.25">
      <c r="B11" s="17" t="s">
        <v>68</v>
      </c>
      <c r="C11" s="18">
        <v>2.7893738140417498E-2</v>
      </c>
      <c r="D11" s="18">
        <v>2.5297619047618999E-2</v>
      </c>
      <c r="E11" s="18">
        <v>1.7980636237897599E-2</v>
      </c>
      <c r="F11" s="18">
        <v>9.2879256965944304E-3</v>
      </c>
      <c r="G11" s="18">
        <v>2.7616279069767401E-2</v>
      </c>
      <c r="H11" s="18">
        <v>4.3247344461305001E-2</v>
      </c>
      <c r="I11" s="18">
        <v>2.2698612862547301E-2</v>
      </c>
      <c r="J11" s="18">
        <v>6.0606060606060601E-2</v>
      </c>
      <c r="K11" s="18">
        <v>3.3613445378151301E-2</v>
      </c>
      <c r="L11" s="18">
        <v>8.8495575221238902E-3</v>
      </c>
      <c r="M11" s="18"/>
      <c r="N11" s="18">
        <v>1.8072289156626498E-2</v>
      </c>
      <c r="O11" s="18">
        <v>2.2222222222222199E-2</v>
      </c>
      <c r="P11" s="18">
        <v>2.80373831775701E-2</v>
      </c>
      <c r="Q11" s="18">
        <v>3.2116788321167898E-2</v>
      </c>
      <c r="R11" s="18"/>
      <c r="S11" s="18">
        <v>1.9011406844106502E-2</v>
      </c>
      <c r="T11" s="18">
        <v>3.5885167464114798E-2</v>
      </c>
      <c r="U11" s="18">
        <v>1.5086206896551701E-2</v>
      </c>
      <c r="V11" s="18">
        <v>2.9615004935834199E-2</v>
      </c>
      <c r="W11" s="18">
        <v>2.3758099352051799E-2</v>
      </c>
      <c r="X11" s="18">
        <v>1.1650485436893201E-2</v>
      </c>
      <c r="Y11" s="18">
        <v>2.53731343283582E-2</v>
      </c>
      <c r="Z11" s="18"/>
      <c r="AA11" s="18">
        <v>1.4898688915375401E-2</v>
      </c>
      <c r="AB11" s="18">
        <v>3.3964365256124701E-2</v>
      </c>
      <c r="AC11" s="18"/>
      <c r="AD11" s="18">
        <v>2.4113475177304999E-2</v>
      </c>
      <c r="AE11" s="18">
        <v>2.9274611398963701E-2</v>
      </c>
      <c r="AF11" s="18"/>
      <c r="AG11" s="18">
        <v>2.3320158102766799E-2</v>
      </c>
      <c r="AH11" s="18">
        <v>3.2116788321167898E-2</v>
      </c>
      <c r="AI11" s="18"/>
      <c r="AJ11" s="18">
        <v>2.1694637740483001E-2</v>
      </c>
      <c r="AK11" s="18">
        <v>3.3250795896710303E-2</v>
      </c>
      <c r="AL11" s="18"/>
      <c r="AM11" s="18">
        <v>7.4766355140186896E-2</v>
      </c>
      <c r="AN11" s="18">
        <v>4.2332268370607003E-2</v>
      </c>
      <c r="AO11" s="18">
        <v>2.4537409493161699E-2</v>
      </c>
      <c r="AP11" s="18">
        <v>7.5313807531380804E-3</v>
      </c>
      <c r="AQ11" s="18"/>
      <c r="AR11" s="18">
        <v>2.83018867924528E-2</v>
      </c>
      <c r="AS11" s="18">
        <v>2.7717391304347801E-2</v>
      </c>
      <c r="AT11" s="18"/>
      <c r="AU11" s="18">
        <v>1.84956843403206E-2</v>
      </c>
      <c r="AV11" s="18">
        <v>2.96030500112133E-2</v>
      </c>
      <c r="AW11" s="18"/>
      <c r="AX11" s="18">
        <v>2.47349823321555E-2</v>
      </c>
      <c r="AY11" s="18">
        <v>2.8500339289753401E-2</v>
      </c>
      <c r="AZ11" s="18"/>
      <c r="BA11" s="18">
        <v>3.3149171270718203E-2</v>
      </c>
      <c r="BB11" s="18">
        <v>2.75061124694377E-2</v>
      </c>
      <c r="BC11" s="18"/>
      <c r="BD11" s="18">
        <v>2.40837696335079E-2</v>
      </c>
      <c r="BE11" s="18">
        <v>2.8736964078794901E-2</v>
      </c>
      <c r="BF11" s="18"/>
      <c r="BG11" s="18">
        <v>0</v>
      </c>
      <c r="BH11" s="18">
        <v>2.9553679131483698E-2</v>
      </c>
      <c r="BI11" s="18"/>
      <c r="BJ11" s="18">
        <v>1.76282051282051E-2</v>
      </c>
      <c r="BK11" s="18">
        <v>2.9272492466638E-2</v>
      </c>
      <c r="BL11" s="18"/>
      <c r="BM11" s="18">
        <v>5.0632911392405099E-3</v>
      </c>
      <c r="BN11" s="18">
        <v>2.9743589743589701E-2</v>
      </c>
      <c r="BO11" s="18"/>
      <c r="BP11" s="18">
        <v>8.2781456953642408E-3</v>
      </c>
      <c r="BQ11" s="18">
        <v>3.0432918988426899E-2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320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0.211385199240987</v>
      </c>
      <c r="D8" s="16">
        <v>0.23214285714285701</v>
      </c>
      <c r="E8" s="16">
        <v>0.230982019363762</v>
      </c>
      <c r="F8" s="16">
        <v>0.21052631578947401</v>
      </c>
      <c r="G8" s="16">
        <v>0.25726744186046502</v>
      </c>
      <c r="H8" s="16">
        <v>0.19195751138087999</v>
      </c>
      <c r="I8" s="16">
        <v>0.16771752837326601</v>
      </c>
      <c r="J8" s="16">
        <v>0.20707070707070699</v>
      </c>
      <c r="K8" s="16">
        <v>0.23529411764705899</v>
      </c>
      <c r="L8" s="16">
        <v>0.20353982300885001</v>
      </c>
      <c r="M8" s="16"/>
      <c r="N8" s="16">
        <v>0.26144578313252997</v>
      </c>
      <c r="O8" s="16">
        <v>0.19523809523809499</v>
      </c>
      <c r="P8" s="16">
        <v>0.22056074766355099</v>
      </c>
      <c r="Q8" s="16">
        <v>0.196350364963504</v>
      </c>
      <c r="R8" s="16"/>
      <c r="S8" s="16">
        <v>0.24144486692015199</v>
      </c>
      <c r="T8" s="16">
        <v>0.21770334928229701</v>
      </c>
      <c r="U8" s="16">
        <v>0.226293103448276</v>
      </c>
      <c r="V8" s="16">
        <v>0.22112537018756201</v>
      </c>
      <c r="W8" s="16">
        <v>0.193304535637149</v>
      </c>
      <c r="X8" s="16">
        <v>0.19708737864077699</v>
      </c>
      <c r="Y8" s="16">
        <v>0.192537313432836</v>
      </c>
      <c r="Z8" s="16"/>
      <c r="AA8" s="16">
        <v>0.19070321811680599</v>
      </c>
      <c r="AB8" s="16">
        <v>0.22104677060133601</v>
      </c>
      <c r="AC8" s="16"/>
      <c r="AD8" s="16">
        <v>0.17588652482269501</v>
      </c>
      <c r="AE8" s="16">
        <v>0.22435233160621801</v>
      </c>
      <c r="AF8" s="16"/>
      <c r="AG8" s="16">
        <v>0.227667984189723</v>
      </c>
      <c r="AH8" s="16">
        <v>0.196350364963504</v>
      </c>
      <c r="AI8" s="16"/>
      <c r="AJ8" s="16">
        <v>0.18501841997544</v>
      </c>
      <c r="AK8" s="16">
        <v>0.23417049876193799</v>
      </c>
      <c r="AL8" s="16"/>
      <c r="AM8" s="16">
        <v>0.32710280373831802</v>
      </c>
      <c r="AN8" s="16">
        <v>0.30750798722044698</v>
      </c>
      <c r="AO8" s="16">
        <v>0.19750603378921999</v>
      </c>
      <c r="AP8" s="16">
        <v>0.109623430962343</v>
      </c>
      <c r="AQ8" s="16"/>
      <c r="AR8" s="16">
        <v>0.19685534591195</v>
      </c>
      <c r="AS8" s="16">
        <v>0.21766304347826099</v>
      </c>
      <c r="AT8" s="16"/>
      <c r="AU8" s="16">
        <v>0.20715166461159101</v>
      </c>
      <c r="AV8" s="16">
        <v>0.21215519174702799</v>
      </c>
      <c r="AW8" s="16"/>
      <c r="AX8" s="16">
        <v>0.204946996466431</v>
      </c>
      <c r="AY8" s="16">
        <v>0.212621578828319</v>
      </c>
      <c r="AZ8" s="16"/>
      <c r="BA8" s="16">
        <v>0.24033149171270701</v>
      </c>
      <c r="BB8" s="16">
        <v>0.20925020374898101</v>
      </c>
      <c r="BC8" s="16"/>
      <c r="BD8" s="16">
        <v>0.21780104712041901</v>
      </c>
      <c r="BE8" s="16">
        <v>0.209965237543453</v>
      </c>
      <c r="BF8" s="16"/>
      <c r="BG8" s="16">
        <v>0.20270270270270299</v>
      </c>
      <c r="BH8" s="16">
        <v>0.21190188982710101</v>
      </c>
      <c r="BI8" s="16"/>
      <c r="BJ8" s="16">
        <v>0.22916666666666699</v>
      </c>
      <c r="BK8" s="16">
        <v>0.20899698665518701</v>
      </c>
      <c r="BL8" s="16"/>
      <c r="BM8" s="16">
        <v>0.22025316455696201</v>
      </c>
      <c r="BN8" s="16">
        <v>0.210666666666667</v>
      </c>
      <c r="BO8" s="16"/>
      <c r="BP8" s="16">
        <v>0.19205298013245001</v>
      </c>
      <c r="BQ8" s="16">
        <v>0.21388769824260601</v>
      </c>
    </row>
    <row r="9" spans="2:69" ht="30" x14ac:dyDescent="0.25">
      <c r="B9" s="17" t="s">
        <v>305</v>
      </c>
      <c r="C9" s="16">
        <v>0.66812144212523705</v>
      </c>
      <c r="D9" s="16">
        <v>0.69940476190476197</v>
      </c>
      <c r="E9" s="16">
        <v>0.66804979253111996</v>
      </c>
      <c r="F9" s="16">
        <v>0.69814241486068096</v>
      </c>
      <c r="G9" s="16">
        <v>0.67296511627906996</v>
      </c>
      <c r="H9" s="16">
        <v>0.62822458270106196</v>
      </c>
      <c r="I9" s="16">
        <v>0.69987389659520804</v>
      </c>
      <c r="J9" s="16">
        <v>0.60606060606060597</v>
      </c>
      <c r="K9" s="16">
        <v>0.630252100840336</v>
      </c>
      <c r="L9" s="16">
        <v>0.67256637168141598</v>
      </c>
      <c r="M9" s="16"/>
      <c r="N9" s="16">
        <v>0.40722891566265101</v>
      </c>
      <c r="O9" s="16">
        <v>0.65238095238095195</v>
      </c>
      <c r="P9" s="16">
        <v>0.67943925233644897</v>
      </c>
      <c r="Q9" s="16">
        <v>0.74635036496350404</v>
      </c>
      <c r="R9" s="16"/>
      <c r="S9" s="16">
        <v>0.53231939163498099</v>
      </c>
      <c r="T9" s="16">
        <v>0.66028708133971303</v>
      </c>
      <c r="U9" s="16">
        <v>0.66594827586206895</v>
      </c>
      <c r="V9" s="16">
        <v>0.60513326752221097</v>
      </c>
      <c r="W9" s="16">
        <v>0.73434125269978401</v>
      </c>
      <c r="X9" s="16">
        <v>0.73786407766990303</v>
      </c>
      <c r="Y9" s="16">
        <v>0.72835820895522396</v>
      </c>
      <c r="Z9" s="16"/>
      <c r="AA9" s="16">
        <v>0.75327771156138301</v>
      </c>
      <c r="AB9" s="16">
        <v>0.62834075723830696</v>
      </c>
      <c r="AC9" s="16"/>
      <c r="AD9" s="16">
        <v>0.67092198581560303</v>
      </c>
      <c r="AE9" s="16">
        <v>0.66709844559585496</v>
      </c>
      <c r="AF9" s="16"/>
      <c r="AG9" s="16">
        <v>0.58339920948616597</v>
      </c>
      <c r="AH9" s="16">
        <v>0.74635036496350404</v>
      </c>
      <c r="AI9" s="16"/>
      <c r="AJ9" s="16">
        <v>0.73843634875153497</v>
      </c>
      <c r="AK9" s="16">
        <v>0.60735762292182505</v>
      </c>
      <c r="AL9" s="16"/>
      <c r="AM9" s="16">
        <v>0.18068535825545201</v>
      </c>
      <c r="AN9" s="16">
        <v>0.47683706070287502</v>
      </c>
      <c r="AO9" s="16">
        <v>0.72928399034593705</v>
      </c>
      <c r="AP9" s="16">
        <v>0.87029288702928898</v>
      </c>
      <c r="AQ9" s="16"/>
      <c r="AR9" s="16">
        <v>0.72578616352201297</v>
      </c>
      <c r="AS9" s="16">
        <v>0.64320652173912995</v>
      </c>
      <c r="AT9" s="16"/>
      <c r="AU9" s="16">
        <v>0.69420468557336601</v>
      </c>
      <c r="AV9" s="16">
        <v>0.663377438887643</v>
      </c>
      <c r="AW9" s="16"/>
      <c r="AX9" s="16">
        <v>0.71495877502944605</v>
      </c>
      <c r="AY9" s="16">
        <v>0.65912689436779004</v>
      </c>
      <c r="AZ9" s="16"/>
      <c r="BA9" s="16">
        <v>0.649171270718232</v>
      </c>
      <c r="BB9" s="16">
        <v>0.66951915240423798</v>
      </c>
      <c r="BC9" s="16"/>
      <c r="BD9" s="16">
        <v>0.706806282722513</v>
      </c>
      <c r="BE9" s="16">
        <v>0.65955967555040595</v>
      </c>
      <c r="BF9" s="16"/>
      <c r="BG9" s="16">
        <v>0.70945945945945899</v>
      </c>
      <c r="BH9" s="16">
        <v>0.66566143948532397</v>
      </c>
      <c r="BI9" s="16"/>
      <c r="BJ9" s="16">
        <v>0.70352564102564097</v>
      </c>
      <c r="BK9" s="16">
        <v>0.66336633663366296</v>
      </c>
      <c r="BL9" s="16"/>
      <c r="BM9" s="16">
        <v>0.69367088607594896</v>
      </c>
      <c r="BN9" s="16">
        <v>0.66605128205128195</v>
      </c>
      <c r="BO9" s="16"/>
      <c r="BP9" s="16">
        <v>0.72350993377483397</v>
      </c>
      <c r="BQ9" s="16">
        <v>0.66095156450921599</v>
      </c>
    </row>
    <row r="10" spans="2:69" x14ac:dyDescent="0.25">
      <c r="B10" s="17" t="s">
        <v>306</v>
      </c>
      <c r="C10" s="16">
        <v>9.1271347248576898E-2</v>
      </c>
      <c r="D10" s="16">
        <v>5.0595238095238103E-2</v>
      </c>
      <c r="E10" s="16">
        <v>8.5753803596127207E-2</v>
      </c>
      <c r="F10" s="16">
        <v>8.0495356037151702E-2</v>
      </c>
      <c r="G10" s="16">
        <v>4.6511627906976702E-2</v>
      </c>
      <c r="H10" s="16">
        <v>0.12822458270106199</v>
      </c>
      <c r="I10" s="16">
        <v>0.114754098360656</v>
      </c>
      <c r="J10" s="16">
        <v>0.10101010101010099</v>
      </c>
      <c r="K10" s="16">
        <v>0.10084033613445401</v>
      </c>
      <c r="L10" s="16">
        <v>7.9646017699115002E-2</v>
      </c>
      <c r="M10" s="16"/>
      <c r="N10" s="16">
        <v>0.29156626506024103</v>
      </c>
      <c r="O10" s="16">
        <v>0.12539682539682501</v>
      </c>
      <c r="P10" s="16">
        <v>6.5420560747663503E-2</v>
      </c>
      <c r="Q10" s="16">
        <v>3.2846715328467203E-2</v>
      </c>
      <c r="R10" s="16"/>
      <c r="S10" s="16">
        <v>0.19011406844106499</v>
      </c>
      <c r="T10" s="16">
        <v>9.5693779904306206E-2</v>
      </c>
      <c r="U10" s="16">
        <v>8.6206896551724102E-2</v>
      </c>
      <c r="V10" s="16">
        <v>0.140177690029615</v>
      </c>
      <c r="W10" s="16">
        <v>5.7235421166306699E-2</v>
      </c>
      <c r="X10" s="16">
        <v>5.1456310679611601E-2</v>
      </c>
      <c r="Y10" s="16">
        <v>5.3731343283582103E-2</v>
      </c>
      <c r="Z10" s="16"/>
      <c r="AA10" s="16">
        <v>4.52920143027414E-2</v>
      </c>
      <c r="AB10" s="16">
        <v>0.11275055679287301</v>
      </c>
      <c r="AC10" s="16"/>
      <c r="AD10" s="16">
        <v>0.124113475177305</v>
      </c>
      <c r="AE10" s="16">
        <v>7.9274611398963704E-2</v>
      </c>
      <c r="AF10" s="16"/>
      <c r="AG10" s="16">
        <v>0.15454545454545501</v>
      </c>
      <c r="AH10" s="16">
        <v>3.2846715328467203E-2</v>
      </c>
      <c r="AI10" s="16"/>
      <c r="AJ10" s="16">
        <v>5.6897257470323398E-2</v>
      </c>
      <c r="AK10" s="16">
        <v>0.120976299964627</v>
      </c>
      <c r="AL10" s="16"/>
      <c r="AM10" s="16">
        <v>0.38317757009345799</v>
      </c>
      <c r="AN10" s="16">
        <v>0.16134185303514401</v>
      </c>
      <c r="AO10" s="16">
        <v>5.5510860820595302E-2</v>
      </c>
      <c r="AP10" s="16">
        <v>1.5062761506276201E-2</v>
      </c>
      <c r="AQ10" s="16"/>
      <c r="AR10" s="16">
        <v>5.7232704402515697E-2</v>
      </c>
      <c r="AS10" s="16">
        <v>0.10597826086956499</v>
      </c>
      <c r="AT10" s="16"/>
      <c r="AU10" s="16">
        <v>6.6584463625154106E-2</v>
      </c>
      <c r="AV10" s="16">
        <v>9.5761381475667207E-2</v>
      </c>
      <c r="AW10" s="16"/>
      <c r="AX10" s="16">
        <v>5.5359246171966997E-2</v>
      </c>
      <c r="AY10" s="16">
        <v>9.8167835331372993E-2</v>
      </c>
      <c r="AZ10" s="16"/>
      <c r="BA10" s="16">
        <v>8.5635359116022103E-2</v>
      </c>
      <c r="BB10" s="16">
        <v>9.1687041564792196E-2</v>
      </c>
      <c r="BC10" s="16"/>
      <c r="BD10" s="16">
        <v>5.3403141361256498E-2</v>
      </c>
      <c r="BE10" s="16">
        <v>9.9652375434530704E-2</v>
      </c>
      <c r="BF10" s="16"/>
      <c r="BG10" s="16">
        <v>6.08108108108108E-2</v>
      </c>
      <c r="BH10" s="16">
        <v>9.30840369923603E-2</v>
      </c>
      <c r="BI10" s="16"/>
      <c r="BJ10" s="16">
        <v>4.9679487179487197E-2</v>
      </c>
      <c r="BK10" s="16">
        <v>9.6857511838140301E-2</v>
      </c>
      <c r="BL10" s="16"/>
      <c r="BM10" s="16">
        <v>7.5949367088607597E-2</v>
      </c>
      <c r="BN10" s="16">
        <v>9.2512820512820504E-2</v>
      </c>
      <c r="BO10" s="16"/>
      <c r="BP10" s="16">
        <v>7.1192052980132495E-2</v>
      </c>
      <c r="BQ10" s="16">
        <v>9.3870552936133694E-2</v>
      </c>
    </row>
    <row r="11" spans="2:69" x14ac:dyDescent="0.25">
      <c r="B11" s="17" t="s">
        <v>68</v>
      </c>
      <c r="C11" s="18">
        <v>2.9222011385199202E-2</v>
      </c>
      <c r="D11" s="18">
        <v>1.7857142857142901E-2</v>
      </c>
      <c r="E11" s="18">
        <v>1.52143845089903E-2</v>
      </c>
      <c r="F11" s="18">
        <v>1.08359133126935E-2</v>
      </c>
      <c r="G11" s="18">
        <v>2.32558139534884E-2</v>
      </c>
      <c r="H11" s="18">
        <v>5.1593323216995397E-2</v>
      </c>
      <c r="I11" s="18">
        <v>1.7654476670870101E-2</v>
      </c>
      <c r="J11" s="18">
        <v>8.5858585858585898E-2</v>
      </c>
      <c r="K11" s="18">
        <v>3.3613445378151301E-2</v>
      </c>
      <c r="L11" s="18">
        <v>4.4247787610619503E-2</v>
      </c>
      <c r="M11" s="18"/>
      <c r="N11" s="18">
        <v>3.9759036144578298E-2</v>
      </c>
      <c r="O11" s="18">
        <v>2.6984126984126999E-2</v>
      </c>
      <c r="P11" s="18">
        <v>3.4579439252336398E-2</v>
      </c>
      <c r="Q11" s="18">
        <v>2.4452554744525502E-2</v>
      </c>
      <c r="R11" s="18"/>
      <c r="S11" s="18">
        <v>3.6121673003802299E-2</v>
      </c>
      <c r="T11" s="18">
        <v>2.6315789473684199E-2</v>
      </c>
      <c r="U11" s="18">
        <v>2.1551724137931001E-2</v>
      </c>
      <c r="V11" s="18">
        <v>3.3563672260612E-2</v>
      </c>
      <c r="W11" s="18">
        <v>1.51187904967603E-2</v>
      </c>
      <c r="X11" s="18">
        <v>1.35922330097087E-2</v>
      </c>
      <c r="Y11" s="18">
        <v>2.53731343283582E-2</v>
      </c>
      <c r="Z11" s="18"/>
      <c r="AA11" s="18">
        <v>1.07270560190703E-2</v>
      </c>
      <c r="AB11" s="18">
        <v>3.7861915367483297E-2</v>
      </c>
      <c r="AC11" s="18"/>
      <c r="AD11" s="18">
        <v>2.9078014184397202E-2</v>
      </c>
      <c r="AE11" s="18">
        <v>2.9274611398963701E-2</v>
      </c>
      <c r="AF11" s="18"/>
      <c r="AG11" s="18">
        <v>3.4387351778656101E-2</v>
      </c>
      <c r="AH11" s="18">
        <v>2.4452554744525502E-2</v>
      </c>
      <c r="AI11" s="18"/>
      <c r="AJ11" s="18">
        <v>1.9647973802701599E-2</v>
      </c>
      <c r="AK11" s="18">
        <v>3.74955783516095E-2</v>
      </c>
      <c r="AL11" s="18"/>
      <c r="AM11" s="18">
        <v>0.109034267912773</v>
      </c>
      <c r="AN11" s="18">
        <v>5.4313099041533502E-2</v>
      </c>
      <c r="AO11" s="18">
        <v>1.7699115044247801E-2</v>
      </c>
      <c r="AP11" s="18">
        <v>5.0209205020920501E-3</v>
      </c>
      <c r="AQ11" s="18"/>
      <c r="AR11" s="18">
        <v>2.0125786163522001E-2</v>
      </c>
      <c r="AS11" s="18">
        <v>3.3152173913043502E-2</v>
      </c>
      <c r="AT11" s="18"/>
      <c r="AU11" s="18">
        <v>3.2059186189888997E-2</v>
      </c>
      <c r="AV11" s="18">
        <v>2.8705987889661399E-2</v>
      </c>
      <c r="AW11" s="18"/>
      <c r="AX11" s="18">
        <v>2.47349823321555E-2</v>
      </c>
      <c r="AY11" s="18">
        <v>3.00836914725175E-2</v>
      </c>
      <c r="AZ11" s="18"/>
      <c r="BA11" s="18">
        <v>2.4861878453038701E-2</v>
      </c>
      <c r="BB11" s="18">
        <v>2.9543602281988601E-2</v>
      </c>
      <c r="BC11" s="18"/>
      <c r="BD11" s="18">
        <v>2.1989528795811501E-2</v>
      </c>
      <c r="BE11" s="18">
        <v>3.0822711471610701E-2</v>
      </c>
      <c r="BF11" s="18"/>
      <c r="BG11" s="18">
        <v>2.7027027027027001E-2</v>
      </c>
      <c r="BH11" s="18">
        <v>2.93526336952151E-2</v>
      </c>
      <c r="BI11" s="18"/>
      <c r="BJ11" s="18">
        <v>1.76282051282051E-2</v>
      </c>
      <c r="BK11" s="18">
        <v>3.0779164873009E-2</v>
      </c>
      <c r="BL11" s="18"/>
      <c r="BM11" s="18">
        <v>1.0126582278481001E-2</v>
      </c>
      <c r="BN11" s="18">
        <v>3.0769230769230799E-2</v>
      </c>
      <c r="BO11" s="18"/>
      <c r="BP11" s="18">
        <v>1.3245033112582801E-2</v>
      </c>
      <c r="BQ11" s="18">
        <v>3.1290184312044597E-2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321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0.24117647058823499</v>
      </c>
      <c r="D8" s="16">
        <v>0.238095238095238</v>
      </c>
      <c r="E8" s="16">
        <v>0.24757952973720601</v>
      </c>
      <c r="F8" s="16">
        <v>0.28328173374613003</v>
      </c>
      <c r="G8" s="16">
        <v>0.25145348837209303</v>
      </c>
      <c r="H8" s="16">
        <v>0.20940819423368701</v>
      </c>
      <c r="I8" s="16">
        <v>0.25977301387137502</v>
      </c>
      <c r="J8" s="16">
        <v>0.21717171717171699</v>
      </c>
      <c r="K8" s="16">
        <v>0.26890756302521002</v>
      </c>
      <c r="L8" s="16">
        <v>0.16814159292035399</v>
      </c>
      <c r="M8" s="16"/>
      <c r="N8" s="16">
        <v>0.232530120481928</v>
      </c>
      <c r="O8" s="16">
        <v>0.211111111111111</v>
      </c>
      <c r="P8" s="16">
        <v>0.25887850467289703</v>
      </c>
      <c r="Q8" s="16">
        <v>0.243795620437956</v>
      </c>
      <c r="R8" s="16"/>
      <c r="S8" s="16">
        <v>0.249049429657795</v>
      </c>
      <c r="T8" s="16">
        <v>0.23205741626794299</v>
      </c>
      <c r="U8" s="16">
        <v>0.29094827586206901</v>
      </c>
      <c r="V8" s="16">
        <v>0.23593287265547899</v>
      </c>
      <c r="W8" s="16">
        <v>0.236501079913607</v>
      </c>
      <c r="X8" s="16">
        <v>0.24077669902912599</v>
      </c>
      <c r="Y8" s="16">
        <v>0.23283582089552199</v>
      </c>
      <c r="Z8" s="16"/>
      <c r="AA8" s="16">
        <v>0.26698450536352802</v>
      </c>
      <c r="AB8" s="16">
        <v>0.22912026726057899</v>
      </c>
      <c r="AC8" s="16"/>
      <c r="AD8" s="16">
        <v>0.19858156028368801</v>
      </c>
      <c r="AE8" s="16">
        <v>0.25673575129533699</v>
      </c>
      <c r="AF8" s="16"/>
      <c r="AG8" s="16">
        <v>0.238339920948617</v>
      </c>
      <c r="AH8" s="16">
        <v>0.243795620437956</v>
      </c>
      <c r="AI8" s="16"/>
      <c r="AJ8" s="16">
        <v>0.23782234957020101</v>
      </c>
      <c r="AK8" s="16">
        <v>0.244074991156703</v>
      </c>
      <c r="AL8" s="16"/>
      <c r="AM8" s="16">
        <v>0.289719626168224</v>
      </c>
      <c r="AN8" s="16">
        <v>0.26357827476038298</v>
      </c>
      <c r="AO8" s="16">
        <v>0.24094931617055501</v>
      </c>
      <c r="AP8" s="16">
        <v>0.20669456066945599</v>
      </c>
      <c r="AQ8" s="16"/>
      <c r="AR8" s="16">
        <v>0.26289308176100601</v>
      </c>
      <c r="AS8" s="16">
        <v>0.23179347826086999</v>
      </c>
      <c r="AT8" s="16"/>
      <c r="AU8" s="16">
        <v>0.247842170160296</v>
      </c>
      <c r="AV8" s="16">
        <v>0.23996411751513799</v>
      </c>
      <c r="AW8" s="16"/>
      <c r="AX8" s="16">
        <v>0.24028268551236701</v>
      </c>
      <c r="AY8" s="16">
        <v>0.24134811128703901</v>
      </c>
      <c r="AZ8" s="16"/>
      <c r="BA8" s="16">
        <v>0.25690607734806598</v>
      </c>
      <c r="BB8" s="16">
        <v>0.24001629991849999</v>
      </c>
      <c r="BC8" s="16"/>
      <c r="BD8" s="16">
        <v>0.252356020942408</v>
      </c>
      <c r="BE8" s="16">
        <v>0.23870220162224801</v>
      </c>
      <c r="BF8" s="16"/>
      <c r="BG8" s="16">
        <v>0.30067567567567599</v>
      </c>
      <c r="BH8" s="16">
        <v>0.237635705669481</v>
      </c>
      <c r="BI8" s="16"/>
      <c r="BJ8" s="16">
        <v>0.29647435897435898</v>
      </c>
      <c r="BK8" s="16">
        <v>0.23374946190271201</v>
      </c>
      <c r="BL8" s="16"/>
      <c r="BM8" s="16">
        <v>0.25063291139240501</v>
      </c>
      <c r="BN8" s="16">
        <v>0.24041025641025601</v>
      </c>
      <c r="BO8" s="16"/>
      <c r="BP8" s="16">
        <v>0.26655629139072801</v>
      </c>
      <c r="BQ8" s="16">
        <v>0.237891127303901</v>
      </c>
    </row>
    <row r="9" spans="2:69" ht="30" x14ac:dyDescent="0.25">
      <c r="B9" s="17" t="s">
        <v>305</v>
      </c>
      <c r="C9" s="16">
        <v>0.29791271347248599</v>
      </c>
      <c r="D9" s="16">
        <v>0.31845238095238099</v>
      </c>
      <c r="E9" s="16">
        <v>0.28630705394190897</v>
      </c>
      <c r="F9" s="16">
        <v>0.34829721362229099</v>
      </c>
      <c r="G9" s="16">
        <v>0.32848837209302301</v>
      </c>
      <c r="H9" s="16">
        <v>0.26327769347496199</v>
      </c>
      <c r="I9" s="16">
        <v>0.248423707440101</v>
      </c>
      <c r="J9" s="16">
        <v>0.34848484848484901</v>
      </c>
      <c r="K9" s="16">
        <v>0.378151260504202</v>
      </c>
      <c r="L9" s="16">
        <v>0.35398230088495602</v>
      </c>
      <c r="M9" s="16"/>
      <c r="N9" s="16">
        <v>0.14578313253012001</v>
      </c>
      <c r="O9" s="16">
        <v>0.236507936507937</v>
      </c>
      <c r="P9" s="16">
        <v>0.28785046728972002</v>
      </c>
      <c r="Q9" s="16">
        <v>0.36204379562043798</v>
      </c>
      <c r="R9" s="16"/>
      <c r="S9" s="16">
        <v>0.23384030418251001</v>
      </c>
      <c r="T9" s="16">
        <v>0.299043062200957</v>
      </c>
      <c r="U9" s="16">
        <v>0.28663793103448298</v>
      </c>
      <c r="V9" s="16">
        <v>0.22704837117472901</v>
      </c>
      <c r="W9" s="16">
        <v>0.33909287257019399</v>
      </c>
      <c r="X9" s="16">
        <v>0.38058252427184502</v>
      </c>
      <c r="Y9" s="16">
        <v>0.34626865671641799</v>
      </c>
      <c r="Z9" s="16"/>
      <c r="AA9" s="16">
        <v>0.401072705601907</v>
      </c>
      <c r="AB9" s="16">
        <v>0.249721603563474</v>
      </c>
      <c r="AC9" s="16"/>
      <c r="AD9" s="16">
        <v>0.32198581560283701</v>
      </c>
      <c r="AE9" s="16">
        <v>0.289119170984456</v>
      </c>
      <c r="AF9" s="16"/>
      <c r="AG9" s="16">
        <v>0.22845849802371501</v>
      </c>
      <c r="AH9" s="16">
        <v>0.36204379562043798</v>
      </c>
      <c r="AI9" s="16"/>
      <c r="AJ9" s="16">
        <v>0.37863282848956198</v>
      </c>
      <c r="AK9" s="16">
        <v>0.22815705695083099</v>
      </c>
      <c r="AL9" s="16"/>
      <c r="AM9" s="16">
        <v>6.5420560747663503E-2</v>
      </c>
      <c r="AN9" s="16">
        <v>0.14776357827476</v>
      </c>
      <c r="AO9" s="16">
        <v>0.24577634754625899</v>
      </c>
      <c r="AP9" s="16">
        <v>0.62259414225941401</v>
      </c>
      <c r="AQ9" s="16"/>
      <c r="AR9" s="16">
        <v>0.38742138364779899</v>
      </c>
      <c r="AS9" s="16">
        <v>0.25923913043478303</v>
      </c>
      <c r="AT9" s="16"/>
      <c r="AU9" s="16">
        <v>0.329223181257707</v>
      </c>
      <c r="AV9" s="16">
        <v>0.29221798609553701</v>
      </c>
      <c r="AW9" s="16"/>
      <c r="AX9" s="16">
        <v>0.37455830388692601</v>
      </c>
      <c r="AY9" s="16">
        <v>0.28319384754580401</v>
      </c>
      <c r="AZ9" s="16"/>
      <c r="BA9" s="16">
        <v>0.32044198895027598</v>
      </c>
      <c r="BB9" s="16">
        <v>0.296251018744906</v>
      </c>
      <c r="BC9" s="16"/>
      <c r="BD9" s="16">
        <v>0.37591623036649202</v>
      </c>
      <c r="BE9" s="16">
        <v>0.28064889918887598</v>
      </c>
      <c r="BF9" s="16"/>
      <c r="BG9" s="16">
        <v>0.43918918918918898</v>
      </c>
      <c r="BH9" s="16">
        <v>0.28950542822677899</v>
      </c>
      <c r="BI9" s="16"/>
      <c r="BJ9" s="16">
        <v>0.44871794871794901</v>
      </c>
      <c r="BK9" s="16">
        <v>0.27765820060266899</v>
      </c>
      <c r="BL9" s="16"/>
      <c r="BM9" s="16">
        <v>0.44556962025316499</v>
      </c>
      <c r="BN9" s="16">
        <v>0.28594871794871801</v>
      </c>
      <c r="BO9" s="16"/>
      <c r="BP9" s="16">
        <v>0.34105960264900698</v>
      </c>
      <c r="BQ9" s="16">
        <v>0.29232747535362202</v>
      </c>
    </row>
    <row r="10" spans="2:69" x14ac:dyDescent="0.25">
      <c r="B10" s="17" t="s">
        <v>306</v>
      </c>
      <c r="C10" s="16">
        <v>0.41707779886148</v>
      </c>
      <c r="D10" s="16">
        <v>0.39583333333333298</v>
      </c>
      <c r="E10" s="16">
        <v>0.43706777316735801</v>
      </c>
      <c r="F10" s="16">
        <v>0.34829721362229099</v>
      </c>
      <c r="G10" s="16">
        <v>0.372093023255814</v>
      </c>
      <c r="H10" s="16">
        <v>0.45675265553869498</v>
      </c>
      <c r="I10" s="16">
        <v>0.46910466582597699</v>
      </c>
      <c r="J10" s="16">
        <v>0.37373737373737398</v>
      </c>
      <c r="K10" s="16">
        <v>0.310924369747899</v>
      </c>
      <c r="L10" s="16">
        <v>0.44247787610619499</v>
      </c>
      <c r="M10" s="16"/>
      <c r="N10" s="16">
        <v>0.58192771084337303</v>
      </c>
      <c r="O10" s="16">
        <v>0.51746031746031795</v>
      </c>
      <c r="P10" s="16">
        <v>0.416822429906542</v>
      </c>
      <c r="Q10" s="16">
        <v>0.34416058394160598</v>
      </c>
      <c r="R10" s="16"/>
      <c r="S10" s="16">
        <v>0.46387832699619802</v>
      </c>
      <c r="T10" s="16">
        <v>0.41148325358851701</v>
      </c>
      <c r="U10" s="16">
        <v>0.40517241379310298</v>
      </c>
      <c r="V10" s="16">
        <v>0.49457058242842999</v>
      </c>
      <c r="W10" s="16">
        <v>0.39416846652267801</v>
      </c>
      <c r="X10" s="16">
        <v>0.34757281553398101</v>
      </c>
      <c r="Y10" s="16">
        <v>0.38059701492537301</v>
      </c>
      <c r="Z10" s="16"/>
      <c r="AA10" s="16">
        <v>0.30512514898688903</v>
      </c>
      <c r="AB10" s="16">
        <v>0.46937639198218301</v>
      </c>
      <c r="AC10" s="16"/>
      <c r="AD10" s="16">
        <v>0.42695035460992897</v>
      </c>
      <c r="AE10" s="16">
        <v>0.413471502590674</v>
      </c>
      <c r="AF10" s="16"/>
      <c r="AG10" s="16">
        <v>0.49604743083003999</v>
      </c>
      <c r="AH10" s="16">
        <v>0.34416058394160598</v>
      </c>
      <c r="AI10" s="16"/>
      <c r="AJ10" s="16">
        <v>0.34506753990994699</v>
      </c>
      <c r="AK10" s="16">
        <v>0.47930668553236599</v>
      </c>
      <c r="AL10" s="16"/>
      <c r="AM10" s="16">
        <v>0.57009345794392496</v>
      </c>
      <c r="AN10" s="16">
        <v>0.52795527156549504</v>
      </c>
      <c r="AO10" s="16">
        <v>0.47023330651649198</v>
      </c>
      <c r="AP10" s="16">
        <v>0.15062761506276201</v>
      </c>
      <c r="AQ10" s="16"/>
      <c r="AR10" s="16">
        <v>0.32452830188679199</v>
      </c>
      <c r="AS10" s="16">
        <v>0.45706521739130401</v>
      </c>
      <c r="AT10" s="16"/>
      <c r="AU10" s="16">
        <v>0.37854500616522802</v>
      </c>
      <c r="AV10" s="16">
        <v>0.42408611796366902</v>
      </c>
      <c r="AW10" s="16"/>
      <c r="AX10" s="16">
        <v>0.34275618374558298</v>
      </c>
      <c r="AY10" s="16">
        <v>0.43135037321872899</v>
      </c>
      <c r="AZ10" s="16"/>
      <c r="BA10" s="16">
        <v>0.37016574585635398</v>
      </c>
      <c r="BB10" s="16">
        <v>0.420537897310513</v>
      </c>
      <c r="BC10" s="16"/>
      <c r="BD10" s="16">
        <v>0.32146596858638699</v>
      </c>
      <c r="BE10" s="16">
        <v>0.43823870220162198</v>
      </c>
      <c r="BF10" s="16"/>
      <c r="BG10" s="16">
        <v>0.20270270270270299</v>
      </c>
      <c r="BH10" s="16">
        <v>0.42983514274225998</v>
      </c>
      <c r="BI10" s="16"/>
      <c r="BJ10" s="16">
        <v>0.233974358974359</v>
      </c>
      <c r="BK10" s="16">
        <v>0.44167025398192</v>
      </c>
      <c r="BL10" s="16"/>
      <c r="BM10" s="16">
        <v>0.28607594936708902</v>
      </c>
      <c r="BN10" s="16">
        <v>0.42769230769230798</v>
      </c>
      <c r="BO10" s="16"/>
      <c r="BP10" s="16">
        <v>0.37251655629139102</v>
      </c>
      <c r="BQ10" s="16">
        <v>0.42284612087441098</v>
      </c>
    </row>
    <row r="11" spans="2:69" x14ac:dyDescent="0.25">
      <c r="B11" s="17" t="s">
        <v>68</v>
      </c>
      <c r="C11" s="18">
        <v>4.3833017077798901E-2</v>
      </c>
      <c r="D11" s="18">
        <v>4.7619047619047603E-2</v>
      </c>
      <c r="E11" s="18">
        <v>2.9045643153527E-2</v>
      </c>
      <c r="F11" s="18">
        <v>2.0123839009287901E-2</v>
      </c>
      <c r="G11" s="18">
        <v>4.7965116279069797E-2</v>
      </c>
      <c r="H11" s="18">
        <v>7.0561456752655502E-2</v>
      </c>
      <c r="I11" s="18">
        <v>2.2698612862547301E-2</v>
      </c>
      <c r="J11" s="18">
        <v>6.0606060606060601E-2</v>
      </c>
      <c r="K11" s="18">
        <v>4.20168067226891E-2</v>
      </c>
      <c r="L11" s="18">
        <v>3.5398230088495602E-2</v>
      </c>
      <c r="M11" s="18"/>
      <c r="N11" s="18">
        <v>3.9759036144578298E-2</v>
      </c>
      <c r="O11" s="18">
        <v>3.4920634920634901E-2</v>
      </c>
      <c r="P11" s="18">
        <v>3.6448598130841101E-2</v>
      </c>
      <c r="Q11" s="18">
        <v>0.05</v>
      </c>
      <c r="R11" s="18"/>
      <c r="S11" s="18">
        <v>5.3231939163498103E-2</v>
      </c>
      <c r="T11" s="18">
        <v>5.7416267942583699E-2</v>
      </c>
      <c r="U11" s="18">
        <v>1.72413793103448E-2</v>
      </c>
      <c r="V11" s="18">
        <v>4.2448173741362297E-2</v>
      </c>
      <c r="W11" s="18">
        <v>3.0237580993520499E-2</v>
      </c>
      <c r="X11" s="18">
        <v>3.1067961165048501E-2</v>
      </c>
      <c r="Y11" s="18">
        <v>4.0298507462686602E-2</v>
      </c>
      <c r="Z11" s="18"/>
      <c r="AA11" s="18">
        <v>2.6817640047675801E-2</v>
      </c>
      <c r="AB11" s="18">
        <v>5.1781737193763902E-2</v>
      </c>
      <c r="AC11" s="18"/>
      <c r="AD11" s="18">
        <v>5.2482269503546099E-2</v>
      </c>
      <c r="AE11" s="18">
        <v>4.06735751295337E-2</v>
      </c>
      <c r="AF11" s="18"/>
      <c r="AG11" s="18">
        <v>3.7154150197628501E-2</v>
      </c>
      <c r="AH11" s="18">
        <v>0.05</v>
      </c>
      <c r="AI11" s="18"/>
      <c r="AJ11" s="18">
        <v>3.8477282030290598E-2</v>
      </c>
      <c r="AK11" s="18">
        <v>4.8461266360099002E-2</v>
      </c>
      <c r="AL11" s="18"/>
      <c r="AM11" s="18">
        <v>7.4766355140186896E-2</v>
      </c>
      <c r="AN11" s="18">
        <v>6.0702875399360999E-2</v>
      </c>
      <c r="AO11" s="18">
        <v>4.3041029766693502E-2</v>
      </c>
      <c r="AP11" s="18">
        <v>2.0083682008368201E-2</v>
      </c>
      <c r="AQ11" s="18"/>
      <c r="AR11" s="18">
        <v>2.51572327044025E-2</v>
      </c>
      <c r="AS11" s="18">
        <v>5.1902173913043498E-2</v>
      </c>
      <c r="AT11" s="18"/>
      <c r="AU11" s="18">
        <v>4.4389642416769397E-2</v>
      </c>
      <c r="AV11" s="18">
        <v>4.3731778425656002E-2</v>
      </c>
      <c r="AW11" s="18"/>
      <c r="AX11" s="18">
        <v>4.2402826855123699E-2</v>
      </c>
      <c r="AY11" s="18">
        <v>4.4107667948427999E-2</v>
      </c>
      <c r="AZ11" s="18"/>
      <c r="BA11" s="18">
        <v>5.24861878453039E-2</v>
      </c>
      <c r="BB11" s="18">
        <v>4.3194784026079902E-2</v>
      </c>
      <c r="BC11" s="18"/>
      <c r="BD11" s="18">
        <v>5.0261780104712002E-2</v>
      </c>
      <c r="BE11" s="18">
        <v>4.2410196987253797E-2</v>
      </c>
      <c r="BF11" s="18"/>
      <c r="BG11" s="18">
        <v>5.7432432432432401E-2</v>
      </c>
      <c r="BH11" s="18">
        <v>4.30237233614797E-2</v>
      </c>
      <c r="BI11" s="18"/>
      <c r="BJ11" s="18">
        <v>2.0833333333333301E-2</v>
      </c>
      <c r="BK11" s="18">
        <v>4.6922083512699102E-2</v>
      </c>
      <c r="BL11" s="18"/>
      <c r="BM11" s="18">
        <v>1.7721518987341801E-2</v>
      </c>
      <c r="BN11" s="18">
        <v>4.5948717948718E-2</v>
      </c>
      <c r="BO11" s="18"/>
      <c r="BP11" s="18">
        <v>1.9867549668874201E-2</v>
      </c>
      <c r="BQ11" s="18">
        <v>4.6935276468066903E-2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322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0.173244781783681</v>
      </c>
      <c r="D8" s="16">
        <v>0.191964285714286</v>
      </c>
      <c r="E8" s="16">
        <v>0.18672199170124501</v>
      </c>
      <c r="F8" s="16">
        <v>0.17337461300309601</v>
      </c>
      <c r="G8" s="16">
        <v>0.21947674418604701</v>
      </c>
      <c r="H8" s="16">
        <v>0.144157814871017</v>
      </c>
      <c r="I8" s="16">
        <v>0.151324085750315</v>
      </c>
      <c r="J8" s="16">
        <v>0.17171717171717199</v>
      </c>
      <c r="K8" s="16">
        <v>0.19327731092437</v>
      </c>
      <c r="L8" s="16">
        <v>0.16814159292035399</v>
      </c>
      <c r="M8" s="16"/>
      <c r="N8" s="16">
        <v>0.186746987951807</v>
      </c>
      <c r="O8" s="16">
        <v>0.17301587301587301</v>
      </c>
      <c r="P8" s="16">
        <v>0.18224299065420599</v>
      </c>
      <c r="Q8" s="16">
        <v>0.16569343065693401</v>
      </c>
      <c r="R8" s="16"/>
      <c r="S8" s="16">
        <v>0.19391634980988601</v>
      </c>
      <c r="T8" s="16">
        <v>0.16507177033492801</v>
      </c>
      <c r="U8" s="16">
        <v>0.21982758620689699</v>
      </c>
      <c r="V8" s="16">
        <v>0.16288252714708801</v>
      </c>
      <c r="W8" s="16">
        <v>0.16846652267818599</v>
      </c>
      <c r="X8" s="16">
        <v>0.167961165048544</v>
      </c>
      <c r="Y8" s="16">
        <v>0.17462686567164201</v>
      </c>
      <c r="Z8" s="16"/>
      <c r="AA8" s="16">
        <v>0.16805721096543499</v>
      </c>
      <c r="AB8" s="16">
        <v>0.17566815144766099</v>
      </c>
      <c r="AC8" s="16"/>
      <c r="AD8" s="16">
        <v>0.15460992907801399</v>
      </c>
      <c r="AE8" s="16">
        <v>0.18005181347150301</v>
      </c>
      <c r="AF8" s="16"/>
      <c r="AG8" s="16">
        <v>0.181422924901186</v>
      </c>
      <c r="AH8" s="16">
        <v>0.16569343065693401</v>
      </c>
      <c r="AI8" s="16"/>
      <c r="AJ8" s="16">
        <v>0.15963978714695001</v>
      </c>
      <c r="AK8" s="16">
        <v>0.185001768659356</v>
      </c>
      <c r="AL8" s="16"/>
      <c r="AM8" s="16">
        <v>0.25545171339563899</v>
      </c>
      <c r="AN8" s="16">
        <v>0.23482428115015999</v>
      </c>
      <c r="AO8" s="16">
        <v>0.16894609814963801</v>
      </c>
      <c r="AP8" s="16">
        <v>9.7071129707112999E-2</v>
      </c>
      <c r="AQ8" s="16"/>
      <c r="AR8" s="16">
        <v>0.174842767295597</v>
      </c>
      <c r="AS8" s="16">
        <v>0.172554347826087</v>
      </c>
      <c r="AT8" s="16"/>
      <c r="AU8" s="16">
        <v>0.18865598027127001</v>
      </c>
      <c r="AV8" s="16">
        <v>0.17044180309486401</v>
      </c>
      <c r="AW8" s="16"/>
      <c r="AX8" s="16">
        <v>0.18374558303886901</v>
      </c>
      <c r="AY8" s="16">
        <v>0.17122822890748701</v>
      </c>
      <c r="AZ8" s="16"/>
      <c r="BA8" s="16">
        <v>0.207182320441989</v>
      </c>
      <c r="BB8" s="16">
        <v>0.17074164629176899</v>
      </c>
      <c r="BC8" s="16"/>
      <c r="BD8" s="16">
        <v>0.186387434554974</v>
      </c>
      <c r="BE8" s="16">
        <v>0.17033603707995401</v>
      </c>
      <c r="BF8" s="16"/>
      <c r="BG8" s="16">
        <v>0.18918918918918901</v>
      </c>
      <c r="BH8" s="16">
        <v>0.172295938882187</v>
      </c>
      <c r="BI8" s="16"/>
      <c r="BJ8" s="16">
        <v>0.21794871794871801</v>
      </c>
      <c r="BK8" s="16">
        <v>0.16724063710718901</v>
      </c>
      <c r="BL8" s="16"/>
      <c r="BM8" s="16">
        <v>0.189873417721519</v>
      </c>
      <c r="BN8" s="16">
        <v>0.171897435897436</v>
      </c>
      <c r="BO8" s="16"/>
      <c r="BP8" s="16">
        <v>0.195364238410596</v>
      </c>
      <c r="BQ8" s="16">
        <v>0.17038148306900999</v>
      </c>
    </row>
    <row r="9" spans="2:69" ht="30" x14ac:dyDescent="0.25">
      <c r="B9" s="17" t="s">
        <v>305</v>
      </c>
      <c r="C9" s="16">
        <v>0.52979127134724902</v>
      </c>
      <c r="D9" s="16">
        <v>0.52827380952380998</v>
      </c>
      <c r="E9" s="16">
        <v>0.57538035961272505</v>
      </c>
      <c r="F9" s="16">
        <v>0.65170278637770895</v>
      </c>
      <c r="G9" s="16">
        <v>0.5</v>
      </c>
      <c r="H9" s="16">
        <v>0.436267071320182</v>
      </c>
      <c r="I9" s="16">
        <v>0.57377049180327899</v>
      </c>
      <c r="J9" s="16">
        <v>0.54040404040404</v>
      </c>
      <c r="K9" s="16">
        <v>0.54621848739495804</v>
      </c>
      <c r="L9" s="16">
        <v>0.47787610619469001</v>
      </c>
      <c r="M9" s="16"/>
      <c r="N9" s="16">
        <v>0.28072289156626501</v>
      </c>
      <c r="O9" s="16">
        <v>0.46666666666666701</v>
      </c>
      <c r="P9" s="16">
        <v>0.54953271028037398</v>
      </c>
      <c r="Q9" s="16">
        <v>0.61204379562043798</v>
      </c>
      <c r="R9" s="16"/>
      <c r="S9" s="16">
        <v>0.41825095057034201</v>
      </c>
      <c r="T9" s="16">
        <v>0.54784688995215303</v>
      </c>
      <c r="U9" s="16">
        <v>0.53663793103448298</v>
      </c>
      <c r="V9" s="16">
        <v>0.43928923988154001</v>
      </c>
      <c r="W9" s="16">
        <v>0.58531317494600399</v>
      </c>
      <c r="X9" s="16">
        <v>0.63106796116504904</v>
      </c>
      <c r="Y9" s="16">
        <v>0.57611940298507502</v>
      </c>
      <c r="Z9" s="16"/>
      <c r="AA9" s="16">
        <v>0.67163289630512502</v>
      </c>
      <c r="AB9" s="16">
        <v>0.46353006681514503</v>
      </c>
      <c r="AC9" s="16"/>
      <c r="AD9" s="16">
        <v>0.512056737588652</v>
      </c>
      <c r="AE9" s="16">
        <v>0.53626943005181305</v>
      </c>
      <c r="AF9" s="16"/>
      <c r="AG9" s="16">
        <v>0.44071146245059301</v>
      </c>
      <c r="AH9" s="16">
        <v>0.61204379562043798</v>
      </c>
      <c r="AI9" s="16"/>
      <c r="AJ9" s="16">
        <v>0.62177650429799403</v>
      </c>
      <c r="AK9" s="16">
        <v>0.45030067209055502</v>
      </c>
      <c r="AL9" s="16"/>
      <c r="AM9" s="16">
        <v>0.13395638629283499</v>
      </c>
      <c r="AN9" s="16">
        <v>0.303514376996805</v>
      </c>
      <c r="AO9" s="16">
        <v>0.54907481898632304</v>
      </c>
      <c r="AP9" s="16">
        <v>0.83012552301255205</v>
      </c>
      <c r="AQ9" s="16"/>
      <c r="AR9" s="16">
        <v>0.62201257861635195</v>
      </c>
      <c r="AS9" s="16">
        <v>0.489945652173913</v>
      </c>
      <c r="AT9" s="16"/>
      <c r="AU9" s="16">
        <v>0.55487053020961796</v>
      </c>
      <c r="AV9" s="16">
        <v>0.52522987216864803</v>
      </c>
      <c r="AW9" s="16"/>
      <c r="AX9" s="16">
        <v>0.58421672555948201</v>
      </c>
      <c r="AY9" s="16">
        <v>0.51933951594661798</v>
      </c>
      <c r="AZ9" s="16"/>
      <c r="BA9" s="16">
        <v>0.51933701657458597</v>
      </c>
      <c r="BB9" s="16">
        <v>0.53056234718826401</v>
      </c>
      <c r="BC9" s="16"/>
      <c r="BD9" s="16">
        <v>0.58952879581151796</v>
      </c>
      <c r="BE9" s="16">
        <v>0.51657010428737005</v>
      </c>
      <c r="BF9" s="16"/>
      <c r="BG9" s="16">
        <v>0.61824324324324298</v>
      </c>
      <c r="BH9" s="16">
        <v>0.52452754322476902</v>
      </c>
      <c r="BI9" s="16"/>
      <c r="BJ9" s="16">
        <v>0.612179487179487</v>
      </c>
      <c r="BK9" s="16">
        <v>0.51872578562203997</v>
      </c>
      <c r="BL9" s="16"/>
      <c r="BM9" s="16">
        <v>0.60253164556962002</v>
      </c>
      <c r="BN9" s="16">
        <v>0.52389743589743598</v>
      </c>
      <c r="BO9" s="16"/>
      <c r="BP9" s="16">
        <v>0.59105960264900703</v>
      </c>
      <c r="BQ9" s="16">
        <v>0.52186026575224997</v>
      </c>
    </row>
    <row r="10" spans="2:69" x14ac:dyDescent="0.25">
      <c r="B10" s="17" t="s">
        <v>306</v>
      </c>
      <c r="C10" s="16">
        <v>0.215559772296015</v>
      </c>
      <c r="D10" s="16">
        <v>0.211309523809524</v>
      </c>
      <c r="E10" s="16">
        <v>0.21576763485477199</v>
      </c>
      <c r="F10" s="16">
        <v>0.13312693498452</v>
      </c>
      <c r="G10" s="16">
        <v>0.17441860465116299</v>
      </c>
      <c r="H10" s="16">
        <v>0.27389984825493202</v>
      </c>
      <c r="I10" s="16">
        <v>0.22950819672131101</v>
      </c>
      <c r="J10" s="16">
        <v>0.15151515151515199</v>
      </c>
      <c r="K10" s="16">
        <v>0.20168067226890801</v>
      </c>
      <c r="L10" s="16">
        <v>0.30973451327433599</v>
      </c>
      <c r="M10" s="16"/>
      <c r="N10" s="16">
        <v>0.43253012048192802</v>
      </c>
      <c r="O10" s="16">
        <v>0.266666666666667</v>
      </c>
      <c r="P10" s="16">
        <v>0.19345794392523399</v>
      </c>
      <c r="Q10" s="16">
        <v>0.14671532846715299</v>
      </c>
      <c r="R10" s="16"/>
      <c r="S10" s="16">
        <v>0.29277566539923999</v>
      </c>
      <c r="T10" s="16">
        <v>0.198564593301435</v>
      </c>
      <c r="U10" s="16">
        <v>0.193965517241379</v>
      </c>
      <c r="V10" s="16">
        <v>0.30503455083909198</v>
      </c>
      <c r="W10" s="16">
        <v>0.19546436285097199</v>
      </c>
      <c r="X10" s="16">
        <v>0.14757281553398099</v>
      </c>
      <c r="Y10" s="16">
        <v>0.171641791044776</v>
      </c>
      <c r="Z10" s="16"/>
      <c r="AA10" s="16">
        <v>0.134088200238379</v>
      </c>
      <c r="AB10" s="16">
        <v>0.25361915367483301</v>
      </c>
      <c r="AC10" s="16"/>
      <c r="AD10" s="16">
        <v>0.231205673758865</v>
      </c>
      <c r="AE10" s="16">
        <v>0.209844559585492</v>
      </c>
      <c r="AF10" s="16"/>
      <c r="AG10" s="16">
        <v>0.29011857707509903</v>
      </c>
      <c r="AH10" s="16">
        <v>0.14671532846715299</v>
      </c>
      <c r="AI10" s="16"/>
      <c r="AJ10" s="16">
        <v>0.158411788784282</v>
      </c>
      <c r="AK10" s="16">
        <v>0.264945171559958</v>
      </c>
      <c r="AL10" s="16"/>
      <c r="AM10" s="16">
        <v>0.47352024922118402</v>
      </c>
      <c r="AN10" s="16">
        <v>0.32667731629392999</v>
      </c>
      <c r="AO10" s="16">
        <v>0.20917135961383701</v>
      </c>
      <c r="AP10" s="16">
        <v>4.4351464435146398E-2</v>
      </c>
      <c r="AQ10" s="16"/>
      <c r="AR10" s="16">
        <v>0.15974842767295599</v>
      </c>
      <c r="AS10" s="16">
        <v>0.23967391304347799</v>
      </c>
      <c r="AT10" s="16"/>
      <c r="AU10" s="16">
        <v>0.173859432799014</v>
      </c>
      <c r="AV10" s="16">
        <v>0.22314420273603899</v>
      </c>
      <c r="AW10" s="16"/>
      <c r="AX10" s="16">
        <v>0.18610129564193201</v>
      </c>
      <c r="AY10" s="16">
        <v>0.221216919249039</v>
      </c>
      <c r="AZ10" s="16"/>
      <c r="BA10" s="16">
        <v>0.20441988950276199</v>
      </c>
      <c r="BB10" s="16">
        <v>0.21638141809291001</v>
      </c>
      <c r="BC10" s="16"/>
      <c r="BD10" s="16">
        <v>0.15183246073298401</v>
      </c>
      <c r="BE10" s="16">
        <v>0.22966396292004601</v>
      </c>
      <c r="BF10" s="16"/>
      <c r="BG10" s="16">
        <v>0.111486486486486</v>
      </c>
      <c r="BH10" s="16">
        <v>0.221753116204262</v>
      </c>
      <c r="BI10" s="16"/>
      <c r="BJ10" s="16">
        <v>0.112179487179487</v>
      </c>
      <c r="BK10" s="16">
        <v>0.229444683598795</v>
      </c>
      <c r="BL10" s="16"/>
      <c r="BM10" s="16">
        <v>0.15443037974683499</v>
      </c>
      <c r="BN10" s="16">
        <v>0.22051282051282101</v>
      </c>
      <c r="BO10" s="16"/>
      <c r="BP10" s="16">
        <v>0.18874172185430499</v>
      </c>
      <c r="BQ10" s="16">
        <v>0.219031290184312</v>
      </c>
    </row>
    <row r="11" spans="2:69" x14ac:dyDescent="0.25">
      <c r="B11" s="17" t="s">
        <v>68</v>
      </c>
      <c r="C11" s="18">
        <v>8.1404174573055002E-2</v>
      </c>
      <c r="D11" s="18">
        <v>6.8452380952381001E-2</v>
      </c>
      <c r="E11" s="18">
        <v>2.2130013831258601E-2</v>
      </c>
      <c r="F11" s="18">
        <v>4.1795665634674899E-2</v>
      </c>
      <c r="G11" s="18">
        <v>0.106104651162791</v>
      </c>
      <c r="H11" s="18">
        <v>0.14567526555387</v>
      </c>
      <c r="I11" s="18">
        <v>4.5397225725094602E-2</v>
      </c>
      <c r="J11" s="18">
        <v>0.13636363636363599</v>
      </c>
      <c r="K11" s="18">
        <v>5.8823529411764698E-2</v>
      </c>
      <c r="L11" s="18">
        <v>4.4247787610619503E-2</v>
      </c>
      <c r="M11" s="18"/>
      <c r="N11" s="18">
        <v>0.1</v>
      </c>
      <c r="O11" s="18">
        <v>9.3650793650793707E-2</v>
      </c>
      <c r="P11" s="18">
        <v>7.4766355140186896E-2</v>
      </c>
      <c r="Q11" s="18">
        <v>7.5547445255474494E-2</v>
      </c>
      <c r="R11" s="18"/>
      <c r="S11" s="18">
        <v>9.5057034220532299E-2</v>
      </c>
      <c r="T11" s="18">
        <v>8.8516746411483299E-2</v>
      </c>
      <c r="U11" s="18">
        <v>4.9568965517241402E-2</v>
      </c>
      <c r="V11" s="18">
        <v>9.2793682132280397E-2</v>
      </c>
      <c r="W11" s="18">
        <v>5.0755939524837999E-2</v>
      </c>
      <c r="X11" s="18">
        <v>5.3398058252427202E-2</v>
      </c>
      <c r="Y11" s="18">
        <v>7.7611940298507501E-2</v>
      </c>
      <c r="Z11" s="18"/>
      <c r="AA11" s="18">
        <v>2.6221692491060801E-2</v>
      </c>
      <c r="AB11" s="18">
        <v>0.10718262806236099</v>
      </c>
      <c r="AC11" s="18"/>
      <c r="AD11" s="18">
        <v>0.102127659574468</v>
      </c>
      <c r="AE11" s="18">
        <v>7.3834196891191695E-2</v>
      </c>
      <c r="AF11" s="18"/>
      <c r="AG11" s="18">
        <v>8.7747035573122495E-2</v>
      </c>
      <c r="AH11" s="18">
        <v>7.5547445255474494E-2</v>
      </c>
      <c r="AI11" s="18"/>
      <c r="AJ11" s="18">
        <v>6.0171919770773602E-2</v>
      </c>
      <c r="AK11" s="18">
        <v>9.9752387690130895E-2</v>
      </c>
      <c r="AL11" s="18"/>
      <c r="AM11" s="18">
        <v>0.137071651090343</v>
      </c>
      <c r="AN11" s="18">
        <v>0.13498402555910499</v>
      </c>
      <c r="AO11" s="18">
        <v>7.2807723250201101E-2</v>
      </c>
      <c r="AP11" s="18">
        <v>2.8451882845188299E-2</v>
      </c>
      <c r="AQ11" s="18"/>
      <c r="AR11" s="18">
        <v>4.3396226415094302E-2</v>
      </c>
      <c r="AS11" s="18">
        <v>9.7826086956521702E-2</v>
      </c>
      <c r="AT11" s="18"/>
      <c r="AU11" s="18">
        <v>8.2614056720098597E-2</v>
      </c>
      <c r="AV11" s="18">
        <v>8.11841220004485E-2</v>
      </c>
      <c r="AW11" s="18"/>
      <c r="AX11" s="18">
        <v>4.5936395759717301E-2</v>
      </c>
      <c r="AY11" s="18">
        <v>8.8215335896855901E-2</v>
      </c>
      <c r="AZ11" s="18"/>
      <c r="BA11" s="18">
        <v>6.9060773480663001E-2</v>
      </c>
      <c r="BB11" s="18">
        <v>8.2314588427057897E-2</v>
      </c>
      <c r="BC11" s="18"/>
      <c r="BD11" s="18">
        <v>7.22513089005236E-2</v>
      </c>
      <c r="BE11" s="18">
        <v>8.3429895712630403E-2</v>
      </c>
      <c r="BF11" s="18"/>
      <c r="BG11" s="18">
        <v>8.1081081081081099E-2</v>
      </c>
      <c r="BH11" s="18">
        <v>8.1423401688781705E-2</v>
      </c>
      <c r="BI11" s="18"/>
      <c r="BJ11" s="18">
        <v>5.7692307692307702E-2</v>
      </c>
      <c r="BK11" s="18">
        <v>8.4588893671975904E-2</v>
      </c>
      <c r="BL11" s="18"/>
      <c r="BM11" s="18">
        <v>5.3164556962025301E-2</v>
      </c>
      <c r="BN11" s="18">
        <v>8.3692307692307705E-2</v>
      </c>
      <c r="BO11" s="18"/>
      <c r="BP11" s="18">
        <v>2.48344370860927E-2</v>
      </c>
      <c r="BQ11" s="18">
        <v>8.8726960994427798E-2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323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0.12428842504743801</v>
      </c>
      <c r="D8" s="16">
        <v>0.10267857142857099</v>
      </c>
      <c r="E8" s="16">
        <v>0.14799446749654199</v>
      </c>
      <c r="F8" s="16">
        <v>8.9783281733746098E-2</v>
      </c>
      <c r="G8" s="16">
        <v>0.188953488372093</v>
      </c>
      <c r="H8" s="16">
        <v>0.11608497723824</v>
      </c>
      <c r="I8" s="16">
        <v>0.112232030264817</v>
      </c>
      <c r="J8" s="16">
        <v>0.10101010101010099</v>
      </c>
      <c r="K8" s="16">
        <v>0.20168067226890801</v>
      </c>
      <c r="L8" s="16">
        <v>4.4247787610619503E-2</v>
      </c>
      <c r="M8" s="16"/>
      <c r="N8" s="16">
        <v>0.156626506024096</v>
      </c>
      <c r="O8" s="16">
        <v>0.114285714285714</v>
      </c>
      <c r="P8" s="16">
        <v>0.14018691588785001</v>
      </c>
      <c r="Q8" s="16">
        <v>0.110583941605839</v>
      </c>
      <c r="R8" s="16"/>
      <c r="S8" s="16">
        <v>0.173003802281369</v>
      </c>
      <c r="T8" s="16">
        <v>0.14114832535885199</v>
      </c>
      <c r="U8" s="16">
        <v>0.135775862068966</v>
      </c>
      <c r="V8" s="16">
        <v>0.115498519249753</v>
      </c>
      <c r="W8" s="16">
        <v>0.103671706263499</v>
      </c>
      <c r="X8" s="16">
        <v>0.129126213592233</v>
      </c>
      <c r="Y8" s="16">
        <v>0.117910447761194</v>
      </c>
      <c r="Z8" s="16"/>
      <c r="AA8" s="16">
        <v>0.12336114421930899</v>
      </c>
      <c r="AB8" s="16">
        <v>0.124721603563474</v>
      </c>
      <c r="AC8" s="16"/>
      <c r="AD8" s="16">
        <v>0.11063829787234</v>
      </c>
      <c r="AE8" s="16">
        <v>0.12927461139896401</v>
      </c>
      <c r="AF8" s="16"/>
      <c r="AG8" s="16">
        <v>0.139130434782609</v>
      </c>
      <c r="AH8" s="16">
        <v>0.110583941605839</v>
      </c>
      <c r="AI8" s="16"/>
      <c r="AJ8" s="16">
        <v>0.10437986082685199</v>
      </c>
      <c r="AK8" s="16">
        <v>0.14149274849664001</v>
      </c>
      <c r="AL8" s="16"/>
      <c r="AM8" s="16">
        <v>0.23987538940809999</v>
      </c>
      <c r="AN8" s="16">
        <v>0.19009584664536699</v>
      </c>
      <c r="AO8" s="16">
        <v>0.106194690265487</v>
      </c>
      <c r="AP8" s="16">
        <v>6.1924686192468603E-2</v>
      </c>
      <c r="AQ8" s="16"/>
      <c r="AR8" s="16">
        <v>0.122641509433962</v>
      </c>
      <c r="AS8" s="16">
        <v>0.125</v>
      </c>
      <c r="AT8" s="16"/>
      <c r="AU8" s="16">
        <v>0.14180024660912499</v>
      </c>
      <c r="AV8" s="16">
        <v>0.121103386409509</v>
      </c>
      <c r="AW8" s="16"/>
      <c r="AX8" s="16">
        <v>0.117785630153121</v>
      </c>
      <c r="AY8" s="16">
        <v>0.12553720877629501</v>
      </c>
      <c r="AZ8" s="16"/>
      <c r="BA8" s="16">
        <v>0.174033149171271</v>
      </c>
      <c r="BB8" s="16">
        <v>0.120619396903015</v>
      </c>
      <c r="BC8" s="16"/>
      <c r="BD8" s="16">
        <v>0.14973821989528799</v>
      </c>
      <c r="BE8" s="16">
        <v>0.118655851680185</v>
      </c>
      <c r="BF8" s="16"/>
      <c r="BG8" s="16">
        <v>0.168918918918919</v>
      </c>
      <c r="BH8" s="16">
        <v>0.121632488942501</v>
      </c>
      <c r="BI8" s="16"/>
      <c r="BJ8" s="16">
        <v>0.16346153846153799</v>
      </c>
      <c r="BK8" s="16">
        <v>0.119027120103315</v>
      </c>
      <c r="BL8" s="16"/>
      <c r="BM8" s="16">
        <v>0.16202531645569601</v>
      </c>
      <c r="BN8" s="16">
        <v>0.121230769230769</v>
      </c>
      <c r="BO8" s="16"/>
      <c r="BP8" s="16">
        <v>0.14569536423841101</v>
      </c>
      <c r="BQ8" s="16">
        <v>0.121517359622803</v>
      </c>
    </row>
    <row r="9" spans="2:69" ht="30" x14ac:dyDescent="0.25">
      <c r="B9" s="17" t="s">
        <v>305</v>
      </c>
      <c r="C9" s="16">
        <v>0.74060721062618595</v>
      </c>
      <c r="D9" s="16">
        <v>0.828869047619048</v>
      </c>
      <c r="E9" s="16">
        <v>0.78838174273858896</v>
      </c>
      <c r="F9" s="16">
        <v>0.83436532507739902</v>
      </c>
      <c r="G9" s="16">
        <v>0.72238372093023295</v>
      </c>
      <c r="H9" s="16">
        <v>0.59787556904400596</v>
      </c>
      <c r="I9" s="16">
        <v>0.76040353089533397</v>
      </c>
      <c r="J9" s="16">
        <v>0.83838383838383801</v>
      </c>
      <c r="K9" s="16">
        <v>0.67226890756302504</v>
      </c>
      <c r="L9" s="16">
        <v>0.91150442477876104</v>
      </c>
      <c r="M9" s="16"/>
      <c r="N9" s="16">
        <v>0.49277108433734901</v>
      </c>
      <c r="O9" s="16">
        <v>0.71269841269841305</v>
      </c>
      <c r="P9" s="16">
        <v>0.76168224299065401</v>
      </c>
      <c r="Q9" s="16">
        <v>0.81386861313868597</v>
      </c>
      <c r="R9" s="16"/>
      <c r="S9" s="16">
        <v>0.59695817490494296</v>
      </c>
      <c r="T9" s="16">
        <v>0.71531100478468901</v>
      </c>
      <c r="U9" s="16">
        <v>0.74784482758620696</v>
      </c>
      <c r="V9" s="16">
        <v>0.70088845014807499</v>
      </c>
      <c r="W9" s="16">
        <v>0.81533477321814296</v>
      </c>
      <c r="X9" s="16">
        <v>0.78640776699029102</v>
      </c>
      <c r="Y9" s="16">
        <v>0.78507462686567198</v>
      </c>
      <c r="Z9" s="16"/>
      <c r="AA9" s="16">
        <v>0.82896305125148995</v>
      </c>
      <c r="AB9" s="16">
        <v>0.69933184855233899</v>
      </c>
      <c r="AC9" s="16"/>
      <c r="AD9" s="16">
        <v>0.70709219858156003</v>
      </c>
      <c r="AE9" s="16">
        <v>0.75284974093264201</v>
      </c>
      <c r="AF9" s="16"/>
      <c r="AG9" s="16">
        <v>0.66126482213438698</v>
      </c>
      <c r="AH9" s="16">
        <v>0.81386861313868597</v>
      </c>
      <c r="AI9" s="16"/>
      <c r="AJ9" s="16">
        <v>0.80270159639787098</v>
      </c>
      <c r="AK9" s="16">
        <v>0.68694729395118503</v>
      </c>
      <c r="AL9" s="16"/>
      <c r="AM9" s="16">
        <v>0.23987538940809999</v>
      </c>
      <c r="AN9" s="16">
        <v>0.56469648562300301</v>
      </c>
      <c r="AO9" s="16">
        <v>0.81174577634754597</v>
      </c>
      <c r="AP9" s="16">
        <v>0.91046025104602502</v>
      </c>
      <c r="AQ9" s="16"/>
      <c r="AR9" s="16">
        <v>0.81572327044025195</v>
      </c>
      <c r="AS9" s="16">
        <v>0.70815217391304397</v>
      </c>
      <c r="AT9" s="16"/>
      <c r="AU9" s="16">
        <v>0.72626387176325502</v>
      </c>
      <c r="AV9" s="16">
        <v>0.74321596770576404</v>
      </c>
      <c r="AW9" s="16"/>
      <c r="AX9" s="16">
        <v>0.80565371024735</v>
      </c>
      <c r="AY9" s="16">
        <v>0.72811581090251098</v>
      </c>
      <c r="AZ9" s="16"/>
      <c r="BA9" s="16">
        <v>0.68508287292817704</v>
      </c>
      <c r="BB9" s="16">
        <v>0.74470252648736801</v>
      </c>
      <c r="BC9" s="16"/>
      <c r="BD9" s="16">
        <v>0.754973821989529</v>
      </c>
      <c r="BE9" s="16">
        <v>0.73742757821552696</v>
      </c>
      <c r="BF9" s="16"/>
      <c r="BG9" s="16">
        <v>0.71959459459459496</v>
      </c>
      <c r="BH9" s="16">
        <v>0.74185765983112195</v>
      </c>
      <c r="BI9" s="16"/>
      <c r="BJ9" s="16">
        <v>0.75480769230769196</v>
      </c>
      <c r="BK9" s="16">
        <v>0.73869995695221702</v>
      </c>
      <c r="BL9" s="16"/>
      <c r="BM9" s="16">
        <v>0.74430379746835396</v>
      </c>
      <c r="BN9" s="16">
        <v>0.740307692307692</v>
      </c>
      <c r="BO9" s="16"/>
      <c r="BP9" s="16">
        <v>0.78642384105960295</v>
      </c>
      <c r="BQ9" s="16">
        <v>0.73467638234033406</v>
      </c>
    </row>
    <row r="10" spans="2:69" x14ac:dyDescent="0.25">
      <c r="B10" s="17" t="s">
        <v>306</v>
      </c>
      <c r="C10" s="16">
        <v>9.5066413662239099E-2</v>
      </c>
      <c r="D10" s="16">
        <v>4.4642857142857102E-2</v>
      </c>
      <c r="E10" s="16">
        <v>4.2876901798063603E-2</v>
      </c>
      <c r="F10" s="16">
        <v>5.1083591331269301E-2</v>
      </c>
      <c r="G10" s="16">
        <v>3.3430232558139497E-2</v>
      </c>
      <c r="H10" s="16">
        <v>0.21547799696509901</v>
      </c>
      <c r="I10" s="16">
        <v>0.10088272383354401</v>
      </c>
      <c r="J10" s="16">
        <v>3.5353535353535401E-2</v>
      </c>
      <c r="K10" s="16">
        <v>7.5630252100840303E-2</v>
      </c>
      <c r="L10" s="16">
        <v>3.5398230088495602E-2</v>
      </c>
      <c r="M10" s="16"/>
      <c r="N10" s="16">
        <v>0.30481927710843398</v>
      </c>
      <c r="O10" s="16">
        <v>0.131746031746032</v>
      </c>
      <c r="P10" s="16">
        <v>6.0747663551401897E-2</v>
      </c>
      <c r="Q10" s="16">
        <v>3.6496350364963501E-2</v>
      </c>
      <c r="R10" s="16"/>
      <c r="S10" s="16">
        <v>0.184410646387833</v>
      </c>
      <c r="T10" s="16">
        <v>0.107655502392345</v>
      </c>
      <c r="U10" s="16">
        <v>8.6206896551724102E-2</v>
      </c>
      <c r="V10" s="16">
        <v>0.14313919052319801</v>
      </c>
      <c r="W10" s="16">
        <v>4.8596112311015099E-2</v>
      </c>
      <c r="X10" s="16">
        <v>6.1165048543689302E-2</v>
      </c>
      <c r="Y10" s="16">
        <v>6.1194029850746297E-2</v>
      </c>
      <c r="Z10" s="16"/>
      <c r="AA10" s="16">
        <v>3.3969010727056E-2</v>
      </c>
      <c r="AB10" s="16">
        <v>0.123608017817372</v>
      </c>
      <c r="AC10" s="16"/>
      <c r="AD10" s="16">
        <v>0.134751773049645</v>
      </c>
      <c r="AE10" s="16">
        <v>8.0569948186528503E-2</v>
      </c>
      <c r="AF10" s="16"/>
      <c r="AG10" s="16">
        <v>0.15849802371541499</v>
      </c>
      <c r="AH10" s="16">
        <v>3.6496350364963501E-2</v>
      </c>
      <c r="AI10" s="16"/>
      <c r="AJ10" s="16">
        <v>6.0171919770773602E-2</v>
      </c>
      <c r="AK10" s="16">
        <v>0.12522108241952601</v>
      </c>
      <c r="AL10" s="16"/>
      <c r="AM10" s="16">
        <v>0.42367601246105902</v>
      </c>
      <c r="AN10" s="16">
        <v>0.16932907348242801</v>
      </c>
      <c r="AO10" s="16">
        <v>5.5510860820595302E-2</v>
      </c>
      <c r="AP10" s="16">
        <v>1.17154811715481E-2</v>
      </c>
      <c r="AQ10" s="16"/>
      <c r="AR10" s="16">
        <v>4.3396226415094302E-2</v>
      </c>
      <c r="AS10" s="16">
        <v>0.11739130434782601</v>
      </c>
      <c r="AT10" s="16"/>
      <c r="AU10" s="16">
        <v>9.6177558569667101E-2</v>
      </c>
      <c r="AV10" s="16">
        <v>9.4864319354115295E-2</v>
      </c>
      <c r="AW10" s="16"/>
      <c r="AX10" s="16">
        <v>5.4181389870435803E-2</v>
      </c>
      <c r="AY10" s="16">
        <v>0.102917891879665</v>
      </c>
      <c r="AZ10" s="16"/>
      <c r="BA10" s="16">
        <v>9.6685082872928194E-2</v>
      </c>
      <c r="BB10" s="16">
        <v>9.4947025264873697E-2</v>
      </c>
      <c r="BC10" s="16"/>
      <c r="BD10" s="16">
        <v>6.0732984293193702E-2</v>
      </c>
      <c r="BE10" s="16">
        <v>0.10266512166859799</v>
      </c>
      <c r="BF10" s="16"/>
      <c r="BG10" s="16">
        <v>8.4459459459459499E-2</v>
      </c>
      <c r="BH10" s="16">
        <v>9.5697627663851995E-2</v>
      </c>
      <c r="BI10" s="16"/>
      <c r="BJ10" s="16">
        <v>4.48717948717949E-2</v>
      </c>
      <c r="BK10" s="16">
        <v>0.10180800688764501</v>
      </c>
      <c r="BL10" s="16"/>
      <c r="BM10" s="16">
        <v>8.1012658227848103E-2</v>
      </c>
      <c r="BN10" s="16">
        <v>9.6205128205128193E-2</v>
      </c>
      <c r="BO10" s="16"/>
      <c r="BP10" s="16">
        <v>5.4635761589404003E-2</v>
      </c>
      <c r="BQ10" s="16">
        <v>0.10030004286326601</v>
      </c>
    </row>
    <row r="11" spans="2:69" x14ac:dyDescent="0.25">
      <c r="B11" s="17" t="s">
        <v>68</v>
      </c>
      <c r="C11" s="18">
        <v>4.0037950664136603E-2</v>
      </c>
      <c r="D11" s="18">
        <v>2.3809523809523801E-2</v>
      </c>
      <c r="E11" s="18">
        <v>2.0746887966804999E-2</v>
      </c>
      <c r="F11" s="18">
        <v>2.4767801857585099E-2</v>
      </c>
      <c r="G11" s="18">
        <v>5.5232558139534899E-2</v>
      </c>
      <c r="H11" s="18">
        <v>7.0561456752655502E-2</v>
      </c>
      <c r="I11" s="18">
        <v>2.6481715006305199E-2</v>
      </c>
      <c r="J11" s="18">
        <v>2.5252525252525301E-2</v>
      </c>
      <c r="K11" s="18">
        <v>5.0420168067226899E-2</v>
      </c>
      <c r="L11" s="18">
        <v>8.8495575221238902E-3</v>
      </c>
      <c r="M11" s="18"/>
      <c r="N11" s="18">
        <v>4.57831325301205E-2</v>
      </c>
      <c r="O11" s="18">
        <v>4.1269841269841297E-2</v>
      </c>
      <c r="P11" s="18">
        <v>3.7383177570093497E-2</v>
      </c>
      <c r="Q11" s="18">
        <v>3.9051094890511E-2</v>
      </c>
      <c r="R11" s="18"/>
      <c r="S11" s="18">
        <v>4.5627376425855501E-2</v>
      </c>
      <c r="T11" s="18">
        <v>3.5885167464114798E-2</v>
      </c>
      <c r="U11" s="18">
        <v>3.0172413793103401E-2</v>
      </c>
      <c r="V11" s="18">
        <v>4.0473840078973297E-2</v>
      </c>
      <c r="W11" s="18">
        <v>3.2397408207343402E-2</v>
      </c>
      <c r="X11" s="18">
        <v>2.3300970873786402E-2</v>
      </c>
      <c r="Y11" s="18">
        <v>3.5820895522388103E-2</v>
      </c>
      <c r="Z11" s="18"/>
      <c r="AA11" s="18">
        <v>1.3706793802145401E-2</v>
      </c>
      <c r="AB11" s="18">
        <v>5.2338530066815103E-2</v>
      </c>
      <c r="AC11" s="18"/>
      <c r="AD11" s="18">
        <v>4.75177304964539E-2</v>
      </c>
      <c r="AE11" s="18">
        <v>3.7305699481865302E-2</v>
      </c>
      <c r="AF11" s="18"/>
      <c r="AG11" s="18">
        <v>4.1106719367588897E-2</v>
      </c>
      <c r="AH11" s="18">
        <v>3.9051094890511E-2</v>
      </c>
      <c r="AI11" s="18"/>
      <c r="AJ11" s="18">
        <v>3.2746623004502699E-2</v>
      </c>
      <c r="AK11" s="18">
        <v>4.63388751326494E-2</v>
      </c>
      <c r="AL11" s="18"/>
      <c r="AM11" s="18">
        <v>9.6573208722741402E-2</v>
      </c>
      <c r="AN11" s="18">
        <v>7.5878594249201306E-2</v>
      </c>
      <c r="AO11" s="18">
        <v>2.6548672566371698E-2</v>
      </c>
      <c r="AP11" s="18">
        <v>1.58995815899582E-2</v>
      </c>
      <c r="AQ11" s="18"/>
      <c r="AR11" s="18">
        <v>1.8238993710691799E-2</v>
      </c>
      <c r="AS11" s="18">
        <v>4.9456521739130399E-2</v>
      </c>
      <c r="AT11" s="18"/>
      <c r="AU11" s="18">
        <v>3.5758323057953102E-2</v>
      </c>
      <c r="AV11" s="18">
        <v>4.08163265306122E-2</v>
      </c>
      <c r="AW11" s="18"/>
      <c r="AX11" s="18">
        <v>2.2379269729093099E-2</v>
      </c>
      <c r="AY11" s="18">
        <v>4.3429088441529103E-2</v>
      </c>
      <c r="AZ11" s="18"/>
      <c r="BA11" s="18">
        <v>4.4198895027624301E-2</v>
      </c>
      <c r="BB11" s="18">
        <v>3.97310513447433E-2</v>
      </c>
      <c r="BC11" s="18"/>
      <c r="BD11" s="18">
        <v>3.45549738219895E-2</v>
      </c>
      <c r="BE11" s="18">
        <v>4.1251448435689501E-2</v>
      </c>
      <c r="BF11" s="18"/>
      <c r="BG11" s="18">
        <v>2.7027027027027001E-2</v>
      </c>
      <c r="BH11" s="18">
        <v>4.0812223562525098E-2</v>
      </c>
      <c r="BI11" s="18"/>
      <c r="BJ11" s="18">
        <v>3.6858974358974401E-2</v>
      </c>
      <c r="BK11" s="18">
        <v>4.0464916056823098E-2</v>
      </c>
      <c r="BL11" s="18"/>
      <c r="BM11" s="18">
        <v>1.26582278481013E-2</v>
      </c>
      <c r="BN11" s="18">
        <v>4.2256410256410297E-2</v>
      </c>
      <c r="BO11" s="18"/>
      <c r="BP11" s="18">
        <v>1.3245033112582801E-2</v>
      </c>
      <c r="BQ11" s="18">
        <v>4.3506215173596201E-2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324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0.193168880455408</v>
      </c>
      <c r="D8" s="16">
        <v>0.16517857142857101</v>
      </c>
      <c r="E8" s="16">
        <v>0.19640387275241999</v>
      </c>
      <c r="F8" s="16">
        <v>0.19659442724458201</v>
      </c>
      <c r="G8" s="16">
        <v>0.26162790697674398</v>
      </c>
      <c r="H8" s="16">
        <v>0.16236722306525</v>
      </c>
      <c r="I8" s="16">
        <v>0.20176544766708701</v>
      </c>
      <c r="J8" s="16">
        <v>0.19191919191919199</v>
      </c>
      <c r="K8" s="16">
        <v>0.252100840336134</v>
      </c>
      <c r="L8" s="16">
        <v>0.14159292035398199</v>
      </c>
      <c r="M8" s="16"/>
      <c r="N8" s="16">
        <v>0.21686746987951799</v>
      </c>
      <c r="O8" s="16">
        <v>0.17777777777777801</v>
      </c>
      <c r="P8" s="16">
        <v>0.2</v>
      </c>
      <c r="Q8" s="16">
        <v>0.18686131386861299</v>
      </c>
      <c r="R8" s="16"/>
      <c r="S8" s="16">
        <v>0.23954372623574099</v>
      </c>
      <c r="T8" s="16">
        <v>0.200956937799043</v>
      </c>
      <c r="U8" s="16">
        <v>0.232758620689655</v>
      </c>
      <c r="V8" s="16">
        <v>0.17077986179664401</v>
      </c>
      <c r="W8" s="16">
        <v>0.196544276457883</v>
      </c>
      <c r="X8" s="16">
        <v>0.17475728155339801</v>
      </c>
      <c r="Y8" s="16">
        <v>0.185074626865672</v>
      </c>
      <c r="Z8" s="16"/>
      <c r="AA8" s="16">
        <v>0.17222884386174001</v>
      </c>
      <c r="AB8" s="16">
        <v>0.202951002227171</v>
      </c>
      <c r="AC8" s="16"/>
      <c r="AD8" s="16">
        <v>0.169503546099291</v>
      </c>
      <c r="AE8" s="16">
        <v>0.20181347150259099</v>
      </c>
      <c r="AF8" s="16"/>
      <c r="AG8" s="16">
        <v>0.2</v>
      </c>
      <c r="AH8" s="16">
        <v>0.18686131386861299</v>
      </c>
      <c r="AI8" s="16"/>
      <c r="AJ8" s="16">
        <v>0.17028243962341399</v>
      </c>
      <c r="AK8" s="16">
        <v>0.212946586487443</v>
      </c>
      <c r="AL8" s="16"/>
      <c r="AM8" s="16">
        <v>0.274143302180685</v>
      </c>
      <c r="AN8" s="16">
        <v>0.26597444089456901</v>
      </c>
      <c r="AO8" s="16">
        <v>0.18664521319388599</v>
      </c>
      <c r="AP8" s="16">
        <v>0.108786610878661</v>
      </c>
      <c r="AQ8" s="16"/>
      <c r="AR8" s="16">
        <v>0.20377358490566</v>
      </c>
      <c r="AS8" s="16">
        <v>0.18858695652173901</v>
      </c>
      <c r="AT8" s="16"/>
      <c r="AU8" s="16">
        <v>0.20838471023427901</v>
      </c>
      <c r="AV8" s="16">
        <v>0.19040143529939399</v>
      </c>
      <c r="AW8" s="16"/>
      <c r="AX8" s="16">
        <v>0.193168433451119</v>
      </c>
      <c r="AY8" s="16">
        <v>0.193168966297218</v>
      </c>
      <c r="AZ8" s="16"/>
      <c r="BA8" s="16">
        <v>0.218232044198895</v>
      </c>
      <c r="BB8" s="16">
        <v>0.19132029339853299</v>
      </c>
      <c r="BC8" s="16"/>
      <c r="BD8" s="16">
        <v>0.202094240837696</v>
      </c>
      <c r="BE8" s="16">
        <v>0.19119351100811099</v>
      </c>
      <c r="BF8" s="16"/>
      <c r="BG8" s="16">
        <v>0.22635135135135101</v>
      </c>
      <c r="BH8" s="16">
        <v>0.19119420989143501</v>
      </c>
      <c r="BI8" s="16"/>
      <c r="BJ8" s="16">
        <v>0.246794871794872</v>
      </c>
      <c r="BK8" s="16">
        <v>0.185966422729229</v>
      </c>
      <c r="BL8" s="16"/>
      <c r="BM8" s="16">
        <v>0.20506329113924099</v>
      </c>
      <c r="BN8" s="16">
        <v>0.192205128205128</v>
      </c>
      <c r="BO8" s="16"/>
      <c r="BP8" s="16">
        <v>0.19701986754966899</v>
      </c>
      <c r="BQ8" s="16">
        <v>0.192670381483069</v>
      </c>
    </row>
    <row r="9" spans="2:69" ht="30" x14ac:dyDescent="0.25">
      <c r="B9" s="17" t="s">
        <v>305</v>
      </c>
      <c r="C9" s="16">
        <v>0.47912713472485802</v>
      </c>
      <c r="D9" s="16">
        <v>0.59077380952380998</v>
      </c>
      <c r="E9" s="16">
        <v>0.50207468879668005</v>
      </c>
      <c r="F9" s="16">
        <v>0.57120743034055699</v>
      </c>
      <c r="G9" s="16">
        <v>0.43168604651162801</v>
      </c>
      <c r="H9" s="16">
        <v>0.37632776934749601</v>
      </c>
      <c r="I9" s="16">
        <v>0.48802017654476698</v>
      </c>
      <c r="J9" s="16">
        <v>0.48484848484848497</v>
      </c>
      <c r="K9" s="16">
        <v>0.52100840336134502</v>
      </c>
      <c r="L9" s="16">
        <v>0.51327433628318597</v>
      </c>
      <c r="M9" s="16"/>
      <c r="N9" s="16">
        <v>0.21566265060240999</v>
      </c>
      <c r="O9" s="16">
        <v>0.38888888888888901</v>
      </c>
      <c r="P9" s="16">
        <v>0.45514018691588798</v>
      </c>
      <c r="Q9" s="16">
        <v>0.589051094890511</v>
      </c>
      <c r="R9" s="16"/>
      <c r="S9" s="16">
        <v>0.35361216730037998</v>
      </c>
      <c r="T9" s="16">
        <v>0.45933014354066998</v>
      </c>
      <c r="U9" s="16">
        <v>0.46336206896551702</v>
      </c>
      <c r="V9" s="16">
        <v>0.3928923988154</v>
      </c>
      <c r="W9" s="16">
        <v>0.53995680345572294</v>
      </c>
      <c r="X9" s="16">
        <v>0.58543689320388304</v>
      </c>
      <c r="Y9" s="16">
        <v>0.56119402985074596</v>
      </c>
      <c r="Z9" s="16"/>
      <c r="AA9" s="16">
        <v>0.65315852205005998</v>
      </c>
      <c r="AB9" s="16">
        <v>0.39782850779509998</v>
      </c>
      <c r="AC9" s="16"/>
      <c r="AD9" s="16">
        <v>0.47872340425531901</v>
      </c>
      <c r="AE9" s="16">
        <v>0.47927461139896399</v>
      </c>
      <c r="AF9" s="16"/>
      <c r="AG9" s="16">
        <v>0.36007905138339902</v>
      </c>
      <c r="AH9" s="16">
        <v>0.589051094890511</v>
      </c>
      <c r="AI9" s="16"/>
      <c r="AJ9" s="16">
        <v>0.58862054850593504</v>
      </c>
      <c r="AK9" s="16">
        <v>0.38450654403961798</v>
      </c>
      <c r="AL9" s="16"/>
      <c r="AM9" s="16">
        <v>0.124610591900312</v>
      </c>
      <c r="AN9" s="16">
        <v>0.246006389776358</v>
      </c>
      <c r="AO9" s="16">
        <v>0.48632341110217198</v>
      </c>
      <c r="AP9" s="16">
        <v>0.80083682008368196</v>
      </c>
      <c r="AQ9" s="16"/>
      <c r="AR9" s="16">
        <v>0.58427672955974796</v>
      </c>
      <c r="AS9" s="16">
        <v>0.43369565217391298</v>
      </c>
      <c r="AT9" s="16"/>
      <c r="AU9" s="16">
        <v>0.48581997533908799</v>
      </c>
      <c r="AV9" s="16">
        <v>0.47790984525678398</v>
      </c>
      <c r="AW9" s="16"/>
      <c r="AX9" s="16">
        <v>0.56772673733804502</v>
      </c>
      <c r="AY9" s="16">
        <v>0.46211264419814502</v>
      </c>
      <c r="AZ9" s="16"/>
      <c r="BA9" s="16">
        <v>0.48618784530386699</v>
      </c>
      <c r="BB9" s="16">
        <v>0.47860635696821502</v>
      </c>
      <c r="BC9" s="16"/>
      <c r="BD9" s="16">
        <v>0.519371727748691</v>
      </c>
      <c r="BE9" s="16">
        <v>0.47022016222479701</v>
      </c>
      <c r="BF9" s="16"/>
      <c r="BG9" s="16">
        <v>0.56081081081081097</v>
      </c>
      <c r="BH9" s="16">
        <v>0.47426618415762001</v>
      </c>
      <c r="BI9" s="16"/>
      <c r="BJ9" s="16">
        <v>0.54326923076923095</v>
      </c>
      <c r="BK9" s="16">
        <v>0.47051226861816597</v>
      </c>
      <c r="BL9" s="16"/>
      <c r="BM9" s="16">
        <v>0.54936708860759498</v>
      </c>
      <c r="BN9" s="16">
        <v>0.47343589743589698</v>
      </c>
      <c r="BO9" s="16"/>
      <c r="BP9" s="16">
        <v>0.52814569536423805</v>
      </c>
      <c r="BQ9" s="16">
        <v>0.47278182597513901</v>
      </c>
    </row>
    <row r="10" spans="2:69" x14ac:dyDescent="0.25">
      <c r="B10" s="17" t="s">
        <v>306</v>
      </c>
      <c r="C10" s="16">
        <v>0.27134724857685</v>
      </c>
      <c r="D10" s="16">
        <v>0.203869047619048</v>
      </c>
      <c r="E10" s="16">
        <v>0.26556016597510401</v>
      </c>
      <c r="F10" s="16">
        <v>0.19814241486068099</v>
      </c>
      <c r="G10" s="16">
        <v>0.23401162790697699</v>
      </c>
      <c r="H10" s="16">
        <v>0.36798179059180602</v>
      </c>
      <c r="I10" s="16">
        <v>0.27742749054224503</v>
      </c>
      <c r="J10" s="16">
        <v>0.24747474747474699</v>
      </c>
      <c r="K10" s="16">
        <v>0.20168067226890801</v>
      </c>
      <c r="L10" s="16">
        <v>0.30088495575221202</v>
      </c>
      <c r="M10" s="16"/>
      <c r="N10" s="16">
        <v>0.52650602409638603</v>
      </c>
      <c r="O10" s="16">
        <v>0.37301587301587302</v>
      </c>
      <c r="P10" s="16">
        <v>0.27289719626168202</v>
      </c>
      <c r="Q10" s="16">
        <v>0.17007299270073001</v>
      </c>
      <c r="R10" s="16"/>
      <c r="S10" s="16">
        <v>0.33840304182509501</v>
      </c>
      <c r="T10" s="16">
        <v>0.28229665071770299</v>
      </c>
      <c r="U10" s="16">
        <v>0.27155172413793099</v>
      </c>
      <c r="V10" s="16">
        <v>0.38598223099703799</v>
      </c>
      <c r="W10" s="16">
        <v>0.21598272138228899</v>
      </c>
      <c r="X10" s="16">
        <v>0.19902912621359201</v>
      </c>
      <c r="Y10" s="16">
        <v>0.20298507462686599</v>
      </c>
      <c r="Z10" s="16"/>
      <c r="AA10" s="16">
        <v>0.15733015494636499</v>
      </c>
      <c r="AB10" s="16">
        <v>0.32461024498886398</v>
      </c>
      <c r="AC10" s="16"/>
      <c r="AD10" s="16">
        <v>0.28865248226950402</v>
      </c>
      <c r="AE10" s="16">
        <v>0.26502590673575099</v>
      </c>
      <c r="AF10" s="16"/>
      <c r="AG10" s="16">
        <v>0.38102766798419002</v>
      </c>
      <c r="AH10" s="16">
        <v>0.17007299270073001</v>
      </c>
      <c r="AI10" s="16"/>
      <c r="AJ10" s="16">
        <v>0.19361440851412201</v>
      </c>
      <c r="AK10" s="16">
        <v>0.33852140077821002</v>
      </c>
      <c r="AL10" s="16"/>
      <c r="AM10" s="16">
        <v>0.51401869158878499</v>
      </c>
      <c r="AN10" s="16">
        <v>0.40175718849840297</v>
      </c>
      <c r="AO10" s="16">
        <v>0.276347546259051</v>
      </c>
      <c r="AP10" s="16">
        <v>6.1087866108786602E-2</v>
      </c>
      <c r="AQ10" s="16"/>
      <c r="AR10" s="16">
        <v>0.17295597484276701</v>
      </c>
      <c r="AS10" s="16">
        <v>0.313858695652174</v>
      </c>
      <c r="AT10" s="16"/>
      <c r="AU10" s="16">
        <v>0.25524044389642397</v>
      </c>
      <c r="AV10" s="16">
        <v>0.274276743664499</v>
      </c>
      <c r="AW10" s="16"/>
      <c r="AX10" s="16">
        <v>0.18845700824499401</v>
      </c>
      <c r="AY10" s="16">
        <v>0.287265324587197</v>
      </c>
      <c r="AZ10" s="16"/>
      <c r="BA10" s="16">
        <v>0.24033149171270701</v>
      </c>
      <c r="BB10" s="16">
        <v>0.27363488182559098</v>
      </c>
      <c r="BC10" s="16"/>
      <c r="BD10" s="16">
        <v>0.22303664921465999</v>
      </c>
      <c r="BE10" s="16">
        <v>0.28203939745075302</v>
      </c>
      <c r="BF10" s="16"/>
      <c r="BG10" s="16">
        <v>0.162162162162162</v>
      </c>
      <c r="BH10" s="16">
        <v>0.27784479292320102</v>
      </c>
      <c r="BI10" s="16"/>
      <c r="BJ10" s="16">
        <v>0.15544871794871801</v>
      </c>
      <c r="BK10" s="16">
        <v>0.28691347395609101</v>
      </c>
      <c r="BL10" s="16"/>
      <c r="BM10" s="16">
        <v>0.21012658227848099</v>
      </c>
      <c r="BN10" s="16">
        <v>0.27630769230769198</v>
      </c>
      <c r="BO10" s="16"/>
      <c r="BP10" s="16">
        <v>0.25496688741721901</v>
      </c>
      <c r="BQ10" s="16">
        <v>0.27346763823403297</v>
      </c>
    </row>
    <row r="11" spans="2:69" x14ac:dyDescent="0.25">
      <c r="B11" s="17" t="s">
        <v>68</v>
      </c>
      <c r="C11" s="18">
        <v>5.6356736242884301E-2</v>
      </c>
      <c r="D11" s="18">
        <v>4.0178571428571397E-2</v>
      </c>
      <c r="E11" s="18">
        <v>3.5961272475795301E-2</v>
      </c>
      <c r="F11" s="18">
        <v>3.4055727554179599E-2</v>
      </c>
      <c r="G11" s="18">
        <v>7.2674418604651195E-2</v>
      </c>
      <c r="H11" s="18">
        <v>9.33232169954476E-2</v>
      </c>
      <c r="I11" s="18">
        <v>3.2786885245901599E-2</v>
      </c>
      <c r="J11" s="18">
        <v>7.5757575757575801E-2</v>
      </c>
      <c r="K11" s="18">
        <v>2.5210084033613401E-2</v>
      </c>
      <c r="L11" s="18">
        <v>4.4247787610619503E-2</v>
      </c>
      <c r="M11" s="18"/>
      <c r="N11" s="18">
        <v>4.09638554216867E-2</v>
      </c>
      <c r="O11" s="18">
        <v>6.0317460317460297E-2</v>
      </c>
      <c r="P11" s="18">
        <v>7.1962616822429895E-2</v>
      </c>
      <c r="Q11" s="18">
        <v>5.4014598540146001E-2</v>
      </c>
      <c r="R11" s="18"/>
      <c r="S11" s="18">
        <v>6.84410646387833E-2</v>
      </c>
      <c r="T11" s="18">
        <v>5.7416267942583699E-2</v>
      </c>
      <c r="U11" s="18">
        <v>3.2327586206896602E-2</v>
      </c>
      <c r="V11" s="18">
        <v>5.0345508390918101E-2</v>
      </c>
      <c r="W11" s="18">
        <v>4.7516198704103702E-2</v>
      </c>
      <c r="X11" s="18">
        <v>4.0776699029126201E-2</v>
      </c>
      <c r="Y11" s="18">
        <v>5.0746268656716401E-2</v>
      </c>
      <c r="Z11" s="18"/>
      <c r="AA11" s="18">
        <v>1.7282479141835502E-2</v>
      </c>
      <c r="AB11" s="18">
        <v>7.4610244988864094E-2</v>
      </c>
      <c r="AC11" s="18"/>
      <c r="AD11" s="18">
        <v>6.3120567375886505E-2</v>
      </c>
      <c r="AE11" s="18">
        <v>5.3886010362694303E-2</v>
      </c>
      <c r="AF11" s="18"/>
      <c r="AG11" s="18">
        <v>5.8893280632411102E-2</v>
      </c>
      <c r="AH11" s="18">
        <v>5.4014598540146001E-2</v>
      </c>
      <c r="AI11" s="18"/>
      <c r="AJ11" s="18">
        <v>4.7482603356528902E-2</v>
      </c>
      <c r="AK11" s="18">
        <v>6.4025468694729401E-2</v>
      </c>
      <c r="AL11" s="18"/>
      <c r="AM11" s="18">
        <v>8.7227414330218106E-2</v>
      </c>
      <c r="AN11" s="18">
        <v>8.6261980830670895E-2</v>
      </c>
      <c r="AO11" s="18">
        <v>5.0683829444891401E-2</v>
      </c>
      <c r="AP11" s="18">
        <v>2.92887029288703E-2</v>
      </c>
      <c r="AQ11" s="18"/>
      <c r="AR11" s="18">
        <v>3.8993710691823898E-2</v>
      </c>
      <c r="AS11" s="18">
        <v>6.3858695652173905E-2</v>
      </c>
      <c r="AT11" s="18"/>
      <c r="AU11" s="18">
        <v>5.05548705302096E-2</v>
      </c>
      <c r="AV11" s="18">
        <v>5.7411975779322701E-2</v>
      </c>
      <c r="AW11" s="18"/>
      <c r="AX11" s="18">
        <v>5.0647820965842201E-2</v>
      </c>
      <c r="AY11" s="18">
        <v>5.7453064917439498E-2</v>
      </c>
      <c r="AZ11" s="18"/>
      <c r="BA11" s="18">
        <v>5.5248618784530398E-2</v>
      </c>
      <c r="BB11" s="18">
        <v>5.6438467807661E-2</v>
      </c>
      <c r="BC11" s="18"/>
      <c r="BD11" s="18">
        <v>5.5497382198952901E-2</v>
      </c>
      <c r="BE11" s="18">
        <v>5.6546929316338403E-2</v>
      </c>
      <c r="BF11" s="18"/>
      <c r="BG11" s="18">
        <v>5.0675675675675699E-2</v>
      </c>
      <c r="BH11" s="18">
        <v>5.6694813027744297E-2</v>
      </c>
      <c r="BI11" s="18"/>
      <c r="BJ11" s="18">
        <v>5.4487179487179502E-2</v>
      </c>
      <c r="BK11" s="18">
        <v>5.66078346965131E-2</v>
      </c>
      <c r="BL11" s="18"/>
      <c r="BM11" s="18">
        <v>3.5443037974683497E-2</v>
      </c>
      <c r="BN11" s="18">
        <v>5.8051282051282099E-2</v>
      </c>
      <c r="BO11" s="18"/>
      <c r="BP11" s="18">
        <v>1.9867549668874201E-2</v>
      </c>
      <c r="BQ11" s="18">
        <v>6.1080154307758303E-2</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Q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325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304</v>
      </c>
      <c r="C8" s="16">
        <v>0.19108159392789401</v>
      </c>
      <c r="D8" s="16">
        <v>0.1875</v>
      </c>
      <c r="E8" s="16">
        <v>0.18672199170124501</v>
      </c>
      <c r="F8" s="16">
        <v>0.24303405572755399</v>
      </c>
      <c r="G8" s="16">
        <v>0.232558139534884</v>
      </c>
      <c r="H8" s="16">
        <v>0.14795144157814899</v>
      </c>
      <c r="I8" s="16">
        <v>0.21437578814628</v>
      </c>
      <c r="J8" s="16">
        <v>0.13636363636363599</v>
      </c>
      <c r="K8" s="16">
        <v>0.19327731092437</v>
      </c>
      <c r="L8" s="16">
        <v>0.123893805309735</v>
      </c>
      <c r="M8" s="16"/>
      <c r="N8" s="16">
        <v>0.206024096385542</v>
      </c>
      <c r="O8" s="16">
        <v>0.161904761904762</v>
      </c>
      <c r="P8" s="16">
        <v>0.18691588785046701</v>
      </c>
      <c r="Q8" s="16">
        <v>0.194890510948905</v>
      </c>
      <c r="R8" s="16"/>
      <c r="S8" s="16">
        <v>0.21673003802281399</v>
      </c>
      <c r="T8" s="16">
        <v>0.22488038277512001</v>
      </c>
      <c r="U8" s="16">
        <v>0.20258620689655199</v>
      </c>
      <c r="V8" s="16">
        <v>0.19151036525172799</v>
      </c>
      <c r="W8" s="16">
        <v>0.17926565874729999</v>
      </c>
      <c r="X8" s="16">
        <v>0.19029126213592201</v>
      </c>
      <c r="Y8" s="16">
        <v>0.16268656716417901</v>
      </c>
      <c r="Z8" s="16"/>
      <c r="AA8" s="16">
        <v>0.190107270560191</v>
      </c>
      <c r="AB8" s="16">
        <v>0.191536748329621</v>
      </c>
      <c r="AC8" s="16"/>
      <c r="AD8" s="16">
        <v>0.17446808510638301</v>
      </c>
      <c r="AE8" s="16">
        <v>0.197150259067358</v>
      </c>
      <c r="AF8" s="16"/>
      <c r="AG8" s="16">
        <v>0.18695652173912999</v>
      </c>
      <c r="AH8" s="16">
        <v>0.194890510948905</v>
      </c>
      <c r="AI8" s="16"/>
      <c r="AJ8" s="16">
        <v>0.17273843634875199</v>
      </c>
      <c r="AK8" s="16">
        <v>0.206933144676335</v>
      </c>
      <c r="AL8" s="16"/>
      <c r="AM8" s="16">
        <v>0.27102803738317799</v>
      </c>
      <c r="AN8" s="16">
        <v>0.23801916932907299</v>
      </c>
      <c r="AO8" s="16">
        <v>0.186242960579244</v>
      </c>
      <c r="AP8" s="16">
        <v>0.13138075313807501</v>
      </c>
      <c r="AQ8" s="16"/>
      <c r="AR8" s="16">
        <v>0.18805031446540901</v>
      </c>
      <c r="AS8" s="16">
        <v>0.192391304347826</v>
      </c>
      <c r="AT8" s="16"/>
      <c r="AU8" s="16">
        <v>0.18372379778051801</v>
      </c>
      <c r="AV8" s="16">
        <v>0.19241982507288599</v>
      </c>
      <c r="AW8" s="16"/>
      <c r="AX8" s="16">
        <v>0.202591283863369</v>
      </c>
      <c r="AY8" s="16">
        <v>0.18887129608685799</v>
      </c>
      <c r="AZ8" s="16"/>
      <c r="BA8" s="16">
        <v>0.232044198895028</v>
      </c>
      <c r="BB8" s="16">
        <v>0.188060309698451</v>
      </c>
      <c r="BC8" s="16"/>
      <c r="BD8" s="16">
        <v>0.186387434554974</v>
      </c>
      <c r="BE8" s="16">
        <v>0.19212050984936299</v>
      </c>
      <c r="BF8" s="16"/>
      <c r="BG8" s="16">
        <v>0.19932432432432401</v>
      </c>
      <c r="BH8" s="16">
        <v>0.19059107358263</v>
      </c>
      <c r="BI8" s="16"/>
      <c r="BJ8" s="16">
        <v>0.25320512820512803</v>
      </c>
      <c r="BK8" s="16">
        <v>0.18273783900129101</v>
      </c>
      <c r="BL8" s="16"/>
      <c r="BM8" s="16">
        <v>0.189873417721519</v>
      </c>
      <c r="BN8" s="16">
        <v>0.19117948717948699</v>
      </c>
      <c r="BO8" s="16"/>
      <c r="BP8" s="16">
        <v>0.21026490066225201</v>
      </c>
      <c r="BQ8" s="16">
        <v>0.18859837119588499</v>
      </c>
    </row>
    <row r="9" spans="2:69" ht="30" x14ac:dyDescent="0.25">
      <c r="B9" s="17" t="s">
        <v>305</v>
      </c>
      <c r="C9" s="16">
        <v>0.40645161290322601</v>
      </c>
      <c r="D9" s="16">
        <v>0.483630952380952</v>
      </c>
      <c r="E9" s="16">
        <v>0.438450899031812</v>
      </c>
      <c r="F9" s="16">
        <v>0.46749226006192002</v>
      </c>
      <c r="G9" s="16">
        <v>0.37936046511627902</v>
      </c>
      <c r="H9" s="16">
        <v>0.31335356600910502</v>
      </c>
      <c r="I9" s="16">
        <v>0.427490542244641</v>
      </c>
      <c r="J9" s="16">
        <v>0.43434343434343398</v>
      </c>
      <c r="K9" s="16">
        <v>0.504201680672269</v>
      </c>
      <c r="L9" s="16">
        <v>0.34513274336283201</v>
      </c>
      <c r="M9" s="16"/>
      <c r="N9" s="16">
        <v>0.183132530120482</v>
      </c>
      <c r="O9" s="16">
        <v>0.34603174603174602</v>
      </c>
      <c r="P9" s="16">
        <v>0.40654205607476601</v>
      </c>
      <c r="Q9" s="16">
        <v>0.487956204379562</v>
      </c>
      <c r="R9" s="16"/>
      <c r="S9" s="16">
        <v>0.31178707224334601</v>
      </c>
      <c r="T9" s="16">
        <v>0.34928229665071803</v>
      </c>
      <c r="U9" s="16">
        <v>0.44612068965517199</v>
      </c>
      <c r="V9" s="16">
        <v>0.31293188548864798</v>
      </c>
      <c r="W9" s="16">
        <v>0.45680345572354197</v>
      </c>
      <c r="X9" s="16">
        <v>0.50873786407766997</v>
      </c>
      <c r="Y9" s="16">
        <v>0.495522388059702</v>
      </c>
      <c r="Z9" s="16"/>
      <c r="AA9" s="16">
        <v>0.55840286054827204</v>
      </c>
      <c r="AB9" s="16">
        <v>0.33546770601336301</v>
      </c>
      <c r="AC9" s="16"/>
      <c r="AD9" s="16">
        <v>0.38936170212766003</v>
      </c>
      <c r="AE9" s="16">
        <v>0.41269430051813499</v>
      </c>
      <c r="AF9" s="16"/>
      <c r="AG9" s="16">
        <v>0.31818181818181801</v>
      </c>
      <c r="AH9" s="16">
        <v>0.487956204379562</v>
      </c>
      <c r="AI9" s="16"/>
      <c r="AJ9" s="16">
        <v>0.50920998772001602</v>
      </c>
      <c r="AK9" s="16">
        <v>0.31765122037495602</v>
      </c>
      <c r="AL9" s="16"/>
      <c r="AM9" s="16">
        <v>8.7227414330218106E-2</v>
      </c>
      <c r="AN9" s="16">
        <v>0.204472843450479</v>
      </c>
      <c r="AO9" s="16">
        <v>0.39420756234915499</v>
      </c>
      <c r="AP9" s="16">
        <v>0.72468619246861898</v>
      </c>
      <c r="AQ9" s="16"/>
      <c r="AR9" s="16">
        <v>0.51194968553459097</v>
      </c>
      <c r="AS9" s="16">
        <v>0.360869565217391</v>
      </c>
      <c r="AT9" s="16"/>
      <c r="AU9" s="16">
        <v>0.45252774352650998</v>
      </c>
      <c r="AV9" s="16">
        <v>0.398071316438663</v>
      </c>
      <c r="AW9" s="16"/>
      <c r="AX9" s="16">
        <v>0.50176678445229705</v>
      </c>
      <c r="AY9" s="16">
        <v>0.388147477946166</v>
      </c>
      <c r="AZ9" s="16"/>
      <c r="BA9" s="16">
        <v>0.37016574585635398</v>
      </c>
      <c r="BB9" s="16">
        <v>0.40912795436022797</v>
      </c>
      <c r="BC9" s="16"/>
      <c r="BD9" s="16">
        <v>0.47329842931937199</v>
      </c>
      <c r="BE9" s="16">
        <v>0.39165701042873702</v>
      </c>
      <c r="BF9" s="16"/>
      <c r="BG9" s="16">
        <v>0.48986486486486502</v>
      </c>
      <c r="BH9" s="16">
        <v>0.40148773622838801</v>
      </c>
      <c r="BI9" s="16"/>
      <c r="BJ9" s="16">
        <v>0.50641025641025605</v>
      </c>
      <c r="BK9" s="16">
        <v>0.39302625914765399</v>
      </c>
      <c r="BL9" s="16"/>
      <c r="BM9" s="16">
        <v>0.52911392405063296</v>
      </c>
      <c r="BN9" s="16">
        <v>0.39651282051282</v>
      </c>
      <c r="BO9" s="16"/>
      <c r="BP9" s="16">
        <v>0.46192052980132497</v>
      </c>
      <c r="BQ9" s="16">
        <v>0.39927132447492503</v>
      </c>
    </row>
    <row r="10" spans="2:69" x14ac:dyDescent="0.25">
      <c r="B10" s="17" t="s">
        <v>306</v>
      </c>
      <c r="C10" s="16">
        <v>0.30702087286527502</v>
      </c>
      <c r="D10" s="16">
        <v>0.24404761904761901</v>
      </c>
      <c r="E10" s="16">
        <v>0.32780082987551901</v>
      </c>
      <c r="F10" s="16">
        <v>0.224458204334365</v>
      </c>
      <c r="G10" s="16">
        <v>0.28924418604651198</v>
      </c>
      <c r="H10" s="16">
        <v>0.384673748103187</v>
      </c>
      <c r="I10" s="16">
        <v>0.28877679697351799</v>
      </c>
      <c r="J10" s="16">
        <v>0.28282828282828298</v>
      </c>
      <c r="K10" s="16">
        <v>0.252100840336134</v>
      </c>
      <c r="L10" s="16">
        <v>0.45132743362831901</v>
      </c>
      <c r="M10" s="16"/>
      <c r="N10" s="16">
        <v>0.52048192771084301</v>
      </c>
      <c r="O10" s="16">
        <v>0.371428571428571</v>
      </c>
      <c r="P10" s="16">
        <v>0.318691588785047</v>
      </c>
      <c r="Q10" s="16">
        <v>0.222992700729927</v>
      </c>
      <c r="R10" s="16"/>
      <c r="S10" s="16">
        <v>0.37832699619771898</v>
      </c>
      <c r="T10" s="16">
        <v>0.33253588516746402</v>
      </c>
      <c r="U10" s="16">
        <v>0.28663793103448298</v>
      </c>
      <c r="V10" s="16">
        <v>0.3928923988154</v>
      </c>
      <c r="W10" s="16">
        <v>0.28077753779697601</v>
      </c>
      <c r="X10" s="16">
        <v>0.23398058252427201</v>
      </c>
      <c r="Y10" s="16">
        <v>0.238805970149254</v>
      </c>
      <c r="Z10" s="16"/>
      <c r="AA10" s="16">
        <v>0.213945172824791</v>
      </c>
      <c r="AB10" s="16">
        <v>0.35050111358574598</v>
      </c>
      <c r="AC10" s="16"/>
      <c r="AD10" s="16">
        <v>0.316312056737589</v>
      </c>
      <c r="AE10" s="16">
        <v>0.303626943005181</v>
      </c>
      <c r="AF10" s="16"/>
      <c r="AG10" s="16">
        <v>0.39802371541502002</v>
      </c>
      <c r="AH10" s="16">
        <v>0.222992700729927</v>
      </c>
      <c r="AI10" s="16"/>
      <c r="AJ10" s="16">
        <v>0.246009005321326</v>
      </c>
      <c r="AK10" s="16">
        <v>0.35974531305270602</v>
      </c>
      <c r="AL10" s="16"/>
      <c r="AM10" s="16">
        <v>0.51401869158878499</v>
      </c>
      <c r="AN10" s="16">
        <v>0.41613418530351398</v>
      </c>
      <c r="AO10" s="16">
        <v>0.32381335478680601</v>
      </c>
      <c r="AP10" s="16">
        <v>0.10543933054393299</v>
      </c>
      <c r="AQ10" s="16"/>
      <c r="AR10" s="16">
        <v>0.25031446540880498</v>
      </c>
      <c r="AS10" s="16">
        <v>0.33152173913043498</v>
      </c>
      <c r="AT10" s="16"/>
      <c r="AU10" s="16">
        <v>0.27127003699136898</v>
      </c>
      <c r="AV10" s="16">
        <v>0.31352321148239498</v>
      </c>
      <c r="AW10" s="16"/>
      <c r="AX10" s="16">
        <v>0.22025912838633699</v>
      </c>
      <c r="AY10" s="16">
        <v>0.32368242479077097</v>
      </c>
      <c r="AZ10" s="16"/>
      <c r="BA10" s="16">
        <v>0.29005524861878501</v>
      </c>
      <c r="BB10" s="16">
        <v>0.30827220863895699</v>
      </c>
      <c r="BC10" s="16"/>
      <c r="BD10" s="16">
        <v>0.24712041884816799</v>
      </c>
      <c r="BE10" s="16">
        <v>0.32027809965237503</v>
      </c>
      <c r="BF10" s="16"/>
      <c r="BG10" s="16">
        <v>0.212837837837838</v>
      </c>
      <c r="BH10" s="16">
        <v>0.31262565339766801</v>
      </c>
      <c r="BI10" s="16"/>
      <c r="BJ10" s="16">
        <v>0.15865384615384601</v>
      </c>
      <c r="BK10" s="16">
        <v>0.326947912182523</v>
      </c>
      <c r="BL10" s="16"/>
      <c r="BM10" s="16">
        <v>0.23797468354430401</v>
      </c>
      <c r="BN10" s="16">
        <v>0.31261538461538502</v>
      </c>
      <c r="BO10" s="16"/>
      <c r="BP10" s="16">
        <v>0.28311258278145701</v>
      </c>
      <c r="BQ10" s="16">
        <v>0.31011573081868798</v>
      </c>
    </row>
    <row r="11" spans="2:69" x14ac:dyDescent="0.25">
      <c r="B11" s="17" t="s">
        <v>68</v>
      </c>
      <c r="C11" s="18">
        <v>9.5445920303605297E-2</v>
      </c>
      <c r="D11" s="18">
        <v>8.4821428571428603E-2</v>
      </c>
      <c r="E11" s="18">
        <v>4.7026279391424598E-2</v>
      </c>
      <c r="F11" s="18">
        <v>6.5015479876161006E-2</v>
      </c>
      <c r="G11" s="18">
        <v>9.8837209302325604E-2</v>
      </c>
      <c r="H11" s="18">
        <v>0.15402124430955999</v>
      </c>
      <c r="I11" s="18">
        <v>6.9356872635561201E-2</v>
      </c>
      <c r="J11" s="18">
        <v>0.14646464646464599</v>
      </c>
      <c r="K11" s="18">
        <v>5.0420168067226899E-2</v>
      </c>
      <c r="L11" s="18">
        <v>7.9646017699115002E-2</v>
      </c>
      <c r="M11" s="18"/>
      <c r="N11" s="18">
        <v>9.0361445783132502E-2</v>
      </c>
      <c r="O11" s="18">
        <v>0.120634920634921</v>
      </c>
      <c r="P11" s="18">
        <v>8.7850467289719597E-2</v>
      </c>
      <c r="Q11" s="18">
        <v>9.4160583941605799E-2</v>
      </c>
      <c r="R11" s="18"/>
      <c r="S11" s="18">
        <v>9.3155893536121706E-2</v>
      </c>
      <c r="T11" s="18">
        <v>9.3301435406698593E-2</v>
      </c>
      <c r="U11" s="18">
        <v>6.4655172413793094E-2</v>
      </c>
      <c r="V11" s="18">
        <v>0.10266535044422501</v>
      </c>
      <c r="W11" s="18">
        <v>8.3153347732181401E-2</v>
      </c>
      <c r="X11" s="18">
        <v>6.6990291262135904E-2</v>
      </c>
      <c r="Y11" s="18">
        <v>0.102985074626866</v>
      </c>
      <c r="Z11" s="18"/>
      <c r="AA11" s="18">
        <v>3.7544696066746097E-2</v>
      </c>
      <c r="AB11" s="18">
        <v>0.122494432071269</v>
      </c>
      <c r="AC11" s="18"/>
      <c r="AD11" s="18">
        <v>0.119858156028369</v>
      </c>
      <c r="AE11" s="18">
        <v>8.6528497409326402E-2</v>
      </c>
      <c r="AF11" s="18"/>
      <c r="AG11" s="18">
        <v>9.6837944664031603E-2</v>
      </c>
      <c r="AH11" s="18">
        <v>9.4160583941605799E-2</v>
      </c>
      <c r="AI11" s="18"/>
      <c r="AJ11" s="18">
        <v>7.2042570609905807E-2</v>
      </c>
      <c r="AK11" s="18">
        <v>0.115670321896003</v>
      </c>
      <c r="AL11" s="18"/>
      <c r="AM11" s="18">
        <v>0.127725856697819</v>
      </c>
      <c r="AN11" s="18">
        <v>0.141373801916933</v>
      </c>
      <c r="AO11" s="18">
        <v>9.5736122284794806E-2</v>
      </c>
      <c r="AP11" s="18">
        <v>3.8493723849372399E-2</v>
      </c>
      <c r="AQ11" s="18"/>
      <c r="AR11" s="18">
        <v>4.9685534591194999E-2</v>
      </c>
      <c r="AS11" s="18">
        <v>0.11521739130434799</v>
      </c>
      <c r="AT11" s="18"/>
      <c r="AU11" s="18">
        <v>9.2478421701603003E-2</v>
      </c>
      <c r="AV11" s="18">
        <v>9.5985647006055205E-2</v>
      </c>
      <c r="AW11" s="18"/>
      <c r="AX11" s="18">
        <v>7.5382803297997597E-2</v>
      </c>
      <c r="AY11" s="18">
        <v>9.9298801176204501E-2</v>
      </c>
      <c r="AZ11" s="18"/>
      <c r="BA11" s="18">
        <v>0.10773480662983401</v>
      </c>
      <c r="BB11" s="18">
        <v>9.4539527302363494E-2</v>
      </c>
      <c r="BC11" s="18"/>
      <c r="BD11" s="18">
        <v>9.3193717277486904E-2</v>
      </c>
      <c r="BE11" s="18">
        <v>9.5944380069524896E-2</v>
      </c>
      <c r="BF11" s="18"/>
      <c r="BG11" s="18">
        <v>9.7972972972972999E-2</v>
      </c>
      <c r="BH11" s="18">
        <v>9.5295536791314805E-2</v>
      </c>
      <c r="BI11" s="18"/>
      <c r="BJ11" s="18">
        <v>8.1730769230769204E-2</v>
      </c>
      <c r="BK11" s="18">
        <v>9.7287989668532096E-2</v>
      </c>
      <c r="BL11" s="18"/>
      <c r="BM11" s="18">
        <v>4.3037974683544297E-2</v>
      </c>
      <c r="BN11" s="18">
        <v>9.9692307692307705E-2</v>
      </c>
      <c r="BO11" s="18"/>
      <c r="BP11" s="18">
        <v>4.4701986754966901E-2</v>
      </c>
      <c r="BQ11" s="18">
        <v>0.102014573510501</v>
      </c>
    </row>
    <row r="12" spans="2:69" x14ac:dyDescent="0.25">
      <c r="B12" s="15"/>
    </row>
    <row r="13" spans="2:69" x14ac:dyDescent="0.25">
      <c r="B13" t="s">
        <v>71</v>
      </c>
    </row>
    <row r="14" spans="2:69" x14ac:dyDescent="0.25">
      <c r="B14" t="s">
        <v>72</v>
      </c>
    </row>
    <row r="16" spans="2:69" x14ac:dyDescent="0.25">
      <c r="B16"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Q17"/>
  <sheetViews>
    <sheetView showGridLines="0" topLeftCell="A13"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331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3838</v>
      </c>
      <c r="D7" s="10">
        <v>490</v>
      </c>
      <c r="E7" s="10">
        <v>502</v>
      </c>
      <c r="F7" s="10">
        <v>473</v>
      </c>
      <c r="G7" s="10">
        <v>511</v>
      </c>
      <c r="H7" s="10">
        <v>928</v>
      </c>
      <c r="I7" s="10">
        <v>622</v>
      </c>
      <c r="J7" s="10">
        <v>142</v>
      </c>
      <c r="K7" s="10">
        <v>75</v>
      </c>
      <c r="L7" s="10">
        <v>95</v>
      </c>
      <c r="M7" s="10"/>
      <c r="N7" s="10">
        <v>487</v>
      </c>
      <c r="O7" s="10">
        <v>465</v>
      </c>
      <c r="P7" s="10">
        <v>773</v>
      </c>
      <c r="Q7" s="10">
        <v>2113</v>
      </c>
      <c r="R7" s="10"/>
      <c r="S7" s="10">
        <v>337</v>
      </c>
      <c r="T7" s="10">
        <v>303</v>
      </c>
      <c r="U7" s="10">
        <v>338</v>
      </c>
      <c r="V7" s="10">
        <v>702</v>
      </c>
      <c r="W7" s="10">
        <v>706</v>
      </c>
      <c r="X7" s="10">
        <v>794</v>
      </c>
      <c r="Y7" s="10">
        <v>505</v>
      </c>
      <c r="Z7" s="10"/>
      <c r="AA7" s="10">
        <v>1297</v>
      </c>
      <c r="AB7" s="10">
        <v>2541</v>
      </c>
      <c r="AC7" s="10"/>
      <c r="AD7" s="10">
        <v>1044</v>
      </c>
      <c r="AE7" s="10">
        <v>2794</v>
      </c>
      <c r="AF7" s="10"/>
      <c r="AG7" s="10">
        <v>1725</v>
      </c>
      <c r="AH7" s="10">
        <v>2113</v>
      </c>
      <c r="AI7" s="10"/>
      <c r="AJ7" s="10">
        <v>1878</v>
      </c>
      <c r="AK7" s="10">
        <v>1960</v>
      </c>
      <c r="AL7" s="10"/>
      <c r="AM7" s="10">
        <v>114</v>
      </c>
      <c r="AN7" s="10">
        <v>764</v>
      </c>
      <c r="AO7" s="10">
        <v>1920</v>
      </c>
      <c r="AP7" s="10">
        <v>1030</v>
      </c>
      <c r="AQ7" s="10"/>
      <c r="AR7" s="10">
        <v>1192</v>
      </c>
      <c r="AS7" s="10">
        <v>2646</v>
      </c>
      <c r="AT7" s="10"/>
      <c r="AU7" s="10">
        <v>583</v>
      </c>
      <c r="AV7" s="10">
        <v>3255</v>
      </c>
      <c r="AW7" s="10"/>
      <c r="AX7" s="10">
        <v>636</v>
      </c>
      <c r="AY7" s="10">
        <v>3202</v>
      </c>
      <c r="AZ7" s="10"/>
      <c r="BA7" s="10">
        <v>262</v>
      </c>
      <c r="BB7" s="10">
        <v>3576</v>
      </c>
      <c r="BC7" s="10"/>
      <c r="BD7" s="10">
        <v>725</v>
      </c>
      <c r="BE7" s="10">
        <v>3113</v>
      </c>
      <c r="BF7" s="10"/>
      <c r="BG7" s="10">
        <v>219</v>
      </c>
      <c r="BH7" s="10">
        <v>3619</v>
      </c>
      <c r="BI7" s="10"/>
      <c r="BJ7" s="10">
        <v>445</v>
      </c>
      <c r="BK7" s="10">
        <v>3393</v>
      </c>
      <c r="BL7" s="10"/>
      <c r="BM7" s="10">
        <v>302</v>
      </c>
      <c r="BN7" s="10">
        <v>3536</v>
      </c>
      <c r="BO7" s="10"/>
      <c r="BP7" s="10">
        <v>456</v>
      </c>
      <c r="BQ7" s="10">
        <v>3382</v>
      </c>
    </row>
    <row r="8" spans="2:69" ht="45" x14ac:dyDescent="0.25">
      <c r="B8" s="17" t="s">
        <v>326</v>
      </c>
      <c r="C8" s="16">
        <v>0.56227201667535198</v>
      </c>
      <c r="D8" s="16">
        <v>0.51428571428571401</v>
      </c>
      <c r="E8" s="16">
        <v>0.59960159362549803</v>
      </c>
      <c r="F8" s="16">
        <v>0.59408033826638496</v>
      </c>
      <c r="G8" s="16">
        <v>0.598825831702544</v>
      </c>
      <c r="H8" s="16">
        <v>0.524784482758621</v>
      </c>
      <c r="I8" s="16">
        <v>0.53054662379421202</v>
      </c>
      <c r="J8" s="16">
        <v>0.61971830985915499</v>
      </c>
      <c r="K8" s="16">
        <v>0.57333333333333303</v>
      </c>
      <c r="L8" s="16">
        <v>0.73684210526315796</v>
      </c>
      <c r="M8" s="16"/>
      <c r="N8" s="16">
        <v>0.48459958932238201</v>
      </c>
      <c r="O8" s="16">
        <v>0.56989247311827995</v>
      </c>
      <c r="P8" s="16">
        <v>0.54333764553686903</v>
      </c>
      <c r="Q8" s="16">
        <v>0.58542356838618104</v>
      </c>
      <c r="R8" s="16"/>
      <c r="S8" s="16">
        <v>0.52522255192878298</v>
      </c>
      <c r="T8" s="16">
        <v>0.49174917491749198</v>
      </c>
      <c r="U8" s="16">
        <v>0.55029585798816605</v>
      </c>
      <c r="V8" s="16">
        <v>0.552706552706553</v>
      </c>
      <c r="W8" s="16">
        <v>0.54815864022662897</v>
      </c>
      <c r="X8" s="16">
        <v>0.58060453400503798</v>
      </c>
      <c r="Y8" s="16">
        <v>0.62970297029703004</v>
      </c>
      <c r="Z8" s="16"/>
      <c r="AA8" s="16">
        <v>0.58365458750963795</v>
      </c>
      <c r="AB8" s="16">
        <v>0.55135773317591497</v>
      </c>
      <c r="AC8" s="16"/>
      <c r="AD8" s="16">
        <v>0.56992337164750995</v>
      </c>
      <c r="AE8" s="16">
        <v>0.55941302791696501</v>
      </c>
      <c r="AF8" s="16"/>
      <c r="AG8" s="16">
        <v>0.53391304347826096</v>
      </c>
      <c r="AH8" s="16">
        <v>0.58542356838618104</v>
      </c>
      <c r="AI8" s="16"/>
      <c r="AJ8" s="16">
        <v>0.61767838125665597</v>
      </c>
      <c r="AK8" s="16">
        <v>0.50918367346938798</v>
      </c>
      <c r="AL8" s="16"/>
      <c r="AM8" s="16">
        <v>0.37719298245614002</v>
      </c>
      <c r="AN8" s="16">
        <v>0.49607329842931902</v>
      </c>
      <c r="AO8" s="16">
        <v>0.546875</v>
      </c>
      <c r="AP8" s="16">
        <v>0.659223300970874</v>
      </c>
      <c r="AQ8" s="16"/>
      <c r="AR8" s="16">
        <v>0.54530201342281903</v>
      </c>
      <c r="AS8" s="16">
        <v>0.56991685563114103</v>
      </c>
      <c r="AT8" s="16"/>
      <c r="AU8" s="16">
        <v>0.55574614065180095</v>
      </c>
      <c r="AV8" s="16">
        <v>0.56344086021505402</v>
      </c>
      <c r="AW8" s="16"/>
      <c r="AX8" s="16">
        <v>0.60849056603773599</v>
      </c>
      <c r="AY8" s="16">
        <v>0.55309181761399095</v>
      </c>
      <c r="AZ8" s="16"/>
      <c r="BA8" s="16">
        <v>0.53435114503816805</v>
      </c>
      <c r="BB8" s="16">
        <v>0.56431767337807603</v>
      </c>
      <c r="BC8" s="16"/>
      <c r="BD8" s="16">
        <v>0.580689655172414</v>
      </c>
      <c r="BE8" s="16">
        <v>0.55798265338901398</v>
      </c>
      <c r="BF8" s="16"/>
      <c r="BG8" s="16">
        <v>0.58904109589041098</v>
      </c>
      <c r="BH8" s="16">
        <v>0.56065211384360303</v>
      </c>
      <c r="BI8" s="16"/>
      <c r="BJ8" s="16">
        <v>0.59775280898876404</v>
      </c>
      <c r="BK8" s="16">
        <v>0.55761862658414396</v>
      </c>
      <c r="BL8" s="16"/>
      <c r="BM8" s="16">
        <v>0.58940397350993401</v>
      </c>
      <c r="BN8" s="16">
        <v>0.55995475113122195</v>
      </c>
      <c r="BO8" s="16"/>
      <c r="BP8" s="16">
        <v>0.54605263157894701</v>
      </c>
      <c r="BQ8" s="16">
        <v>0.56445890005913701</v>
      </c>
    </row>
    <row r="9" spans="2:69" ht="30" x14ac:dyDescent="0.25">
      <c r="B9" s="17" t="s">
        <v>327</v>
      </c>
      <c r="C9" s="16">
        <v>0.380667014069828</v>
      </c>
      <c r="D9" s="16">
        <v>0.4</v>
      </c>
      <c r="E9" s="16">
        <v>0.32868525896414302</v>
      </c>
      <c r="F9" s="16">
        <v>0.374207188160677</v>
      </c>
      <c r="G9" s="16">
        <v>0.35616438356164398</v>
      </c>
      <c r="H9" s="16">
        <v>0.40840517241379298</v>
      </c>
      <c r="I9" s="16">
        <v>0.43086816720257198</v>
      </c>
      <c r="J9" s="16">
        <v>0.323943661971831</v>
      </c>
      <c r="K9" s="16">
        <v>0.37333333333333302</v>
      </c>
      <c r="L9" s="16">
        <v>0.21052631578947401</v>
      </c>
      <c r="M9" s="16"/>
      <c r="N9" s="16">
        <v>0.43121149897330602</v>
      </c>
      <c r="O9" s="16">
        <v>0.37634408602150499</v>
      </c>
      <c r="P9" s="16">
        <v>0.391979301423027</v>
      </c>
      <c r="Q9" s="16">
        <v>0.36583057264552798</v>
      </c>
      <c r="R9" s="16"/>
      <c r="S9" s="16">
        <v>0.39169139465875402</v>
      </c>
      <c r="T9" s="16">
        <v>0.422442244224422</v>
      </c>
      <c r="U9" s="16">
        <v>0.38165680473372798</v>
      </c>
      <c r="V9" s="16">
        <v>0.38461538461538503</v>
      </c>
      <c r="W9" s="16">
        <v>0.39093484419263502</v>
      </c>
      <c r="X9" s="16">
        <v>0.377833753148615</v>
      </c>
      <c r="Y9" s="16">
        <v>0.34257425742574299</v>
      </c>
      <c r="Z9" s="16"/>
      <c r="AA9" s="16">
        <v>0.37548188126445597</v>
      </c>
      <c r="AB9" s="16">
        <v>0.38331365604092899</v>
      </c>
      <c r="AC9" s="16"/>
      <c r="AD9" s="16">
        <v>0.38409961685823801</v>
      </c>
      <c r="AE9" s="16">
        <v>0.379384395132427</v>
      </c>
      <c r="AF9" s="16"/>
      <c r="AG9" s="16">
        <v>0.39884057971014503</v>
      </c>
      <c r="AH9" s="16">
        <v>0.36583057264552798</v>
      </c>
      <c r="AI9" s="16"/>
      <c r="AJ9" s="16">
        <v>0.33652822151224698</v>
      </c>
      <c r="AK9" s="16">
        <v>0.42295918367346902</v>
      </c>
      <c r="AL9" s="16"/>
      <c r="AM9" s="16">
        <v>0.464912280701754</v>
      </c>
      <c r="AN9" s="16">
        <v>0.413612565445026</v>
      </c>
      <c r="AO9" s="16">
        <v>0.39427083333333302</v>
      </c>
      <c r="AP9" s="16">
        <v>0.32233009708737898</v>
      </c>
      <c r="AQ9" s="16"/>
      <c r="AR9" s="16">
        <v>0.40268456375838901</v>
      </c>
      <c r="AS9" s="16">
        <v>0.37074829931972803</v>
      </c>
      <c r="AT9" s="16"/>
      <c r="AU9" s="16">
        <v>0.39279588336192101</v>
      </c>
      <c r="AV9" s="16">
        <v>0.37849462365591402</v>
      </c>
      <c r="AW9" s="16"/>
      <c r="AX9" s="16">
        <v>0.32861635220125801</v>
      </c>
      <c r="AY9" s="16">
        <v>0.39100562148657098</v>
      </c>
      <c r="AZ9" s="16"/>
      <c r="BA9" s="16">
        <v>0.38167938931297701</v>
      </c>
      <c r="BB9" s="16">
        <v>0.38059284116331099</v>
      </c>
      <c r="BC9" s="16"/>
      <c r="BD9" s="16">
        <v>0.38206896551724101</v>
      </c>
      <c r="BE9" s="16">
        <v>0.38034050754898802</v>
      </c>
      <c r="BF9" s="16"/>
      <c r="BG9" s="16">
        <v>0.36073059360730603</v>
      </c>
      <c r="BH9" s="16">
        <v>0.38187344570323301</v>
      </c>
      <c r="BI9" s="16"/>
      <c r="BJ9" s="16">
        <v>0.348314606741573</v>
      </c>
      <c r="BK9" s="16">
        <v>0.38491010904804002</v>
      </c>
      <c r="BL9" s="16"/>
      <c r="BM9" s="16">
        <v>0.33774834437086099</v>
      </c>
      <c r="BN9" s="16">
        <v>0.38433257918552</v>
      </c>
      <c r="BO9" s="16"/>
      <c r="BP9" s="16">
        <v>0.40789473684210498</v>
      </c>
      <c r="BQ9" s="16">
        <v>0.37699586043761102</v>
      </c>
    </row>
    <row r="10" spans="2:69" x14ac:dyDescent="0.25">
      <c r="B10" s="17" t="s">
        <v>328</v>
      </c>
      <c r="C10" s="16">
        <v>4.8462741010943201E-2</v>
      </c>
      <c r="D10" s="16">
        <v>7.5510204081632698E-2</v>
      </c>
      <c r="E10" s="16">
        <v>5.77689243027888E-2</v>
      </c>
      <c r="F10" s="16">
        <v>2.9598308668076102E-2</v>
      </c>
      <c r="G10" s="16">
        <v>3.7181996086105701E-2</v>
      </c>
      <c r="H10" s="16">
        <v>5.2801724137931001E-2</v>
      </c>
      <c r="I10" s="16">
        <v>3.8585209003215402E-2</v>
      </c>
      <c r="J10" s="16">
        <v>4.2253521126760597E-2</v>
      </c>
      <c r="K10" s="16">
        <v>0.04</v>
      </c>
      <c r="L10" s="16">
        <v>5.2631578947368397E-2</v>
      </c>
      <c r="M10" s="16"/>
      <c r="N10" s="16">
        <v>6.7761806981519498E-2</v>
      </c>
      <c r="O10" s="16">
        <v>4.94623655913978E-2</v>
      </c>
      <c r="P10" s="16">
        <v>5.4333764553686902E-2</v>
      </c>
      <c r="Q10" s="16">
        <v>4.1646947468054897E-2</v>
      </c>
      <c r="R10" s="16"/>
      <c r="S10" s="16">
        <v>6.2314540059347202E-2</v>
      </c>
      <c r="T10" s="16">
        <v>7.5907590759075896E-2</v>
      </c>
      <c r="U10" s="16">
        <v>5.32544378698225E-2</v>
      </c>
      <c r="V10" s="16">
        <v>5.5555555555555601E-2</v>
      </c>
      <c r="W10" s="16">
        <v>5.2407932011331398E-2</v>
      </c>
      <c r="X10" s="16">
        <v>3.6523929471032703E-2</v>
      </c>
      <c r="Y10" s="16">
        <v>2.3762376237623801E-2</v>
      </c>
      <c r="Z10" s="16"/>
      <c r="AA10" s="16">
        <v>3.5466461063993801E-2</v>
      </c>
      <c r="AB10" s="16">
        <v>5.5096418732782398E-2</v>
      </c>
      <c r="AC10" s="16"/>
      <c r="AD10" s="16">
        <v>3.9272030651341001E-2</v>
      </c>
      <c r="AE10" s="16">
        <v>5.1896921975662098E-2</v>
      </c>
      <c r="AF10" s="16"/>
      <c r="AG10" s="16">
        <v>5.6811594202898601E-2</v>
      </c>
      <c r="AH10" s="16">
        <v>4.1646947468054897E-2</v>
      </c>
      <c r="AI10" s="16"/>
      <c r="AJ10" s="16">
        <v>3.7806176783812602E-2</v>
      </c>
      <c r="AK10" s="16">
        <v>5.8673469387755098E-2</v>
      </c>
      <c r="AL10" s="16"/>
      <c r="AM10" s="16">
        <v>0.114035087719298</v>
      </c>
      <c r="AN10" s="16">
        <v>7.06806282722513E-2</v>
      </c>
      <c r="AO10" s="16">
        <v>5.2083333333333301E-2</v>
      </c>
      <c r="AP10" s="16">
        <v>1.84466019417476E-2</v>
      </c>
      <c r="AQ10" s="16"/>
      <c r="AR10" s="16">
        <v>4.4463087248322097E-2</v>
      </c>
      <c r="AS10" s="16">
        <v>5.0264550264550303E-2</v>
      </c>
      <c r="AT10" s="16"/>
      <c r="AU10" s="16">
        <v>4.6312178387650102E-2</v>
      </c>
      <c r="AV10" s="16">
        <v>4.88479262672811E-2</v>
      </c>
      <c r="AW10" s="16"/>
      <c r="AX10" s="16">
        <v>4.5597484276729598E-2</v>
      </c>
      <c r="AY10" s="16">
        <v>4.9031855090568399E-2</v>
      </c>
      <c r="AZ10" s="16"/>
      <c r="BA10" s="16">
        <v>6.8702290076335895E-2</v>
      </c>
      <c r="BB10" s="16">
        <v>4.6979865771812103E-2</v>
      </c>
      <c r="BC10" s="16"/>
      <c r="BD10" s="16">
        <v>2.6206896551724101E-2</v>
      </c>
      <c r="BE10" s="16">
        <v>5.36460006424671E-2</v>
      </c>
      <c r="BF10" s="16"/>
      <c r="BG10" s="16">
        <v>4.5662100456621002E-2</v>
      </c>
      <c r="BH10" s="16">
        <v>4.8632218844984802E-2</v>
      </c>
      <c r="BI10" s="16"/>
      <c r="BJ10" s="16">
        <v>4.49438202247191E-2</v>
      </c>
      <c r="BK10" s="16">
        <v>4.8924255820807498E-2</v>
      </c>
      <c r="BL10" s="16"/>
      <c r="BM10" s="16">
        <v>5.9602649006622502E-2</v>
      </c>
      <c r="BN10" s="16">
        <v>4.7511312217194603E-2</v>
      </c>
      <c r="BO10" s="16"/>
      <c r="BP10" s="16">
        <v>3.94736842105263E-2</v>
      </c>
      <c r="BQ10" s="16">
        <v>4.9674748669426401E-2</v>
      </c>
    </row>
    <row r="11" spans="2:69" x14ac:dyDescent="0.25">
      <c r="B11" s="17" t="s">
        <v>329</v>
      </c>
      <c r="C11" s="16">
        <v>6.7743616466909903E-3</v>
      </c>
      <c r="D11" s="16">
        <v>6.1224489795918399E-3</v>
      </c>
      <c r="E11" s="16">
        <v>1.39442231075697E-2</v>
      </c>
      <c r="F11" s="16">
        <v>2.1141649048625798E-3</v>
      </c>
      <c r="G11" s="16">
        <v>7.8277886497064592E-3</v>
      </c>
      <c r="H11" s="16">
        <v>1.0775862068965501E-2</v>
      </c>
      <c r="I11" s="16">
        <v>0</v>
      </c>
      <c r="J11" s="16">
        <v>7.0422535211267599E-3</v>
      </c>
      <c r="K11" s="16">
        <v>0</v>
      </c>
      <c r="L11" s="16">
        <v>0</v>
      </c>
      <c r="M11" s="16"/>
      <c r="N11" s="16">
        <v>1.43737166324435E-2</v>
      </c>
      <c r="O11" s="16">
        <v>4.3010752688172E-3</v>
      </c>
      <c r="P11" s="16">
        <v>7.7619663648124202E-3</v>
      </c>
      <c r="Q11" s="16">
        <v>5.2058684335068604E-3</v>
      </c>
      <c r="R11" s="16"/>
      <c r="S11" s="16">
        <v>2.0771513353115698E-2</v>
      </c>
      <c r="T11" s="16">
        <v>9.9009900990098994E-3</v>
      </c>
      <c r="U11" s="16">
        <v>1.4792899408284E-2</v>
      </c>
      <c r="V11" s="16">
        <v>4.2735042735042696E-3</v>
      </c>
      <c r="W11" s="16">
        <v>7.0821529745042503E-3</v>
      </c>
      <c r="X11" s="16">
        <v>2.5188916876574298E-3</v>
      </c>
      <c r="Y11" s="16">
        <v>1.9801980198019798E-3</v>
      </c>
      <c r="Z11" s="16"/>
      <c r="AA11" s="16">
        <v>4.6260601387817998E-3</v>
      </c>
      <c r="AB11" s="16">
        <v>7.8709169618260497E-3</v>
      </c>
      <c r="AC11" s="16"/>
      <c r="AD11" s="16">
        <v>2.8735632183907998E-3</v>
      </c>
      <c r="AE11" s="16">
        <v>8.2319255547602006E-3</v>
      </c>
      <c r="AF11" s="16"/>
      <c r="AG11" s="16">
        <v>8.6956521739130401E-3</v>
      </c>
      <c r="AH11" s="16">
        <v>5.2058684335068604E-3</v>
      </c>
      <c r="AI11" s="16"/>
      <c r="AJ11" s="16">
        <v>6.3897763578274801E-3</v>
      </c>
      <c r="AK11" s="16">
        <v>7.14285714285714E-3</v>
      </c>
      <c r="AL11" s="16"/>
      <c r="AM11" s="16">
        <v>3.5087719298245598E-2</v>
      </c>
      <c r="AN11" s="16">
        <v>1.43979057591623E-2</v>
      </c>
      <c r="AO11" s="16">
        <v>5.7291666666666697E-3</v>
      </c>
      <c r="AP11" s="16">
        <v>0</v>
      </c>
      <c r="AQ11" s="16"/>
      <c r="AR11" s="16">
        <v>5.8724832214765103E-3</v>
      </c>
      <c r="AS11" s="16">
        <v>7.1806500377928897E-3</v>
      </c>
      <c r="AT11" s="16"/>
      <c r="AU11" s="16">
        <v>5.1457975986277903E-3</v>
      </c>
      <c r="AV11" s="16">
        <v>7.0660522273425499E-3</v>
      </c>
      <c r="AW11" s="16"/>
      <c r="AX11" s="16">
        <v>1.25786163522013E-2</v>
      </c>
      <c r="AY11" s="16">
        <v>5.6214865708931897E-3</v>
      </c>
      <c r="AZ11" s="16"/>
      <c r="BA11" s="16">
        <v>7.63358778625954E-3</v>
      </c>
      <c r="BB11" s="16">
        <v>6.7114093959731499E-3</v>
      </c>
      <c r="BC11" s="16"/>
      <c r="BD11" s="16">
        <v>8.2758620689655192E-3</v>
      </c>
      <c r="BE11" s="16">
        <v>6.4246707356248002E-3</v>
      </c>
      <c r="BF11" s="16"/>
      <c r="BG11" s="16">
        <v>4.5662100456621002E-3</v>
      </c>
      <c r="BH11" s="16">
        <v>6.9079856313898902E-3</v>
      </c>
      <c r="BI11" s="16"/>
      <c r="BJ11" s="16">
        <v>8.9887640449438193E-3</v>
      </c>
      <c r="BK11" s="16">
        <v>6.4839375184202802E-3</v>
      </c>
      <c r="BL11" s="16"/>
      <c r="BM11" s="16">
        <v>9.93377483443709E-3</v>
      </c>
      <c r="BN11" s="16">
        <v>6.5045248868778301E-3</v>
      </c>
      <c r="BO11" s="16"/>
      <c r="BP11" s="16">
        <v>4.3859649122806998E-3</v>
      </c>
      <c r="BQ11" s="16">
        <v>7.09639266706091E-3</v>
      </c>
    </row>
    <row r="12" spans="2:69" x14ac:dyDescent="0.25">
      <c r="B12" s="17" t="s">
        <v>330</v>
      </c>
      <c r="C12" s="18">
        <v>1.82386659718603E-3</v>
      </c>
      <c r="D12" s="18">
        <v>4.0816326530612197E-3</v>
      </c>
      <c r="E12" s="18">
        <v>0</v>
      </c>
      <c r="F12" s="18">
        <v>0</v>
      </c>
      <c r="G12" s="18">
        <v>0</v>
      </c>
      <c r="H12" s="18">
        <v>3.2327586206896599E-3</v>
      </c>
      <c r="I12" s="18">
        <v>0</v>
      </c>
      <c r="J12" s="18">
        <v>7.0422535211267599E-3</v>
      </c>
      <c r="K12" s="18">
        <v>1.3333333333333299E-2</v>
      </c>
      <c r="L12" s="18">
        <v>0</v>
      </c>
      <c r="M12" s="18"/>
      <c r="N12" s="18">
        <v>2.05338809034908E-3</v>
      </c>
      <c r="O12" s="18">
        <v>0</v>
      </c>
      <c r="P12" s="18">
        <v>2.5873221216041399E-3</v>
      </c>
      <c r="Q12" s="18">
        <v>1.89304306672977E-3</v>
      </c>
      <c r="R12" s="18"/>
      <c r="S12" s="18">
        <v>0</v>
      </c>
      <c r="T12" s="18">
        <v>0</v>
      </c>
      <c r="U12" s="18">
        <v>0</v>
      </c>
      <c r="V12" s="18">
        <v>2.84900284900285E-3</v>
      </c>
      <c r="W12" s="18">
        <v>1.4164305949008499E-3</v>
      </c>
      <c r="X12" s="18">
        <v>2.5188916876574298E-3</v>
      </c>
      <c r="Y12" s="18">
        <v>1.9801980198019798E-3</v>
      </c>
      <c r="Z12" s="18"/>
      <c r="AA12" s="18">
        <v>7.7101002313030098E-4</v>
      </c>
      <c r="AB12" s="18">
        <v>2.36127508854782E-3</v>
      </c>
      <c r="AC12" s="18"/>
      <c r="AD12" s="18">
        <v>3.83141762452107E-3</v>
      </c>
      <c r="AE12" s="18">
        <v>1.0737294201861099E-3</v>
      </c>
      <c r="AF12" s="18"/>
      <c r="AG12" s="18">
        <v>1.7391304347826101E-3</v>
      </c>
      <c r="AH12" s="18">
        <v>1.89304306672977E-3</v>
      </c>
      <c r="AI12" s="18"/>
      <c r="AJ12" s="18">
        <v>1.59744408945687E-3</v>
      </c>
      <c r="AK12" s="18">
        <v>2.0408163265306098E-3</v>
      </c>
      <c r="AL12" s="18"/>
      <c r="AM12" s="18">
        <v>8.7719298245613996E-3</v>
      </c>
      <c r="AN12" s="18">
        <v>5.2356020942408397E-3</v>
      </c>
      <c r="AO12" s="18">
        <v>1.0416666666666699E-3</v>
      </c>
      <c r="AP12" s="18">
        <v>0</v>
      </c>
      <c r="AQ12" s="18"/>
      <c r="AR12" s="18">
        <v>1.6778523489932901E-3</v>
      </c>
      <c r="AS12" s="18">
        <v>1.8896447467876001E-3</v>
      </c>
      <c r="AT12" s="18"/>
      <c r="AU12" s="18">
        <v>0</v>
      </c>
      <c r="AV12" s="18">
        <v>2.1505376344086E-3</v>
      </c>
      <c r="AW12" s="18"/>
      <c r="AX12" s="18">
        <v>4.7169811320754698E-3</v>
      </c>
      <c r="AY12" s="18">
        <v>1.24921923797626E-3</v>
      </c>
      <c r="AZ12" s="18"/>
      <c r="BA12" s="18">
        <v>7.63358778625954E-3</v>
      </c>
      <c r="BB12" s="18">
        <v>1.3982102908277399E-3</v>
      </c>
      <c r="BC12" s="18"/>
      <c r="BD12" s="18">
        <v>2.75862068965517E-3</v>
      </c>
      <c r="BE12" s="18">
        <v>1.6061676839062E-3</v>
      </c>
      <c r="BF12" s="18"/>
      <c r="BG12" s="18">
        <v>0</v>
      </c>
      <c r="BH12" s="18">
        <v>1.93423597678917E-3</v>
      </c>
      <c r="BI12" s="18"/>
      <c r="BJ12" s="18">
        <v>0</v>
      </c>
      <c r="BK12" s="18">
        <v>2.0630710285882699E-3</v>
      </c>
      <c r="BL12" s="18"/>
      <c r="BM12" s="18">
        <v>3.3112582781457001E-3</v>
      </c>
      <c r="BN12" s="18">
        <v>1.69683257918552E-3</v>
      </c>
      <c r="BO12" s="18"/>
      <c r="BP12" s="18">
        <v>2.1929824561403499E-3</v>
      </c>
      <c r="BQ12" s="18">
        <v>1.7740981667652301E-3</v>
      </c>
    </row>
    <row r="13" spans="2:69" x14ac:dyDescent="0.25">
      <c r="B13" s="15" t="s">
        <v>677</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3780</v>
      </c>
      <c r="D7" s="10">
        <v>540</v>
      </c>
      <c r="E7" s="10">
        <v>524</v>
      </c>
      <c r="F7" s="10">
        <v>466</v>
      </c>
      <c r="G7" s="10">
        <v>470</v>
      </c>
      <c r="H7" s="10">
        <v>826</v>
      </c>
      <c r="I7" s="10">
        <v>643</v>
      </c>
      <c r="J7" s="10">
        <v>135</v>
      </c>
      <c r="K7" s="10">
        <v>81</v>
      </c>
      <c r="L7" s="10">
        <v>95</v>
      </c>
      <c r="M7" s="10"/>
      <c r="N7" s="10">
        <v>472</v>
      </c>
      <c r="O7" s="10">
        <v>429</v>
      </c>
      <c r="P7" s="10">
        <v>798</v>
      </c>
      <c r="Q7" s="10">
        <v>2081</v>
      </c>
      <c r="R7" s="10"/>
      <c r="S7" s="10">
        <v>331</v>
      </c>
      <c r="T7" s="10">
        <v>286</v>
      </c>
      <c r="U7" s="10">
        <v>318</v>
      </c>
      <c r="V7" s="10">
        <v>671</v>
      </c>
      <c r="W7" s="10">
        <v>720</v>
      </c>
      <c r="X7" s="10">
        <v>821</v>
      </c>
      <c r="Y7" s="10">
        <v>509</v>
      </c>
      <c r="Z7" s="10"/>
      <c r="AA7" s="10">
        <v>1340</v>
      </c>
      <c r="AB7" s="10">
        <v>2440</v>
      </c>
      <c r="AC7" s="10"/>
      <c r="AD7" s="10">
        <v>956</v>
      </c>
      <c r="AE7" s="10">
        <v>2824</v>
      </c>
      <c r="AF7" s="10"/>
      <c r="AG7" s="10">
        <v>1699</v>
      </c>
      <c r="AH7" s="10">
        <v>2081</v>
      </c>
      <c r="AI7" s="10"/>
      <c r="AJ7" s="10">
        <v>1887</v>
      </c>
      <c r="AK7" s="10">
        <v>1893</v>
      </c>
      <c r="AL7" s="10"/>
      <c r="AM7" s="10">
        <v>94</v>
      </c>
      <c r="AN7" s="10">
        <v>677</v>
      </c>
      <c r="AO7" s="10">
        <v>1935</v>
      </c>
      <c r="AP7" s="10">
        <v>1061</v>
      </c>
      <c r="AQ7" s="10"/>
      <c r="AR7" s="10">
        <v>1232</v>
      </c>
      <c r="AS7" s="10">
        <v>2548</v>
      </c>
      <c r="AT7" s="10"/>
      <c r="AU7" s="10">
        <v>603</v>
      </c>
      <c r="AV7" s="10">
        <v>3177</v>
      </c>
      <c r="AW7" s="10"/>
      <c r="AX7" s="10">
        <v>610</v>
      </c>
      <c r="AY7" s="10">
        <v>3170</v>
      </c>
      <c r="AZ7" s="10"/>
      <c r="BA7" s="10">
        <v>252</v>
      </c>
      <c r="BB7" s="10">
        <v>3528</v>
      </c>
      <c r="BC7" s="10"/>
      <c r="BD7" s="10">
        <v>709</v>
      </c>
      <c r="BE7" s="10">
        <v>3071</v>
      </c>
      <c r="BF7" s="10"/>
      <c r="BG7" s="10">
        <v>218</v>
      </c>
      <c r="BH7" s="10">
        <v>3562</v>
      </c>
      <c r="BI7" s="10"/>
      <c r="BJ7" s="10">
        <v>470</v>
      </c>
      <c r="BK7" s="10">
        <v>3310</v>
      </c>
      <c r="BL7" s="10"/>
      <c r="BM7" s="10">
        <v>306</v>
      </c>
      <c r="BN7" s="10">
        <v>3474</v>
      </c>
      <c r="BO7" s="10"/>
      <c r="BP7" s="10">
        <v>477</v>
      </c>
      <c r="BQ7" s="10">
        <v>3303</v>
      </c>
    </row>
    <row r="8" spans="2:69" ht="45" x14ac:dyDescent="0.25">
      <c r="B8" s="17" t="s">
        <v>326</v>
      </c>
      <c r="C8" s="16">
        <v>0.52089947089947097</v>
      </c>
      <c r="D8" s="16">
        <v>0.55555555555555602</v>
      </c>
      <c r="E8" s="16">
        <v>0.48282442748091597</v>
      </c>
      <c r="F8" s="16">
        <v>0.56008583690987102</v>
      </c>
      <c r="G8" s="16">
        <v>0.52127659574468099</v>
      </c>
      <c r="H8" s="16">
        <v>0.44309927360774798</v>
      </c>
      <c r="I8" s="16">
        <v>0.57542768273716904</v>
      </c>
      <c r="J8" s="16">
        <v>0.50370370370370399</v>
      </c>
      <c r="K8" s="16">
        <v>0.51851851851851805</v>
      </c>
      <c r="L8" s="16">
        <v>0.673684210526316</v>
      </c>
      <c r="M8" s="16"/>
      <c r="N8" s="16">
        <v>0.5</v>
      </c>
      <c r="O8" s="16">
        <v>0.49184149184149201</v>
      </c>
      <c r="P8" s="16">
        <v>0.47117794486215497</v>
      </c>
      <c r="Q8" s="16">
        <v>0.55069678039404102</v>
      </c>
      <c r="R8" s="16"/>
      <c r="S8" s="16">
        <v>0.48942598187311198</v>
      </c>
      <c r="T8" s="16">
        <v>0.482517482517482</v>
      </c>
      <c r="U8" s="16">
        <v>0.54402515723270395</v>
      </c>
      <c r="V8" s="16">
        <v>0.46646795827123699</v>
      </c>
      <c r="W8" s="16">
        <v>0.51527777777777795</v>
      </c>
      <c r="X8" s="16">
        <v>0.55298416565164399</v>
      </c>
      <c r="Y8" s="16">
        <v>0.59724950884086403</v>
      </c>
      <c r="Z8" s="16"/>
      <c r="AA8" s="16">
        <v>0.58208955223880599</v>
      </c>
      <c r="AB8" s="16">
        <v>0.487295081967213</v>
      </c>
      <c r="AC8" s="16"/>
      <c r="AD8" s="16">
        <v>0.50941422594142305</v>
      </c>
      <c r="AE8" s="16">
        <v>0.52478753541076495</v>
      </c>
      <c r="AF8" s="16"/>
      <c r="AG8" s="16">
        <v>0.484402589758682</v>
      </c>
      <c r="AH8" s="16">
        <v>0.55069678039404102</v>
      </c>
      <c r="AI8" s="16"/>
      <c r="AJ8" s="16">
        <v>0.590885002649709</v>
      </c>
      <c r="AK8" s="16">
        <v>0.45113576333861599</v>
      </c>
      <c r="AL8" s="16"/>
      <c r="AM8" s="16">
        <v>0.28723404255319201</v>
      </c>
      <c r="AN8" s="16">
        <v>0.38552437223042801</v>
      </c>
      <c r="AO8" s="16">
        <v>0.49922480620155002</v>
      </c>
      <c r="AP8" s="16">
        <v>0.66446748350612606</v>
      </c>
      <c r="AQ8" s="16"/>
      <c r="AR8" s="16">
        <v>0.57386363636363602</v>
      </c>
      <c r="AS8" s="16">
        <v>0.49529042386185201</v>
      </c>
      <c r="AT8" s="16"/>
      <c r="AU8" s="16">
        <v>0.54892205638474301</v>
      </c>
      <c r="AV8" s="16">
        <v>0.51558073654390901</v>
      </c>
      <c r="AW8" s="16"/>
      <c r="AX8" s="16">
        <v>0.54590163934426195</v>
      </c>
      <c r="AY8" s="16">
        <v>0.51608832807571003</v>
      </c>
      <c r="AZ8" s="16"/>
      <c r="BA8" s="16">
        <v>0.41666666666666702</v>
      </c>
      <c r="BB8" s="16">
        <v>0.52834467120181405</v>
      </c>
      <c r="BC8" s="16"/>
      <c r="BD8" s="16">
        <v>0.44287729196050801</v>
      </c>
      <c r="BE8" s="16">
        <v>0.53891240638228599</v>
      </c>
      <c r="BF8" s="16"/>
      <c r="BG8" s="16">
        <v>0.57798165137614699</v>
      </c>
      <c r="BH8" s="16">
        <v>0.51740595171252102</v>
      </c>
      <c r="BI8" s="16"/>
      <c r="BJ8" s="16">
        <v>0.587234042553191</v>
      </c>
      <c r="BK8" s="16">
        <v>0.51148036253776397</v>
      </c>
      <c r="BL8" s="16"/>
      <c r="BM8" s="16">
        <v>0.60457516339869299</v>
      </c>
      <c r="BN8" s="16">
        <v>0.51352907311456497</v>
      </c>
      <c r="BO8" s="16"/>
      <c r="BP8" s="16">
        <v>0.54926624737945495</v>
      </c>
      <c r="BQ8" s="16">
        <v>0.51680290644868299</v>
      </c>
    </row>
    <row r="9" spans="2:69" ht="30" x14ac:dyDescent="0.25">
      <c r="B9" s="17" t="s">
        <v>327</v>
      </c>
      <c r="C9" s="16">
        <v>0.39708994708994699</v>
      </c>
      <c r="D9" s="16">
        <v>0.39444444444444399</v>
      </c>
      <c r="E9" s="16">
        <v>0.40458015267175601</v>
      </c>
      <c r="F9" s="16">
        <v>0.36909871244635201</v>
      </c>
      <c r="G9" s="16">
        <v>0.39574468085106401</v>
      </c>
      <c r="H9" s="16">
        <v>0.43704600484261502</v>
      </c>
      <c r="I9" s="16">
        <v>0.37480559875583203</v>
      </c>
      <c r="J9" s="16">
        <v>0.407407407407407</v>
      </c>
      <c r="K9" s="16">
        <v>0.39506172839506198</v>
      </c>
      <c r="L9" s="16">
        <v>0.30526315789473701</v>
      </c>
      <c r="M9" s="16"/>
      <c r="N9" s="16">
        <v>0.41313559322033899</v>
      </c>
      <c r="O9" s="16">
        <v>0.40792540792540799</v>
      </c>
      <c r="P9" s="16">
        <v>0.441102756892231</v>
      </c>
      <c r="Q9" s="16">
        <v>0.37433925997116801</v>
      </c>
      <c r="R9" s="16"/>
      <c r="S9" s="16">
        <v>0.42296072507552901</v>
      </c>
      <c r="T9" s="16">
        <v>0.41608391608391598</v>
      </c>
      <c r="U9" s="16">
        <v>0.36792452830188699</v>
      </c>
      <c r="V9" s="16">
        <v>0.43964232488822702</v>
      </c>
      <c r="W9" s="16">
        <v>0.41666666666666702</v>
      </c>
      <c r="X9" s="16">
        <v>0.36784409257003697</v>
      </c>
      <c r="Y9" s="16">
        <v>0.33202357563850698</v>
      </c>
      <c r="Z9" s="16"/>
      <c r="AA9" s="16">
        <v>0.35522388059701498</v>
      </c>
      <c r="AB9" s="16">
        <v>0.42008196721311503</v>
      </c>
      <c r="AC9" s="16"/>
      <c r="AD9" s="16">
        <v>0.39539748953974901</v>
      </c>
      <c r="AE9" s="16">
        <v>0.397662889518414</v>
      </c>
      <c r="AF9" s="16"/>
      <c r="AG9" s="16">
        <v>0.424955856386109</v>
      </c>
      <c r="AH9" s="16">
        <v>0.37433925997116801</v>
      </c>
      <c r="AI9" s="16"/>
      <c r="AJ9" s="16">
        <v>0.35241123476417602</v>
      </c>
      <c r="AK9" s="16">
        <v>0.44162704701532002</v>
      </c>
      <c r="AL9" s="16"/>
      <c r="AM9" s="16">
        <v>0.48936170212766</v>
      </c>
      <c r="AN9" s="16">
        <v>0.480059084194978</v>
      </c>
      <c r="AO9" s="16">
        <v>0.41550387596899202</v>
      </c>
      <c r="AP9" s="16">
        <v>0.304429783223374</v>
      </c>
      <c r="AQ9" s="16"/>
      <c r="AR9" s="16">
        <v>0.359577922077922</v>
      </c>
      <c r="AS9" s="16">
        <v>0.41522762951334402</v>
      </c>
      <c r="AT9" s="16"/>
      <c r="AU9" s="16">
        <v>0.37479270315091201</v>
      </c>
      <c r="AV9" s="16">
        <v>0.40132200188857398</v>
      </c>
      <c r="AW9" s="16"/>
      <c r="AX9" s="16">
        <v>0.378688524590164</v>
      </c>
      <c r="AY9" s="16">
        <v>0.40063091482649799</v>
      </c>
      <c r="AZ9" s="16"/>
      <c r="BA9" s="16">
        <v>0.44444444444444398</v>
      </c>
      <c r="BB9" s="16">
        <v>0.39370748299319702</v>
      </c>
      <c r="BC9" s="16"/>
      <c r="BD9" s="16">
        <v>0.46262341325811002</v>
      </c>
      <c r="BE9" s="16">
        <v>0.381960273526539</v>
      </c>
      <c r="BF9" s="16"/>
      <c r="BG9" s="16">
        <v>0.32110091743119301</v>
      </c>
      <c r="BH9" s="16">
        <v>0.40174059517125199</v>
      </c>
      <c r="BI9" s="16"/>
      <c r="BJ9" s="16">
        <v>0.34468085106383001</v>
      </c>
      <c r="BK9" s="16">
        <v>0.40453172205438098</v>
      </c>
      <c r="BL9" s="16"/>
      <c r="BM9" s="16">
        <v>0.32679738562091498</v>
      </c>
      <c r="BN9" s="16">
        <v>0.40328151986183097</v>
      </c>
      <c r="BO9" s="16"/>
      <c r="BP9" s="16">
        <v>0.38155136268343798</v>
      </c>
      <c r="BQ9" s="16">
        <v>0.39933393884347601</v>
      </c>
    </row>
    <row r="10" spans="2:69" x14ac:dyDescent="0.25">
      <c r="B10" s="17" t="s">
        <v>328</v>
      </c>
      <c r="C10" s="16">
        <v>6.6666666666666693E-2</v>
      </c>
      <c r="D10" s="16">
        <v>4.0740740740740702E-2</v>
      </c>
      <c r="E10" s="16">
        <v>9.1603053435114504E-2</v>
      </c>
      <c r="F10" s="16">
        <v>5.7939914163090099E-2</v>
      </c>
      <c r="G10" s="16">
        <v>7.0212765957446799E-2</v>
      </c>
      <c r="H10" s="16">
        <v>9.5641646489104101E-2</v>
      </c>
      <c r="I10" s="16">
        <v>4.1990668740279902E-2</v>
      </c>
      <c r="J10" s="16">
        <v>5.9259259259259303E-2</v>
      </c>
      <c r="K10" s="16">
        <v>7.4074074074074098E-2</v>
      </c>
      <c r="L10" s="16">
        <v>2.1052631578947399E-2</v>
      </c>
      <c r="M10" s="16"/>
      <c r="N10" s="16">
        <v>7.2033898305084706E-2</v>
      </c>
      <c r="O10" s="16">
        <v>7.69230769230769E-2</v>
      </c>
      <c r="P10" s="16">
        <v>7.3934837092731798E-2</v>
      </c>
      <c r="Q10" s="16">
        <v>6.0547813551177297E-2</v>
      </c>
      <c r="R10" s="16"/>
      <c r="S10" s="16">
        <v>6.0422960725075497E-2</v>
      </c>
      <c r="T10" s="16">
        <v>8.3916083916083906E-2</v>
      </c>
      <c r="U10" s="16">
        <v>7.2327044025157203E-2</v>
      </c>
      <c r="V10" s="16">
        <v>8.1967213114754106E-2</v>
      </c>
      <c r="W10" s="16">
        <v>5.83333333333333E-2</v>
      </c>
      <c r="X10" s="16">
        <v>6.0901339829476299E-2</v>
      </c>
      <c r="Y10" s="16">
        <v>5.50098231827112E-2</v>
      </c>
      <c r="Z10" s="16"/>
      <c r="AA10" s="16">
        <v>4.9253731343283598E-2</v>
      </c>
      <c r="AB10" s="16">
        <v>7.6229508196721293E-2</v>
      </c>
      <c r="AC10" s="16"/>
      <c r="AD10" s="16">
        <v>7.7405857740585796E-2</v>
      </c>
      <c r="AE10" s="16">
        <v>6.3031161473087793E-2</v>
      </c>
      <c r="AF10" s="16"/>
      <c r="AG10" s="16">
        <v>7.4161271336080095E-2</v>
      </c>
      <c r="AH10" s="16">
        <v>6.0547813551177297E-2</v>
      </c>
      <c r="AI10" s="16"/>
      <c r="AJ10" s="16">
        <v>4.5574986751457297E-2</v>
      </c>
      <c r="AK10" s="16">
        <v>8.7691494981510798E-2</v>
      </c>
      <c r="AL10" s="16"/>
      <c r="AM10" s="16">
        <v>0.180851063829787</v>
      </c>
      <c r="AN10" s="16">
        <v>9.8966026587887695E-2</v>
      </c>
      <c r="AO10" s="16">
        <v>7.1834625322997406E-2</v>
      </c>
      <c r="AP10" s="16">
        <v>2.7332704995287501E-2</v>
      </c>
      <c r="AQ10" s="16"/>
      <c r="AR10" s="16">
        <v>5.5194805194805199E-2</v>
      </c>
      <c r="AS10" s="16">
        <v>7.2213500784929399E-2</v>
      </c>
      <c r="AT10" s="16"/>
      <c r="AU10" s="16">
        <v>5.6384742951907103E-2</v>
      </c>
      <c r="AV10" s="16">
        <v>6.8618193264085595E-2</v>
      </c>
      <c r="AW10" s="16"/>
      <c r="AX10" s="16">
        <v>6.0655737704918E-2</v>
      </c>
      <c r="AY10" s="16">
        <v>6.7823343848580395E-2</v>
      </c>
      <c r="AZ10" s="16"/>
      <c r="BA10" s="16">
        <v>0.115079365079365</v>
      </c>
      <c r="BB10" s="16">
        <v>6.3208616780045399E-2</v>
      </c>
      <c r="BC10" s="16"/>
      <c r="BD10" s="16">
        <v>7.3342736248237006E-2</v>
      </c>
      <c r="BE10" s="16">
        <v>6.5125366330185605E-2</v>
      </c>
      <c r="BF10" s="16"/>
      <c r="BG10" s="16">
        <v>9.1743119266055106E-2</v>
      </c>
      <c r="BH10" s="16">
        <v>6.5131948343627205E-2</v>
      </c>
      <c r="BI10" s="16"/>
      <c r="BJ10" s="16">
        <v>5.7446808510638298E-2</v>
      </c>
      <c r="BK10" s="16">
        <v>6.7975830815710001E-2</v>
      </c>
      <c r="BL10" s="16"/>
      <c r="BM10" s="16">
        <v>6.5359477124182996E-2</v>
      </c>
      <c r="BN10" s="16">
        <v>6.6781807714450206E-2</v>
      </c>
      <c r="BO10" s="16"/>
      <c r="BP10" s="16">
        <v>6.0796645702306099E-2</v>
      </c>
      <c r="BQ10" s="16">
        <v>6.7514380865879506E-2</v>
      </c>
    </row>
    <row r="11" spans="2:69" x14ac:dyDescent="0.25">
      <c r="B11" s="17" t="s">
        <v>329</v>
      </c>
      <c r="C11" s="16">
        <v>9.7883597883597906E-3</v>
      </c>
      <c r="D11" s="16">
        <v>7.4074074074074103E-3</v>
      </c>
      <c r="E11" s="16">
        <v>1.1450381679389301E-2</v>
      </c>
      <c r="F11" s="16">
        <v>6.4377682403433502E-3</v>
      </c>
      <c r="G11" s="16">
        <v>8.5106382978723406E-3</v>
      </c>
      <c r="H11" s="16">
        <v>1.4527845036319599E-2</v>
      </c>
      <c r="I11" s="16">
        <v>7.77604976671851E-3</v>
      </c>
      <c r="J11" s="16">
        <v>1.48148148148148E-2</v>
      </c>
      <c r="K11" s="16">
        <v>1.2345679012345699E-2</v>
      </c>
      <c r="L11" s="16">
        <v>0</v>
      </c>
      <c r="M11" s="16"/>
      <c r="N11" s="16">
        <v>1.27118644067797E-2</v>
      </c>
      <c r="O11" s="16">
        <v>1.6317016317016299E-2</v>
      </c>
      <c r="P11" s="16">
        <v>7.5187969924812E-3</v>
      </c>
      <c r="Q11" s="16">
        <v>8.6496876501681898E-3</v>
      </c>
      <c r="R11" s="16"/>
      <c r="S11" s="16">
        <v>1.2084592145015101E-2</v>
      </c>
      <c r="T11" s="16">
        <v>1.3986013986014E-2</v>
      </c>
      <c r="U11" s="16">
        <v>1.57232704402516E-2</v>
      </c>
      <c r="V11" s="16">
        <v>7.4515648286140098E-3</v>
      </c>
      <c r="W11" s="16">
        <v>5.5555555555555601E-3</v>
      </c>
      <c r="X11" s="16">
        <v>1.21802679658952E-2</v>
      </c>
      <c r="Y11" s="16">
        <v>9.8231827111984298E-3</v>
      </c>
      <c r="Z11" s="16"/>
      <c r="AA11" s="16">
        <v>1.04477611940299E-2</v>
      </c>
      <c r="AB11" s="16">
        <v>9.4262295081967203E-3</v>
      </c>
      <c r="AC11" s="16"/>
      <c r="AD11" s="16">
        <v>8.3682008368200795E-3</v>
      </c>
      <c r="AE11" s="16">
        <v>1.0269121813031201E-2</v>
      </c>
      <c r="AF11" s="16"/>
      <c r="AG11" s="16">
        <v>1.1183048852266E-2</v>
      </c>
      <c r="AH11" s="16">
        <v>8.6496876501681898E-3</v>
      </c>
      <c r="AI11" s="16"/>
      <c r="AJ11" s="16">
        <v>8.4790673025967097E-3</v>
      </c>
      <c r="AK11" s="16">
        <v>1.10935023771791E-2</v>
      </c>
      <c r="AL11" s="16"/>
      <c r="AM11" s="16">
        <v>3.1914893617021302E-2</v>
      </c>
      <c r="AN11" s="16">
        <v>2.5110782865583499E-2</v>
      </c>
      <c r="AO11" s="16">
        <v>8.7855297157622692E-3</v>
      </c>
      <c r="AP11" s="16">
        <v>0</v>
      </c>
      <c r="AQ11" s="16"/>
      <c r="AR11" s="16">
        <v>8.9285714285714298E-3</v>
      </c>
      <c r="AS11" s="16">
        <v>1.02040816326531E-2</v>
      </c>
      <c r="AT11" s="16"/>
      <c r="AU11" s="16">
        <v>1.3266998341625201E-2</v>
      </c>
      <c r="AV11" s="16">
        <v>9.1281082782499207E-3</v>
      </c>
      <c r="AW11" s="16"/>
      <c r="AX11" s="16">
        <v>1.1475409836065599E-2</v>
      </c>
      <c r="AY11" s="16">
        <v>9.4637223974763408E-3</v>
      </c>
      <c r="AZ11" s="16"/>
      <c r="BA11" s="16">
        <v>1.1904761904761901E-2</v>
      </c>
      <c r="BB11" s="16">
        <v>9.6371882086167798E-3</v>
      </c>
      <c r="BC11" s="16"/>
      <c r="BD11" s="16">
        <v>1.12834978843441E-2</v>
      </c>
      <c r="BE11" s="16">
        <v>9.4431781178769096E-3</v>
      </c>
      <c r="BF11" s="16"/>
      <c r="BG11" s="16">
        <v>4.5871559633027499E-3</v>
      </c>
      <c r="BH11" s="16">
        <v>1.01066816395284E-2</v>
      </c>
      <c r="BI11" s="16"/>
      <c r="BJ11" s="16">
        <v>1.0638297872340399E-2</v>
      </c>
      <c r="BK11" s="16">
        <v>9.6676737160120794E-3</v>
      </c>
      <c r="BL11" s="16"/>
      <c r="BM11" s="16">
        <v>3.26797385620915E-3</v>
      </c>
      <c r="BN11" s="16">
        <v>1.03626943005181E-2</v>
      </c>
      <c r="BO11" s="16"/>
      <c r="BP11" s="16">
        <v>6.2893081761006301E-3</v>
      </c>
      <c r="BQ11" s="16">
        <v>1.0293672419013E-2</v>
      </c>
    </row>
    <row r="12" spans="2:69" x14ac:dyDescent="0.25">
      <c r="B12" s="17" t="s">
        <v>330</v>
      </c>
      <c r="C12" s="18">
        <v>5.5555555555555601E-3</v>
      </c>
      <c r="D12" s="18">
        <v>1.85185185185185E-3</v>
      </c>
      <c r="E12" s="18">
        <v>9.5419847328244295E-3</v>
      </c>
      <c r="F12" s="18">
        <v>6.4377682403433502E-3</v>
      </c>
      <c r="G12" s="18">
        <v>4.2553191489361703E-3</v>
      </c>
      <c r="H12" s="18">
        <v>9.6852300242130807E-3</v>
      </c>
      <c r="I12" s="18">
        <v>0</v>
      </c>
      <c r="J12" s="18">
        <v>1.48148148148148E-2</v>
      </c>
      <c r="K12" s="18">
        <v>0</v>
      </c>
      <c r="L12" s="18">
        <v>0</v>
      </c>
      <c r="M12" s="18"/>
      <c r="N12" s="18">
        <v>2.1186440677966102E-3</v>
      </c>
      <c r="O12" s="18">
        <v>6.9930069930069904E-3</v>
      </c>
      <c r="P12" s="18">
        <v>6.2656641604010004E-3</v>
      </c>
      <c r="Q12" s="18">
        <v>5.7664584334454604E-3</v>
      </c>
      <c r="R12" s="18"/>
      <c r="S12" s="18">
        <v>1.51057401812689E-2</v>
      </c>
      <c r="T12" s="18">
        <v>3.4965034965035E-3</v>
      </c>
      <c r="U12" s="18">
        <v>0</v>
      </c>
      <c r="V12" s="18">
        <v>4.4709388971684097E-3</v>
      </c>
      <c r="W12" s="18">
        <v>4.1666666666666701E-3</v>
      </c>
      <c r="X12" s="18">
        <v>6.0901339829476202E-3</v>
      </c>
      <c r="Y12" s="18">
        <v>5.8939096267190596E-3</v>
      </c>
      <c r="Z12" s="18"/>
      <c r="AA12" s="18">
        <v>2.9850746268656699E-3</v>
      </c>
      <c r="AB12" s="18">
        <v>6.9672131147541002E-3</v>
      </c>
      <c r="AC12" s="18"/>
      <c r="AD12" s="18">
        <v>9.4142259414225892E-3</v>
      </c>
      <c r="AE12" s="18">
        <v>4.24929178470255E-3</v>
      </c>
      <c r="AF12" s="18"/>
      <c r="AG12" s="18">
        <v>5.2972336668628602E-3</v>
      </c>
      <c r="AH12" s="18">
        <v>5.7664584334454604E-3</v>
      </c>
      <c r="AI12" s="18"/>
      <c r="AJ12" s="18">
        <v>2.6497085320614702E-3</v>
      </c>
      <c r="AK12" s="18">
        <v>8.4521922873745398E-3</v>
      </c>
      <c r="AL12" s="18"/>
      <c r="AM12" s="18">
        <v>1.0638297872340399E-2</v>
      </c>
      <c r="AN12" s="18">
        <v>1.03397341211226E-2</v>
      </c>
      <c r="AO12" s="18">
        <v>4.65116279069767E-3</v>
      </c>
      <c r="AP12" s="18">
        <v>3.7700282752120601E-3</v>
      </c>
      <c r="AQ12" s="18"/>
      <c r="AR12" s="18">
        <v>2.4350649350649402E-3</v>
      </c>
      <c r="AS12" s="18">
        <v>7.0643642072213504E-3</v>
      </c>
      <c r="AT12" s="18"/>
      <c r="AU12" s="18">
        <v>6.6334991708126003E-3</v>
      </c>
      <c r="AV12" s="18">
        <v>5.3509600251809902E-3</v>
      </c>
      <c r="AW12" s="18"/>
      <c r="AX12" s="18">
        <v>3.27868852459016E-3</v>
      </c>
      <c r="AY12" s="18">
        <v>5.9936908517350196E-3</v>
      </c>
      <c r="AZ12" s="18"/>
      <c r="BA12" s="18">
        <v>1.1904761904761901E-2</v>
      </c>
      <c r="BB12" s="18">
        <v>5.1020408163265302E-3</v>
      </c>
      <c r="BC12" s="18"/>
      <c r="BD12" s="18">
        <v>9.8730606488011304E-3</v>
      </c>
      <c r="BE12" s="18">
        <v>4.5587756431129901E-3</v>
      </c>
      <c r="BF12" s="18"/>
      <c r="BG12" s="18">
        <v>4.5871559633027499E-3</v>
      </c>
      <c r="BH12" s="18">
        <v>5.6148231330713097E-3</v>
      </c>
      <c r="BI12" s="18"/>
      <c r="BJ12" s="18">
        <v>0</v>
      </c>
      <c r="BK12" s="18">
        <v>6.3444108761329301E-3</v>
      </c>
      <c r="BL12" s="18"/>
      <c r="BM12" s="18">
        <v>0</v>
      </c>
      <c r="BN12" s="18">
        <v>6.0449050086355798E-3</v>
      </c>
      <c r="BO12" s="18"/>
      <c r="BP12" s="18">
        <v>2.0964360587002102E-3</v>
      </c>
      <c r="BQ12" s="18">
        <v>6.0551014229488298E-3</v>
      </c>
    </row>
    <row r="13" spans="2:69" x14ac:dyDescent="0.25">
      <c r="B13" s="15" t="s">
        <v>678</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3911</v>
      </c>
      <c r="D7" s="10">
        <v>551</v>
      </c>
      <c r="E7" s="10">
        <v>515</v>
      </c>
      <c r="F7" s="10">
        <v>490</v>
      </c>
      <c r="G7" s="10">
        <v>484</v>
      </c>
      <c r="H7" s="10">
        <v>918</v>
      </c>
      <c r="I7" s="10">
        <v>627</v>
      </c>
      <c r="J7" s="10">
        <v>148</v>
      </c>
      <c r="K7" s="10">
        <v>85</v>
      </c>
      <c r="L7" s="10">
        <v>93</v>
      </c>
      <c r="M7" s="10"/>
      <c r="N7" s="10">
        <v>498</v>
      </c>
      <c r="O7" s="10">
        <v>468</v>
      </c>
      <c r="P7" s="10">
        <v>802</v>
      </c>
      <c r="Q7" s="10">
        <v>2143</v>
      </c>
      <c r="R7" s="10"/>
      <c r="S7" s="10">
        <v>331</v>
      </c>
      <c r="T7" s="10">
        <v>297</v>
      </c>
      <c r="U7" s="10">
        <v>346</v>
      </c>
      <c r="V7" s="10">
        <v>725</v>
      </c>
      <c r="W7" s="10">
        <v>711</v>
      </c>
      <c r="X7" s="10">
        <v>824</v>
      </c>
      <c r="Y7" s="10">
        <v>521</v>
      </c>
      <c r="Z7" s="10"/>
      <c r="AA7" s="10">
        <v>1312</v>
      </c>
      <c r="AB7" s="10">
        <v>2599</v>
      </c>
      <c r="AC7" s="10"/>
      <c r="AD7" s="10">
        <v>1028</v>
      </c>
      <c r="AE7" s="10">
        <v>2883</v>
      </c>
      <c r="AF7" s="10"/>
      <c r="AG7" s="10">
        <v>1768</v>
      </c>
      <c r="AH7" s="10">
        <v>2143</v>
      </c>
      <c r="AI7" s="10"/>
      <c r="AJ7" s="10">
        <v>1929</v>
      </c>
      <c r="AK7" s="10">
        <v>1982</v>
      </c>
      <c r="AL7" s="10"/>
      <c r="AM7" s="10">
        <v>105</v>
      </c>
      <c r="AN7" s="10">
        <v>774</v>
      </c>
      <c r="AO7" s="10">
        <v>1970</v>
      </c>
      <c r="AP7" s="10">
        <v>1050</v>
      </c>
      <c r="AQ7" s="10"/>
      <c r="AR7" s="10">
        <v>1227</v>
      </c>
      <c r="AS7" s="10">
        <v>2684</v>
      </c>
      <c r="AT7" s="10"/>
      <c r="AU7" s="10">
        <v>586</v>
      </c>
      <c r="AV7" s="10">
        <v>3325</v>
      </c>
      <c r="AW7" s="10"/>
      <c r="AX7" s="10">
        <v>645</v>
      </c>
      <c r="AY7" s="10">
        <v>3266</v>
      </c>
      <c r="AZ7" s="10"/>
      <c r="BA7" s="10">
        <v>250</v>
      </c>
      <c r="BB7" s="10">
        <v>3661</v>
      </c>
      <c r="BC7" s="10"/>
      <c r="BD7" s="10">
        <v>710</v>
      </c>
      <c r="BE7" s="10">
        <v>3201</v>
      </c>
      <c r="BF7" s="10"/>
      <c r="BG7" s="10">
        <v>214</v>
      </c>
      <c r="BH7" s="10">
        <v>3697</v>
      </c>
      <c r="BI7" s="10"/>
      <c r="BJ7" s="10">
        <v>464</v>
      </c>
      <c r="BK7" s="10">
        <v>3447</v>
      </c>
      <c r="BL7" s="10"/>
      <c r="BM7" s="10">
        <v>309</v>
      </c>
      <c r="BN7" s="10">
        <v>3602</v>
      </c>
      <c r="BO7" s="10"/>
      <c r="BP7" s="10">
        <v>477</v>
      </c>
      <c r="BQ7" s="10">
        <v>3434</v>
      </c>
    </row>
    <row r="8" spans="2:69" ht="45" x14ac:dyDescent="0.25">
      <c r="B8" s="17" t="s">
        <v>326</v>
      </c>
      <c r="C8" s="16">
        <v>0.50805420608539997</v>
      </c>
      <c r="D8" s="16">
        <v>0.49364791288566201</v>
      </c>
      <c r="E8" s="16">
        <v>0.47766990291262101</v>
      </c>
      <c r="F8" s="16">
        <v>0.54489795918367301</v>
      </c>
      <c r="G8" s="16">
        <v>0.54752066115702502</v>
      </c>
      <c r="H8" s="16">
        <v>0.46623093681917199</v>
      </c>
      <c r="I8" s="16">
        <v>0.51674641148325395</v>
      </c>
      <c r="J8" s="16">
        <v>0.56756756756756799</v>
      </c>
      <c r="K8" s="16">
        <v>0.52941176470588203</v>
      </c>
      <c r="L8" s="16">
        <v>0.60215053763440896</v>
      </c>
      <c r="M8" s="16"/>
      <c r="N8" s="16">
        <v>0.469879518072289</v>
      </c>
      <c r="O8" s="16">
        <v>0.47649572649572602</v>
      </c>
      <c r="P8" s="16">
        <v>0.49625935162094797</v>
      </c>
      <c r="Q8" s="16">
        <v>0.52823145123658399</v>
      </c>
      <c r="R8" s="16"/>
      <c r="S8" s="16">
        <v>0.44410876132930499</v>
      </c>
      <c r="T8" s="16">
        <v>0.50505050505050497</v>
      </c>
      <c r="U8" s="16">
        <v>0.46531791907514503</v>
      </c>
      <c r="V8" s="16">
        <v>0.45517241379310303</v>
      </c>
      <c r="W8" s="16">
        <v>0.52320675105485204</v>
      </c>
      <c r="X8" s="16">
        <v>0.54126213592232997</v>
      </c>
      <c r="Y8" s="16">
        <v>0.58733205374280195</v>
      </c>
      <c r="Z8" s="16"/>
      <c r="AA8" s="16">
        <v>0.57698170731707299</v>
      </c>
      <c r="AB8" s="16">
        <v>0.47325894574836502</v>
      </c>
      <c r="AC8" s="16"/>
      <c r="AD8" s="16">
        <v>0.54377431906614804</v>
      </c>
      <c r="AE8" s="16">
        <v>0.49531737773153001</v>
      </c>
      <c r="AF8" s="16"/>
      <c r="AG8" s="16">
        <v>0.48359728506787297</v>
      </c>
      <c r="AH8" s="16">
        <v>0.52823145123658399</v>
      </c>
      <c r="AI8" s="16"/>
      <c r="AJ8" s="16">
        <v>0.56298600311042002</v>
      </c>
      <c r="AK8" s="16">
        <v>0.45459132189707402</v>
      </c>
      <c r="AL8" s="16"/>
      <c r="AM8" s="16">
        <v>0.314285714285714</v>
      </c>
      <c r="AN8" s="16">
        <v>0.42248062015503901</v>
      </c>
      <c r="AO8" s="16">
        <v>0.49035532994923903</v>
      </c>
      <c r="AP8" s="16">
        <v>0.62095238095238103</v>
      </c>
      <c r="AQ8" s="16"/>
      <c r="AR8" s="16">
        <v>0.51752241238793795</v>
      </c>
      <c r="AS8" s="16">
        <v>0.50372578241430699</v>
      </c>
      <c r="AT8" s="16"/>
      <c r="AU8" s="16">
        <v>0.54266211604095604</v>
      </c>
      <c r="AV8" s="16">
        <v>0.50195488721804504</v>
      </c>
      <c r="AW8" s="16"/>
      <c r="AX8" s="16">
        <v>0.56279069767441903</v>
      </c>
      <c r="AY8" s="16">
        <v>0.49724433557869002</v>
      </c>
      <c r="AZ8" s="16"/>
      <c r="BA8" s="16">
        <v>0.55200000000000005</v>
      </c>
      <c r="BB8" s="16">
        <v>0.50505326413548202</v>
      </c>
      <c r="BC8" s="16"/>
      <c r="BD8" s="16">
        <v>0.46056338028169003</v>
      </c>
      <c r="BE8" s="16">
        <v>0.51858794126835395</v>
      </c>
      <c r="BF8" s="16"/>
      <c r="BG8" s="16">
        <v>0.56074766355140204</v>
      </c>
      <c r="BH8" s="16">
        <v>0.50500405734379195</v>
      </c>
      <c r="BI8" s="16"/>
      <c r="BJ8" s="16">
        <v>0.55387931034482796</v>
      </c>
      <c r="BK8" s="16">
        <v>0.50188569770815195</v>
      </c>
      <c r="BL8" s="16"/>
      <c r="BM8" s="16">
        <v>0.57605177993527501</v>
      </c>
      <c r="BN8" s="16">
        <v>0.50222098833981099</v>
      </c>
      <c r="BO8" s="16"/>
      <c r="BP8" s="16">
        <v>0.56813417190775695</v>
      </c>
      <c r="BQ8" s="16">
        <v>0.49970879440885302</v>
      </c>
    </row>
    <row r="9" spans="2:69" ht="30" x14ac:dyDescent="0.25">
      <c r="B9" s="17" t="s">
        <v>327</v>
      </c>
      <c r="C9" s="16">
        <v>0.42572232165686502</v>
      </c>
      <c r="D9" s="16">
        <v>0.44827586206896602</v>
      </c>
      <c r="E9" s="16">
        <v>0.45242718446601898</v>
      </c>
      <c r="F9" s="16">
        <v>0.39183673469387797</v>
      </c>
      <c r="G9" s="16">
        <v>0.417355371900826</v>
      </c>
      <c r="H9" s="16">
        <v>0.45098039215686297</v>
      </c>
      <c r="I9" s="16">
        <v>0.42264752791068599</v>
      </c>
      <c r="J9" s="16">
        <v>0.358108108108108</v>
      </c>
      <c r="K9" s="16">
        <v>0.32941176470588202</v>
      </c>
      <c r="L9" s="16">
        <v>0.33333333333333298</v>
      </c>
      <c r="M9" s="16"/>
      <c r="N9" s="16">
        <v>0.43373493975903599</v>
      </c>
      <c r="O9" s="16">
        <v>0.45299145299145299</v>
      </c>
      <c r="P9" s="16">
        <v>0.43640897755611002</v>
      </c>
      <c r="Q9" s="16">
        <v>0.41390573961735899</v>
      </c>
      <c r="R9" s="16"/>
      <c r="S9" s="16">
        <v>0.45015105740181299</v>
      </c>
      <c r="T9" s="16">
        <v>0.43771043771043799</v>
      </c>
      <c r="U9" s="16">
        <v>0.47398843930635798</v>
      </c>
      <c r="V9" s="16">
        <v>0.47172413793103402</v>
      </c>
      <c r="W9" s="16">
        <v>0.41350210970464102</v>
      </c>
      <c r="X9" s="16">
        <v>0.399271844660194</v>
      </c>
      <c r="Y9" s="16">
        <v>0.35316698656429901</v>
      </c>
      <c r="Z9" s="16"/>
      <c r="AA9" s="16">
        <v>0.36661585365853699</v>
      </c>
      <c r="AB9" s="16">
        <v>0.45555983070411699</v>
      </c>
      <c r="AC9" s="16"/>
      <c r="AD9" s="16">
        <v>0.392023346303502</v>
      </c>
      <c r="AE9" s="16">
        <v>0.43773846687478302</v>
      </c>
      <c r="AF9" s="16"/>
      <c r="AG9" s="16">
        <v>0.44004524886877799</v>
      </c>
      <c r="AH9" s="16">
        <v>0.41390573961735899</v>
      </c>
      <c r="AI9" s="16"/>
      <c r="AJ9" s="16">
        <v>0.38413685847589402</v>
      </c>
      <c r="AK9" s="16">
        <v>0.46619576185671002</v>
      </c>
      <c r="AL9" s="16"/>
      <c r="AM9" s="16">
        <v>0.53333333333333299</v>
      </c>
      <c r="AN9" s="16">
        <v>0.47028423772609801</v>
      </c>
      <c r="AO9" s="16">
        <v>0.44720812182741099</v>
      </c>
      <c r="AP9" s="16">
        <v>0.34380952380952401</v>
      </c>
      <c r="AQ9" s="16"/>
      <c r="AR9" s="16">
        <v>0.40668296658516701</v>
      </c>
      <c r="AS9" s="16">
        <v>0.43442622950819698</v>
      </c>
      <c r="AT9" s="16"/>
      <c r="AU9" s="16">
        <v>0.36860068259385698</v>
      </c>
      <c r="AV9" s="16">
        <v>0.435789473684211</v>
      </c>
      <c r="AW9" s="16"/>
      <c r="AX9" s="16">
        <v>0.37364341085271302</v>
      </c>
      <c r="AY9" s="16">
        <v>0.43600734843845701</v>
      </c>
      <c r="AZ9" s="16"/>
      <c r="BA9" s="16">
        <v>0.36399999999999999</v>
      </c>
      <c r="BB9" s="16">
        <v>0.429937175635072</v>
      </c>
      <c r="BC9" s="16"/>
      <c r="BD9" s="16">
        <v>0.45915492957746501</v>
      </c>
      <c r="BE9" s="16">
        <v>0.41830677913152098</v>
      </c>
      <c r="BF9" s="16"/>
      <c r="BG9" s="16">
        <v>0.37383177570093501</v>
      </c>
      <c r="BH9" s="16">
        <v>0.42872599404922901</v>
      </c>
      <c r="BI9" s="16"/>
      <c r="BJ9" s="16">
        <v>0.38793103448275901</v>
      </c>
      <c r="BK9" s="16">
        <v>0.430809399477807</v>
      </c>
      <c r="BL9" s="16"/>
      <c r="BM9" s="16">
        <v>0.336569579288026</v>
      </c>
      <c r="BN9" s="16">
        <v>0.43337034980566402</v>
      </c>
      <c r="BO9" s="16"/>
      <c r="BP9" s="16">
        <v>0.37526205450733802</v>
      </c>
      <c r="BQ9" s="16">
        <v>0.432731508444962</v>
      </c>
    </row>
    <row r="10" spans="2:69" x14ac:dyDescent="0.25">
      <c r="B10" s="17" t="s">
        <v>328</v>
      </c>
      <c r="C10" s="16">
        <v>5.65072871388392E-2</v>
      </c>
      <c r="D10" s="16">
        <v>5.4446460980036297E-2</v>
      </c>
      <c r="E10" s="16">
        <v>5.6310679611650503E-2</v>
      </c>
      <c r="F10" s="16">
        <v>6.3265306122449003E-2</v>
      </c>
      <c r="G10" s="16">
        <v>2.6859504132231399E-2</v>
      </c>
      <c r="H10" s="16">
        <v>6.7538126361655806E-2</v>
      </c>
      <c r="I10" s="16">
        <v>5.58213716108453E-2</v>
      </c>
      <c r="J10" s="16">
        <v>5.4054054054054099E-2</v>
      </c>
      <c r="K10" s="16">
        <v>0.105882352941176</v>
      </c>
      <c r="L10" s="16">
        <v>4.3010752688171998E-2</v>
      </c>
      <c r="M10" s="16"/>
      <c r="N10" s="16">
        <v>8.0321285140562207E-2</v>
      </c>
      <c r="O10" s="16">
        <v>6.4102564102564097E-2</v>
      </c>
      <c r="P10" s="16">
        <v>5.6109725685785497E-2</v>
      </c>
      <c r="Q10" s="16">
        <v>4.9463369108726098E-2</v>
      </c>
      <c r="R10" s="16"/>
      <c r="S10" s="16">
        <v>0.102719033232628</v>
      </c>
      <c r="T10" s="16">
        <v>4.7138047138047097E-2</v>
      </c>
      <c r="U10" s="16">
        <v>5.2023121387283197E-2</v>
      </c>
      <c r="V10" s="16">
        <v>6.0689655172413801E-2</v>
      </c>
      <c r="W10" s="16">
        <v>5.6258790436005603E-2</v>
      </c>
      <c r="X10" s="16">
        <v>4.85436893203883E-2</v>
      </c>
      <c r="Y10" s="16">
        <v>4.6065259117082501E-2</v>
      </c>
      <c r="Z10" s="16"/>
      <c r="AA10" s="16">
        <v>4.8780487804878099E-2</v>
      </c>
      <c r="AB10" s="16">
        <v>6.04078491727588E-2</v>
      </c>
      <c r="AC10" s="16"/>
      <c r="AD10" s="16">
        <v>5.3501945525291798E-2</v>
      </c>
      <c r="AE10" s="16">
        <v>5.75789108567464E-2</v>
      </c>
      <c r="AF10" s="16"/>
      <c r="AG10" s="16">
        <v>6.5045248868778299E-2</v>
      </c>
      <c r="AH10" s="16">
        <v>4.9463369108726098E-2</v>
      </c>
      <c r="AI10" s="16"/>
      <c r="AJ10" s="16">
        <v>4.2509072058061197E-2</v>
      </c>
      <c r="AK10" s="16">
        <v>7.0131180625630701E-2</v>
      </c>
      <c r="AL10" s="16"/>
      <c r="AM10" s="16">
        <v>0.133333333333333</v>
      </c>
      <c r="AN10" s="16">
        <v>8.5271317829457405E-2</v>
      </c>
      <c r="AO10" s="16">
        <v>5.5329949238578702E-2</v>
      </c>
      <c r="AP10" s="16">
        <v>3.04761904761905E-2</v>
      </c>
      <c r="AQ10" s="16"/>
      <c r="AR10" s="16">
        <v>6.6014669926650393E-2</v>
      </c>
      <c r="AS10" s="16">
        <v>5.2160953800298102E-2</v>
      </c>
      <c r="AT10" s="16"/>
      <c r="AU10" s="16">
        <v>6.8259385665528999E-2</v>
      </c>
      <c r="AV10" s="16">
        <v>5.44360902255639E-2</v>
      </c>
      <c r="AW10" s="16"/>
      <c r="AX10" s="16">
        <v>5.4263565891472902E-2</v>
      </c>
      <c r="AY10" s="16">
        <v>5.6950398040416399E-2</v>
      </c>
      <c r="AZ10" s="16"/>
      <c r="BA10" s="16">
        <v>6.8000000000000005E-2</v>
      </c>
      <c r="BB10" s="16">
        <v>5.5722480196667597E-2</v>
      </c>
      <c r="BC10" s="16"/>
      <c r="BD10" s="16">
        <v>6.90140845070423E-2</v>
      </c>
      <c r="BE10" s="16">
        <v>5.3733208372383601E-2</v>
      </c>
      <c r="BF10" s="16"/>
      <c r="BG10" s="16">
        <v>5.60747663551402E-2</v>
      </c>
      <c r="BH10" s="16">
        <v>5.6532323505544997E-2</v>
      </c>
      <c r="BI10" s="16"/>
      <c r="BJ10" s="16">
        <v>4.9568965517241402E-2</v>
      </c>
      <c r="BK10" s="16">
        <v>5.7441253263707602E-2</v>
      </c>
      <c r="BL10" s="16"/>
      <c r="BM10" s="16">
        <v>7.7669902912621394E-2</v>
      </c>
      <c r="BN10" s="16">
        <v>5.4691837867851201E-2</v>
      </c>
      <c r="BO10" s="16"/>
      <c r="BP10" s="16">
        <v>4.8218029350104802E-2</v>
      </c>
      <c r="BQ10" s="16">
        <v>5.7658707047175302E-2</v>
      </c>
    </row>
    <row r="11" spans="2:69" x14ac:dyDescent="0.25">
      <c r="B11" s="17" t="s">
        <v>329</v>
      </c>
      <c r="C11" s="16">
        <v>7.9263615443620605E-3</v>
      </c>
      <c r="D11" s="16">
        <v>1.81488203266788E-3</v>
      </c>
      <c r="E11" s="16">
        <v>1.1650485436893201E-2</v>
      </c>
      <c r="F11" s="16">
        <v>0</v>
      </c>
      <c r="G11" s="16">
        <v>8.2644628099173608E-3</v>
      </c>
      <c r="H11" s="16">
        <v>1.4161220043573E-2</v>
      </c>
      <c r="I11" s="16">
        <v>4.78468899521531E-3</v>
      </c>
      <c r="J11" s="16">
        <v>1.35135135135135E-2</v>
      </c>
      <c r="K11" s="16">
        <v>1.1764705882352899E-2</v>
      </c>
      <c r="L11" s="16">
        <v>1.0752688172042999E-2</v>
      </c>
      <c r="M11" s="16"/>
      <c r="N11" s="16">
        <v>1.20481927710843E-2</v>
      </c>
      <c r="O11" s="16">
        <v>6.41025641025641E-3</v>
      </c>
      <c r="P11" s="16">
        <v>6.2344139650872803E-3</v>
      </c>
      <c r="Q11" s="16">
        <v>7.9328044797013497E-3</v>
      </c>
      <c r="R11" s="16"/>
      <c r="S11" s="16">
        <v>3.0211480362537799E-3</v>
      </c>
      <c r="T11" s="16">
        <v>1.01010101010101E-2</v>
      </c>
      <c r="U11" s="16">
        <v>8.6705202312138702E-3</v>
      </c>
      <c r="V11" s="16">
        <v>9.6551724137931005E-3</v>
      </c>
      <c r="W11" s="16">
        <v>7.0323488045007003E-3</v>
      </c>
      <c r="X11" s="16">
        <v>9.7087378640776708E-3</v>
      </c>
      <c r="Y11" s="16">
        <v>7.6775431861804203E-3</v>
      </c>
      <c r="Z11" s="16"/>
      <c r="AA11" s="16">
        <v>6.85975609756098E-3</v>
      </c>
      <c r="AB11" s="16">
        <v>8.4647941515967693E-3</v>
      </c>
      <c r="AC11" s="16"/>
      <c r="AD11" s="16">
        <v>8.7548638132295704E-3</v>
      </c>
      <c r="AE11" s="16">
        <v>7.6309399930627802E-3</v>
      </c>
      <c r="AF11" s="16"/>
      <c r="AG11" s="16">
        <v>7.9185520361990894E-3</v>
      </c>
      <c r="AH11" s="16">
        <v>7.9328044797013497E-3</v>
      </c>
      <c r="AI11" s="16"/>
      <c r="AJ11" s="16">
        <v>8.2944530844997408E-3</v>
      </c>
      <c r="AK11" s="16">
        <v>7.5681130171543903E-3</v>
      </c>
      <c r="AL11" s="16"/>
      <c r="AM11" s="16">
        <v>1.9047619047619001E-2</v>
      </c>
      <c r="AN11" s="16">
        <v>1.8087855297157601E-2</v>
      </c>
      <c r="AO11" s="16">
        <v>5.0761421319797002E-3</v>
      </c>
      <c r="AP11" s="16">
        <v>4.7619047619047597E-3</v>
      </c>
      <c r="AQ11" s="16"/>
      <c r="AR11" s="16">
        <v>9.7799511002445005E-3</v>
      </c>
      <c r="AS11" s="16">
        <v>7.0789865871833096E-3</v>
      </c>
      <c r="AT11" s="16"/>
      <c r="AU11" s="16">
        <v>1.87713310580205E-2</v>
      </c>
      <c r="AV11" s="16">
        <v>6.0150375939849602E-3</v>
      </c>
      <c r="AW11" s="16"/>
      <c r="AX11" s="16">
        <v>9.3023255813953504E-3</v>
      </c>
      <c r="AY11" s="16">
        <v>7.6546233925290901E-3</v>
      </c>
      <c r="AZ11" s="16"/>
      <c r="BA11" s="16">
        <v>1.6E-2</v>
      </c>
      <c r="BB11" s="16">
        <v>7.3750341436765897E-3</v>
      </c>
      <c r="BC11" s="16"/>
      <c r="BD11" s="16">
        <v>9.8591549295774707E-3</v>
      </c>
      <c r="BE11" s="16">
        <v>7.4976569821930596E-3</v>
      </c>
      <c r="BF11" s="16"/>
      <c r="BG11" s="16">
        <v>4.6728971962616802E-3</v>
      </c>
      <c r="BH11" s="16">
        <v>8.1146875845279996E-3</v>
      </c>
      <c r="BI11" s="16"/>
      <c r="BJ11" s="16">
        <v>8.6206896551724102E-3</v>
      </c>
      <c r="BK11" s="16">
        <v>7.8328981723237608E-3</v>
      </c>
      <c r="BL11" s="16"/>
      <c r="BM11" s="16">
        <v>3.2362459546925598E-3</v>
      </c>
      <c r="BN11" s="16">
        <v>8.3287062742920595E-3</v>
      </c>
      <c r="BO11" s="16"/>
      <c r="BP11" s="16">
        <v>6.2893081761006301E-3</v>
      </c>
      <c r="BQ11" s="16">
        <v>8.1537565521257998E-3</v>
      </c>
    </row>
    <row r="12" spans="2:69" x14ac:dyDescent="0.25">
      <c r="B12" s="17" t="s">
        <v>330</v>
      </c>
      <c r="C12" s="18">
        <v>1.7898235745333699E-3</v>
      </c>
      <c r="D12" s="18">
        <v>1.81488203266788E-3</v>
      </c>
      <c r="E12" s="18">
        <v>1.94174757281553E-3</v>
      </c>
      <c r="F12" s="18">
        <v>0</v>
      </c>
      <c r="G12" s="18">
        <v>0</v>
      </c>
      <c r="H12" s="18">
        <v>1.0893246187363801E-3</v>
      </c>
      <c r="I12" s="18">
        <v>0</v>
      </c>
      <c r="J12" s="18">
        <v>6.7567567567567597E-3</v>
      </c>
      <c r="K12" s="18">
        <v>2.3529411764705899E-2</v>
      </c>
      <c r="L12" s="18">
        <v>1.0752688172042999E-2</v>
      </c>
      <c r="M12" s="18"/>
      <c r="N12" s="18">
        <v>4.0160642570281103E-3</v>
      </c>
      <c r="O12" s="18">
        <v>0</v>
      </c>
      <c r="P12" s="18">
        <v>4.9875311720698296E-3</v>
      </c>
      <c r="Q12" s="18">
        <v>4.66635557629491E-4</v>
      </c>
      <c r="R12" s="18"/>
      <c r="S12" s="18">
        <v>0</v>
      </c>
      <c r="T12" s="18">
        <v>0</v>
      </c>
      <c r="U12" s="18">
        <v>0</v>
      </c>
      <c r="V12" s="18">
        <v>2.75862068965517E-3</v>
      </c>
      <c r="W12" s="18">
        <v>0</v>
      </c>
      <c r="X12" s="18">
        <v>1.2135922330097099E-3</v>
      </c>
      <c r="Y12" s="18">
        <v>5.7581573896353204E-3</v>
      </c>
      <c r="Z12" s="18"/>
      <c r="AA12" s="18">
        <v>7.6219512195121997E-4</v>
      </c>
      <c r="AB12" s="18">
        <v>2.3085802231627502E-3</v>
      </c>
      <c r="AC12" s="18"/>
      <c r="AD12" s="18">
        <v>1.9455252918287899E-3</v>
      </c>
      <c r="AE12" s="18">
        <v>1.73430454387791E-3</v>
      </c>
      <c r="AF12" s="18"/>
      <c r="AG12" s="18">
        <v>3.3936651583710399E-3</v>
      </c>
      <c r="AH12" s="18">
        <v>4.66635557629491E-4</v>
      </c>
      <c r="AI12" s="18"/>
      <c r="AJ12" s="18">
        <v>2.07361327112494E-3</v>
      </c>
      <c r="AK12" s="18">
        <v>1.51362260343088E-3</v>
      </c>
      <c r="AL12" s="18"/>
      <c r="AM12" s="18">
        <v>0</v>
      </c>
      <c r="AN12" s="18">
        <v>3.8759689922480598E-3</v>
      </c>
      <c r="AO12" s="18">
        <v>2.03045685279188E-3</v>
      </c>
      <c r="AP12" s="18">
        <v>0</v>
      </c>
      <c r="AQ12" s="18"/>
      <c r="AR12" s="18">
        <v>0</v>
      </c>
      <c r="AS12" s="18">
        <v>2.6080476900148999E-3</v>
      </c>
      <c r="AT12" s="18"/>
      <c r="AU12" s="18">
        <v>1.70648464163823E-3</v>
      </c>
      <c r="AV12" s="18">
        <v>1.80451127819549E-3</v>
      </c>
      <c r="AW12" s="18"/>
      <c r="AX12" s="18">
        <v>0</v>
      </c>
      <c r="AY12" s="18">
        <v>2.1432945499081399E-3</v>
      </c>
      <c r="AZ12" s="18"/>
      <c r="BA12" s="18">
        <v>0</v>
      </c>
      <c r="BB12" s="18">
        <v>1.9120458891013401E-3</v>
      </c>
      <c r="BC12" s="18"/>
      <c r="BD12" s="18">
        <v>1.40845070422535E-3</v>
      </c>
      <c r="BE12" s="18">
        <v>1.8744142455482699E-3</v>
      </c>
      <c r="BF12" s="18"/>
      <c r="BG12" s="18">
        <v>4.6728971962616802E-3</v>
      </c>
      <c r="BH12" s="18">
        <v>1.6229375169056E-3</v>
      </c>
      <c r="BI12" s="18"/>
      <c r="BJ12" s="18">
        <v>0</v>
      </c>
      <c r="BK12" s="18">
        <v>2.0307513780098599E-3</v>
      </c>
      <c r="BL12" s="18"/>
      <c r="BM12" s="18">
        <v>6.4724919093851101E-3</v>
      </c>
      <c r="BN12" s="18">
        <v>1.3881177123820101E-3</v>
      </c>
      <c r="BO12" s="18"/>
      <c r="BP12" s="18">
        <v>2.0964360587002102E-3</v>
      </c>
      <c r="BQ12" s="18">
        <v>1.7472335468841E-3</v>
      </c>
    </row>
    <row r="13" spans="2:69" x14ac:dyDescent="0.25">
      <c r="B13" s="15" t="s">
        <v>679</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3911</v>
      </c>
      <c r="D7" s="10">
        <v>509</v>
      </c>
      <c r="E7" s="10">
        <v>519</v>
      </c>
      <c r="F7" s="10">
        <v>511</v>
      </c>
      <c r="G7" s="10">
        <v>502</v>
      </c>
      <c r="H7" s="10">
        <v>938</v>
      </c>
      <c r="I7" s="10">
        <v>596</v>
      </c>
      <c r="J7" s="10">
        <v>151</v>
      </c>
      <c r="K7" s="10">
        <v>82</v>
      </c>
      <c r="L7" s="10">
        <v>103</v>
      </c>
      <c r="M7" s="10"/>
      <c r="N7" s="10">
        <v>520</v>
      </c>
      <c r="O7" s="10">
        <v>460</v>
      </c>
      <c r="P7" s="10">
        <v>822</v>
      </c>
      <c r="Q7" s="10">
        <v>2109</v>
      </c>
      <c r="R7" s="10"/>
      <c r="S7" s="10">
        <v>341</v>
      </c>
      <c r="T7" s="10">
        <v>308</v>
      </c>
      <c r="U7" s="10">
        <v>327</v>
      </c>
      <c r="V7" s="10">
        <v>724</v>
      </c>
      <c r="W7" s="10">
        <v>722</v>
      </c>
      <c r="X7" s="10">
        <v>800</v>
      </c>
      <c r="Y7" s="10">
        <v>532</v>
      </c>
      <c r="Z7" s="10"/>
      <c r="AA7" s="10">
        <v>1295</v>
      </c>
      <c r="AB7" s="10">
        <v>2616</v>
      </c>
      <c r="AC7" s="10"/>
      <c r="AD7" s="10">
        <v>1024</v>
      </c>
      <c r="AE7" s="10">
        <v>2887</v>
      </c>
      <c r="AF7" s="10"/>
      <c r="AG7" s="10">
        <v>1802</v>
      </c>
      <c r="AH7" s="10">
        <v>2109</v>
      </c>
      <c r="AI7" s="10"/>
      <c r="AJ7" s="10">
        <v>1904</v>
      </c>
      <c r="AK7" s="10">
        <v>2007</v>
      </c>
      <c r="AL7" s="10"/>
      <c r="AM7" s="10">
        <v>116</v>
      </c>
      <c r="AN7" s="10">
        <v>806</v>
      </c>
      <c r="AO7" s="10">
        <v>1948</v>
      </c>
      <c r="AP7" s="10">
        <v>1030</v>
      </c>
      <c r="AQ7" s="10"/>
      <c r="AR7" s="10">
        <v>1246</v>
      </c>
      <c r="AS7" s="10">
        <v>2665</v>
      </c>
      <c r="AT7" s="10"/>
      <c r="AU7" s="10">
        <v>581</v>
      </c>
      <c r="AV7" s="10">
        <v>3330</v>
      </c>
      <c r="AW7" s="10"/>
      <c r="AX7" s="10">
        <v>634</v>
      </c>
      <c r="AY7" s="10">
        <v>3277</v>
      </c>
      <c r="AZ7" s="10"/>
      <c r="BA7" s="10">
        <v>258</v>
      </c>
      <c r="BB7" s="10">
        <v>3653</v>
      </c>
      <c r="BC7" s="10"/>
      <c r="BD7" s="10">
        <v>738</v>
      </c>
      <c r="BE7" s="10">
        <v>3173</v>
      </c>
      <c r="BF7" s="10"/>
      <c r="BG7" s="10">
        <v>225</v>
      </c>
      <c r="BH7" s="10">
        <v>3686</v>
      </c>
      <c r="BI7" s="10"/>
      <c r="BJ7" s="10">
        <v>458</v>
      </c>
      <c r="BK7" s="10">
        <v>3453</v>
      </c>
      <c r="BL7" s="10"/>
      <c r="BM7" s="10">
        <v>305</v>
      </c>
      <c r="BN7" s="10">
        <v>3606</v>
      </c>
      <c r="BO7" s="10"/>
      <c r="BP7" s="10">
        <v>461</v>
      </c>
      <c r="BQ7" s="10">
        <v>3450</v>
      </c>
    </row>
    <row r="8" spans="2:69" ht="45" x14ac:dyDescent="0.25">
      <c r="B8" s="17" t="s">
        <v>326</v>
      </c>
      <c r="C8" s="16">
        <v>0.43850677576067498</v>
      </c>
      <c r="D8" s="16">
        <v>0.44990176817288802</v>
      </c>
      <c r="E8" s="16">
        <v>0.45664739884393102</v>
      </c>
      <c r="F8" s="16">
        <v>0.47749510763209402</v>
      </c>
      <c r="G8" s="16">
        <v>0.48406374501992</v>
      </c>
      <c r="H8" s="16">
        <v>0.33475479744136499</v>
      </c>
      <c r="I8" s="16">
        <v>0.49328859060402702</v>
      </c>
      <c r="J8" s="16">
        <v>0.443708609271523</v>
      </c>
      <c r="K8" s="16">
        <v>0.47560975609756101</v>
      </c>
      <c r="L8" s="16">
        <v>0.466019417475728</v>
      </c>
      <c r="M8" s="16"/>
      <c r="N8" s="16">
        <v>0.34230769230769198</v>
      </c>
      <c r="O8" s="16">
        <v>0.42391304347826098</v>
      </c>
      <c r="P8" s="16">
        <v>0.39902676399026799</v>
      </c>
      <c r="Q8" s="16">
        <v>0.48079658605974401</v>
      </c>
      <c r="R8" s="16"/>
      <c r="S8" s="16">
        <v>0.33724340175953099</v>
      </c>
      <c r="T8" s="16">
        <v>0.40584415584415601</v>
      </c>
      <c r="U8" s="16">
        <v>0.437308868501529</v>
      </c>
      <c r="V8" s="16">
        <v>0.411602209944751</v>
      </c>
      <c r="W8" s="16">
        <v>0.40027700831024898</v>
      </c>
      <c r="X8" s="16">
        <v>0.495</v>
      </c>
      <c r="Y8" s="16">
        <v>0.528195488721805</v>
      </c>
      <c r="Z8" s="16"/>
      <c r="AA8" s="16">
        <v>0.52355212355212399</v>
      </c>
      <c r="AB8" s="16">
        <v>0.39640672782874598</v>
      </c>
      <c r="AC8" s="16"/>
      <c r="AD8" s="16">
        <v>0.4482421875</v>
      </c>
      <c r="AE8" s="16">
        <v>0.43505368895046798</v>
      </c>
      <c r="AF8" s="16"/>
      <c r="AG8" s="16">
        <v>0.389012208657048</v>
      </c>
      <c r="AH8" s="16">
        <v>0.48079658605974401</v>
      </c>
      <c r="AI8" s="16"/>
      <c r="AJ8" s="16">
        <v>0.50997899159663895</v>
      </c>
      <c r="AK8" s="16">
        <v>0.37070254110612899</v>
      </c>
      <c r="AL8" s="16"/>
      <c r="AM8" s="16">
        <v>0.17241379310344801</v>
      </c>
      <c r="AN8" s="16">
        <v>0.333746898263027</v>
      </c>
      <c r="AO8" s="16">
        <v>0.41889117043121099</v>
      </c>
      <c r="AP8" s="16">
        <v>0.584466019417476</v>
      </c>
      <c r="AQ8" s="16"/>
      <c r="AR8" s="16">
        <v>0.46308186195826601</v>
      </c>
      <c r="AS8" s="16">
        <v>0.427016885553471</v>
      </c>
      <c r="AT8" s="16"/>
      <c r="AU8" s="16">
        <v>0.44061962134251298</v>
      </c>
      <c r="AV8" s="16">
        <v>0.43813813813813801</v>
      </c>
      <c r="AW8" s="16"/>
      <c r="AX8" s="16">
        <v>0.50315457413249198</v>
      </c>
      <c r="AY8" s="16">
        <v>0.42599938968568801</v>
      </c>
      <c r="AZ8" s="16"/>
      <c r="BA8" s="16">
        <v>0.49612403100775199</v>
      </c>
      <c r="BB8" s="16">
        <v>0.43443744867232398</v>
      </c>
      <c r="BC8" s="16"/>
      <c r="BD8" s="16">
        <v>0.42818428184281798</v>
      </c>
      <c r="BE8" s="16">
        <v>0.44090765836747597</v>
      </c>
      <c r="BF8" s="16"/>
      <c r="BG8" s="16">
        <v>0.53333333333333299</v>
      </c>
      <c r="BH8" s="16">
        <v>0.43271839392295203</v>
      </c>
      <c r="BI8" s="16"/>
      <c r="BJ8" s="16">
        <v>0.48471615720523997</v>
      </c>
      <c r="BK8" s="16">
        <v>0.43237764262959699</v>
      </c>
      <c r="BL8" s="16"/>
      <c r="BM8" s="16">
        <v>0.50163934426229495</v>
      </c>
      <c r="BN8" s="16">
        <v>0.43316694398225197</v>
      </c>
      <c r="BO8" s="16"/>
      <c r="BP8" s="16">
        <v>0.47939262472885003</v>
      </c>
      <c r="BQ8" s="16">
        <v>0.43304347826086997</v>
      </c>
    </row>
    <row r="9" spans="2:69" ht="30" x14ac:dyDescent="0.25">
      <c r="B9" s="17" t="s">
        <v>327</v>
      </c>
      <c r="C9" s="16">
        <v>0.444131935566351</v>
      </c>
      <c r="D9" s="16">
        <v>0.46758349705304503</v>
      </c>
      <c r="E9" s="16">
        <v>0.42581888246628102</v>
      </c>
      <c r="F9" s="16">
        <v>0.41878669275929498</v>
      </c>
      <c r="G9" s="16">
        <v>0.428286852589641</v>
      </c>
      <c r="H9" s="16">
        <v>0.48187633262260099</v>
      </c>
      <c r="I9" s="16">
        <v>0.40939597315436199</v>
      </c>
      <c r="J9" s="16">
        <v>0.48344370860927199</v>
      </c>
      <c r="K9" s="16">
        <v>0.439024390243902</v>
      </c>
      <c r="L9" s="16">
        <v>0.42718446601941701</v>
      </c>
      <c r="M9" s="16"/>
      <c r="N9" s="16">
        <v>0.45769230769230801</v>
      </c>
      <c r="O9" s="16">
        <v>0.42391304347826098</v>
      </c>
      <c r="P9" s="16">
        <v>0.48175182481751799</v>
      </c>
      <c r="Q9" s="16">
        <v>0.43053579895685201</v>
      </c>
      <c r="R9" s="16"/>
      <c r="S9" s="16">
        <v>0.48680351906158398</v>
      </c>
      <c r="T9" s="16">
        <v>0.47727272727272702</v>
      </c>
      <c r="U9" s="16">
        <v>0.44342507645259899</v>
      </c>
      <c r="V9" s="16">
        <v>0.44613259668508298</v>
      </c>
      <c r="W9" s="16">
        <v>0.48337950138504199</v>
      </c>
      <c r="X9" s="16">
        <v>0.40875</v>
      </c>
      <c r="Y9" s="16">
        <v>0.394736842105263</v>
      </c>
      <c r="Z9" s="16"/>
      <c r="AA9" s="16">
        <v>0.399227799227799</v>
      </c>
      <c r="AB9" s="16">
        <v>0.466360856269113</v>
      </c>
      <c r="AC9" s="16"/>
      <c r="AD9" s="16">
        <v>0.4189453125</v>
      </c>
      <c r="AE9" s="16">
        <v>0.45306546588153801</v>
      </c>
      <c r="AF9" s="16"/>
      <c r="AG9" s="16">
        <v>0.460044395116537</v>
      </c>
      <c r="AH9" s="16">
        <v>0.43053579895685201</v>
      </c>
      <c r="AI9" s="16"/>
      <c r="AJ9" s="16">
        <v>0.39968487394958002</v>
      </c>
      <c r="AK9" s="16">
        <v>0.48629795714997498</v>
      </c>
      <c r="AL9" s="16"/>
      <c r="AM9" s="16">
        <v>0.53448275862068995</v>
      </c>
      <c r="AN9" s="16">
        <v>0.48759305210918102</v>
      </c>
      <c r="AO9" s="16">
        <v>0.46355236139630401</v>
      </c>
      <c r="AP9" s="16">
        <v>0.36504854368931999</v>
      </c>
      <c r="AQ9" s="16"/>
      <c r="AR9" s="16">
        <v>0.43338683788122001</v>
      </c>
      <c r="AS9" s="16">
        <v>0.44915572232645401</v>
      </c>
      <c r="AT9" s="16"/>
      <c r="AU9" s="16">
        <v>0.41480206540447501</v>
      </c>
      <c r="AV9" s="16">
        <v>0.44924924924924903</v>
      </c>
      <c r="AW9" s="16"/>
      <c r="AX9" s="16">
        <v>0.417981072555205</v>
      </c>
      <c r="AY9" s="16">
        <v>0.44919133353677099</v>
      </c>
      <c r="AZ9" s="16"/>
      <c r="BA9" s="16">
        <v>0.41085271317829503</v>
      </c>
      <c r="BB9" s="16">
        <v>0.44648234327949599</v>
      </c>
      <c r="BC9" s="16"/>
      <c r="BD9" s="16">
        <v>0.45934959349593502</v>
      </c>
      <c r="BE9" s="16">
        <v>0.44059249921210197</v>
      </c>
      <c r="BF9" s="16"/>
      <c r="BG9" s="16">
        <v>0.39111111111111102</v>
      </c>
      <c r="BH9" s="16">
        <v>0.44736842105263203</v>
      </c>
      <c r="BI9" s="16"/>
      <c r="BJ9" s="16">
        <v>0.427947598253275</v>
      </c>
      <c r="BK9" s="16">
        <v>0.44627859832030098</v>
      </c>
      <c r="BL9" s="16"/>
      <c r="BM9" s="16">
        <v>0.409836065573771</v>
      </c>
      <c r="BN9" s="16">
        <v>0.44703272323904603</v>
      </c>
      <c r="BO9" s="16"/>
      <c r="BP9" s="16">
        <v>0.41865509761388298</v>
      </c>
      <c r="BQ9" s="16">
        <v>0.447536231884058</v>
      </c>
    </row>
    <row r="10" spans="2:69" x14ac:dyDescent="0.25">
      <c r="B10" s="17" t="s">
        <v>328</v>
      </c>
      <c r="C10" s="16">
        <v>9.7928918435182796E-2</v>
      </c>
      <c r="D10" s="16">
        <v>7.2691552062868398E-2</v>
      </c>
      <c r="E10" s="16">
        <v>8.8631984585741799E-2</v>
      </c>
      <c r="F10" s="16">
        <v>9.1976516634050903E-2</v>
      </c>
      <c r="G10" s="16">
        <v>7.5697211155378502E-2</v>
      </c>
      <c r="H10" s="16">
        <v>0.14498933901919001</v>
      </c>
      <c r="I10" s="16">
        <v>9.0604026845637606E-2</v>
      </c>
      <c r="J10" s="16">
        <v>6.6225165562913899E-2</v>
      </c>
      <c r="K10" s="16">
        <v>7.3170731707317097E-2</v>
      </c>
      <c r="L10" s="16">
        <v>8.7378640776699004E-2</v>
      </c>
      <c r="M10" s="16"/>
      <c r="N10" s="16">
        <v>0.15576923076923099</v>
      </c>
      <c r="O10" s="16">
        <v>0.13260869565217401</v>
      </c>
      <c r="P10" s="16">
        <v>9.7323600973236002E-2</v>
      </c>
      <c r="Q10" s="16">
        <v>7.6339497392129002E-2</v>
      </c>
      <c r="R10" s="16"/>
      <c r="S10" s="16">
        <v>0.14662756598240501</v>
      </c>
      <c r="T10" s="16">
        <v>0.107142857142857</v>
      </c>
      <c r="U10" s="16">
        <v>0.100917431192661</v>
      </c>
      <c r="V10" s="16">
        <v>0.12016574585635401</v>
      </c>
      <c r="W10" s="16">
        <v>9.2797783933517994E-2</v>
      </c>
      <c r="X10" s="16">
        <v>7.7499999999999999E-2</v>
      </c>
      <c r="Y10" s="16">
        <v>6.5789473684210495E-2</v>
      </c>
      <c r="Z10" s="16"/>
      <c r="AA10" s="16">
        <v>6.8725868725868694E-2</v>
      </c>
      <c r="AB10" s="16">
        <v>0.11238532110091699</v>
      </c>
      <c r="AC10" s="16"/>
      <c r="AD10" s="16">
        <v>0.109375</v>
      </c>
      <c r="AE10" s="16">
        <v>9.3869068236924105E-2</v>
      </c>
      <c r="AF10" s="16"/>
      <c r="AG10" s="16">
        <v>0.123196448390677</v>
      </c>
      <c r="AH10" s="16">
        <v>7.6339497392129002E-2</v>
      </c>
      <c r="AI10" s="16"/>
      <c r="AJ10" s="16">
        <v>7.4054621848739496E-2</v>
      </c>
      <c r="AK10" s="16">
        <v>0.120577977080219</v>
      </c>
      <c r="AL10" s="16"/>
      <c r="AM10" s="16">
        <v>0.24137931034482801</v>
      </c>
      <c r="AN10" s="16">
        <v>0.14143920595533499</v>
      </c>
      <c r="AO10" s="16">
        <v>0.10010266940451699</v>
      </c>
      <c r="AP10" s="16">
        <v>4.4660194174757299E-2</v>
      </c>
      <c r="AQ10" s="16"/>
      <c r="AR10" s="16">
        <v>8.6677367576244002E-2</v>
      </c>
      <c r="AS10" s="16">
        <v>0.10318949343339601</v>
      </c>
      <c r="AT10" s="16"/>
      <c r="AU10" s="16">
        <v>0.118760757314974</v>
      </c>
      <c r="AV10" s="16">
        <v>9.4294294294294298E-2</v>
      </c>
      <c r="AW10" s="16"/>
      <c r="AX10" s="16">
        <v>7.2555205047318605E-2</v>
      </c>
      <c r="AY10" s="16">
        <v>0.102837961550198</v>
      </c>
      <c r="AZ10" s="16"/>
      <c r="BA10" s="16">
        <v>8.1395348837209294E-2</v>
      </c>
      <c r="BB10" s="16">
        <v>9.9096632904462106E-2</v>
      </c>
      <c r="BC10" s="16"/>
      <c r="BD10" s="16">
        <v>9.3495934959349603E-2</v>
      </c>
      <c r="BE10" s="16">
        <v>9.8959974787267604E-2</v>
      </c>
      <c r="BF10" s="16"/>
      <c r="BG10" s="16">
        <v>6.6666666666666693E-2</v>
      </c>
      <c r="BH10" s="16">
        <v>9.9837221920781302E-2</v>
      </c>
      <c r="BI10" s="16"/>
      <c r="BJ10" s="16">
        <v>7.4235807860262001E-2</v>
      </c>
      <c r="BK10" s="16">
        <v>0.101071532001158</v>
      </c>
      <c r="BL10" s="16"/>
      <c r="BM10" s="16">
        <v>6.8852459016393405E-2</v>
      </c>
      <c r="BN10" s="16">
        <v>0.10038824181919</v>
      </c>
      <c r="BO10" s="16"/>
      <c r="BP10" s="16">
        <v>9.1106290672451198E-2</v>
      </c>
      <c r="BQ10" s="16">
        <v>9.8840579710144899E-2</v>
      </c>
    </row>
    <row r="11" spans="2:69" x14ac:dyDescent="0.25">
      <c r="B11" s="17" t="s">
        <v>329</v>
      </c>
      <c r="C11" s="16">
        <v>1.63641012528765E-2</v>
      </c>
      <c r="D11" s="16">
        <v>7.8585461689587403E-3</v>
      </c>
      <c r="E11" s="16">
        <v>2.50481695568401E-2</v>
      </c>
      <c r="F11" s="16">
        <v>1.17416829745597E-2</v>
      </c>
      <c r="G11" s="16">
        <v>9.9601593625498006E-3</v>
      </c>
      <c r="H11" s="16">
        <v>3.09168443496802E-2</v>
      </c>
      <c r="I11" s="16">
        <v>5.0335570469798698E-3</v>
      </c>
      <c r="J11" s="16">
        <v>6.6225165562913899E-3</v>
      </c>
      <c r="K11" s="16">
        <v>1.21951219512195E-2</v>
      </c>
      <c r="L11" s="16">
        <v>1.94174757281553E-2</v>
      </c>
      <c r="M11" s="16"/>
      <c r="N11" s="16">
        <v>4.2307692307692303E-2</v>
      </c>
      <c r="O11" s="16">
        <v>1.5217391304347801E-2</v>
      </c>
      <c r="P11" s="16">
        <v>1.7031630170316302E-2</v>
      </c>
      <c r="Q11" s="16">
        <v>9.9573257467994308E-3</v>
      </c>
      <c r="R11" s="16"/>
      <c r="S11" s="16">
        <v>2.0527859237536701E-2</v>
      </c>
      <c r="T11" s="16">
        <v>9.74025974025974E-3</v>
      </c>
      <c r="U11" s="16">
        <v>1.5290519877675801E-2</v>
      </c>
      <c r="V11" s="16">
        <v>1.7955801104972399E-2</v>
      </c>
      <c r="W11" s="16">
        <v>2.0775623268698099E-2</v>
      </c>
      <c r="X11" s="16">
        <v>1.6250000000000001E-2</v>
      </c>
      <c r="Y11" s="16">
        <v>1.12781954887218E-2</v>
      </c>
      <c r="Z11" s="16"/>
      <c r="AA11" s="16">
        <v>8.4942084942084897E-3</v>
      </c>
      <c r="AB11" s="16">
        <v>2.0259938837920499E-2</v>
      </c>
      <c r="AC11" s="16"/>
      <c r="AD11" s="16">
        <v>1.953125E-2</v>
      </c>
      <c r="AE11" s="16">
        <v>1.5240734326290299E-2</v>
      </c>
      <c r="AF11" s="16"/>
      <c r="AG11" s="16">
        <v>2.3862375138734699E-2</v>
      </c>
      <c r="AH11" s="16">
        <v>9.9573257467994308E-3</v>
      </c>
      <c r="AI11" s="16"/>
      <c r="AJ11" s="16">
        <v>1.31302521008403E-2</v>
      </c>
      <c r="AK11" s="16">
        <v>1.9431988041853501E-2</v>
      </c>
      <c r="AL11" s="16"/>
      <c r="AM11" s="16">
        <v>4.31034482758621E-2</v>
      </c>
      <c r="AN11" s="16">
        <v>2.8535980148883401E-2</v>
      </c>
      <c r="AO11" s="16">
        <v>1.54004106776181E-2</v>
      </c>
      <c r="AP11" s="16">
        <v>5.8252427184466004E-3</v>
      </c>
      <c r="AQ11" s="16"/>
      <c r="AR11" s="16">
        <v>1.3643659711075401E-2</v>
      </c>
      <c r="AS11" s="16">
        <v>1.7636022514071301E-2</v>
      </c>
      <c r="AT11" s="16"/>
      <c r="AU11" s="16">
        <v>2.40963855421687E-2</v>
      </c>
      <c r="AV11" s="16">
        <v>1.5015015015014999E-2</v>
      </c>
      <c r="AW11" s="16"/>
      <c r="AX11" s="16">
        <v>4.7318611987381704E-3</v>
      </c>
      <c r="AY11" s="16">
        <v>1.86145865120537E-2</v>
      </c>
      <c r="AZ11" s="16"/>
      <c r="BA11" s="16">
        <v>1.16279069767442E-2</v>
      </c>
      <c r="BB11" s="16">
        <v>1.6698603887216001E-2</v>
      </c>
      <c r="BC11" s="16"/>
      <c r="BD11" s="16">
        <v>1.3550135501355001E-2</v>
      </c>
      <c r="BE11" s="16">
        <v>1.7018594390167001E-2</v>
      </c>
      <c r="BF11" s="16"/>
      <c r="BG11" s="16">
        <v>8.8888888888888906E-3</v>
      </c>
      <c r="BH11" s="16">
        <v>1.6820401519262101E-2</v>
      </c>
      <c r="BI11" s="16"/>
      <c r="BJ11" s="16">
        <v>1.31004366812227E-2</v>
      </c>
      <c r="BK11" s="16">
        <v>1.6796988126266999E-2</v>
      </c>
      <c r="BL11" s="16"/>
      <c r="BM11" s="16">
        <v>1.9672131147540999E-2</v>
      </c>
      <c r="BN11" s="16">
        <v>1.6084303937881302E-2</v>
      </c>
      <c r="BO11" s="16"/>
      <c r="BP11" s="16">
        <v>1.0845986984815601E-2</v>
      </c>
      <c r="BQ11" s="16">
        <v>1.71014492753623E-2</v>
      </c>
    </row>
    <row r="12" spans="2:69" x14ac:dyDescent="0.25">
      <c r="B12" s="17" t="s">
        <v>330</v>
      </c>
      <c r="C12" s="18">
        <v>3.0682689849143401E-3</v>
      </c>
      <c r="D12" s="18">
        <v>1.9646365422396899E-3</v>
      </c>
      <c r="E12" s="18">
        <v>3.85356454720617E-3</v>
      </c>
      <c r="F12" s="18">
        <v>0</v>
      </c>
      <c r="G12" s="18">
        <v>1.9920318725099601E-3</v>
      </c>
      <c r="H12" s="18">
        <v>7.4626865671641798E-3</v>
      </c>
      <c r="I12" s="18">
        <v>1.6778523489932901E-3</v>
      </c>
      <c r="J12" s="18">
        <v>0</v>
      </c>
      <c r="K12" s="18">
        <v>0</v>
      </c>
      <c r="L12" s="18">
        <v>0</v>
      </c>
      <c r="M12" s="18"/>
      <c r="N12" s="18">
        <v>1.9230769230769199E-3</v>
      </c>
      <c r="O12" s="18">
        <v>4.3478260869565201E-3</v>
      </c>
      <c r="P12" s="18">
        <v>4.8661800486617997E-3</v>
      </c>
      <c r="Q12" s="18">
        <v>2.37079184447606E-3</v>
      </c>
      <c r="R12" s="18"/>
      <c r="S12" s="18">
        <v>8.7976539589442806E-3</v>
      </c>
      <c r="T12" s="18">
        <v>0</v>
      </c>
      <c r="U12" s="18">
        <v>3.05810397553517E-3</v>
      </c>
      <c r="V12" s="18">
        <v>4.1436464088397797E-3</v>
      </c>
      <c r="W12" s="18">
        <v>2.77008310249307E-3</v>
      </c>
      <c r="X12" s="18">
        <v>2.5000000000000001E-3</v>
      </c>
      <c r="Y12" s="18">
        <v>0</v>
      </c>
      <c r="Z12" s="18"/>
      <c r="AA12" s="18">
        <v>0</v>
      </c>
      <c r="AB12" s="18">
        <v>4.5871559633027499E-3</v>
      </c>
      <c r="AC12" s="18"/>
      <c r="AD12" s="18">
        <v>3.90625E-3</v>
      </c>
      <c r="AE12" s="18">
        <v>2.7710426047800499E-3</v>
      </c>
      <c r="AF12" s="18"/>
      <c r="AG12" s="18">
        <v>3.8845726970033298E-3</v>
      </c>
      <c r="AH12" s="18">
        <v>2.37079184447606E-3</v>
      </c>
      <c r="AI12" s="18"/>
      <c r="AJ12" s="18">
        <v>3.1512605042016799E-3</v>
      </c>
      <c r="AK12" s="18">
        <v>2.98953662182362E-3</v>
      </c>
      <c r="AL12" s="18"/>
      <c r="AM12" s="18">
        <v>8.6206896551724102E-3</v>
      </c>
      <c r="AN12" s="18">
        <v>8.6848635235731997E-3</v>
      </c>
      <c r="AO12" s="18">
        <v>2.05338809034908E-3</v>
      </c>
      <c r="AP12" s="18">
        <v>0</v>
      </c>
      <c r="AQ12" s="18"/>
      <c r="AR12" s="18">
        <v>3.2102728731942202E-3</v>
      </c>
      <c r="AS12" s="18">
        <v>3.0018761726078799E-3</v>
      </c>
      <c r="AT12" s="18"/>
      <c r="AU12" s="18">
        <v>1.72117039586919E-3</v>
      </c>
      <c r="AV12" s="18">
        <v>3.3033033033033001E-3</v>
      </c>
      <c r="AW12" s="18"/>
      <c r="AX12" s="18">
        <v>1.57728706624606E-3</v>
      </c>
      <c r="AY12" s="18">
        <v>3.35672871528837E-3</v>
      </c>
      <c r="AZ12" s="18"/>
      <c r="BA12" s="18">
        <v>0</v>
      </c>
      <c r="BB12" s="18">
        <v>3.2849712565015099E-3</v>
      </c>
      <c r="BC12" s="18"/>
      <c r="BD12" s="18">
        <v>5.4200542005420098E-3</v>
      </c>
      <c r="BE12" s="18">
        <v>2.5212732429877099E-3</v>
      </c>
      <c r="BF12" s="18"/>
      <c r="BG12" s="18">
        <v>0</v>
      </c>
      <c r="BH12" s="18">
        <v>3.2555615843732999E-3</v>
      </c>
      <c r="BI12" s="18"/>
      <c r="BJ12" s="18">
        <v>0</v>
      </c>
      <c r="BK12" s="18">
        <v>3.4752389226759299E-3</v>
      </c>
      <c r="BL12" s="18"/>
      <c r="BM12" s="18">
        <v>0</v>
      </c>
      <c r="BN12" s="18">
        <v>3.3277870216306201E-3</v>
      </c>
      <c r="BO12" s="18"/>
      <c r="BP12" s="18">
        <v>0</v>
      </c>
      <c r="BQ12" s="18">
        <v>3.4782608695652201E-3</v>
      </c>
    </row>
    <row r="13" spans="2:69" x14ac:dyDescent="0.25">
      <c r="B13" s="15" t="s">
        <v>680</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3016</v>
      </c>
      <c r="D7" s="10">
        <v>414</v>
      </c>
      <c r="E7" s="10">
        <v>418</v>
      </c>
      <c r="F7" s="10">
        <v>368</v>
      </c>
      <c r="G7" s="10">
        <v>360</v>
      </c>
      <c r="H7" s="10">
        <v>730</v>
      </c>
      <c r="I7" s="10">
        <v>493</v>
      </c>
      <c r="J7" s="10">
        <v>109</v>
      </c>
      <c r="K7" s="10">
        <v>59</v>
      </c>
      <c r="L7" s="10">
        <v>65</v>
      </c>
      <c r="M7" s="10"/>
      <c r="N7" s="10">
        <v>274</v>
      </c>
      <c r="O7" s="10">
        <v>330</v>
      </c>
      <c r="P7" s="10">
        <v>653</v>
      </c>
      <c r="Q7" s="10">
        <v>1759</v>
      </c>
      <c r="R7" s="10"/>
      <c r="S7" s="10">
        <v>248</v>
      </c>
      <c r="T7" s="10">
        <v>245</v>
      </c>
      <c r="U7" s="10">
        <v>292</v>
      </c>
      <c r="V7" s="10">
        <v>520</v>
      </c>
      <c r="W7" s="10">
        <v>569</v>
      </c>
      <c r="X7" s="10">
        <v>665</v>
      </c>
      <c r="Y7" s="10">
        <v>400</v>
      </c>
      <c r="Z7" s="10"/>
      <c r="AA7" s="10">
        <v>1107</v>
      </c>
      <c r="AB7" s="10">
        <v>1909</v>
      </c>
      <c r="AC7" s="10"/>
      <c r="AD7" s="10">
        <v>813</v>
      </c>
      <c r="AE7" s="10">
        <v>2203</v>
      </c>
      <c r="AF7" s="10"/>
      <c r="AG7" s="10">
        <v>1257</v>
      </c>
      <c r="AH7" s="10">
        <v>1759</v>
      </c>
      <c r="AI7" s="10"/>
      <c r="AJ7" s="10">
        <v>1577</v>
      </c>
      <c r="AK7" s="10">
        <v>1439</v>
      </c>
      <c r="AL7" s="10"/>
      <c r="AM7" s="10">
        <v>55</v>
      </c>
      <c r="AN7" s="10">
        <v>464</v>
      </c>
      <c r="AO7" s="10">
        <v>1492</v>
      </c>
      <c r="AP7" s="10">
        <v>993</v>
      </c>
      <c r="AQ7" s="10"/>
      <c r="AR7" s="10">
        <v>990</v>
      </c>
      <c r="AS7" s="10">
        <v>2026</v>
      </c>
      <c r="AT7" s="10"/>
      <c r="AU7" s="10">
        <v>530</v>
      </c>
      <c r="AV7" s="10">
        <v>2486</v>
      </c>
      <c r="AW7" s="10"/>
      <c r="AX7" s="10">
        <v>513</v>
      </c>
      <c r="AY7" s="10">
        <v>2503</v>
      </c>
      <c r="AZ7" s="10"/>
      <c r="BA7" s="10">
        <v>212</v>
      </c>
      <c r="BB7" s="10">
        <v>2804</v>
      </c>
      <c r="BC7" s="10"/>
      <c r="BD7" s="10">
        <v>620</v>
      </c>
      <c r="BE7" s="10">
        <v>2396</v>
      </c>
      <c r="BF7" s="10"/>
      <c r="BG7" s="10">
        <v>211</v>
      </c>
      <c r="BH7" s="10">
        <v>2805</v>
      </c>
      <c r="BI7" s="10"/>
      <c r="BJ7" s="10">
        <v>399</v>
      </c>
      <c r="BK7" s="10">
        <v>2617</v>
      </c>
      <c r="BL7" s="10"/>
      <c r="BM7" s="10">
        <v>249</v>
      </c>
      <c r="BN7" s="10">
        <v>2767</v>
      </c>
      <c r="BO7" s="10"/>
      <c r="BP7" s="10">
        <v>375</v>
      </c>
      <c r="BQ7" s="10">
        <v>2641</v>
      </c>
    </row>
    <row r="8" spans="2:69" ht="45" x14ac:dyDescent="0.25">
      <c r="B8" s="17" t="s">
        <v>326</v>
      </c>
      <c r="C8" s="16">
        <v>0.49602122015915101</v>
      </c>
      <c r="D8" s="16">
        <v>0.45169082125603899</v>
      </c>
      <c r="E8" s="16">
        <v>0.48803827751196199</v>
      </c>
      <c r="F8" s="16">
        <v>0.52717391304347805</v>
      </c>
      <c r="G8" s="16">
        <v>0.52777777777777801</v>
      </c>
      <c r="H8" s="16">
        <v>0.48082191780821898</v>
      </c>
      <c r="I8" s="16">
        <v>0.488843813387424</v>
      </c>
      <c r="J8" s="16">
        <v>0.596330275229358</v>
      </c>
      <c r="K8" s="16">
        <v>0.49152542372881403</v>
      </c>
      <c r="L8" s="16">
        <v>0.53846153846153799</v>
      </c>
      <c r="M8" s="16"/>
      <c r="N8" s="16">
        <v>0.34671532846715297</v>
      </c>
      <c r="O8" s="16">
        <v>0.48181818181818198</v>
      </c>
      <c r="P8" s="16">
        <v>0.48238897396630898</v>
      </c>
      <c r="Q8" s="16">
        <v>0.52700397953382605</v>
      </c>
      <c r="R8" s="16"/>
      <c r="S8" s="16">
        <v>0.50403225806451601</v>
      </c>
      <c r="T8" s="16">
        <v>0.44489795918367298</v>
      </c>
      <c r="U8" s="16">
        <v>0.49315068493150699</v>
      </c>
      <c r="V8" s="16">
        <v>0.42115384615384599</v>
      </c>
      <c r="W8" s="16">
        <v>0.51669595782073796</v>
      </c>
      <c r="X8" s="16">
        <v>0.52481203007518795</v>
      </c>
      <c r="Y8" s="16">
        <v>0.55249999999999999</v>
      </c>
      <c r="Z8" s="16"/>
      <c r="AA8" s="16">
        <v>0.51942186088527598</v>
      </c>
      <c r="AB8" s="16">
        <v>0.482451545311681</v>
      </c>
      <c r="AC8" s="16"/>
      <c r="AD8" s="16">
        <v>0.504305043050431</v>
      </c>
      <c r="AE8" s="16">
        <v>0.492964139809351</v>
      </c>
      <c r="AF8" s="16"/>
      <c r="AG8" s="16">
        <v>0.45266507557676999</v>
      </c>
      <c r="AH8" s="16">
        <v>0.52700397953382605</v>
      </c>
      <c r="AI8" s="16"/>
      <c r="AJ8" s="16">
        <v>0.54787571337983498</v>
      </c>
      <c r="AK8" s="16">
        <v>0.43919388464211301</v>
      </c>
      <c r="AL8" s="16"/>
      <c r="AM8" s="16">
        <v>0.32727272727272699</v>
      </c>
      <c r="AN8" s="16">
        <v>0.368534482758621</v>
      </c>
      <c r="AO8" s="16">
        <v>0.45777479892761402</v>
      </c>
      <c r="AP8" s="16">
        <v>0.62336354481369605</v>
      </c>
      <c r="AQ8" s="16"/>
      <c r="AR8" s="16">
        <v>0.48989898989899</v>
      </c>
      <c r="AS8" s="16">
        <v>0.49901283316880601</v>
      </c>
      <c r="AT8" s="16"/>
      <c r="AU8" s="16">
        <v>0.57169811320754704</v>
      </c>
      <c r="AV8" s="16">
        <v>0.47988736926789999</v>
      </c>
      <c r="AW8" s="16"/>
      <c r="AX8" s="16">
        <v>0.50682261208576995</v>
      </c>
      <c r="AY8" s="16">
        <v>0.49380743108270098</v>
      </c>
      <c r="AZ8" s="16"/>
      <c r="BA8" s="16">
        <v>0.47169811320754701</v>
      </c>
      <c r="BB8" s="16">
        <v>0.49786019971469297</v>
      </c>
      <c r="BC8" s="16"/>
      <c r="BD8" s="16">
        <v>0.52741935483871005</v>
      </c>
      <c r="BE8" s="16">
        <v>0.48789649415692798</v>
      </c>
      <c r="BF8" s="16"/>
      <c r="BG8" s="16">
        <v>0.606635071090047</v>
      </c>
      <c r="BH8" s="16">
        <v>0.48770053475935798</v>
      </c>
      <c r="BI8" s="16"/>
      <c r="BJ8" s="16">
        <v>0.54135338345864703</v>
      </c>
      <c r="BK8" s="16">
        <v>0.48910966755827301</v>
      </c>
      <c r="BL8" s="16"/>
      <c r="BM8" s="16">
        <v>0.55421686746987997</v>
      </c>
      <c r="BN8" s="16">
        <v>0.49078424286230599</v>
      </c>
      <c r="BO8" s="16"/>
      <c r="BP8" s="16">
        <v>0.46400000000000002</v>
      </c>
      <c r="BQ8" s="16">
        <v>0.50056796667928805</v>
      </c>
    </row>
    <row r="9" spans="2:69" ht="30" x14ac:dyDescent="0.25">
      <c r="B9" s="17" t="s">
        <v>327</v>
      </c>
      <c r="C9" s="16">
        <v>0.42340848806365999</v>
      </c>
      <c r="D9" s="16">
        <v>0.47826086956521702</v>
      </c>
      <c r="E9" s="16">
        <v>0.394736842105263</v>
      </c>
      <c r="F9" s="16">
        <v>0.41032608695652201</v>
      </c>
      <c r="G9" s="16">
        <v>0.38333333333333303</v>
      </c>
      <c r="H9" s="16">
        <v>0.42876712328767103</v>
      </c>
      <c r="I9" s="16">
        <v>0.44827586206896602</v>
      </c>
      <c r="J9" s="16">
        <v>0.37614678899082599</v>
      </c>
      <c r="K9" s="16">
        <v>0.42372881355932202</v>
      </c>
      <c r="L9" s="16">
        <v>0.38461538461538503</v>
      </c>
      <c r="M9" s="16"/>
      <c r="N9" s="16">
        <v>0.55474452554744502</v>
      </c>
      <c r="O9" s="16">
        <v>0.40909090909090901</v>
      </c>
      <c r="P9" s="16">
        <v>0.44563552833078102</v>
      </c>
      <c r="Q9" s="16">
        <v>0.39738487777146098</v>
      </c>
      <c r="R9" s="16"/>
      <c r="S9" s="16">
        <v>0.40322580645161299</v>
      </c>
      <c r="T9" s="16">
        <v>0.469387755102041</v>
      </c>
      <c r="U9" s="16">
        <v>0.42808219178082202</v>
      </c>
      <c r="V9" s="16">
        <v>0.47307692307692301</v>
      </c>
      <c r="W9" s="16">
        <v>0.41476274165202098</v>
      </c>
      <c r="X9" s="16">
        <v>0.40150375939849597</v>
      </c>
      <c r="Y9" s="16">
        <v>0.375</v>
      </c>
      <c r="Z9" s="16"/>
      <c r="AA9" s="16">
        <v>0.41282746160794898</v>
      </c>
      <c r="AB9" s="16">
        <v>0.42954426401257201</v>
      </c>
      <c r="AC9" s="16"/>
      <c r="AD9" s="16">
        <v>0.44526445264452602</v>
      </c>
      <c r="AE9" s="16">
        <v>0.415342714480254</v>
      </c>
      <c r="AF9" s="16"/>
      <c r="AG9" s="16">
        <v>0.45982498011137601</v>
      </c>
      <c r="AH9" s="16">
        <v>0.39738487777146098</v>
      </c>
      <c r="AI9" s="16"/>
      <c r="AJ9" s="16">
        <v>0.38363982244768502</v>
      </c>
      <c r="AK9" s="16">
        <v>0.46699096594857498</v>
      </c>
      <c r="AL9" s="16"/>
      <c r="AM9" s="16">
        <v>0.61818181818181805</v>
      </c>
      <c r="AN9" s="16">
        <v>0.493534482758621</v>
      </c>
      <c r="AO9" s="16">
        <v>0.44504021447721198</v>
      </c>
      <c r="AP9" s="16">
        <v>0.346424974823766</v>
      </c>
      <c r="AQ9" s="16"/>
      <c r="AR9" s="16">
        <v>0.42121212121212098</v>
      </c>
      <c r="AS9" s="16">
        <v>0.42448173741362299</v>
      </c>
      <c r="AT9" s="16"/>
      <c r="AU9" s="16">
        <v>0.38679245283018898</v>
      </c>
      <c r="AV9" s="16">
        <v>0.431214802896219</v>
      </c>
      <c r="AW9" s="16"/>
      <c r="AX9" s="16">
        <v>0.39571150097465901</v>
      </c>
      <c r="AY9" s="16">
        <v>0.42908509788254101</v>
      </c>
      <c r="AZ9" s="16"/>
      <c r="BA9" s="16">
        <v>0.44339622641509402</v>
      </c>
      <c r="BB9" s="16">
        <v>0.42189728958630501</v>
      </c>
      <c r="BC9" s="16"/>
      <c r="BD9" s="16">
        <v>0.40645161290322601</v>
      </c>
      <c r="BE9" s="16">
        <v>0.42779632721201999</v>
      </c>
      <c r="BF9" s="16"/>
      <c r="BG9" s="16">
        <v>0.327014218009479</v>
      </c>
      <c r="BH9" s="16">
        <v>0.43065953654188899</v>
      </c>
      <c r="BI9" s="16"/>
      <c r="BJ9" s="16">
        <v>0.39348370927318299</v>
      </c>
      <c r="BK9" s="16">
        <v>0.42797095911348898</v>
      </c>
      <c r="BL9" s="16"/>
      <c r="BM9" s="16">
        <v>0.34939759036144602</v>
      </c>
      <c r="BN9" s="16">
        <v>0.43006866642573199</v>
      </c>
      <c r="BO9" s="16"/>
      <c r="BP9" s="16">
        <v>0.458666666666667</v>
      </c>
      <c r="BQ9" s="16">
        <v>0.41840212040893598</v>
      </c>
    </row>
    <row r="10" spans="2:69" x14ac:dyDescent="0.25">
      <c r="B10" s="17" t="s">
        <v>328</v>
      </c>
      <c r="C10" s="16">
        <v>6.7307692307692304E-2</v>
      </c>
      <c r="D10" s="16">
        <v>5.5555555555555601E-2</v>
      </c>
      <c r="E10" s="16">
        <v>0.100478468899522</v>
      </c>
      <c r="F10" s="16">
        <v>5.7065217391304303E-2</v>
      </c>
      <c r="G10" s="16">
        <v>7.7777777777777807E-2</v>
      </c>
      <c r="H10" s="16">
        <v>6.8493150684931503E-2</v>
      </c>
      <c r="I10" s="16">
        <v>5.6795131845841798E-2</v>
      </c>
      <c r="J10" s="16">
        <v>1.8348623853211E-2</v>
      </c>
      <c r="K10" s="16">
        <v>6.7796610169491497E-2</v>
      </c>
      <c r="L10" s="16">
        <v>7.69230769230769E-2</v>
      </c>
      <c r="M10" s="16"/>
      <c r="N10" s="16">
        <v>8.3941605839416095E-2</v>
      </c>
      <c r="O10" s="16">
        <v>8.4848484848484895E-2</v>
      </c>
      <c r="P10" s="16">
        <v>6.4318529862174595E-2</v>
      </c>
      <c r="Q10" s="16">
        <v>6.25355315520182E-2</v>
      </c>
      <c r="R10" s="16"/>
      <c r="S10" s="16">
        <v>7.25806451612903E-2</v>
      </c>
      <c r="T10" s="16">
        <v>7.7551020408163293E-2</v>
      </c>
      <c r="U10" s="16">
        <v>6.50684931506849E-2</v>
      </c>
      <c r="V10" s="16">
        <v>9.2307692307692299E-2</v>
      </c>
      <c r="W10" s="16">
        <v>5.4481546572934997E-2</v>
      </c>
      <c r="X10" s="16">
        <v>6.4661654135338406E-2</v>
      </c>
      <c r="Y10" s="16">
        <v>5.5E-2</v>
      </c>
      <c r="Z10" s="16"/>
      <c r="AA10" s="16">
        <v>5.8717253839205098E-2</v>
      </c>
      <c r="AB10" s="16">
        <v>7.2289156626505993E-2</v>
      </c>
      <c r="AC10" s="16"/>
      <c r="AD10" s="16">
        <v>4.0590405904058997E-2</v>
      </c>
      <c r="AE10" s="16">
        <v>7.7167498865183801E-2</v>
      </c>
      <c r="AF10" s="16"/>
      <c r="AG10" s="16">
        <v>7.3985680190930797E-2</v>
      </c>
      <c r="AH10" s="16">
        <v>6.25355315520182E-2</v>
      </c>
      <c r="AI10" s="16"/>
      <c r="AJ10" s="16">
        <v>5.3265694356372899E-2</v>
      </c>
      <c r="AK10" s="16">
        <v>8.2696316886726906E-2</v>
      </c>
      <c r="AL10" s="16"/>
      <c r="AM10" s="16">
        <v>5.4545454545454501E-2</v>
      </c>
      <c r="AN10" s="16">
        <v>0.101293103448276</v>
      </c>
      <c r="AO10" s="16">
        <v>8.2439678284182305E-2</v>
      </c>
      <c r="AP10" s="16">
        <v>2.9204431017119802E-2</v>
      </c>
      <c r="AQ10" s="16"/>
      <c r="AR10" s="16">
        <v>6.6666666666666693E-2</v>
      </c>
      <c r="AS10" s="16">
        <v>6.7620927936821298E-2</v>
      </c>
      <c r="AT10" s="16"/>
      <c r="AU10" s="16">
        <v>3.5849056603773598E-2</v>
      </c>
      <c r="AV10" s="16">
        <v>7.4014481094127102E-2</v>
      </c>
      <c r="AW10" s="16"/>
      <c r="AX10" s="16">
        <v>7.7972709551656902E-2</v>
      </c>
      <c r="AY10" s="16">
        <v>6.5121853775469404E-2</v>
      </c>
      <c r="AZ10" s="16"/>
      <c r="BA10" s="16">
        <v>7.5471698113207503E-2</v>
      </c>
      <c r="BB10" s="16">
        <v>6.6690442225392305E-2</v>
      </c>
      <c r="BC10" s="16"/>
      <c r="BD10" s="16">
        <v>5.6451612903225798E-2</v>
      </c>
      <c r="BE10" s="16">
        <v>7.0116861435726194E-2</v>
      </c>
      <c r="BF10" s="16"/>
      <c r="BG10" s="16">
        <v>6.6350710900473897E-2</v>
      </c>
      <c r="BH10" s="16">
        <v>6.7379679144385002E-2</v>
      </c>
      <c r="BI10" s="16"/>
      <c r="BJ10" s="16">
        <v>6.2656641604009994E-2</v>
      </c>
      <c r="BK10" s="16">
        <v>6.8016813144822302E-2</v>
      </c>
      <c r="BL10" s="16"/>
      <c r="BM10" s="16">
        <v>8.0321285140562207E-2</v>
      </c>
      <c r="BN10" s="16">
        <v>6.6136610046982305E-2</v>
      </c>
      <c r="BO10" s="16"/>
      <c r="BP10" s="16">
        <v>7.1999999999999995E-2</v>
      </c>
      <c r="BQ10" s="16">
        <v>6.6641423703142702E-2</v>
      </c>
    </row>
    <row r="11" spans="2:69" x14ac:dyDescent="0.25">
      <c r="B11" s="17" t="s">
        <v>329</v>
      </c>
      <c r="C11" s="16">
        <v>1.1604774535809E-2</v>
      </c>
      <c r="D11" s="16">
        <v>9.6618357487922701E-3</v>
      </c>
      <c r="E11" s="16">
        <v>9.5693779904306199E-3</v>
      </c>
      <c r="F11" s="16">
        <v>5.4347826086956503E-3</v>
      </c>
      <c r="G11" s="16">
        <v>1.1111111111111099E-2</v>
      </c>
      <c r="H11" s="16">
        <v>2.19178082191781E-2</v>
      </c>
      <c r="I11" s="16">
        <v>6.08519269776876E-3</v>
      </c>
      <c r="J11" s="16">
        <v>9.1743119266055103E-3</v>
      </c>
      <c r="K11" s="16">
        <v>1.6949152542372899E-2</v>
      </c>
      <c r="L11" s="16">
        <v>0</v>
      </c>
      <c r="M11" s="16"/>
      <c r="N11" s="16">
        <v>1.4598540145985399E-2</v>
      </c>
      <c r="O11" s="16">
        <v>2.12121212121212E-2</v>
      </c>
      <c r="P11" s="16">
        <v>7.6569678407350699E-3</v>
      </c>
      <c r="Q11" s="16">
        <v>1.08015918135304E-2</v>
      </c>
      <c r="R11" s="16"/>
      <c r="S11" s="16">
        <v>2.0161290322580599E-2</v>
      </c>
      <c r="T11" s="16">
        <v>8.1632653061224497E-3</v>
      </c>
      <c r="U11" s="16">
        <v>1.0273972602739699E-2</v>
      </c>
      <c r="V11" s="16">
        <v>1.1538461538461499E-2</v>
      </c>
      <c r="W11" s="16">
        <v>1.05448154657293E-2</v>
      </c>
      <c r="X11" s="16">
        <v>9.0225563909774407E-3</v>
      </c>
      <c r="Y11" s="16">
        <v>1.4999999999999999E-2</v>
      </c>
      <c r="Z11" s="16"/>
      <c r="AA11" s="16">
        <v>7.2267389340560104E-3</v>
      </c>
      <c r="AB11" s="16">
        <v>1.41435306443164E-2</v>
      </c>
      <c r="AC11" s="16"/>
      <c r="AD11" s="16">
        <v>7.3800738007380098E-3</v>
      </c>
      <c r="AE11" s="16">
        <v>1.31638674534725E-2</v>
      </c>
      <c r="AF11" s="16"/>
      <c r="AG11" s="16">
        <v>1.2728719172633299E-2</v>
      </c>
      <c r="AH11" s="16">
        <v>1.08015918135304E-2</v>
      </c>
      <c r="AI11" s="16"/>
      <c r="AJ11" s="16">
        <v>1.39505389980977E-2</v>
      </c>
      <c r="AK11" s="16">
        <v>9.0340514246004203E-3</v>
      </c>
      <c r="AL11" s="16"/>
      <c r="AM11" s="16">
        <v>0</v>
      </c>
      <c r="AN11" s="16">
        <v>3.2327586206896602E-2</v>
      </c>
      <c r="AO11" s="16">
        <v>1.2734584450402099E-2</v>
      </c>
      <c r="AP11" s="16">
        <v>1.00704934541793E-3</v>
      </c>
      <c r="AQ11" s="16"/>
      <c r="AR11" s="16">
        <v>1.9191919191919201E-2</v>
      </c>
      <c r="AS11" s="16">
        <v>7.8973346495557692E-3</v>
      </c>
      <c r="AT11" s="16"/>
      <c r="AU11" s="16">
        <v>5.66037735849057E-3</v>
      </c>
      <c r="AV11" s="16">
        <v>1.28720836685438E-2</v>
      </c>
      <c r="AW11" s="16"/>
      <c r="AX11" s="16">
        <v>1.9493177387914201E-2</v>
      </c>
      <c r="AY11" s="16">
        <v>9.9880143827407106E-3</v>
      </c>
      <c r="AZ11" s="16"/>
      <c r="BA11" s="16">
        <v>4.7169811320754698E-3</v>
      </c>
      <c r="BB11" s="16">
        <v>1.21255349500713E-2</v>
      </c>
      <c r="BC11" s="16"/>
      <c r="BD11" s="16">
        <v>9.6774193548387101E-3</v>
      </c>
      <c r="BE11" s="16">
        <v>1.21035058430718E-2</v>
      </c>
      <c r="BF11" s="16"/>
      <c r="BG11" s="16">
        <v>0</v>
      </c>
      <c r="BH11" s="16">
        <v>1.24777183600713E-2</v>
      </c>
      <c r="BI11" s="16"/>
      <c r="BJ11" s="16">
        <v>2.5062656641604E-3</v>
      </c>
      <c r="BK11" s="16">
        <v>1.29919755445166E-2</v>
      </c>
      <c r="BL11" s="16"/>
      <c r="BM11" s="16">
        <v>1.60642570281124E-2</v>
      </c>
      <c r="BN11" s="16">
        <v>1.12034694615107E-2</v>
      </c>
      <c r="BO11" s="16"/>
      <c r="BP11" s="16">
        <v>2.66666666666667E-3</v>
      </c>
      <c r="BQ11" s="16">
        <v>1.2873911397198E-2</v>
      </c>
    </row>
    <row r="12" spans="2:69" x14ac:dyDescent="0.25">
      <c r="B12" s="17" t="s">
        <v>330</v>
      </c>
      <c r="C12" s="18">
        <v>1.6578249336869999E-3</v>
      </c>
      <c r="D12" s="18">
        <v>4.8309178743961402E-3</v>
      </c>
      <c r="E12" s="18">
        <v>7.1770334928229701E-3</v>
      </c>
      <c r="F12" s="18">
        <v>0</v>
      </c>
      <c r="G12" s="18">
        <v>0</v>
      </c>
      <c r="H12" s="18">
        <v>0</v>
      </c>
      <c r="I12" s="18">
        <v>0</v>
      </c>
      <c r="J12" s="18">
        <v>0</v>
      </c>
      <c r="K12" s="18">
        <v>0</v>
      </c>
      <c r="L12" s="18">
        <v>0</v>
      </c>
      <c r="M12" s="18"/>
      <c r="N12" s="18">
        <v>0</v>
      </c>
      <c r="O12" s="18">
        <v>3.0303030303030299E-3</v>
      </c>
      <c r="P12" s="18">
        <v>0</v>
      </c>
      <c r="Q12" s="18">
        <v>2.2740193291642999E-3</v>
      </c>
      <c r="R12" s="18"/>
      <c r="S12" s="18">
        <v>0</v>
      </c>
      <c r="T12" s="18">
        <v>0</v>
      </c>
      <c r="U12" s="18">
        <v>3.4246575342465799E-3</v>
      </c>
      <c r="V12" s="18">
        <v>1.9230769230769199E-3</v>
      </c>
      <c r="W12" s="18">
        <v>3.5149384885764501E-3</v>
      </c>
      <c r="X12" s="18">
        <v>0</v>
      </c>
      <c r="Y12" s="18">
        <v>2.5000000000000001E-3</v>
      </c>
      <c r="Z12" s="18"/>
      <c r="AA12" s="18">
        <v>1.806684733514E-3</v>
      </c>
      <c r="AB12" s="18">
        <v>1.57150340492404E-3</v>
      </c>
      <c r="AC12" s="18"/>
      <c r="AD12" s="18">
        <v>2.4600246002459999E-3</v>
      </c>
      <c r="AE12" s="18">
        <v>1.3617793917385401E-3</v>
      </c>
      <c r="AF12" s="18"/>
      <c r="AG12" s="18">
        <v>7.9554494828957796E-4</v>
      </c>
      <c r="AH12" s="18">
        <v>2.2740193291642999E-3</v>
      </c>
      <c r="AI12" s="18"/>
      <c r="AJ12" s="18">
        <v>1.26823081800888E-3</v>
      </c>
      <c r="AK12" s="18">
        <v>2.0847810979847101E-3</v>
      </c>
      <c r="AL12" s="18"/>
      <c r="AM12" s="18">
        <v>0</v>
      </c>
      <c r="AN12" s="18">
        <v>4.3103448275862103E-3</v>
      </c>
      <c r="AO12" s="18">
        <v>2.0107238605898102E-3</v>
      </c>
      <c r="AP12" s="18">
        <v>0</v>
      </c>
      <c r="AQ12" s="18"/>
      <c r="AR12" s="18">
        <v>3.0303030303030299E-3</v>
      </c>
      <c r="AS12" s="18">
        <v>9.8716683119447202E-4</v>
      </c>
      <c r="AT12" s="18"/>
      <c r="AU12" s="18">
        <v>0</v>
      </c>
      <c r="AV12" s="18">
        <v>2.0112630732099799E-3</v>
      </c>
      <c r="AW12" s="18"/>
      <c r="AX12" s="18">
        <v>0</v>
      </c>
      <c r="AY12" s="18">
        <v>1.9976028765481399E-3</v>
      </c>
      <c r="AZ12" s="18"/>
      <c r="BA12" s="18">
        <v>4.7169811320754698E-3</v>
      </c>
      <c r="BB12" s="18">
        <v>1.4265335235377999E-3</v>
      </c>
      <c r="BC12" s="18"/>
      <c r="BD12" s="18">
        <v>0</v>
      </c>
      <c r="BE12" s="18">
        <v>2.0868113522537601E-3</v>
      </c>
      <c r="BF12" s="18"/>
      <c r="BG12" s="18">
        <v>0</v>
      </c>
      <c r="BH12" s="18">
        <v>1.7825311942959001E-3</v>
      </c>
      <c r="BI12" s="18"/>
      <c r="BJ12" s="18">
        <v>0</v>
      </c>
      <c r="BK12" s="18">
        <v>1.9105846388995E-3</v>
      </c>
      <c r="BL12" s="18"/>
      <c r="BM12" s="18">
        <v>0</v>
      </c>
      <c r="BN12" s="18">
        <v>1.8070112034694601E-3</v>
      </c>
      <c r="BO12" s="18"/>
      <c r="BP12" s="18">
        <v>2.66666666666667E-3</v>
      </c>
      <c r="BQ12" s="18">
        <v>1.51457781143506E-3</v>
      </c>
    </row>
    <row r="13" spans="2:69" x14ac:dyDescent="0.25">
      <c r="B13" s="15" t="s">
        <v>681</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3596</v>
      </c>
      <c r="D7" s="10">
        <v>477</v>
      </c>
      <c r="E7" s="10">
        <v>496</v>
      </c>
      <c r="F7" s="10">
        <v>486</v>
      </c>
      <c r="G7" s="10">
        <v>443</v>
      </c>
      <c r="H7" s="10">
        <v>836</v>
      </c>
      <c r="I7" s="10">
        <v>567</v>
      </c>
      <c r="J7" s="10">
        <v>122</v>
      </c>
      <c r="K7" s="10">
        <v>76</v>
      </c>
      <c r="L7" s="10">
        <v>93</v>
      </c>
      <c r="M7" s="10"/>
      <c r="N7" s="10">
        <v>385</v>
      </c>
      <c r="O7" s="10">
        <v>429</v>
      </c>
      <c r="P7" s="10">
        <v>739</v>
      </c>
      <c r="Q7" s="10">
        <v>2043</v>
      </c>
      <c r="R7" s="10"/>
      <c r="S7" s="10">
        <v>291</v>
      </c>
      <c r="T7" s="10">
        <v>273</v>
      </c>
      <c r="U7" s="10">
        <v>314</v>
      </c>
      <c r="V7" s="10">
        <v>628</v>
      </c>
      <c r="W7" s="10">
        <v>708</v>
      </c>
      <c r="X7" s="10">
        <v>785</v>
      </c>
      <c r="Y7" s="10">
        <v>486</v>
      </c>
      <c r="Z7" s="10"/>
      <c r="AA7" s="10">
        <v>1280</v>
      </c>
      <c r="AB7" s="10">
        <v>2316</v>
      </c>
      <c r="AC7" s="10"/>
      <c r="AD7" s="10">
        <v>941</v>
      </c>
      <c r="AE7" s="10">
        <v>2655</v>
      </c>
      <c r="AF7" s="10"/>
      <c r="AG7" s="10">
        <v>1553</v>
      </c>
      <c r="AH7" s="10">
        <v>2043</v>
      </c>
      <c r="AI7" s="10"/>
      <c r="AJ7" s="10">
        <v>1817</v>
      </c>
      <c r="AK7" s="10">
        <v>1779</v>
      </c>
      <c r="AL7" s="10"/>
      <c r="AM7" s="10">
        <v>68</v>
      </c>
      <c r="AN7" s="10">
        <v>610</v>
      </c>
      <c r="AO7" s="10">
        <v>1844</v>
      </c>
      <c r="AP7" s="10">
        <v>1060</v>
      </c>
      <c r="AQ7" s="10"/>
      <c r="AR7" s="10">
        <v>1160</v>
      </c>
      <c r="AS7" s="10">
        <v>2436</v>
      </c>
      <c r="AT7" s="10"/>
      <c r="AU7" s="10">
        <v>578</v>
      </c>
      <c r="AV7" s="10">
        <v>3018</v>
      </c>
      <c r="AW7" s="10"/>
      <c r="AX7" s="10">
        <v>614</v>
      </c>
      <c r="AY7" s="10">
        <v>2982</v>
      </c>
      <c r="AZ7" s="10"/>
      <c r="BA7" s="10">
        <v>227</v>
      </c>
      <c r="BB7" s="10">
        <v>3369</v>
      </c>
      <c r="BC7" s="10"/>
      <c r="BD7" s="10">
        <v>691</v>
      </c>
      <c r="BE7" s="10">
        <v>2905</v>
      </c>
      <c r="BF7" s="10"/>
      <c r="BG7" s="10">
        <v>212</v>
      </c>
      <c r="BH7" s="10">
        <v>3384</v>
      </c>
      <c r="BI7" s="10"/>
      <c r="BJ7" s="10">
        <v>444</v>
      </c>
      <c r="BK7" s="10">
        <v>3152</v>
      </c>
      <c r="BL7" s="10"/>
      <c r="BM7" s="10">
        <v>279</v>
      </c>
      <c r="BN7" s="10">
        <v>3317</v>
      </c>
      <c r="BO7" s="10"/>
      <c r="BP7" s="10">
        <v>440</v>
      </c>
      <c r="BQ7" s="10">
        <v>3156</v>
      </c>
    </row>
    <row r="8" spans="2:69" ht="45" x14ac:dyDescent="0.25">
      <c r="B8" s="17" t="s">
        <v>326</v>
      </c>
      <c r="C8" s="16">
        <v>0.53781979977753103</v>
      </c>
      <c r="D8" s="16">
        <v>0.49266247379454903</v>
      </c>
      <c r="E8" s="16">
        <v>0.57862903225806495</v>
      </c>
      <c r="F8" s="16">
        <v>0.59053497942386801</v>
      </c>
      <c r="G8" s="16">
        <v>0.548532731376975</v>
      </c>
      <c r="H8" s="16">
        <v>0.47129186602870798</v>
      </c>
      <c r="I8" s="16">
        <v>0.56613756613756605</v>
      </c>
      <c r="J8" s="16">
        <v>0.60655737704918</v>
      </c>
      <c r="K8" s="16">
        <v>0.48684210526315802</v>
      </c>
      <c r="L8" s="16">
        <v>0.60215053763440896</v>
      </c>
      <c r="M8" s="16"/>
      <c r="N8" s="16">
        <v>0.42857142857142899</v>
      </c>
      <c r="O8" s="16">
        <v>0.49184149184149201</v>
      </c>
      <c r="P8" s="16">
        <v>0.48308525033829502</v>
      </c>
      <c r="Q8" s="16">
        <v>0.58786098874204595</v>
      </c>
      <c r="R8" s="16"/>
      <c r="S8" s="16">
        <v>0.50515463917525805</v>
      </c>
      <c r="T8" s="16">
        <v>0.52014652014651996</v>
      </c>
      <c r="U8" s="16">
        <v>0.54458598726114604</v>
      </c>
      <c r="V8" s="16">
        <v>0.47133757961783401</v>
      </c>
      <c r="W8" s="16">
        <v>0.54378531073446301</v>
      </c>
      <c r="X8" s="16">
        <v>0.55159235668789797</v>
      </c>
      <c r="Y8" s="16">
        <v>0.63374485596707797</v>
      </c>
      <c r="Z8" s="16"/>
      <c r="AA8" s="16">
        <v>0.58203125</v>
      </c>
      <c r="AB8" s="16">
        <v>0.51338514680483605</v>
      </c>
      <c r="AC8" s="16"/>
      <c r="AD8" s="16">
        <v>0.52391073326248705</v>
      </c>
      <c r="AE8" s="16">
        <v>0.54274952919020703</v>
      </c>
      <c r="AF8" s="16"/>
      <c r="AG8" s="16">
        <v>0.471989697359949</v>
      </c>
      <c r="AH8" s="16">
        <v>0.58786098874204595</v>
      </c>
      <c r="AI8" s="16"/>
      <c r="AJ8" s="16">
        <v>0.60539350577875595</v>
      </c>
      <c r="AK8" s="16">
        <v>0.46880269814502501</v>
      </c>
      <c r="AL8" s="16"/>
      <c r="AM8" s="16">
        <v>0.36764705882352899</v>
      </c>
      <c r="AN8" s="16">
        <v>0.40163934426229497</v>
      </c>
      <c r="AO8" s="16">
        <v>0.51681127982646402</v>
      </c>
      <c r="AP8" s="16">
        <v>0.66226415094339597</v>
      </c>
      <c r="AQ8" s="16"/>
      <c r="AR8" s="16">
        <v>0.54655172413793096</v>
      </c>
      <c r="AS8" s="16">
        <v>0.53366174055829196</v>
      </c>
      <c r="AT8" s="16"/>
      <c r="AU8" s="16">
        <v>0.55882352941176505</v>
      </c>
      <c r="AV8" s="16">
        <v>0.53379721669980096</v>
      </c>
      <c r="AW8" s="16"/>
      <c r="AX8" s="16">
        <v>0.59771986970683999</v>
      </c>
      <c r="AY8" s="16">
        <v>0.52548625083836398</v>
      </c>
      <c r="AZ8" s="16"/>
      <c r="BA8" s="16">
        <v>0.45814977973568299</v>
      </c>
      <c r="BB8" s="16">
        <v>0.54318788958147801</v>
      </c>
      <c r="BC8" s="16"/>
      <c r="BD8" s="16">
        <v>0.51808972503617901</v>
      </c>
      <c r="BE8" s="16">
        <v>0.54251290877796898</v>
      </c>
      <c r="BF8" s="16"/>
      <c r="BG8" s="16">
        <v>0.55188679245283001</v>
      </c>
      <c r="BH8" s="16">
        <v>0.53693853427895999</v>
      </c>
      <c r="BI8" s="16"/>
      <c r="BJ8" s="16">
        <v>0.58783783783783805</v>
      </c>
      <c r="BK8" s="16">
        <v>0.530774111675127</v>
      </c>
      <c r="BL8" s="16"/>
      <c r="BM8" s="16">
        <v>0.56272401433691799</v>
      </c>
      <c r="BN8" s="16">
        <v>0.53572505275851701</v>
      </c>
      <c r="BO8" s="16"/>
      <c r="BP8" s="16">
        <v>0.50227272727272698</v>
      </c>
      <c r="BQ8" s="16">
        <v>0.54277566539923905</v>
      </c>
    </row>
    <row r="9" spans="2:69" ht="30" x14ac:dyDescent="0.25">
      <c r="B9" s="17" t="s">
        <v>327</v>
      </c>
      <c r="C9" s="16">
        <v>0.39822024471635098</v>
      </c>
      <c r="D9" s="16">
        <v>0.44444444444444398</v>
      </c>
      <c r="E9" s="16">
        <v>0.34072580645161299</v>
      </c>
      <c r="F9" s="16">
        <v>0.37860082304526699</v>
      </c>
      <c r="G9" s="16">
        <v>0.39729119638826199</v>
      </c>
      <c r="H9" s="16">
        <v>0.43181818181818199</v>
      </c>
      <c r="I9" s="16">
        <v>0.39153439153439201</v>
      </c>
      <c r="J9" s="16">
        <v>0.36065573770491799</v>
      </c>
      <c r="K9" s="16">
        <v>0.43421052631578899</v>
      </c>
      <c r="L9" s="16">
        <v>0.33333333333333298</v>
      </c>
      <c r="M9" s="16"/>
      <c r="N9" s="16">
        <v>0.48051948051948101</v>
      </c>
      <c r="O9" s="16">
        <v>0.42657342657342701</v>
      </c>
      <c r="P9" s="16">
        <v>0.45060893098782101</v>
      </c>
      <c r="Q9" s="16">
        <v>0.35780714635340199</v>
      </c>
      <c r="R9" s="16"/>
      <c r="S9" s="16">
        <v>0.40549828178694203</v>
      </c>
      <c r="T9" s="16">
        <v>0.40659340659340698</v>
      </c>
      <c r="U9" s="16">
        <v>0.37579617834394902</v>
      </c>
      <c r="V9" s="16">
        <v>0.44904458598726099</v>
      </c>
      <c r="W9" s="16">
        <v>0.40112994350282499</v>
      </c>
      <c r="X9" s="16">
        <v>0.396178343949045</v>
      </c>
      <c r="Y9" s="16">
        <v>0.31687242798353898</v>
      </c>
      <c r="Z9" s="16"/>
      <c r="AA9" s="16">
        <v>0.36328125</v>
      </c>
      <c r="AB9" s="16">
        <v>0.41753022452504301</v>
      </c>
      <c r="AC9" s="16"/>
      <c r="AD9" s="16">
        <v>0.41020191285866098</v>
      </c>
      <c r="AE9" s="16">
        <v>0.39397363465160101</v>
      </c>
      <c r="AF9" s="16"/>
      <c r="AG9" s="16">
        <v>0.45138441725692202</v>
      </c>
      <c r="AH9" s="16">
        <v>0.35780714635340199</v>
      </c>
      <c r="AI9" s="16"/>
      <c r="AJ9" s="16">
        <v>0.34342322509631301</v>
      </c>
      <c r="AK9" s="16">
        <v>0.45418774592467698</v>
      </c>
      <c r="AL9" s="16"/>
      <c r="AM9" s="16">
        <v>0.41176470588235298</v>
      </c>
      <c r="AN9" s="16">
        <v>0.47868852459016398</v>
      </c>
      <c r="AO9" s="16">
        <v>0.41919739696312402</v>
      </c>
      <c r="AP9" s="16">
        <v>0.315094339622641</v>
      </c>
      <c r="AQ9" s="16"/>
      <c r="AR9" s="16">
        <v>0.38965517241379299</v>
      </c>
      <c r="AS9" s="16">
        <v>0.40229885057471299</v>
      </c>
      <c r="AT9" s="16"/>
      <c r="AU9" s="16">
        <v>0.38408304498269902</v>
      </c>
      <c r="AV9" s="16">
        <v>0.40092776673293601</v>
      </c>
      <c r="AW9" s="16"/>
      <c r="AX9" s="16">
        <v>0.34364820846905503</v>
      </c>
      <c r="AY9" s="16">
        <v>0.40945674044265601</v>
      </c>
      <c r="AZ9" s="16"/>
      <c r="BA9" s="16">
        <v>0.44933920704845798</v>
      </c>
      <c r="BB9" s="16">
        <v>0.39477589789255002</v>
      </c>
      <c r="BC9" s="16"/>
      <c r="BD9" s="16">
        <v>0.40955137481910298</v>
      </c>
      <c r="BE9" s="16">
        <v>0.39552495697074003</v>
      </c>
      <c r="BF9" s="16"/>
      <c r="BG9" s="16">
        <v>0.37735849056603799</v>
      </c>
      <c r="BH9" s="16">
        <v>0.399527186761229</v>
      </c>
      <c r="BI9" s="16"/>
      <c r="BJ9" s="16">
        <v>0.34909909909909898</v>
      </c>
      <c r="BK9" s="16">
        <v>0.40513959390862903</v>
      </c>
      <c r="BL9" s="16"/>
      <c r="BM9" s="16">
        <v>0.351254480286738</v>
      </c>
      <c r="BN9" s="16">
        <v>0.40217063611697301</v>
      </c>
      <c r="BO9" s="16"/>
      <c r="BP9" s="16">
        <v>0.43409090909090903</v>
      </c>
      <c r="BQ9" s="16">
        <v>0.39321926489226899</v>
      </c>
    </row>
    <row r="10" spans="2:69" x14ac:dyDescent="0.25">
      <c r="B10" s="17" t="s">
        <v>328</v>
      </c>
      <c r="C10" s="16">
        <v>4.8665183537263602E-2</v>
      </c>
      <c r="D10" s="16">
        <v>4.6121593291404597E-2</v>
      </c>
      <c r="E10" s="16">
        <v>7.25806451612903E-2</v>
      </c>
      <c r="F10" s="16">
        <v>2.8806584362139901E-2</v>
      </c>
      <c r="G10" s="16">
        <v>4.0632054176072199E-2</v>
      </c>
      <c r="H10" s="16">
        <v>6.6985645933014398E-2</v>
      </c>
      <c r="I10" s="16">
        <v>3.35097001763668E-2</v>
      </c>
      <c r="J10" s="16">
        <v>1.63934426229508E-2</v>
      </c>
      <c r="K10" s="16">
        <v>2.6315789473684199E-2</v>
      </c>
      <c r="L10" s="16">
        <v>6.4516129032258104E-2</v>
      </c>
      <c r="M10" s="16"/>
      <c r="N10" s="16">
        <v>7.7922077922077906E-2</v>
      </c>
      <c r="O10" s="16">
        <v>5.1282051282051301E-2</v>
      </c>
      <c r="P10" s="16">
        <v>5.27740189445196E-2</v>
      </c>
      <c r="Q10" s="16">
        <v>4.1116005873715097E-2</v>
      </c>
      <c r="R10" s="16"/>
      <c r="S10" s="16">
        <v>6.18556701030928E-2</v>
      </c>
      <c r="T10" s="16">
        <v>5.4945054945054903E-2</v>
      </c>
      <c r="U10" s="16">
        <v>6.0509554140127403E-2</v>
      </c>
      <c r="V10" s="16">
        <v>5.89171974522293E-2</v>
      </c>
      <c r="W10" s="16">
        <v>4.2372881355932202E-2</v>
      </c>
      <c r="X10" s="16">
        <v>4.5859872611465E-2</v>
      </c>
      <c r="Y10" s="16">
        <v>3.7037037037037E-2</v>
      </c>
      <c r="Z10" s="16"/>
      <c r="AA10" s="16">
        <v>4.3749999999999997E-2</v>
      </c>
      <c r="AB10" s="16">
        <v>5.1381692573402402E-2</v>
      </c>
      <c r="AC10" s="16"/>
      <c r="AD10" s="16">
        <v>4.8884165781084003E-2</v>
      </c>
      <c r="AE10" s="16">
        <v>4.8587570621468901E-2</v>
      </c>
      <c r="AF10" s="16"/>
      <c r="AG10" s="16">
        <v>5.85962652929813E-2</v>
      </c>
      <c r="AH10" s="16">
        <v>4.1116005873715097E-2</v>
      </c>
      <c r="AI10" s="16"/>
      <c r="AJ10" s="16">
        <v>3.8525041276829902E-2</v>
      </c>
      <c r="AK10" s="16">
        <v>5.9021922428330501E-2</v>
      </c>
      <c r="AL10" s="16"/>
      <c r="AM10" s="16">
        <v>0.161764705882353</v>
      </c>
      <c r="AN10" s="16">
        <v>8.3606557377049195E-2</v>
      </c>
      <c r="AO10" s="16">
        <v>5.0976138828633402E-2</v>
      </c>
      <c r="AP10" s="16">
        <v>1.7924528301886799E-2</v>
      </c>
      <c r="AQ10" s="16"/>
      <c r="AR10" s="16">
        <v>0.05</v>
      </c>
      <c r="AS10" s="16">
        <v>4.8029556650246302E-2</v>
      </c>
      <c r="AT10" s="16"/>
      <c r="AU10" s="16">
        <v>4.8442906574394498E-2</v>
      </c>
      <c r="AV10" s="16">
        <v>4.8707753479125197E-2</v>
      </c>
      <c r="AW10" s="16"/>
      <c r="AX10" s="16">
        <v>4.0716612377850202E-2</v>
      </c>
      <c r="AY10" s="16">
        <v>5.0301810865191199E-2</v>
      </c>
      <c r="AZ10" s="16"/>
      <c r="BA10" s="16">
        <v>4.8458149779735699E-2</v>
      </c>
      <c r="BB10" s="16">
        <v>4.86791332739685E-2</v>
      </c>
      <c r="BC10" s="16"/>
      <c r="BD10" s="16">
        <v>5.06512301013025E-2</v>
      </c>
      <c r="BE10" s="16">
        <v>4.81927710843374E-2</v>
      </c>
      <c r="BF10" s="16"/>
      <c r="BG10" s="16">
        <v>3.77358490566038E-2</v>
      </c>
      <c r="BH10" s="16">
        <v>4.9349881796690302E-2</v>
      </c>
      <c r="BI10" s="16"/>
      <c r="BJ10" s="16">
        <v>4.5045045045045001E-2</v>
      </c>
      <c r="BK10" s="16">
        <v>4.9175126903553301E-2</v>
      </c>
      <c r="BL10" s="16"/>
      <c r="BM10" s="16">
        <v>6.81003584229391E-2</v>
      </c>
      <c r="BN10" s="16">
        <v>4.7030449201085303E-2</v>
      </c>
      <c r="BO10" s="16"/>
      <c r="BP10" s="16">
        <v>5.2272727272727297E-2</v>
      </c>
      <c r="BQ10" s="16">
        <v>4.8162230671736403E-2</v>
      </c>
    </row>
    <row r="11" spans="2:69" x14ac:dyDescent="0.25">
      <c r="B11" s="17" t="s">
        <v>329</v>
      </c>
      <c r="C11" s="16">
        <v>1.00111234705228E-2</v>
      </c>
      <c r="D11" s="16">
        <v>1.25786163522013E-2</v>
      </c>
      <c r="E11" s="16">
        <v>6.0483870967741899E-3</v>
      </c>
      <c r="F11" s="16">
        <v>2.05761316872428E-3</v>
      </c>
      <c r="G11" s="16">
        <v>9.0293453724604993E-3</v>
      </c>
      <c r="H11" s="16">
        <v>2.0334928229665102E-2</v>
      </c>
      <c r="I11" s="16">
        <v>3.5273368606701899E-3</v>
      </c>
      <c r="J11" s="16">
        <v>0</v>
      </c>
      <c r="K11" s="16">
        <v>3.94736842105263E-2</v>
      </c>
      <c r="L11" s="16">
        <v>0</v>
      </c>
      <c r="M11" s="16"/>
      <c r="N11" s="16">
        <v>7.7922077922077896E-3</v>
      </c>
      <c r="O11" s="16">
        <v>2.3310023310023301E-2</v>
      </c>
      <c r="P11" s="16">
        <v>1.08254397834912E-2</v>
      </c>
      <c r="Q11" s="16">
        <v>7.3421439060205604E-3</v>
      </c>
      <c r="R11" s="16"/>
      <c r="S11" s="16">
        <v>2.40549828178694E-2</v>
      </c>
      <c r="T11" s="16">
        <v>7.3260073260073303E-3</v>
      </c>
      <c r="U11" s="16">
        <v>1.5923566878980899E-2</v>
      </c>
      <c r="V11" s="16">
        <v>1.1146496815286599E-2</v>
      </c>
      <c r="W11" s="16">
        <v>8.4745762711864406E-3</v>
      </c>
      <c r="X11" s="16">
        <v>5.0955414012738903E-3</v>
      </c>
      <c r="Y11" s="16">
        <v>6.17283950617284E-3</v>
      </c>
      <c r="Z11" s="16"/>
      <c r="AA11" s="16">
        <v>6.2500000000000003E-3</v>
      </c>
      <c r="AB11" s="16">
        <v>1.20898100172712E-2</v>
      </c>
      <c r="AC11" s="16"/>
      <c r="AD11" s="16">
        <v>1.16896918172157E-2</v>
      </c>
      <c r="AE11" s="16">
        <v>9.4161958568738206E-3</v>
      </c>
      <c r="AF11" s="16"/>
      <c r="AG11" s="16">
        <v>1.35222150676111E-2</v>
      </c>
      <c r="AH11" s="16">
        <v>7.3421439060205604E-3</v>
      </c>
      <c r="AI11" s="16"/>
      <c r="AJ11" s="16">
        <v>1.1557512383048999E-2</v>
      </c>
      <c r="AK11" s="16">
        <v>8.4317032040472206E-3</v>
      </c>
      <c r="AL11" s="16"/>
      <c r="AM11" s="16">
        <v>4.4117647058823498E-2</v>
      </c>
      <c r="AN11" s="16">
        <v>2.2950819672131102E-2</v>
      </c>
      <c r="AO11" s="16">
        <v>8.1344902386117097E-3</v>
      </c>
      <c r="AP11" s="16">
        <v>3.77358490566038E-3</v>
      </c>
      <c r="AQ11" s="16"/>
      <c r="AR11" s="16">
        <v>9.4827586206896602E-3</v>
      </c>
      <c r="AS11" s="16">
        <v>1.0262725779967201E-2</v>
      </c>
      <c r="AT11" s="16"/>
      <c r="AU11" s="16">
        <v>6.9204152249135002E-3</v>
      </c>
      <c r="AV11" s="16">
        <v>1.06030483764082E-2</v>
      </c>
      <c r="AW11" s="16"/>
      <c r="AX11" s="16">
        <v>1.1400651465798E-2</v>
      </c>
      <c r="AY11" s="16">
        <v>9.7250167672702902E-3</v>
      </c>
      <c r="AZ11" s="16"/>
      <c r="BA11" s="16">
        <v>3.9647577092511002E-2</v>
      </c>
      <c r="BB11" s="16">
        <v>8.0142475512021399E-3</v>
      </c>
      <c r="BC11" s="16"/>
      <c r="BD11" s="16">
        <v>1.4471780028943599E-2</v>
      </c>
      <c r="BE11" s="16">
        <v>8.9500860585197892E-3</v>
      </c>
      <c r="BF11" s="16"/>
      <c r="BG11" s="16">
        <v>2.3584905660377398E-2</v>
      </c>
      <c r="BH11" s="16">
        <v>9.1607565011820307E-3</v>
      </c>
      <c r="BI11" s="16"/>
      <c r="BJ11" s="16">
        <v>1.35135135135135E-2</v>
      </c>
      <c r="BK11" s="16">
        <v>9.5177664974619297E-3</v>
      </c>
      <c r="BL11" s="16"/>
      <c r="BM11" s="16">
        <v>1.7921146953405E-2</v>
      </c>
      <c r="BN11" s="16">
        <v>9.3457943925233603E-3</v>
      </c>
      <c r="BO11" s="16"/>
      <c r="BP11" s="16">
        <v>6.8181818181818196E-3</v>
      </c>
      <c r="BQ11" s="16">
        <v>1.0456273764258599E-2</v>
      </c>
    </row>
    <row r="12" spans="2:69" x14ac:dyDescent="0.25">
      <c r="B12" s="17" t="s">
        <v>330</v>
      </c>
      <c r="C12" s="18">
        <v>5.2836484983314804E-3</v>
      </c>
      <c r="D12" s="18">
        <v>4.1928721174004204E-3</v>
      </c>
      <c r="E12" s="18">
        <v>2.0161290322580601E-3</v>
      </c>
      <c r="F12" s="18">
        <v>0</v>
      </c>
      <c r="G12" s="18">
        <v>4.5146726862302497E-3</v>
      </c>
      <c r="H12" s="18">
        <v>9.5693779904306199E-3</v>
      </c>
      <c r="I12" s="18">
        <v>5.2910052910052898E-3</v>
      </c>
      <c r="J12" s="18">
        <v>1.63934426229508E-2</v>
      </c>
      <c r="K12" s="18">
        <v>1.3157894736842099E-2</v>
      </c>
      <c r="L12" s="18">
        <v>0</v>
      </c>
      <c r="M12" s="18"/>
      <c r="N12" s="18">
        <v>5.1948051948051896E-3</v>
      </c>
      <c r="O12" s="18">
        <v>6.9930069930069904E-3</v>
      </c>
      <c r="P12" s="18">
        <v>2.7063599458728E-3</v>
      </c>
      <c r="Q12" s="18">
        <v>5.8737151248164504E-3</v>
      </c>
      <c r="R12" s="18"/>
      <c r="S12" s="18">
        <v>3.4364261168384901E-3</v>
      </c>
      <c r="T12" s="18">
        <v>1.0989010989011E-2</v>
      </c>
      <c r="U12" s="18">
        <v>3.1847133757961798E-3</v>
      </c>
      <c r="V12" s="18">
        <v>9.5541401273885294E-3</v>
      </c>
      <c r="W12" s="18">
        <v>4.2372881355932203E-3</v>
      </c>
      <c r="X12" s="18">
        <v>1.27388535031847E-3</v>
      </c>
      <c r="Y12" s="18">
        <v>6.17283950617284E-3</v>
      </c>
      <c r="Z12" s="18"/>
      <c r="AA12" s="18">
        <v>4.6874999999999998E-3</v>
      </c>
      <c r="AB12" s="18">
        <v>5.6131260794473198E-3</v>
      </c>
      <c r="AC12" s="18"/>
      <c r="AD12" s="18">
        <v>5.3134962805526003E-3</v>
      </c>
      <c r="AE12" s="18">
        <v>5.27306967984934E-3</v>
      </c>
      <c r="AF12" s="18"/>
      <c r="AG12" s="18">
        <v>4.5074050225370303E-3</v>
      </c>
      <c r="AH12" s="18">
        <v>5.8737151248164504E-3</v>
      </c>
      <c r="AI12" s="18"/>
      <c r="AJ12" s="18">
        <v>1.10071546505228E-3</v>
      </c>
      <c r="AK12" s="18">
        <v>9.5559302979201805E-3</v>
      </c>
      <c r="AL12" s="18"/>
      <c r="AM12" s="18">
        <v>1.4705882352941201E-2</v>
      </c>
      <c r="AN12" s="18">
        <v>1.3114754098360701E-2</v>
      </c>
      <c r="AO12" s="18">
        <v>4.88069414316703E-3</v>
      </c>
      <c r="AP12" s="18">
        <v>9.4339622641509402E-4</v>
      </c>
      <c r="AQ12" s="18"/>
      <c r="AR12" s="18">
        <v>4.3103448275862103E-3</v>
      </c>
      <c r="AS12" s="18">
        <v>5.74712643678161E-3</v>
      </c>
      <c r="AT12" s="18"/>
      <c r="AU12" s="18">
        <v>1.7301038062283701E-3</v>
      </c>
      <c r="AV12" s="18">
        <v>5.9642147117296204E-3</v>
      </c>
      <c r="AW12" s="18"/>
      <c r="AX12" s="18">
        <v>6.5146579804560298E-3</v>
      </c>
      <c r="AY12" s="18">
        <v>5.0301810865191103E-3</v>
      </c>
      <c r="AZ12" s="18"/>
      <c r="BA12" s="18">
        <v>4.4052863436123404E-3</v>
      </c>
      <c r="BB12" s="18">
        <v>5.3428317008014196E-3</v>
      </c>
      <c r="BC12" s="18"/>
      <c r="BD12" s="18">
        <v>7.2358900144717797E-3</v>
      </c>
      <c r="BE12" s="18">
        <v>4.8192771084337397E-3</v>
      </c>
      <c r="BF12" s="18"/>
      <c r="BG12" s="18">
        <v>9.4339622641509396E-3</v>
      </c>
      <c r="BH12" s="18">
        <v>5.0236406619385303E-3</v>
      </c>
      <c r="BI12" s="18"/>
      <c r="BJ12" s="18">
        <v>4.5045045045045001E-3</v>
      </c>
      <c r="BK12" s="18">
        <v>5.3934010152284304E-3</v>
      </c>
      <c r="BL12" s="18"/>
      <c r="BM12" s="18">
        <v>0</v>
      </c>
      <c r="BN12" s="18">
        <v>5.7280675309014199E-3</v>
      </c>
      <c r="BO12" s="18"/>
      <c r="BP12" s="18">
        <v>4.5454545454545496E-3</v>
      </c>
      <c r="BQ12" s="18">
        <v>5.3865652724968301E-3</v>
      </c>
    </row>
    <row r="13" spans="2:69" x14ac:dyDescent="0.25">
      <c r="B13" s="15" t="s">
        <v>682</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2761</v>
      </c>
      <c r="D7" s="10">
        <v>365</v>
      </c>
      <c r="E7" s="10">
        <v>389</v>
      </c>
      <c r="F7" s="10">
        <v>337</v>
      </c>
      <c r="G7" s="10">
        <v>388</v>
      </c>
      <c r="H7" s="10">
        <v>599</v>
      </c>
      <c r="I7" s="10">
        <v>448</v>
      </c>
      <c r="J7" s="10">
        <v>109</v>
      </c>
      <c r="K7" s="10">
        <v>60</v>
      </c>
      <c r="L7" s="10">
        <v>66</v>
      </c>
      <c r="M7" s="10"/>
      <c r="N7" s="10">
        <v>240</v>
      </c>
      <c r="O7" s="10">
        <v>304</v>
      </c>
      <c r="P7" s="10">
        <v>586</v>
      </c>
      <c r="Q7" s="10">
        <v>1631</v>
      </c>
      <c r="R7" s="10"/>
      <c r="S7" s="10">
        <v>213</v>
      </c>
      <c r="T7" s="10">
        <v>207</v>
      </c>
      <c r="U7" s="10">
        <v>252</v>
      </c>
      <c r="V7" s="10">
        <v>465</v>
      </c>
      <c r="W7" s="10">
        <v>532</v>
      </c>
      <c r="X7" s="10">
        <v>615</v>
      </c>
      <c r="Y7" s="10">
        <v>389</v>
      </c>
      <c r="Z7" s="10"/>
      <c r="AA7" s="10">
        <v>1059</v>
      </c>
      <c r="AB7" s="10">
        <v>1702</v>
      </c>
      <c r="AC7" s="10"/>
      <c r="AD7" s="10">
        <v>728</v>
      </c>
      <c r="AE7" s="10">
        <v>2033</v>
      </c>
      <c r="AF7" s="10"/>
      <c r="AG7" s="10">
        <v>1130</v>
      </c>
      <c r="AH7" s="10">
        <v>1631</v>
      </c>
      <c r="AI7" s="10"/>
      <c r="AJ7" s="10">
        <v>1474</v>
      </c>
      <c r="AK7" s="10">
        <v>1287</v>
      </c>
      <c r="AL7" s="10"/>
      <c r="AM7" s="10">
        <v>49</v>
      </c>
      <c r="AN7" s="10">
        <v>456</v>
      </c>
      <c r="AO7" s="10">
        <v>1323</v>
      </c>
      <c r="AP7" s="10">
        <v>923</v>
      </c>
      <c r="AQ7" s="10"/>
      <c r="AR7" s="10">
        <v>931</v>
      </c>
      <c r="AS7" s="10">
        <v>1830</v>
      </c>
      <c r="AT7" s="10"/>
      <c r="AU7" s="10">
        <v>443</v>
      </c>
      <c r="AV7" s="10">
        <v>2318</v>
      </c>
      <c r="AW7" s="10"/>
      <c r="AX7" s="10">
        <v>504</v>
      </c>
      <c r="AY7" s="10">
        <v>2257</v>
      </c>
      <c r="AZ7" s="10"/>
      <c r="BA7" s="10">
        <v>183</v>
      </c>
      <c r="BB7" s="10">
        <v>2578</v>
      </c>
      <c r="BC7" s="10"/>
      <c r="BD7" s="10">
        <v>520</v>
      </c>
      <c r="BE7" s="10">
        <v>2241</v>
      </c>
      <c r="BF7" s="10"/>
      <c r="BG7" s="10">
        <v>175</v>
      </c>
      <c r="BH7" s="10">
        <v>2586</v>
      </c>
      <c r="BI7" s="10"/>
      <c r="BJ7" s="10">
        <v>389</v>
      </c>
      <c r="BK7" s="10">
        <v>2372</v>
      </c>
      <c r="BL7" s="10"/>
      <c r="BM7" s="10">
        <v>242</v>
      </c>
      <c r="BN7" s="10">
        <v>2519</v>
      </c>
      <c r="BO7" s="10"/>
      <c r="BP7" s="10">
        <v>368</v>
      </c>
      <c r="BQ7" s="10">
        <v>2393</v>
      </c>
    </row>
    <row r="8" spans="2:69" ht="45" x14ac:dyDescent="0.25">
      <c r="B8" s="17" t="s">
        <v>326</v>
      </c>
      <c r="C8" s="16">
        <v>0.403839188699746</v>
      </c>
      <c r="D8" s="16">
        <v>0.40821917808219199</v>
      </c>
      <c r="E8" s="16">
        <v>0.452442159383033</v>
      </c>
      <c r="F8" s="16">
        <v>0.50741839762611296</v>
      </c>
      <c r="G8" s="16">
        <v>0.43298969072165</v>
      </c>
      <c r="H8" s="16">
        <v>0.25876460767946602</v>
      </c>
      <c r="I8" s="16">
        <v>0.43973214285714302</v>
      </c>
      <c r="J8" s="16">
        <v>0.48623853211009199</v>
      </c>
      <c r="K8" s="16">
        <v>0.4</v>
      </c>
      <c r="L8" s="16">
        <v>0.33333333333333298</v>
      </c>
      <c r="M8" s="16"/>
      <c r="N8" s="16">
        <v>0.329166666666667</v>
      </c>
      <c r="O8" s="16">
        <v>0.375</v>
      </c>
      <c r="P8" s="16">
        <v>0.37883959044368598</v>
      </c>
      <c r="Q8" s="16">
        <v>0.42918454935622302</v>
      </c>
      <c r="R8" s="16"/>
      <c r="S8" s="16">
        <v>0.37558685446009399</v>
      </c>
      <c r="T8" s="16">
        <v>0.33333333333333298</v>
      </c>
      <c r="U8" s="16">
        <v>0.37301587301587302</v>
      </c>
      <c r="V8" s="16">
        <v>0.34408602150537598</v>
      </c>
      <c r="W8" s="16">
        <v>0.389097744360902</v>
      </c>
      <c r="X8" s="16">
        <v>0.46178861788617898</v>
      </c>
      <c r="Y8" s="16">
        <v>0.49357326478149099</v>
      </c>
      <c r="Z8" s="16"/>
      <c r="AA8" s="16">
        <v>0.44098205854579797</v>
      </c>
      <c r="AB8" s="16">
        <v>0.38072855464159799</v>
      </c>
      <c r="AC8" s="16"/>
      <c r="AD8" s="16">
        <v>0.41895604395604402</v>
      </c>
      <c r="AE8" s="16">
        <v>0.398425971470733</v>
      </c>
      <c r="AF8" s="16"/>
      <c r="AG8" s="16">
        <v>0.367256637168142</v>
      </c>
      <c r="AH8" s="16">
        <v>0.42918454935622302</v>
      </c>
      <c r="AI8" s="16"/>
      <c r="AJ8" s="16">
        <v>0.47014925373134298</v>
      </c>
      <c r="AK8" s="16">
        <v>0.32789432789432799</v>
      </c>
      <c r="AL8" s="16"/>
      <c r="AM8" s="16">
        <v>0.26530612244898</v>
      </c>
      <c r="AN8" s="16">
        <v>0.29166666666666702</v>
      </c>
      <c r="AO8" s="16">
        <v>0.33711262282690901</v>
      </c>
      <c r="AP8" s="16">
        <v>0.55904658721560097</v>
      </c>
      <c r="AQ8" s="16"/>
      <c r="AR8" s="16">
        <v>0.41675617615467198</v>
      </c>
      <c r="AS8" s="16">
        <v>0.39726775956284199</v>
      </c>
      <c r="AT8" s="16"/>
      <c r="AU8" s="16">
        <v>0.41986455981941301</v>
      </c>
      <c r="AV8" s="16">
        <v>0.40077653149266601</v>
      </c>
      <c r="AW8" s="16"/>
      <c r="AX8" s="16">
        <v>0.41468253968253999</v>
      </c>
      <c r="AY8" s="16">
        <v>0.40141781125387699</v>
      </c>
      <c r="AZ8" s="16"/>
      <c r="BA8" s="16">
        <v>0.39344262295082</v>
      </c>
      <c r="BB8" s="16">
        <v>0.40457719162141198</v>
      </c>
      <c r="BC8" s="16"/>
      <c r="BD8" s="16">
        <v>0.41153846153846202</v>
      </c>
      <c r="BE8" s="16">
        <v>0.402052655064703</v>
      </c>
      <c r="BF8" s="16"/>
      <c r="BG8" s="16">
        <v>0.45142857142857101</v>
      </c>
      <c r="BH8" s="16">
        <v>0.40061871616396</v>
      </c>
      <c r="BI8" s="16"/>
      <c r="BJ8" s="16">
        <v>0.45758354755784098</v>
      </c>
      <c r="BK8" s="16">
        <v>0.39502529510961198</v>
      </c>
      <c r="BL8" s="16"/>
      <c r="BM8" s="16">
        <v>0.421487603305785</v>
      </c>
      <c r="BN8" s="16">
        <v>0.40214370782056402</v>
      </c>
      <c r="BO8" s="16"/>
      <c r="BP8" s="16">
        <v>0.41847826086956502</v>
      </c>
      <c r="BQ8" s="16">
        <v>0.401587964897618</v>
      </c>
    </row>
    <row r="9" spans="2:69" ht="30" x14ac:dyDescent="0.25">
      <c r="B9" s="17" t="s">
        <v>327</v>
      </c>
      <c r="C9" s="16">
        <v>0.47844983701557398</v>
      </c>
      <c r="D9" s="16">
        <v>0.48219178082191799</v>
      </c>
      <c r="E9" s="16">
        <v>0.419023136246787</v>
      </c>
      <c r="F9" s="16">
        <v>0.427299703264095</v>
      </c>
      <c r="G9" s="16">
        <v>0.47938144329896898</v>
      </c>
      <c r="H9" s="16">
        <v>0.554257095158598</v>
      </c>
      <c r="I9" s="16">
        <v>0.48214285714285698</v>
      </c>
      <c r="J9" s="16">
        <v>0.37614678899082599</v>
      </c>
      <c r="K9" s="16">
        <v>0.5</v>
      </c>
      <c r="L9" s="16">
        <v>0.5</v>
      </c>
      <c r="M9" s="16"/>
      <c r="N9" s="16">
        <v>0.46666666666666701</v>
      </c>
      <c r="O9" s="16">
        <v>0.49671052631578899</v>
      </c>
      <c r="P9" s="16">
        <v>0.48464163822525602</v>
      </c>
      <c r="Q9" s="16">
        <v>0.47455548743102399</v>
      </c>
      <c r="R9" s="16"/>
      <c r="S9" s="16">
        <v>0.46478873239436602</v>
      </c>
      <c r="T9" s="16">
        <v>0.55555555555555602</v>
      </c>
      <c r="U9" s="16">
        <v>0.50793650793650802</v>
      </c>
      <c r="V9" s="16">
        <v>0.50322580645161297</v>
      </c>
      <c r="W9" s="16">
        <v>0.505639097744361</v>
      </c>
      <c r="X9" s="16">
        <v>0.42601626016260202</v>
      </c>
      <c r="Y9" s="16">
        <v>0.42416452442159402</v>
      </c>
      <c r="Z9" s="16"/>
      <c r="AA9" s="16">
        <v>0.46458923512747902</v>
      </c>
      <c r="AB9" s="16">
        <v>0.48707403055229098</v>
      </c>
      <c r="AC9" s="16"/>
      <c r="AD9" s="16">
        <v>0.47252747252747301</v>
      </c>
      <c r="AE9" s="16">
        <v>0.48057058534185898</v>
      </c>
      <c r="AF9" s="16"/>
      <c r="AG9" s="16">
        <v>0.48407079646017698</v>
      </c>
      <c r="AH9" s="16">
        <v>0.47455548743102399</v>
      </c>
      <c r="AI9" s="16"/>
      <c r="AJ9" s="16">
        <v>0.44233378561736802</v>
      </c>
      <c r="AK9" s="16">
        <v>0.51981351981351998</v>
      </c>
      <c r="AL9" s="16"/>
      <c r="AM9" s="16">
        <v>0.44897959183673503</v>
      </c>
      <c r="AN9" s="16">
        <v>0.50219298245613997</v>
      </c>
      <c r="AO9" s="16">
        <v>0.53590325018896401</v>
      </c>
      <c r="AP9" s="16">
        <v>0.38894907908992399</v>
      </c>
      <c r="AQ9" s="16"/>
      <c r="AR9" s="16">
        <v>0.47798066595059102</v>
      </c>
      <c r="AS9" s="16">
        <v>0.47868852459016398</v>
      </c>
      <c r="AT9" s="16"/>
      <c r="AU9" s="16">
        <v>0.47404063205417601</v>
      </c>
      <c r="AV9" s="16">
        <v>0.47929249352890402</v>
      </c>
      <c r="AW9" s="16"/>
      <c r="AX9" s="16">
        <v>0.47023809523809501</v>
      </c>
      <c r="AY9" s="16">
        <v>0.48028356225077501</v>
      </c>
      <c r="AZ9" s="16"/>
      <c r="BA9" s="16">
        <v>0.45901639344262302</v>
      </c>
      <c r="BB9" s="16">
        <v>0.47982932505818499</v>
      </c>
      <c r="BC9" s="16"/>
      <c r="BD9" s="16">
        <v>0.50384615384615405</v>
      </c>
      <c r="BE9" s="16">
        <v>0.472556894243641</v>
      </c>
      <c r="BF9" s="16"/>
      <c r="BG9" s="16">
        <v>0.47428571428571398</v>
      </c>
      <c r="BH9" s="16">
        <v>0.47873163186388201</v>
      </c>
      <c r="BI9" s="16"/>
      <c r="BJ9" s="16">
        <v>0.45501285347043702</v>
      </c>
      <c r="BK9" s="16">
        <v>0.48229342327150099</v>
      </c>
      <c r="BL9" s="16"/>
      <c r="BM9" s="16">
        <v>0.42561983471074399</v>
      </c>
      <c r="BN9" s="16">
        <v>0.48352520841603802</v>
      </c>
      <c r="BO9" s="16"/>
      <c r="BP9" s="16">
        <v>0.45108695652173902</v>
      </c>
      <c r="BQ9" s="16">
        <v>0.482657751776013</v>
      </c>
    </row>
    <row r="10" spans="2:69" x14ac:dyDescent="0.25">
      <c r="B10" s="17" t="s">
        <v>328</v>
      </c>
      <c r="C10" s="16">
        <v>9.4168779427743599E-2</v>
      </c>
      <c r="D10" s="16">
        <v>8.7671232876712302E-2</v>
      </c>
      <c r="E10" s="16">
        <v>9.7686375321336796E-2</v>
      </c>
      <c r="F10" s="16">
        <v>5.3412462908011903E-2</v>
      </c>
      <c r="G10" s="16">
        <v>6.18556701030928E-2</v>
      </c>
      <c r="H10" s="16">
        <v>0.15692821368948201</v>
      </c>
      <c r="I10" s="16">
        <v>6.0267857142857102E-2</v>
      </c>
      <c r="J10" s="16">
        <v>0.11009174311926601</v>
      </c>
      <c r="K10" s="16">
        <v>8.3333333333333301E-2</v>
      </c>
      <c r="L10" s="16">
        <v>0.15151515151515199</v>
      </c>
      <c r="M10" s="16"/>
      <c r="N10" s="16">
        <v>0.17499999999999999</v>
      </c>
      <c r="O10" s="16">
        <v>9.5394736842105296E-2</v>
      </c>
      <c r="P10" s="16">
        <v>0.10580204778157</v>
      </c>
      <c r="Q10" s="16">
        <v>7.7866339668914805E-2</v>
      </c>
      <c r="R10" s="16"/>
      <c r="S10" s="16">
        <v>0.140845070422535</v>
      </c>
      <c r="T10" s="16">
        <v>8.6956521739130405E-2</v>
      </c>
      <c r="U10" s="16">
        <v>8.3333333333333301E-2</v>
      </c>
      <c r="V10" s="16">
        <v>0.12688172043010801</v>
      </c>
      <c r="W10" s="16">
        <v>8.4586466165413501E-2</v>
      </c>
      <c r="X10" s="16">
        <v>9.4308943089430899E-2</v>
      </c>
      <c r="Y10" s="16">
        <v>5.6555269922879202E-2</v>
      </c>
      <c r="Z10" s="16"/>
      <c r="AA10" s="16">
        <v>7.0821529745042494E-2</v>
      </c>
      <c r="AB10" s="16">
        <v>0.108695652173913</v>
      </c>
      <c r="AC10" s="16"/>
      <c r="AD10" s="16">
        <v>9.2032967032966997E-2</v>
      </c>
      <c r="AE10" s="16">
        <v>9.4933595671421497E-2</v>
      </c>
      <c r="AF10" s="16"/>
      <c r="AG10" s="16">
        <v>0.117699115044248</v>
      </c>
      <c r="AH10" s="16">
        <v>7.7866339668914805E-2</v>
      </c>
      <c r="AI10" s="16"/>
      <c r="AJ10" s="16">
        <v>7.3948439620081394E-2</v>
      </c>
      <c r="AK10" s="16">
        <v>0.11732711732711699</v>
      </c>
      <c r="AL10" s="16"/>
      <c r="AM10" s="16">
        <v>0.26530612244898</v>
      </c>
      <c r="AN10" s="16">
        <v>0.15350877192982501</v>
      </c>
      <c r="AO10" s="16">
        <v>0.101284958427816</v>
      </c>
      <c r="AP10" s="16">
        <v>4.5503791982665201E-2</v>
      </c>
      <c r="AQ10" s="16"/>
      <c r="AR10" s="16">
        <v>7.9484425349087007E-2</v>
      </c>
      <c r="AS10" s="16">
        <v>0.101639344262295</v>
      </c>
      <c r="AT10" s="16"/>
      <c r="AU10" s="16">
        <v>7.9006772009029294E-2</v>
      </c>
      <c r="AV10" s="16">
        <v>9.7066436583261403E-2</v>
      </c>
      <c r="AW10" s="16"/>
      <c r="AX10" s="16">
        <v>8.7301587301587297E-2</v>
      </c>
      <c r="AY10" s="16">
        <v>9.5702259636685896E-2</v>
      </c>
      <c r="AZ10" s="16"/>
      <c r="BA10" s="16">
        <v>0.109289617486339</v>
      </c>
      <c r="BB10" s="16">
        <v>9.3095422808378597E-2</v>
      </c>
      <c r="BC10" s="16"/>
      <c r="BD10" s="16">
        <v>6.7307692307692304E-2</v>
      </c>
      <c r="BE10" s="16">
        <v>0.100401606425703</v>
      </c>
      <c r="BF10" s="16"/>
      <c r="BG10" s="16">
        <v>5.14285714285714E-2</v>
      </c>
      <c r="BH10" s="16">
        <v>9.7061098221190995E-2</v>
      </c>
      <c r="BI10" s="16"/>
      <c r="BJ10" s="16">
        <v>5.9125964010282799E-2</v>
      </c>
      <c r="BK10" s="16">
        <v>9.9915682967959496E-2</v>
      </c>
      <c r="BL10" s="16"/>
      <c r="BM10" s="16">
        <v>0.111570247933884</v>
      </c>
      <c r="BN10" s="16">
        <v>9.2497022628027004E-2</v>
      </c>
      <c r="BO10" s="16"/>
      <c r="BP10" s="16">
        <v>0.103260869565217</v>
      </c>
      <c r="BQ10" s="16">
        <v>9.2770580860844096E-2</v>
      </c>
    </row>
    <row r="11" spans="2:69" x14ac:dyDescent="0.25">
      <c r="B11" s="17" t="s">
        <v>329</v>
      </c>
      <c r="C11" s="16">
        <v>1.7022817819630599E-2</v>
      </c>
      <c r="D11" s="16">
        <v>1.3698630136986301E-2</v>
      </c>
      <c r="E11" s="16">
        <v>2.8277634961439601E-2</v>
      </c>
      <c r="F11" s="16">
        <v>1.18694362017804E-2</v>
      </c>
      <c r="G11" s="16">
        <v>1.8041237113402098E-2</v>
      </c>
      <c r="H11" s="16">
        <v>2.17028380634391E-2</v>
      </c>
      <c r="I11" s="16">
        <v>4.4642857142857097E-3</v>
      </c>
      <c r="J11" s="16">
        <v>2.7522935779816501E-2</v>
      </c>
      <c r="K11" s="16">
        <v>1.6666666666666701E-2</v>
      </c>
      <c r="L11" s="16">
        <v>1.5151515151515201E-2</v>
      </c>
      <c r="M11" s="16"/>
      <c r="N11" s="16">
        <v>2.9166666666666698E-2</v>
      </c>
      <c r="O11" s="16">
        <v>2.30263157894737E-2</v>
      </c>
      <c r="P11" s="16">
        <v>1.87713310580205E-2</v>
      </c>
      <c r="Q11" s="16">
        <v>1.34886572654813E-2</v>
      </c>
      <c r="R11" s="16"/>
      <c r="S11" s="16">
        <v>1.4084507042253501E-2</v>
      </c>
      <c r="T11" s="16">
        <v>2.41545893719807E-2</v>
      </c>
      <c r="U11" s="16">
        <v>2.3809523809523801E-2</v>
      </c>
      <c r="V11" s="16">
        <v>1.9354838709677399E-2</v>
      </c>
      <c r="W11" s="16">
        <v>1.3157894736842099E-2</v>
      </c>
      <c r="X11" s="16">
        <v>1.6260162601626001E-2</v>
      </c>
      <c r="Y11" s="16">
        <v>1.2853470437018E-2</v>
      </c>
      <c r="Z11" s="16"/>
      <c r="AA11" s="16">
        <v>2.07743153918791E-2</v>
      </c>
      <c r="AB11" s="16">
        <v>1.46886016451234E-2</v>
      </c>
      <c r="AC11" s="16"/>
      <c r="AD11" s="16">
        <v>9.6153846153846194E-3</v>
      </c>
      <c r="AE11" s="16">
        <v>1.9675356615838701E-2</v>
      </c>
      <c r="AF11" s="16"/>
      <c r="AG11" s="16">
        <v>2.21238938053097E-2</v>
      </c>
      <c r="AH11" s="16">
        <v>1.34886572654813E-2</v>
      </c>
      <c r="AI11" s="16"/>
      <c r="AJ11" s="16">
        <v>1.22116689280868E-2</v>
      </c>
      <c r="AK11" s="16">
        <v>2.2533022533022501E-2</v>
      </c>
      <c r="AL11" s="16"/>
      <c r="AM11" s="16">
        <v>2.04081632653061E-2</v>
      </c>
      <c r="AN11" s="16">
        <v>3.5087719298245598E-2</v>
      </c>
      <c r="AO11" s="16">
        <v>1.8140589569161002E-2</v>
      </c>
      <c r="AP11" s="16">
        <v>6.5005417118093201E-3</v>
      </c>
      <c r="AQ11" s="16"/>
      <c r="AR11" s="16">
        <v>2.04081632653061E-2</v>
      </c>
      <c r="AS11" s="16">
        <v>1.53005464480874E-2</v>
      </c>
      <c r="AT11" s="16"/>
      <c r="AU11" s="16">
        <v>1.35440180586907E-2</v>
      </c>
      <c r="AV11" s="16">
        <v>1.7687661777394299E-2</v>
      </c>
      <c r="AW11" s="16"/>
      <c r="AX11" s="16">
        <v>1.9841269841269799E-2</v>
      </c>
      <c r="AY11" s="16">
        <v>1.63934426229508E-2</v>
      </c>
      <c r="AZ11" s="16"/>
      <c r="BA11" s="16">
        <v>3.8251366120218601E-2</v>
      </c>
      <c r="BB11" s="16">
        <v>1.55159038013964E-2</v>
      </c>
      <c r="BC11" s="16"/>
      <c r="BD11" s="16">
        <v>1.7307692307692302E-2</v>
      </c>
      <c r="BE11" s="16">
        <v>1.6956715751896501E-2</v>
      </c>
      <c r="BF11" s="16"/>
      <c r="BG11" s="16">
        <v>2.2857142857142899E-2</v>
      </c>
      <c r="BH11" s="16">
        <v>1.6627996906419199E-2</v>
      </c>
      <c r="BI11" s="16"/>
      <c r="BJ11" s="16">
        <v>2.5706940874036001E-2</v>
      </c>
      <c r="BK11" s="16">
        <v>1.55986509274874E-2</v>
      </c>
      <c r="BL11" s="16"/>
      <c r="BM11" s="16">
        <v>4.1322314049586799E-2</v>
      </c>
      <c r="BN11" s="16">
        <v>1.46883684001588E-2</v>
      </c>
      <c r="BO11" s="16"/>
      <c r="BP11" s="16">
        <v>2.1739130434782601E-2</v>
      </c>
      <c r="BQ11" s="16">
        <v>1.62975344755537E-2</v>
      </c>
    </row>
    <row r="12" spans="2:69" x14ac:dyDescent="0.25">
      <c r="B12" s="17" t="s">
        <v>330</v>
      </c>
      <c r="C12" s="18">
        <v>6.5193770373053201E-3</v>
      </c>
      <c r="D12" s="18">
        <v>8.21917808219178E-3</v>
      </c>
      <c r="E12" s="18">
        <v>2.5706940874036001E-3</v>
      </c>
      <c r="F12" s="18">
        <v>0</v>
      </c>
      <c r="G12" s="18">
        <v>7.7319587628866E-3</v>
      </c>
      <c r="H12" s="18">
        <v>8.3472454090150194E-3</v>
      </c>
      <c r="I12" s="18">
        <v>1.33928571428571E-2</v>
      </c>
      <c r="J12" s="18">
        <v>0</v>
      </c>
      <c r="K12" s="18">
        <v>0</v>
      </c>
      <c r="L12" s="18">
        <v>0</v>
      </c>
      <c r="M12" s="18"/>
      <c r="N12" s="18">
        <v>0</v>
      </c>
      <c r="O12" s="18">
        <v>9.8684210526315801E-3</v>
      </c>
      <c r="P12" s="18">
        <v>1.19453924914676E-2</v>
      </c>
      <c r="Q12" s="18">
        <v>4.9049662783568404E-3</v>
      </c>
      <c r="R12" s="18"/>
      <c r="S12" s="18">
        <v>4.6948356807511703E-3</v>
      </c>
      <c r="T12" s="18">
        <v>0</v>
      </c>
      <c r="U12" s="18">
        <v>1.1904761904761901E-2</v>
      </c>
      <c r="V12" s="18">
        <v>6.4516129032258099E-3</v>
      </c>
      <c r="W12" s="18">
        <v>7.5187969924812E-3</v>
      </c>
      <c r="X12" s="18">
        <v>1.6260162601626001E-3</v>
      </c>
      <c r="Y12" s="18">
        <v>1.2853470437018E-2</v>
      </c>
      <c r="Z12" s="18"/>
      <c r="AA12" s="18">
        <v>2.8328611898016999E-3</v>
      </c>
      <c r="AB12" s="18">
        <v>8.8131609870740306E-3</v>
      </c>
      <c r="AC12" s="18"/>
      <c r="AD12" s="18">
        <v>6.8681318681318698E-3</v>
      </c>
      <c r="AE12" s="18">
        <v>6.3944909001475703E-3</v>
      </c>
      <c r="AF12" s="18"/>
      <c r="AG12" s="18">
        <v>8.8495575221238902E-3</v>
      </c>
      <c r="AH12" s="18">
        <v>4.9049662783568404E-3</v>
      </c>
      <c r="AI12" s="18"/>
      <c r="AJ12" s="18">
        <v>1.3568521031207599E-3</v>
      </c>
      <c r="AK12" s="18">
        <v>1.2432012432012401E-2</v>
      </c>
      <c r="AL12" s="18"/>
      <c r="AM12" s="18">
        <v>0</v>
      </c>
      <c r="AN12" s="18">
        <v>1.7543859649122799E-2</v>
      </c>
      <c r="AO12" s="18">
        <v>7.5585789871504203E-3</v>
      </c>
      <c r="AP12" s="18">
        <v>0</v>
      </c>
      <c r="AQ12" s="18"/>
      <c r="AR12" s="18">
        <v>5.37056928034372E-3</v>
      </c>
      <c r="AS12" s="18">
        <v>7.1038251366120197E-3</v>
      </c>
      <c r="AT12" s="18"/>
      <c r="AU12" s="18">
        <v>1.35440180586907E-2</v>
      </c>
      <c r="AV12" s="18">
        <v>5.17687661777394E-3</v>
      </c>
      <c r="AW12" s="18"/>
      <c r="AX12" s="18">
        <v>7.9365079365079395E-3</v>
      </c>
      <c r="AY12" s="18">
        <v>6.2029242357111202E-3</v>
      </c>
      <c r="AZ12" s="18"/>
      <c r="BA12" s="18">
        <v>0</v>
      </c>
      <c r="BB12" s="18">
        <v>6.9821567106283901E-3</v>
      </c>
      <c r="BC12" s="18"/>
      <c r="BD12" s="18">
        <v>0</v>
      </c>
      <c r="BE12" s="18">
        <v>8.0321285140562207E-3</v>
      </c>
      <c r="BF12" s="18"/>
      <c r="BG12" s="18">
        <v>0</v>
      </c>
      <c r="BH12" s="18">
        <v>6.96055684454756E-3</v>
      </c>
      <c r="BI12" s="18"/>
      <c r="BJ12" s="18">
        <v>2.5706940874036001E-3</v>
      </c>
      <c r="BK12" s="18">
        <v>7.1669477234401298E-3</v>
      </c>
      <c r="BL12" s="18"/>
      <c r="BM12" s="18">
        <v>0</v>
      </c>
      <c r="BN12" s="18">
        <v>7.1456927352123896E-3</v>
      </c>
      <c r="BO12" s="18"/>
      <c r="BP12" s="18">
        <v>5.4347826086956503E-3</v>
      </c>
      <c r="BQ12" s="18">
        <v>6.6861679899707501E-3</v>
      </c>
    </row>
    <row r="13" spans="2:69" x14ac:dyDescent="0.25">
      <c r="B13" s="15" t="s">
        <v>683</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3253</v>
      </c>
      <c r="D7" s="10">
        <v>439</v>
      </c>
      <c r="E7" s="10">
        <v>388</v>
      </c>
      <c r="F7" s="10">
        <v>432</v>
      </c>
      <c r="G7" s="10">
        <v>397</v>
      </c>
      <c r="H7" s="10">
        <v>750</v>
      </c>
      <c r="I7" s="10">
        <v>557</v>
      </c>
      <c r="J7" s="10">
        <v>132</v>
      </c>
      <c r="K7" s="10">
        <v>80</v>
      </c>
      <c r="L7" s="10">
        <v>78</v>
      </c>
      <c r="M7" s="10"/>
      <c r="N7" s="10">
        <v>349</v>
      </c>
      <c r="O7" s="10">
        <v>390</v>
      </c>
      <c r="P7" s="10">
        <v>652</v>
      </c>
      <c r="Q7" s="10">
        <v>1862</v>
      </c>
      <c r="R7" s="10"/>
      <c r="S7" s="10">
        <v>284</v>
      </c>
      <c r="T7" s="10">
        <v>241</v>
      </c>
      <c r="U7" s="10">
        <v>291</v>
      </c>
      <c r="V7" s="10">
        <v>588</v>
      </c>
      <c r="W7" s="10">
        <v>604</v>
      </c>
      <c r="X7" s="10">
        <v>730</v>
      </c>
      <c r="Y7" s="10">
        <v>419</v>
      </c>
      <c r="Z7" s="10"/>
      <c r="AA7" s="10">
        <v>1173</v>
      </c>
      <c r="AB7" s="10">
        <v>2080</v>
      </c>
      <c r="AC7" s="10"/>
      <c r="AD7" s="10">
        <v>905</v>
      </c>
      <c r="AE7" s="10">
        <v>2348</v>
      </c>
      <c r="AF7" s="10"/>
      <c r="AG7" s="10">
        <v>1391</v>
      </c>
      <c r="AH7" s="10">
        <v>1862</v>
      </c>
      <c r="AI7" s="10"/>
      <c r="AJ7" s="10">
        <v>1663</v>
      </c>
      <c r="AK7" s="10">
        <v>1590</v>
      </c>
      <c r="AL7" s="10"/>
      <c r="AM7" s="10">
        <v>64</v>
      </c>
      <c r="AN7" s="10">
        <v>560</v>
      </c>
      <c r="AO7" s="10">
        <v>1615</v>
      </c>
      <c r="AP7" s="10">
        <v>1001</v>
      </c>
      <c r="AQ7" s="10"/>
      <c r="AR7" s="10">
        <v>1049</v>
      </c>
      <c r="AS7" s="10">
        <v>2204</v>
      </c>
      <c r="AT7" s="10"/>
      <c r="AU7" s="10">
        <v>506</v>
      </c>
      <c r="AV7" s="10">
        <v>2747</v>
      </c>
      <c r="AW7" s="10"/>
      <c r="AX7" s="10">
        <v>559</v>
      </c>
      <c r="AY7" s="10">
        <v>2694</v>
      </c>
      <c r="AZ7" s="10"/>
      <c r="BA7" s="10">
        <v>222</v>
      </c>
      <c r="BB7" s="10">
        <v>3031</v>
      </c>
      <c r="BC7" s="10"/>
      <c r="BD7" s="10">
        <v>590</v>
      </c>
      <c r="BE7" s="10">
        <v>2663</v>
      </c>
      <c r="BF7" s="10"/>
      <c r="BG7" s="10">
        <v>195</v>
      </c>
      <c r="BH7" s="10">
        <v>3058</v>
      </c>
      <c r="BI7" s="10"/>
      <c r="BJ7" s="10">
        <v>414</v>
      </c>
      <c r="BK7" s="10">
        <v>2839</v>
      </c>
      <c r="BL7" s="10"/>
      <c r="BM7" s="10">
        <v>257</v>
      </c>
      <c r="BN7" s="10">
        <v>2996</v>
      </c>
      <c r="BO7" s="10"/>
      <c r="BP7" s="10">
        <v>397</v>
      </c>
      <c r="BQ7" s="10">
        <v>2856</v>
      </c>
    </row>
    <row r="8" spans="2:69" ht="45" x14ac:dyDescent="0.25">
      <c r="B8" s="17" t="s">
        <v>326</v>
      </c>
      <c r="C8" s="16">
        <v>0.49369812480787001</v>
      </c>
      <c r="D8" s="16">
        <v>0.44419134396355398</v>
      </c>
      <c r="E8" s="16">
        <v>0.54381443298969101</v>
      </c>
      <c r="F8" s="16">
        <v>0.56712962962962998</v>
      </c>
      <c r="G8" s="16">
        <v>0.46095717884130999</v>
      </c>
      <c r="H8" s="16">
        <v>0.46400000000000002</v>
      </c>
      <c r="I8" s="16">
        <v>0.49551166965888699</v>
      </c>
      <c r="J8" s="16">
        <v>0.52272727272727304</v>
      </c>
      <c r="K8" s="16">
        <v>0.5</v>
      </c>
      <c r="L8" s="16">
        <v>0.5</v>
      </c>
      <c r="M8" s="16"/>
      <c r="N8" s="16">
        <v>0.40974212034384</v>
      </c>
      <c r="O8" s="16">
        <v>0.42564102564102602</v>
      </c>
      <c r="P8" s="16">
        <v>0.45552147239263802</v>
      </c>
      <c r="Q8" s="16">
        <v>0.53705692803437199</v>
      </c>
      <c r="R8" s="16"/>
      <c r="S8" s="16">
        <v>0.48239436619718301</v>
      </c>
      <c r="T8" s="16">
        <v>0.427385892116183</v>
      </c>
      <c r="U8" s="16">
        <v>0.50515463917525805</v>
      </c>
      <c r="V8" s="16">
        <v>0.42346938775510201</v>
      </c>
      <c r="W8" s="16">
        <v>0.50993377483443703</v>
      </c>
      <c r="X8" s="16">
        <v>0.53150684931506897</v>
      </c>
      <c r="Y8" s="16">
        <v>0.54892601431980903</v>
      </c>
      <c r="Z8" s="16"/>
      <c r="AA8" s="16">
        <v>0.53026427962489298</v>
      </c>
      <c r="AB8" s="16">
        <v>0.47307692307692301</v>
      </c>
      <c r="AC8" s="16"/>
      <c r="AD8" s="16">
        <v>0.51270718232044199</v>
      </c>
      <c r="AE8" s="16">
        <v>0.48637137989778501</v>
      </c>
      <c r="AF8" s="16"/>
      <c r="AG8" s="16">
        <v>0.43565780014378103</v>
      </c>
      <c r="AH8" s="16">
        <v>0.53705692803437199</v>
      </c>
      <c r="AI8" s="16"/>
      <c r="AJ8" s="16">
        <v>0.56283824413710204</v>
      </c>
      <c r="AK8" s="16">
        <v>0.42138364779874199</v>
      </c>
      <c r="AL8" s="16"/>
      <c r="AM8" s="16">
        <v>0.359375</v>
      </c>
      <c r="AN8" s="16">
        <v>0.35</v>
      </c>
      <c r="AO8" s="16">
        <v>0.45448916408668699</v>
      </c>
      <c r="AP8" s="16">
        <v>0.64635364635364601</v>
      </c>
      <c r="AQ8" s="16"/>
      <c r="AR8" s="16">
        <v>0.48999046711153499</v>
      </c>
      <c r="AS8" s="16">
        <v>0.49546279491833001</v>
      </c>
      <c r="AT8" s="16"/>
      <c r="AU8" s="16">
        <v>0.51581027667984203</v>
      </c>
      <c r="AV8" s="16">
        <v>0.48962504550418601</v>
      </c>
      <c r="AW8" s="16"/>
      <c r="AX8" s="16">
        <v>0.54203935599284403</v>
      </c>
      <c r="AY8" s="16">
        <v>0.48366740905716399</v>
      </c>
      <c r="AZ8" s="16"/>
      <c r="BA8" s="16">
        <v>0.47297297297297303</v>
      </c>
      <c r="BB8" s="16">
        <v>0.49521610029693203</v>
      </c>
      <c r="BC8" s="16"/>
      <c r="BD8" s="16">
        <v>0.50677966101694905</v>
      </c>
      <c r="BE8" s="16">
        <v>0.49079984979346603</v>
      </c>
      <c r="BF8" s="16"/>
      <c r="BG8" s="16">
        <v>0.54871794871794899</v>
      </c>
      <c r="BH8" s="16">
        <v>0.49018966644865902</v>
      </c>
      <c r="BI8" s="16"/>
      <c r="BJ8" s="16">
        <v>0.54589371980676304</v>
      </c>
      <c r="BK8" s="16">
        <v>0.48608665022895398</v>
      </c>
      <c r="BL8" s="16"/>
      <c r="BM8" s="16">
        <v>0.54085603112840497</v>
      </c>
      <c r="BN8" s="16">
        <v>0.48965287049399198</v>
      </c>
      <c r="BO8" s="16"/>
      <c r="BP8" s="16">
        <v>0.48362720403022702</v>
      </c>
      <c r="BQ8" s="16">
        <v>0.49509803921568601</v>
      </c>
    </row>
    <row r="9" spans="2:69" ht="30" x14ac:dyDescent="0.25">
      <c r="B9" s="17" t="s">
        <v>327</v>
      </c>
      <c r="C9" s="16">
        <v>0.43682754380571798</v>
      </c>
      <c r="D9" s="16">
        <v>0.46241457858769902</v>
      </c>
      <c r="E9" s="16">
        <v>0.40463917525773202</v>
      </c>
      <c r="F9" s="16">
        <v>0.37962962962962998</v>
      </c>
      <c r="G9" s="16">
        <v>0.47103274559194003</v>
      </c>
      <c r="H9" s="16">
        <v>0.45200000000000001</v>
      </c>
      <c r="I9" s="16">
        <v>0.45421903052064599</v>
      </c>
      <c r="J9" s="16">
        <v>0.37878787878787901</v>
      </c>
      <c r="K9" s="16">
        <v>0.41249999999999998</v>
      </c>
      <c r="L9" s="16">
        <v>0.44871794871794901</v>
      </c>
      <c r="M9" s="16"/>
      <c r="N9" s="16">
        <v>0.47851002865329501</v>
      </c>
      <c r="O9" s="16">
        <v>0.505128205128205</v>
      </c>
      <c r="P9" s="16">
        <v>0.46625766871165603</v>
      </c>
      <c r="Q9" s="16">
        <v>0.404403866809882</v>
      </c>
      <c r="R9" s="16"/>
      <c r="S9" s="16">
        <v>0.426056338028169</v>
      </c>
      <c r="T9" s="16">
        <v>0.49377593360995897</v>
      </c>
      <c r="U9" s="16">
        <v>0.42268041237113402</v>
      </c>
      <c r="V9" s="16">
        <v>0.50170068027210901</v>
      </c>
      <c r="W9" s="16">
        <v>0.43874172185430499</v>
      </c>
      <c r="X9" s="16">
        <v>0.40410958904109601</v>
      </c>
      <c r="Y9" s="16">
        <v>0.38902147971360401</v>
      </c>
      <c r="Z9" s="16"/>
      <c r="AA9" s="16">
        <v>0.416027280477408</v>
      </c>
      <c r="AB9" s="16">
        <v>0.44855769230769199</v>
      </c>
      <c r="AC9" s="16"/>
      <c r="AD9" s="16">
        <v>0.41767955801105</v>
      </c>
      <c r="AE9" s="16">
        <v>0.44420783645655898</v>
      </c>
      <c r="AF9" s="16"/>
      <c r="AG9" s="16">
        <v>0.48023005032350802</v>
      </c>
      <c r="AH9" s="16">
        <v>0.404403866809882</v>
      </c>
      <c r="AI9" s="16"/>
      <c r="AJ9" s="16">
        <v>0.38484666265784701</v>
      </c>
      <c r="AK9" s="16">
        <v>0.49119496855345901</v>
      </c>
      <c r="AL9" s="16"/>
      <c r="AM9" s="16">
        <v>0.375</v>
      </c>
      <c r="AN9" s="16">
        <v>0.50178571428571395</v>
      </c>
      <c r="AO9" s="16">
        <v>0.48359133126935</v>
      </c>
      <c r="AP9" s="16">
        <v>0.32867132867132898</v>
      </c>
      <c r="AQ9" s="16"/>
      <c r="AR9" s="16">
        <v>0.44804575786463302</v>
      </c>
      <c r="AS9" s="16">
        <v>0.431488203266788</v>
      </c>
      <c r="AT9" s="16"/>
      <c r="AU9" s="16">
        <v>0.43280632411067199</v>
      </c>
      <c r="AV9" s="16">
        <v>0.43756825627957802</v>
      </c>
      <c r="AW9" s="16"/>
      <c r="AX9" s="16">
        <v>0.38998211091234303</v>
      </c>
      <c r="AY9" s="16">
        <v>0.44654788418708202</v>
      </c>
      <c r="AZ9" s="16"/>
      <c r="BA9" s="16">
        <v>0.41891891891891903</v>
      </c>
      <c r="BB9" s="16">
        <v>0.43813922797756499</v>
      </c>
      <c r="BC9" s="16"/>
      <c r="BD9" s="16">
        <v>0.43728813559322</v>
      </c>
      <c r="BE9" s="16">
        <v>0.43672549755914403</v>
      </c>
      <c r="BF9" s="16"/>
      <c r="BG9" s="16">
        <v>0.38461538461538503</v>
      </c>
      <c r="BH9" s="16">
        <v>0.44015696533682103</v>
      </c>
      <c r="BI9" s="16"/>
      <c r="BJ9" s="16">
        <v>0.39130434782608697</v>
      </c>
      <c r="BK9" s="16">
        <v>0.44346600915815398</v>
      </c>
      <c r="BL9" s="16"/>
      <c r="BM9" s="16">
        <v>0.41245136186770398</v>
      </c>
      <c r="BN9" s="16">
        <v>0.43891855807743702</v>
      </c>
      <c r="BO9" s="16"/>
      <c r="BP9" s="16">
        <v>0.44584382871536499</v>
      </c>
      <c r="BQ9" s="16">
        <v>0.43557422969187698</v>
      </c>
    </row>
    <row r="10" spans="2:69" x14ac:dyDescent="0.25">
      <c r="B10" s="17" t="s">
        <v>328</v>
      </c>
      <c r="C10" s="16">
        <v>5.68705810021519E-2</v>
      </c>
      <c r="D10" s="16">
        <v>7.9726651480637803E-2</v>
      </c>
      <c r="E10" s="16">
        <v>4.6391752577319603E-2</v>
      </c>
      <c r="F10" s="16">
        <v>4.6296296296296301E-2</v>
      </c>
      <c r="G10" s="16">
        <v>5.5415617128463497E-2</v>
      </c>
      <c r="H10" s="16">
        <v>5.86666666666667E-2</v>
      </c>
      <c r="I10" s="16">
        <v>4.66786355475763E-2</v>
      </c>
      <c r="J10" s="16">
        <v>7.5757575757575801E-2</v>
      </c>
      <c r="K10" s="16">
        <v>7.4999999999999997E-2</v>
      </c>
      <c r="L10" s="16">
        <v>5.1282051282051301E-2</v>
      </c>
      <c r="M10" s="16"/>
      <c r="N10" s="16">
        <v>9.7421203438395401E-2</v>
      </c>
      <c r="O10" s="16">
        <v>4.8717948717948698E-2</v>
      </c>
      <c r="P10" s="16">
        <v>6.5950920245398795E-2</v>
      </c>
      <c r="Q10" s="16">
        <v>4.7798066595059099E-2</v>
      </c>
      <c r="R10" s="16"/>
      <c r="S10" s="16">
        <v>5.9859154929577503E-2</v>
      </c>
      <c r="T10" s="16">
        <v>7.0539419087136901E-2</v>
      </c>
      <c r="U10" s="16">
        <v>6.5292096219931303E-2</v>
      </c>
      <c r="V10" s="16">
        <v>6.6326530612244902E-2</v>
      </c>
      <c r="W10" s="16">
        <v>4.8013245033112599E-2</v>
      </c>
      <c r="X10" s="16">
        <v>5.2054794520547898E-2</v>
      </c>
      <c r="Y10" s="16">
        <v>4.5346062052505999E-2</v>
      </c>
      <c r="Z10" s="16"/>
      <c r="AA10" s="16">
        <v>4.3478260869565202E-2</v>
      </c>
      <c r="AB10" s="16">
        <v>6.4423076923076902E-2</v>
      </c>
      <c r="AC10" s="16"/>
      <c r="AD10" s="16">
        <v>5.5248618784530398E-2</v>
      </c>
      <c r="AE10" s="16">
        <v>5.7495741056218103E-2</v>
      </c>
      <c r="AF10" s="16"/>
      <c r="AG10" s="16">
        <v>6.9015097052480198E-2</v>
      </c>
      <c r="AH10" s="16">
        <v>4.7798066595059099E-2</v>
      </c>
      <c r="AI10" s="16"/>
      <c r="AJ10" s="16">
        <v>3.9085989176187601E-2</v>
      </c>
      <c r="AK10" s="16">
        <v>7.5471698113207503E-2</v>
      </c>
      <c r="AL10" s="16"/>
      <c r="AM10" s="16">
        <v>0.203125</v>
      </c>
      <c r="AN10" s="16">
        <v>0.114285714285714</v>
      </c>
      <c r="AO10" s="16">
        <v>5.2631578947368397E-2</v>
      </c>
      <c r="AP10" s="16">
        <v>2.1978021978022001E-2</v>
      </c>
      <c r="AQ10" s="16"/>
      <c r="AR10" s="16">
        <v>5.1477597712106797E-2</v>
      </c>
      <c r="AS10" s="16">
        <v>5.9437386569872998E-2</v>
      </c>
      <c r="AT10" s="16"/>
      <c r="AU10" s="16">
        <v>4.94071146245059E-2</v>
      </c>
      <c r="AV10" s="16">
        <v>5.8245358572988702E-2</v>
      </c>
      <c r="AW10" s="16"/>
      <c r="AX10" s="16">
        <v>5.7245080500894503E-2</v>
      </c>
      <c r="AY10" s="16">
        <v>5.67928730512249E-2</v>
      </c>
      <c r="AZ10" s="16"/>
      <c r="BA10" s="16">
        <v>9.45945945945946E-2</v>
      </c>
      <c r="BB10" s="16">
        <v>5.4107555262289699E-2</v>
      </c>
      <c r="BC10" s="16"/>
      <c r="BD10" s="16">
        <v>4.4067796610169498E-2</v>
      </c>
      <c r="BE10" s="16">
        <v>5.9707097258730801E-2</v>
      </c>
      <c r="BF10" s="16"/>
      <c r="BG10" s="16">
        <v>5.1282051282051301E-2</v>
      </c>
      <c r="BH10" s="16">
        <v>5.7226945716154401E-2</v>
      </c>
      <c r="BI10" s="16"/>
      <c r="BJ10" s="16">
        <v>5.3140096618357502E-2</v>
      </c>
      <c r="BK10" s="16">
        <v>5.7414582599506901E-2</v>
      </c>
      <c r="BL10" s="16"/>
      <c r="BM10" s="16">
        <v>3.5019455252918302E-2</v>
      </c>
      <c r="BN10" s="16">
        <v>5.8744993324432601E-2</v>
      </c>
      <c r="BO10" s="16"/>
      <c r="BP10" s="16">
        <v>5.5415617128463497E-2</v>
      </c>
      <c r="BQ10" s="16">
        <v>5.7072829131652701E-2</v>
      </c>
    </row>
    <row r="11" spans="2:69" x14ac:dyDescent="0.25">
      <c r="B11" s="17" t="s">
        <v>329</v>
      </c>
      <c r="C11" s="16">
        <v>7.07039655702429E-3</v>
      </c>
      <c r="D11" s="16">
        <v>6.8337129840546698E-3</v>
      </c>
      <c r="E11" s="16">
        <v>2.5773195876288698E-3</v>
      </c>
      <c r="F11" s="16">
        <v>2.3148148148148099E-3</v>
      </c>
      <c r="G11" s="16">
        <v>1.00755667506297E-2</v>
      </c>
      <c r="H11" s="16">
        <v>1.7333333333333301E-2</v>
      </c>
      <c r="I11" s="16">
        <v>0</v>
      </c>
      <c r="J11" s="16">
        <v>7.5757575757575803E-3</v>
      </c>
      <c r="K11" s="16">
        <v>0</v>
      </c>
      <c r="L11" s="16">
        <v>0</v>
      </c>
      <c r="M11" s="16"/>
      <c r="N11" s="16">
        <v>1.14613180515759E-2</v>
      </c>
      <c r="O11" s="16">
        <v>1.5384615384615399E-2</v>
      </c>
      <c r="P11" s="16">
        <v>7.6687116564417204E-3</v>
      </c>
      <c r="Q11" s="16">
        <v>4.2964554242749704E-3</v>
      </c>
      <c r="R11" s="16"/>
      <c r="S11" s="16">
        <v>2.8169014084507001E-2</v>
      </c>
      <c r="T11" s="16">
        <v>8.29875518672199E-3</v>
      </c>
      <c r="U11" s="16">
        <v>3.4364261168384901E-3</v>
      </c>
      <c r="V11" s="16">
        <v>1.70068027210884E-3</v>
      </c>
      <c r="W11" s="16">
        <v>0</v>
      </c>
      <c r="X11" s="16">
        <v>9.5890410958904097E-3</v>
      </c>
      <c r="Y11" s="16">
        <v>9.5465393794749408E-3</v>
      </c>
      <c r="Z11" s="16"/>
      <c r="AA11" s="16">
        <v>6.8201193520886598E-3</v>
      </c>
      <c r="AB11" s="16">
        <v>7.2115384615384602E-3</v>
      </c>
      <c r="AC11" s="16"/>
      <c r="AD11" s="16">
        <v>7.7348066298342502E-3</v>
      </c>
      <c r="AE11" s="16">
        <v>6.8143100511073298E-3</v>
      </c>
      <c r="AF11" s="16"/>
      <c r="AG11" s="16">
        <v>1.078360891445E-2</v>
      </c>
      <c r="AH11" s="16">
        <v>4.2964554242749704E-3</v>
      </c>
      <c r="AI11" s="16"/>
      <c r="AJ11" s="16">
        <v>8.4185207456404093E-3</v>
      </c>
      <c r="AK11" s="16">
        <v>5.66037735849057E-3</v>
      </c>
      <c r="AL11" s="16"/>
      <c r="AM11" s="16">
        <v>4.6875E-2</v>
      </c>
      <c r="AN11" s="16">
        <v>1.9642857142857101E-2</v>
      </c>
      <c r="AO11" s="16">
        <v>4.9535603715170299E-3</v>
      </c>
      <c r="AP11" s="16">
        <v>9.99000999000999E-4</v>
      </c>
      <c r="AQ11" s="16"/>
      <c r="AR11" s="16">
        <v>7.6263107721639698E-3</v>
      </c>
      <c r="AS11" s="16">
        <v>6.8058076225045398E-3</v>
      </c>
      <c r="AT11" s="16"/>
      <c r="AU11" s="16">
        <v>1.9762845849802401E-3</v>
      </c>
      <c r="AV11" s="16">
        <v>8.0087368037859499E-3</v>
      </c>
      <c r="AW11" s="16"/>
      <c r="AX11" s="16">
        <v>3.5778175313058999E-3</v>
      </c>
      <c r="AY11" s="16">
        <v>7.7951002227171504E-3</v>
      </c>
      <c r="AZ11" s="16"/>
      <c r="BA11" s="16">
        <v>9.0090090090090107E-3</v>
      </c>
      <c r="BB11" s="16">
        <v>6.9284064665126998E-3</v>
      </c>
      <c r="BC11" s="16"/>
      <c r="BD11" s="16">
        <v>8.4745762711864406E-3</v>
      </c>
      <c r="BE11" s="16">
        <v>6.7592940292902698E-3</v>
      </c>
      <c r="BF11" s="16"/>
      <c r="BG11" s="16">
        <v>1.02564102564103E-2</v>
      </c>
      <c r="BH11" s="16">
        <v>6.8672334859385198E-3</v>
      </c>
      <c r="BI11" s="16"/>
      <c r="BJ11" s="16">
        <v>7.2463768115942004E-3</v>
      </c>
      <c r="BK11" s="16">
        <v>7.0447340612891903E-3</v>
      </c>
      <c r="BL11" s="16"/>
      <c r="BM11" s="16">
        <v>7.7821011673151804E-3</v>
      </c>
      <c r="BN11" s="16">
        <v>7.0093457943925198E-3</v>
      </c>
      <c r="BO11" s="16"/>
      <c r="BP11" s="16">
        <v>1.2594458438287199E-2</v>
      </c>
      <c r="BQ11" s="16">
        <v>6.3025210084033598E-3</v>
      </c>
    </row>
    <row r="12" spans="2:69" x14ac:dyDescent="0.25">
      <c r="B12" s="17" t="s">
        <v>330</v>
      </c>
      <c r="C12" s="18">
        <v>5.5333538272363996E-3</v>
      </c>
      <c r="D12" s="18">
        <v>6.8337129840546698E-3</v>
      </c>
      <c r="E12" s="18">
        <v>2.5773195876288698E-3</v>
      </c>
      <c r="F12" s="18">
        <v>4.6296296296296302E-3</v>
      </c>
      <c r="G12" s="18">
        <v>2.5188916876574298E-3</v>
      </c>
      <c r="H12" s="18">
        <v>8.0000000000000002E-3</v>
      </c>
      <c r="I12" s="18">
        <v>3.5906642728904801E-3</v>
      </c>
      <c r="J12" s="18">
        <v>1.5151515151515201E-2</v>
      </c>
      <c r="K12" s="18">
        <v>1.2500000000000001E-2</v>
      </c>
      <c r="L12" s="18">
        <v>0</v>
      </c>
      <c r="M12" s="18"/>
      <c r="N12" s="18">
        <v>2.8653295128939801E-3</v>
      </c>
      <c r="O12" s="18">
        <v>5.1282051282051299E-3</v>
      </c>
      <c r="P12" s="18">
        <v>4.6012269938650301E-3</v>
      </c>
      <c r="Q12" s="18">
        <v>6.44468313641246E-3</v>
      </c>
      <c r="R12" s="18"/>
      <c r="S12" s="18">
        <v>3.5211267605633799E-3</v>
      </c>
      <c r="T12" s="18">
        <v>0</v>
      </c>
      <c r="U12" s="18">
        <v>3.4364261168384901E-3</v>
      </c>
      <c r="V12" s="18">
        <v>6.8027210884353704E-3</v>
      </c>
      <c r="W12" s="18">
        <v>3.3112582781457001E-3</v>
      </c>
      <c r="X12" s="18">
        <v>2.7397260273972599E-3</v>
      </c>
      <c r="Y12" s="18">
        <v>7.1599045346062099E-3</v>
      </c>
      <c r="Z12" s="18"/>
      <c r="AA12" s="18">
        <v>3.4100596760443299E-3</v>
      </c>
      <c r="AB12" s="18">
        <v>6.7307692307692303E-3</v>
      </c>
      <c r="AC12" s="18"/>
      <c r="AD12" s="18">
        <v>6.6298342541436499E-3</v>
      </c>
      <c r="AE12" s="18">
        <v>5.1107325383304902E-3</v>
      </c>
      <c r="AF12" s="18"/>
      <c r="AG12" s="18">
        <v>4.3134435657800098E-3</v>
      </c>
      <c r="AH12" s="18">
        <v>6.44468313641246E-3</v>
      </c>
      <c r="AI12" s="18"/>
      <c r="AJ12" s="18">
        <v>4.8105832832230902E-3</v>
      </c>
      <c r="AK12" s="18">
        <v>6.2893081761006301E-3</v>
      </c>
      <c r="AL12" s="18"/>
      <c r="AM12" s="18">
        <v>1.5625E-2</v>
      </c>
      <c r="AN12" s="18">
        <v>1.4285714285714299E-2</v>
      </c>
      <c r="AO12" s="18">
        <v>4.3343653250773996E-3</v>
      </c>
      <c r="AP12" s="18">
        <v>1.9980019980020002E-3</v>
      </c>
      <c r="AQ12" s="18"/>
      <c r="AR12" s="18">
        <v>2.8598665395614901E-3</v>
      </c>
      <c r="AS12" s="18">
        <v>6.8058076225045398E-3</v>
      </c>
      <c r="AT12" s="18"/>
      <c r="AU12" s="18">
        <v>0</v>
      </c>
      <c r="AV12" s="18">
        <v>6.5526028394612299E-3</v>
      </c>
      <c r="AW12" s="18"/>
      <c r="AX12" s="18">
        <v>7.1556350626118103E-3</v>
      </c>
      <c r="AY12" s="18">
        <v>5.1967334818114304E-3</v>
      </c>
      <c r="AZ12" s="18"/>
      <c r="BA12" s="18">
        <v>4.5045045045045001E-3</v>
      </c>
      <c r="BB12" s="18">
        <v>5.60870999670076E-3</v>
      </c>
      <c r="BC12" s="18"/>
      <c r="BD12" s="18">
        <v>3.3898305084745801E-3</v>
      </c>
      <c r="BE12" s="18">
        <v>6.0082613593691299E-3</v>
      </c>
      <c r="BF12" s="18"/>
      <c r="BG12" s="18">
        <v>5.1282051282051299E-3</v>
      </c>
      <c r="BH12" s="18">
        <v>5.5591890124264201E-3</v>
      </c>
      <c r="BI12" s="18"/>
      <c r="BJ12" s="18">
        <v>2.4154589371980701E-3</v>
      </c>
      <c r="BK12" s="18">
        <v>5.9880239520958096E-3</v>
      </c>
      <c r="BL12" s="18"/>
      <c r="BM12" s="18">
        <v>3.8910505836575902E-3</v>
      </c>
      <c r="BN12" s="18">
        <v>5.6742323097463297E-3</v>
      </c>
      <c r="BO12" s="18"/>
      <c r="BP12" s="18">
        <v>2.5188916876574298E-3</v>
      </c>
      <c r="BQ12" s="18">
        <v>5.9523809523809503E-3</v>
      </c>
    </row>
    <row r="13" spans="2:69" x14ac:dyDescent="0.25">
      <c r="B13" s="15" t="s">
        <v>684</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3000</v>
      </c>
      <c r="D7" s="10">
        <v>436</v>
      </c>
      <c r="E7" s="10">
        <v>422</v>
      </c>
      <c r="F7" s="10">
        <v>412</v>
      </c>
      <c r="G7" s="10">
        <v>373</v>
      </c>
      <c r="H7" s="10">
        <v>652</v>
      </c>
      <c r="I7" s="10">
        <v>464</v>
      </c>
      <c r="J7" s="10">
        <v>100</v>
      </c>
      <c r="K7" s="10">
        <v>71</v>
      </c>
      <c r="L7" s="10">
        <v>70</v>
      </c>
      <c r="M7" s="10"/>
      <c r="N7" s="10">
        <v>227</v>
      </c>
      <c r="O7" s="10">
        <v>325</v>
      </c>
      <c r="P7" s="10">
        <v>635</v>
      </c>
      <c r="Q7" s="10">
        <v>1813</v>
      </c>
      <c r="R7" s="10"/>
      <c r="S7" s="10">
        <v>235</v>
      </c>
      <c r="T7" s="10">
        <v>221</v>
      </c>
      <c r="U7" s="10">
        <v>286</v>
      </c>
      <c r="V7" s="10">
        <v>490</v>
      </c>
      <c r="W7" s="10">
        <v>583</v>
      </c>
      <c r="X7" s="10">
        <v>696</v>
      </c>
      <c r="Y7" s="10">
        <v>422</v>
      </c>
      <c r="Z7" s="10"/>
      <c r="AA7" s="10">
        <v>1161</v>
      </c>
      <c r="AB7" s="10">
        <v>1839</v>
      </c>
      <c r="AC7" s="10"/>
      <c r="AD7" s="10">
        <v>790</v>
      </c>
      <c r="AE7" s="10">
        <v>2210</v>
      </c>
      <c r="AF7" s="10"/>
      <c r="AG7" s="10">
        <v>1187</v>
      </c>
      <c r="AH7" s="10">
        <v>1813</v>
      </c>
      <c r="AI7" s="10"/>
      <c r="AJ7" s="10">
        <v>1607</v>
      </c>
      <c r="AK7" s="10">
        <v>1393</v>
      </c>
      <c r="AL7" s="10"/>
      <c r="AM7" s="10">
        <v>48</v>
      </c>
      <c r="AN7" s="10">
        <v>419</v>
      </c>
      <c r="AO7" s="10">
        <v>1504</v>
      </c>
      <c r="AP7" s="10">
        <v>1017</v>
      </c>
      <c r="AQ7" s="10"/>
      <c r="AR7" s="10">
        <v>1013</v>
      </c>
      <c r="AS7" s="10">
        <v>1987</v>
      </c>
      <c r="AT7" s="10"/>
      <c r="AU7" s="10">
        <v>484</v>
      </c>
      <c r="AV7" s="10">
        <v>2516</v>
      </c>
      <c r="AW7" s="10"/>
      <c r="AX7" s="10">
        <v>532</v>
      </c>
      <c r="AY7" s="10">
        <v>2468</v>
      </c>
      <c r="AZ7" s="10"/>
      <c r="BA7" s="10">
        <v>207</v>
      </c>
      <c r="BB7" s="10">
        <v>2793</v>
      </c>
      <c r="BC7" s="10"/>
      <c r="BD7" s="10">
        <v>616</v>
      </c>
      <c r="BE7" s="10">
        <v>2384</v>
      </c>
      <c r="BF7" s="10"/>
      <c r="BG7" s="10">
        <v>189</v>
      </c>
      <c r="BH7" s="10">
        <v>2811</v>
      </c>
      <c r="BI7" s="10"/>
      <c r="BJ7" s="10">
        <v>388</v>
      </c>
      <c r="BK7" s="10">
        <v>2612</v>
      </c>
      <c r="BL7" s="10"/>
      <c r="BM7" s="10">
        <v>234</v>
      </c>
      <c r="BN7" s="10">
        <v>2766</v>
      </c>
      <c r="BO7" s="10"/>
      <c r="BP7" s="10">
        <v>381</v>
      </c>
      <c r="BQ7" s="10">
        <v>2619</v>
      </c>
    </row>
    <row r="8" spans="2:69" ht="45" x14ac:dyDescent="0.25">
      <c r="B8" s="17" t="s">
        <v>326</v>
      </c>
      <c r="C8" s="16">
        <v>0.52400000000000002</v>
      </c>
      <c r="D8" s="16">
        <v>0.49770642201834903</v>
      </c>
      <c r="E8" s="16">
        <v>0.58056872037914697</v>
      </c>
      <c r="F8" s="16">
        <v>0.59223300970873805</v>
      </c>
      <c r="G8" s="16">
        <v>0.49865951742627301</v>
      </c>
      <c r="H8" s="16">
        <v>0.45245398773006101</v>
      </c>
      <c r="I8" s="16">
        <v>0.55818965517241403</v>
      </c>
      <c r="J8" s="16">
        <v>0.48</v>
      </c>
      <c r="K8" s="16">
        <v>0.52112676056338003</v>
      </c>
      <c r="L8" s="16">
        <v>0.58571428571428596</v>
      </c>
      <c r="M8" s="16"/>
      <c r="N8" s="16">
        <v>0.383259911894273</v>
      </c>
      <c r="O8" s="16">
        <v>0.49538461538461498</v>
      </c>
      <c r="P8" s="16">
        <v>0.488188976377953</v>
      </c>
      <c r="Q8" s="16">
        <v>0.55929398786541595</v>
      </c>
      <c r="R8" s="16"/>
      <c r="S8" s="16">
        <v>0.45106382978723403</v>
      </c>
      <c r="T8" s="16">
        <v>0.46606334841628999</v>
      </c>
      <c r="U8" s="16">
        <v>0.51398601398601396</v>
      </c>
      <c r="V8" s="16">
        <v>0.48367346938775502</v>
      </c>
      <c r="W8" s="16">
        <v>0.55403087478559199</v>
      </c>
      <c r="X8" s="16">
        <v>0.53304597701149403</v>
      </c>
      <c r="Y8" s="16">
        <v>0.60189573459715595</v>
      </c>
      <c r="Z8" s="16"/>
      <c r="AA8" s="16">
        <v>0.56933677863910404</v>
      </c>
      <c r="AB8" s="16">
        <v>0.49537792278412202</v>
      </c>
      <c r="AC8" s="16"/>
      <c r="AD8" s="16">
        <v>0.52911392405063296</v>
      </c>
      <c r="AE8" s="16">
        <v>0.52217194570135705</v>
      </c>
      <c r="AF8" s="16"/>
      <c r="AG8" s="16">
        <v>0.47009267059814702</v>
      </c>
      <c r="AH8" s="16">
        <v>0.55929398786541595</v>
      </c>
      <c r="AI8" s="16"/>
      <c r="AJ8" s="16">
        <v>0.58556316116988205</v>
      </c>
      <c r="AK8" s="16">
        <v>0.45297918162239798</v>
      </c>
      <c r="AL8" s="16"/>
      <c r="AM8" s="16">
        <v>0.3125</v>
      </c>
      <c r="AN8" s="16">
        <v>0.32935560859188501</v>
      </c>
      <c r="AO8" s="16">
        <v>0.49002659574468099</v>
      </c>
      <c r="AP8" s="16">
        <v>0.66273352999016699</v>
      </c>
      <c r="AQ8" s="16"/>
      <c r="AR8" s="16">
        <v>0.55577492596248801</v>
      </c>
      <c r="AS8" s="16">
        <v>0.507800704579768</v>
      </c>
      <c r="AT8" s="16"/>
      <c r="AU8" s="16">
        <v>0.52272727272727304</v>
      </c>
      <c r="AV8" s="16">
        <v>0.524244833068362</v>
      </c>
      <c r="AW8" s="16"/>
      <c r="AX8" s="16">
        <v>0.54135338345864703</v>
      </c>
      <c r="AY8" s="16">
        <v>0.52025931928687197</v>
      </c>
      <c r="AZ8" s="16"/>
      <c r="BA8" s="16">
        <v>0.45410628019323701</v>
      </c>
      <c r="BB8" s="16">
        <v>0.52918009308986802</v>
      </c>
      <c r="BC8" s="16"/>
      <c r="BD8" s="16">
        <v>0.53084415584415601</v>
      </c>
      <c r="BE8" s="16">
        <v>0.52223154362416102</v>
      </c>
      <c r="BF8" s="16"/>
      <c r="BG8" s="16">
        <v>0.56613756613756605</v>
      </c>
      <c r="BH8" s="16">
        <v>0.52116684453930995</v>
      </c>
      <c r="BI8" s="16"/>
      <c r="BJ8" s="16">
        <v>0.55154639175257703</v>
      </c>
      <c r="BK8" s="16">
        <v>0.51990811638591095</v>
      </c>
      <c r="BL8" s="16"/>
      <c r="BM8" s="16">
        <v>0.487179487179487</v>
      </c>
      <c r="BN8" s="16">
        <v>0.52711496746203901</v>
      </c>
      <c r="BO8" s="16"/>
      <c r="BP8" s="16">
        <v>0.50656167979002598</v>
      </c>
      <c r="BQ8" s="16">
        <v>0.52653684612447504</v>
      </c>
    </row>
    <row r="9" spans="2:69" ht="30" x14ac:dyDescent="0.25">
      <c r="B9" s="17" t="s">
        <v>327</v>
      </c>
      <c r="C9" s="16">
        <v>0.40100000000000002</v>
      </c>
      <c r="D9" s="16">
        <v>0.41284403669724801</v>
      </c>
      <c r="E9" s="16">
        <v>0.34360189573459698</v>
      </c>
      <c r="F9" s="16">
        <v>0.35679611650485399</v>
      </c>
      <c r="G9" s="16">
        <v>0.41823056300268102</v>
      </c>
      <c r="H9" s="16">
        <v>0.45245398773006101</v>
      </c>
      <c r="I9" s="16">
        <v>0.39008620689655199</v>
      </c>
      <c r="J9" s="16">
        <v>0.46</v>
      </c>
      <c r="K9" s="16">
        <v>0.42253521126760601</v>
      </c>
      <c r="L9" s="16">
        <v>0.32857142857142901</v>
      </c>
      <c r="M9" s="16"/>
      <c r="N9" s="16">
        <v>0.47136563876651999</v>
      </c>
      <c r="O9" s="16">
        <v>0.41230769230769199</v>
      </c>
      <c r="P9" s="16">
        <v>0.43779527559055098</v>
      </c>
      <c r="Q9" s="16">
        <v>0.37727523441809202</v>
      </c>
      <c r="R9" s="16"/>
      <c r="S9" s="16">
        <v>0.42127659574468101</v>
      </c>
      <c r="T9" s="16">
        <v>0.44796380090497701</v>
      </c>
      <c r="U9" s="16">
        <v>0.40559440559440602</v>
      </c>
      <c r="V9" s="16">
        <v>0.424489795918367</v>
      </c>
      <c r="W9" s="16">
        <v>0.37392795883361901</v>
      </c>
      <c r="X9" s="16">
        <v>0.41235632183908</v>
      </c>
      <c r="Y9" s="16">
        <v>0.34123222748815202</v>
      </c>
      <c r="Z9" s="16"/>
      <c r="AA9" s="16">
        <v>0.36606373815676102</v>
      </c>
      <c r="AB9" s="16">
        <v>0.42305600870038101</v>
      </c>
      <c r="AC9" s="16"/>
      <c r="AD9" s="16">
        <v>0.40126582278480999</v>
      </c>
      <c r="AE9" s="16">
        <v>0.40090497737556602</v>
      </c>
      <c r="AF9" s="16"/>
      <c r="AG9" s="16">
        <v>0.43723673125526502</v>
      </c>
      <c r="AH9" s="16">
        <v>0.37727523441809202</v>
      </c>
      <c r="AI9" s="16"/>
      <c r="AJ9" s="16">
        <v>0.35345364032358401</v>
      </c>
      <c r="AK9" s="16">
        <v>0.45585068198133499</v>
      </c>
      <c r="AL9" s="16"/>
      <c r="AM9" s="16">
        <v>0.41666666666666702</v>
      </c>
      <c r="AN9" s="16">
        <v>0.49164677804295898</v>
      </c>
      <c r="AO9" s="16">
        <v>0.43550531914893598</v>
      </c>
      <c r="AP9" s="16">
        <v>0.31465093411996098</v>
      </c>
      <c r="AQ9" s="16"/>
      <c r="AR9" s="16">
        <v>0.37611056268509402</v>
      </c>
      <c r="AS9" s="16">
        <v>0.41368897835933599</v>
      </c>
      <c r="AT9" s="16"/>
      <c r="AU9" s="16">
        <v>0.40495867768595001</v>
      </c>
      <c r="AV9" s="16">
        <v>0.40023847376788602</v>
      </c>
      <c r="AW9" s="16"/>
      <c r="AX9" s="16">
        <v>0.389097744360902</v>
      </c>
      <c r="AY9" s="16">
        <v>0.40356564019448898</v>
      </c>
      <c r="AZ9" s="16"/>
      <c r="BA9" s="16">
        <v>0.434782608695652</v>
      </c>
      <c r="BB9" s="16">
        <v>0.39849624060150401</v>
      </c>
      <c r="BC9" s="16"/>
      <c r="BD9" s="16">
        <v>0.40909090909090901</v>
      </c>
      <c r="BE9" s="16">
        <v>0.398909395973154</v>
      </c>
      <c r="BF9" s="16"/>
      <c r="BG9" s="16">
        <v>0.34391534391534401</v>
      </c>
      <c r="BH9" s="16">
        <v>0.40483813589469902</v>
      </c>
      <c r="BI9" s="16"/>
      <c r="BJ9" s="16">
        <v>0.365979381443299</v>
      </c>
      <c r="BK9" s="16">
        <v>0.40620214395099502</v>
      </c>
      <c r="BL9" s="16"/>
      <c r="BM9" s="16">
        <v>0.43162393162393198</v>
      </c>
      <c r="BN9" s="16">
        <v>0.39840925524222698</v>
      </c>
      <c r="BO9" s="16"/>
      <c r="BP9" s="16">
        <v>0.41207349081364802</v>
      </c>
      <c r="BQ9" s="16">
        <v>0.399389079801451</v>
      </c>
    </row>
    <row r="10" spans="2:69" x14ac:dyDescent="0.25">
      <c r="B10" s="17" t="s">
        <v>328</v>
      </c>
      <c r="C10" s="16">
        <v>5.8000000000000003E-2</v>
      </c>
      <c r="D10" s="16">
        <v>6.1926605504587201E-2</v>
      </c>
      <c r="E10" s="16">
        <v>6.6350710900473897E-2</v>
      </c>
      <c r="F10" s="16">
        <v>4.6116504854368898E-2</v>
      </c>
      <c r="G10" s="16">
        <v>7.5067024128686294E-2</v>
      </c>
      <c r="H10" s="16">
        <v>6.5950920245398795E-2</v>
      </c>
      <c r="I10" s="16">
        <v>4.31034482758621E-2</v>
      </c>
      <c r="J10" s="16">
        <v>0.04</v>
      </c>
      <c r="K10" s="16">
        <v>4.2253521126760597E-2</v>
      </c>
      <c r="L10" s="16">
        <v>2.8571428571428598E-2</v>
      </c>
      <c r="M10" s="16"/>
      <c r="N10" s="16">
        <v>0.13215859030836999</v>
      </c>
      <c r="O10" s="16">
        <v>7.69230769230769E-2</v>
      </c>
      <c r="P10" s="16">
        <v>5.1968503937007901E-2</v>
      </c>
      <c r="Q10" s="16">
        <v>4.7435190292333201E-2</v>
      </c>
      <c r="R10" s="16"/>
      <c r="S10" s="16">
        <v>9.7872340425531903E-2</v>
      </c>
      <c r="T10" s="16">
        <v>6.7873303167420795E-2</v>
      </c>
      <c r="U10" s="16">
        <v>6.6433566433566404E-2</v>
      </c>
      <c r="V10" s="16">
        <v>7.3469387755102006E-2</v>
      </c>
      <c r="W10" s="16">
        <v>6.0034305317324198E-2</v>
      </c>
      <c r="X10" s="16">
        <v>3.5919540229885097E-2</v>
      </c>
      <c r="Y10" s="16">
        <v>4.7393364928909901E-2</v>
      </c>
      <c r="Z10" s="16"/>
      <c r="AA10" s="16">
        <v>4.82342807924203E-2</v>
      </c>
      <c r="AB10" s="16">
        <v>6.4165307232191396E-2</v>
      </c>
      <c r="AC10" s="16"/>
      <c r="AD10" s="16">
        <v>5.6962025316455701E-2</v>
      </c>
      <c r="AE10" s="16">
        <v>5.8371040723981901E-2</v>
      </c>
      <c r="AF10" s="16"/>
      <c r="AG10" s="16">
        <v>7.4136478517270399E-2</v>
      </c>
      <c r="AH10" s="16">
        <v>4.7435190292333201E-2</v>
      </c>
      <c r="AI10" s="16"/>
      <c r="AJ10" s="16">
        <v>4.7293092719352801E-2</v>
      </c>
      <c r="AK10" s="16">
        <v>7.0351758793969807E-2</v>
      </c>
      <c r="AL10" s="16"/>
      <c r="AM10" s="16">
        <v>0.14583333333333301</v>
      </c>
      <c r="AN10" s="16">
        <v>0.14797136038186201</v>
      </c>
      <c r="AO10" s="16">
        <v>5.5851063829787197E-2</v>
      </c>
      <c r="AP10" s="16">
        <v>1.86823992133727E-2</v>
      </c>
      <c r="AQ10" s="16"/>
      <c r="AR10" s="16">
        <v>5.5281342546890398E-2</v>
      </c>
      <c r="AS10" s="16">
        <v>5.9386009058882701E-2</v>
      </c>
      <c r="AT10" s="16"/>
      <c r="AU10" s="16">
        <v>5.7851239669421503E-2</v>
      </c>
      <c r="AV10" s="16">
        <v>5.8028616852146303E-2</v>
      </c>
      <c r="AW10" s="16"/>
      <c r="AX10" s="16">
        <v>4.13533834586466E-2</v>
      </c>
      <c r="AY10" s="16">
        <v>6.15883306320908E-2</v>
      </c>
      <c r="AZ10" s="16"/>
      <c r="BA10" s="16">
        <v>7.7294685990338202E-2</v>
      </c>
      <c r="BB10" s="16">
        <v>5.6569996419620502E-2</v>
      </c>
      <c r="BC10" s="16"/>
      <c r="BD10" s="16">
        <v>4.8701298701298697E-2</v>
      </c>
      <c r="BE10" s="16">
        <v>6.0402684563758399E-2</v>
      </c>
      <c r="BF10" s="16"/>
      <c r="BG10" s="16">
        <v>6.3492063492063502E-2</v>
      </c>
      <c r="BH10" s="16">
        <v>5.7630736392742798E-2</v>
      </c>
      <c r="BI10" s="16"/>
      <c r="BJ10" s="16">
        <v>6.4432989690721601E-2</v>
      </c>
      <c r="BK10" s="16">
        <v>5.7044410413476299E-2</v>
      </c>
      <c r="BL10" s="16"/>
      <c r="BM10" s="16">
        <v>6.4102564102564097E-2</v>
      </c>
      <c r="BN10" s="16">
        <v>5.7483731019522803E-2</v>
      </c>
      <c r="BO10" s="16"/>
      <c r="BP10" s="16">
        <v>6.5616797900262494E-2</v>
      </c>
      <c r="BQ10" s="16">
        <v>5.6891943489881601E-2</v>
      </c>
    </row>
    <row r="11" spans="2:69" x14ac:dyDescent="0.25">
      <c r="B11" s="17" t="s">
        <v>329</v>
      </c>
      <c r="C11" s="16">
        <v>8.6666666666666697E-3</v>
      </c>
      <c r="D11" s="16">
        <v>1.6055045871559599E-2</v>
      </c>
      <c r="E11" s="16">
        <v>7.10900473933649E-3</v>
      </c>
      <c r="F11" s="16">
        <v>0</v>
      </c>
      <c r="G11" s="16">
        <v>8.0428954423592495E-3</v>
      </c>
      <c r="H11" s="16">
        <v>1.3803680981595101E-2</v>
      </c>
      <c r="I11" s="16">
        <v>0</v>
      </c>
      <c r="J11" s="16">
        <v>0.01</v>
      </c>
      <c r="K11" s="16">
        <v>0</v>
      </c>
      <c r="L11" s="16">
        <v>4.2857142857142899E-2</v>
      </c>
      <c r="M11" s="16"/>
      <c r="N11" s="16">
        <v>8.8105726872246704E-3</v>
      </c>
      <c r="O11" s="16">
        <v>9.2307692307692299E-3</v>
      </c>
      <c r="P11" s="16">
        <v>9.4488188976378003E-3</v>
      </c>
      <c r="Q11" s="16">
        <v>8.2735797021511303E-3</v>
      </c>
      <c r="R11" s="16"/>
      <c r="S11" s="16">
        <v>1.27659574468085E-2</v>
      </c>
      <c r="T11" s="16">
        <v>1.35746606334842E-2</v>
      </c>
      <c r="U11" s="16">
        <v>6.9930069930069904E-3</v>
      </c>
      <c r="V11" s="16">
        <v>1.2244897959183701E-2</v>
      </c>
      <c r="W11" s="16">
        <v>3.43053173241852E-3</v>
      </c>
      <c r="X11" s="16">
        <v>1.1494252873563199E-2</v>
      </c>
      <c r="Y11" s="16">
        <v>4.739336492891E-3</v>
      </c>
      <c r="Z11" s="16"/>
      <c r="AA11" s="16">
        <v>8.6132644272179197E-3</v>
      </c>
      <c r="AB11" s="16">
        <v>8.7003806416530698E-3</v>
      </c>
      <c r="AC11" s="16"/>
      <c r="AD11" s="16">
        <v>7.5949367088607601E-3</v>
      </c>
      <c r="AE11" s="16">
        <v>9.0497737556561094E-3</v>
      </c>
      <c r="AF11" s="16"/>
      <c r="AG11" s="16">
        <v>9.2670598146587999E-3</v>
      </c>
      <c r="AH11" s="16">
        <v>8.2735797021511303E-3</v>
      </c>
      <c r="AI11" s="16"/>
      <c r="AJ11" s="16">
        <v>6.84505289359054E-3</v>
      </c>
      <c r="AK11" s="16">
        <v>1.07681263460158E-2</v>
      </c>
      <c r="AL11" s="16"/>
      <c r="AM11" s="16">
        <v>8.3333333333333301E-2</v>
      </c>
      <c r="AN11" s="16">
        <v>1.67064439140811E-2</v>
      </c>
      <c r="AO11" s="16">
        <v>8.6436170212765995E-3</v>
      </c>
      <c r="AP11" s="16">
        <v>1.96656833824975E-3</v>
      </c>
      <c r="AQ11" s="16"/>
      <c r="AR11" s="16">
        <v>4.9358341559723601E-3</v>
      </c>
      <c r="AS11" s="16">
        <v>1.05686965274283E-2</v>
      </c>
      <c r="AT11" s="16"/>
      <c r="AU11" s="16">
        <v>1.2396694214876E-2</v>
      </c>
      <c r="AV11" s="16">
        <v>7.9491255961844191E-3</v>
      </c>
      <c r="AW11" s="16"/>
      <c r="AX11" s="16">
        <v>1.3157894736842099E-2</v>
      </c>
      <c r="AY11" s="16">
        <v>7.6985413290113396E-3</v>
      </c>
      <c r="AZ11" s="16"/>
      <c r="BA11" s="16">
        <v>1.9323671497584499E-2</v>
      </c>
      <c r="BB11" s="16">
        <v>7.87683494450412E-3</v>
      </c>
      <c r="BC11" s="16"/>
      <c r="BD11" s="16">
        <v>6.4935064935064896E-3</v>
      </c>
      <c r="BE11" s="16">
        <v>9.2281879194630895E-3</v>
      </c>
      <c r="BF11" s="16"/>
      <c r="BG11" s="16">
        <v>2.6455026455026499E-2</v>
      </c>
      <c r="BH11" s="16">
        <v>7.4706510138740703E-3</v>
      </c>
      <c r="BI11" s="16"/>
      <c r="BJ11" s="16">
        <v>7.7319587628866E-3</v>
      </c>
      <c r="BK11" s="16">
        <v>8.8055130168453299E-3</v>
      </c>
      <c r="BL11" s="16"/>
      <c r="BM11" s="16">
        <v>1.2820512820512799E-2</v>
      </c>
      <c r="BN11" s="16">
        <v>8.3152566883586392E-3</v>
      </c>
      <c r="BO11" s="16"/>
      <c r="BP11" s="16">
        <v>1.0498687664042E-2</v>
      </c>
      <c r="BQ11" s="16">
        <v>8.4001527300496398E-3</v>
      </c>
    </row>
    <row r="12" spans="2:69" x14ac:dyDescent="0.25">
      <c r="B12" s="17" t="s">
        <v>330</v>
      </c>
      <c r="C12" s="18">
        <v>8.3333333333333297E-3</v>
      </c>
      <c r="D12" s="18">
        <v>1.14678899082569E-2</v>
      </c>
      <c r="E12" s="18">
        <v>2.3696682464455E-3</v>
      </c>
      <c r="F12" s="18">
        <v>4.8543689320388302E-3</v>
      </c>
      <c r="G12" s="18">
        <v>0</v>
      </c>
      <c r="H12" s="18">
        <v>1.5337423312883401E-2</v>
      </c>
      <c r="I12" s="18">
        <v>8.6206896551724102E-3</v>
      </c>
      <c r="J12" s="18">
        <v>0.01</v>
      </c>
      <c r="K12" s="18">
        <v>1.4084507042253501E-2</v>
      </c>
      <c r="L12" s="18">
        <v>1.4285714285714299E-2</v>
      </c>
      <c r="M12" s="18"/>
      <c r="N12" s="18">
        <v>4.4052863436123404E-3</v>
      </c>
      <c r="O12" s="18">
        <v>6.1538461538461504E-3</v>
      </c>
      <c r="P12" s="18">
        <v>1.25984251968504E-2</v>
      </c>
      <c r="Q12" s="18">
        <v>7.7220077220077196E-3</v>
      </c>
      <c r="R12" s="18"/>
      <c r="S12" s="18">
        <v>1.7021276595744698E-2</v>
      </c>
      <c r="T12" s="18">
        <v>4.5248868778280504E-3</v>
      </c>
      <c r="U12" s="18">
        <v>6.9930069930069904E-3</v>
      </c>
      <c r="V12" s="18">
        <v>6.1224489795918399E-3</v>
      </c>
      <c r="W12" s="18">
        <v>8.5763293310463107E-3</v>
      </c>
      <c r="X12" s="18">
        <v>7.1839080459770097E-3</v>
      </c>
      <c r="Y12" s="18">
        <v>4.739336492891E-3</v>
      </c>
      <c r="Z12" s="18"/>
      <c r="AA12" s="18">
        <v>7.7519379844961196E-3</v>
      </c>
      <c r="AB12" s="18">
        <v>8.7003806416530698E-3</v>
      </c>
      <c r="AC12" s="18"/>
      <c r="AD12" s="18">
        <v>5.0632911392405099E-3</v>
      </c>
      <c r="AE12" s="18">
        <v>9.5022624434389098E-3</v>
      </c>
      <c r="AF12" s="18"/>
      <c r="AG12" s="18">
        <v>9.2670598146587999E-3</v>
      </c>
      <c r="AH12" s="18">
        <v>7.7220077220077196E-3</v>
      </c>
      <c r="AI12" s="18"/>
      <c r="AJ12" s="18">
        <v>6.84505289359054E-3</v>
      </c>
      <c r="AK12" s="18">
        <v>1.00502512562814E-2</v>
      </c>
      <c r="AL12" s="18"/>
      <c r="AM12" s="18">
        <v>4.1666666666666699E-2</v>
      </c>
      <c r="AN12" s="18">
        <v>1.4319809069212401E-2</v>
      </c>
      <c r="AO12" s="18">
        <v>9.9734042553191495E-3</v>
      </c>
      <c r="AP12" s="18">
        <v>1.96656833824975E-3</v>
      </c>
      <c r="AQ12" s="18"/>
      <c r="AR12" s="18">
        <v>7.8973346495557692E-3</v>
      </c>
      <c r="AS12" s="18">
        <v>8.5556114745847997E-3</v>
      </c>
      <c r="AT12" s="18"/>
      <c r="AU12" s="18">
        <v>2.0661157024793402E-3</v>
      </c>
      <c r="AV12" s="18">
        <v>9.5389507154212995E-3</v>
      </c>
      <c r="AW12" s="18"/>
      <c r="AX12" s="18">
        <v>1.50375939849624E-2</v>
      </c>
      <c r="AY12" s="18">
        <v>6.8881685575364702E-3</v>
      </c>
      <c r="AZ12" s="18"/>
      <c r="BA12" s="18">
        <v>1.4492753623188401E-2</v>
      </c>
      <c r="BB12" s="18">
        <v>7.87683494450412E-3</v>
      </c>
      <c r="BC12" s="18"/>
      <c r="BD12" s="18">
        <v>4.87012987012987E-3</v>
      </c>
      <c r="BE12" s="18">
        <v>9.2281879194630895E-3</v>
      </c>
      <c r="BF12" s="18"/>
      <c r="BG12" s="18">
        <v>0</v>
      </c>
      <c r="BH12" s="18">
        <v>8.8936321593738894E-3</v>
      </c>
      <c r="BI12" s="18"/>
      <c r="BJ12" s="18">
        <v>1.03092783505155E-2</v>
      </c>
      <c r="BK12" s="18">
        <v>8.0398162327718192E-3</v>
      </c>
      <c r="BL12" s="18"/>
      <c r="BM12" s="18">
        <v>4.2735042735042696E-3</v>
      </c>
      <c r="BN12" s="18">
        <v>8.6767895878524896E-3</v>
      </c>
      <c r="BO12" s="18"/>
      <c r="BP12" s="18">
        <v>5.2493438320209999E-3</v>
      </c>
      <c r="BQ12" s="18">
        <v>8.7819778541427997E-3</v>
      </c>
    </row>
    <row r="13" spans="2:69" x14ac:dyDescent="0.25">
      <c r="B13" s="15" t="s">
        <v>685</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341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3338</v>
      </c>
      <c r="D7" s="10">
        <v>435</v>
      </c>
      <c r="E7" s="10">
        <v>455</v>
      </c>
      <c r="F7" s="10">
        <v>426</v>
      </c>
      <c r="G7" s="10">
        <v>434</v>
      </c>
      <c r="H7" s="10">
        <v>776</v>
      </c>
      <c r="I7" s="10">
        <v>538</v>
      </c>
      <c r="J7" s="10">
        <v>115</v>
      </c>
      <c r="K7" s="10">
        <v>81</v>
      </c>
      <c r="L7" s="10">
        <v>78</v>
      </c>
      <c r="M7" s="10"/>
      <c r="N7" s="10">
        <v>324</v>
      </c>
      <c r="O7" s="10">
        <v>377</v>
      </c>
      <c r="P7" s="10">
        <v>714</v>
      </c>
      <c r="Q7" s="10">
        <v>1923</v>
      </c>
      <c r="R7" s="10"/>
      <c r="S7" s="10">
        <v>259</v>
      </c>
      <c r="T7" s="10">
        <v>254</v>
      </c>
      <c r="U7" s="10">
        <v>302</v>
      </c>
      <c r="V7" s="10">
        <v>581</v>
      </c>
      <c r="W7" s="10">
        <v>641</v>
      </c>
      <c r="X7" s="10">
        <v>728</v>
      </c>
      <c r="Y7" s="10">
        <v>461</v>
      </c>
      <c r="Z7" s="10"/>
      <c r="AA7" s="10">
        <v>1212</v>
      </c>
      <c r="AB7" s="10">
        <v>2126</v>
      </c>
      <c r="AC7" s="10"/>
      <c r="AD7" s="10">
        <v>900</v>
      </c>
      <c r="AE7" s="10">
        <v>2438</v>
      </c>
      <c r="AF7" s="10"/>
      <c r="AG7" s="10">
        <v>1415</v>
      </c>
      <c r="AH7" s="10">
        <v>1923</v>
      </c>
      <c r="AI7" s="10"/>
      <c r="AJ7" s="10">
        <v>1739</v>
      </c>
      <c r="AK7" s="10">
        <v>1599</v>
      </c>
      <c r="AL7" s="10"/>
      <c r="AM7" s="10">
        <v>57</v>
      </c>
      <c r="AN7" s="10">
        <v>534</v>
      </c>
      <c r="AO7" s="10">
        <v>1709</v>
      </c>
      <c r="AP7" s="10">
        <v>1026</v>
      </c>
      <c r="AQ7" s="10"/>
      <c r="AR7" s="10">
        <v>1091</v>
      </c>
      <c r="AS7" s="10">
        <v>2247</v>
      </c>
      <c r="AT7" s="10"/>
      <c r="AU7" s="10">
        <v>515</v>
      </c>
      <c r="AV7" s="10">
        <v>2823</v>
      </c>
      <c r="AW7" s="10"/>
      <c r="AX7" s="10">
        <v>593</v>
      </c>
      <c r="AY7" s="10">
        <v>2745</v>
      </c>
      <c r="AZ7" s="10"/>
      <c r="BA7" s="10">
        <v>225</v>
      </c>
      <c r="BB7" s="10">
        <v>3113</v>
      </c>
      <c r="BC7" s="10"/>
      <c r="BD7" s="10">
        <v>625</v>
      </c>
      <c r="BE7" s="10">
        <v>2713</v>
      </c>
      <c r="BF7" s="10"/>
      <c r="BG7" s="10">
        <v>198</v>
      </c>
      <c r="BH7" s="10">
        <v>3140</v>
      </c>
      <c r="BI7" s="10"/>
      <c r="BJ7" s="10">
        <v>424</v>
      </c>
      <c r="BK7" s="10">
        <v>2914</v>
      </c>
      <c r="BL7" s="10"/>
      <c r="BM7" s="10">
        <v>267</v>
      </c>
      <c r="BN7" s="10">
        <v>3071</v>
      </c>
      <c r="BO7" s="10"/>
      <c r="BP7" s="10">
        <v>410</v>
      </c>
      <c r="BQ7" s="10">
        <v>2928</v>
      </c>
    </row>
    <row r="8" spans="2:69" ht="45" x14ac:dyDescent="0.25">
      <c r="B8" s="17" t="s">
        <v>326</v>
      </c>
      <c r="C8" s="16">
        <v>0.51078490113840602</v>
      </c>
      <c r="D8" s="16">
        <v>0.47816091954022999</v>
      </c>
      <c r="E8" s="16">
        <v>0.54945054945054905</v>
      </c>
      <c r="F8" s="16">
        <v>0.56103286384976503</v>
      </c>
      <c r="G8" s="16">
        <v>0.513824884792627</v>
      </c>
      <c r="H8" s="16">
        <v>0.463917525773196</v>
      </c>
      <c r="I8" s="16">
        <v>0.51115241635687703</v>
      </c>
      <c r="J8" s="16">
        <v>0.6</v>
      </c>
      <c r="K8" s="16">
        <v>0.43209876543209902</v>
      </c>
      <c r="L8" s="16">
        <v>0.58974358974358998</v>
      </c>
      <c r="M8" s="16"/>
      <c r="N8" s="16">
        <v>0.37345679012345701</v>
      </c>
      <c r="O8" s="16">
        <v>0.44827586206896602</v>
      </c>
      <c r="P8" s="16">
        <v>0.48739495798319299</v>
      </c>
      <c r="Q8" s="16">
        <v>0.55486219448777996</v>
      </c>
      <c r="R8" s="16"/>
      <c r="S8" s="16">
        <v>0.41698841698841699</v>
      </c>
      <c r="T8" s="16">
        <v>0.49212598425196902</v>
      </c>
      <c r="U8" s="16">
        <v>0.53642384105960295</v>
      </c>
      <c r="V8" s="16">
        <v>0.418244406196213</v>
      </c>
      <c r="W8" s="16">
        <v>0.53510140405616202</v>
      </c>
      <c r="X8" s="16">
        <v>0.53983516483516503</v>
      </c>
      <c r="Y8" s="16">
        <v>0.60520607375271196</v>
      </c>
      <c r="Z8" s="16"/>
      <c r="AA8" s="16">
        <v>0.56353135313531399</v>
      </c>
      <c r="AB8" s="16">
        <v>0.48071495766698003</v>
      </c>
      <c r="AC8" s="16"/>
      <c r="AD8" s="16">
        <v>0.51444444444444404</v>
      </c>
      <c r="AE8" s="16">
        <v>0.50943396226415105</v>
      </c>
      <c r="AF8" s="16"/>
      <c r="AG8" s="16">
        <v>0.45088339222614798</v>
      </c>
      <c r="AH8" s="16">
        <v>0.55486219448777996</v>
      </c>
      <c r="AI8" s="16"/>
      <c r="AJ8" s="16">
        <v>0.58424381828637195</v>
      </c>
      <c r="AK8" s="16">
        <v>0.430894308943089</v>
      </c>
      <c r="AL8" s="16"/>
      <c r="AM8" s="16">
        <v>0.33333333333333298</v>
      </c>
      <c r="AN8" s="16">
        <v>0.34644194756554297</v>
      </c>
      <c r="AO8" s="16">
        <v>0.461673493270919</v>
      </c>
      <c r="AP8" s="16">
        <v>0.68518518518518501</v>
      </c>
      <c r="AQ8" s="16"/>
      <c r="AR8" s="16">
        <v>0.55453712190650795</v>
      </c>
      <c r="AS8" s="16">
        <v>0.489541611036938</v>
      </c>
      <c r="AT8" s="16"/>
      <c r="AU8" s="16">
        <v>0.50873786407766997</v>
      </c>
      <c r="AV8" s="16">
        <v>0.51115834218916001</v>
      </c>
      <c r="AW8" s="16"/>
      <c r="AX8" s="16">
        <v>0.539629005059022</v>
      </c>
      <c r="AY8" s="16">
        <v>0.50455373406193105</v>
      </c>
      <c r="AZ8" s="16"/>
      <c r="BA8" s="16">
        <v>0.49333333333333301</v>
      </c>
      <c r="BB8" s="16">
        <v>0.51204625762929601</v>
      </c>
      <c r="BC8" s="16"/>
      <c r="BD8" s="16">
        <v>0.53439999999999999</v>
      </c>
      <c r="BE8" s="16">
        <v>0.50534463693328402</v>
      </c>
      <c r="BF8" s="16"/>
      <c r="BG8" s="16">
        <v>0.580808080808081</v>
      </c>
      <c r="BH8" s="16">
        <v>0.50636942675159202</v>
      </c>
      <c r="BI8" s="16"/>
      <c r="BJ8" s="16">
        <v>0.60377358490566002</v>
      </c>
      <c r="BK8" s="16">
        <v>0.497254632807138</v>
      </c>
      <c r="BL8" s="16"/>
      <c r="BM8" s="16">
        <v>0.54307116104868902</v>
      </c>
      <c r="BN8" s="16">
        <v>0.50797785737544798</v>
      </c>
      <c r="BO8" s="16"/>
      <c r="BP8" s="16">
        <v>0.5</v>
      </c>
      <c r="BQ8" s="16">
        <v>0.51229508196721296</v>
      </c>
    </row>
    <row r="9" spans="2:69" ht="30" x14ac:dyDescent="0.25">
      <c r="B9" s="17" t="s">
        <v>327</v>
      </c>
      <c r="C9" s="16">
        <v>0.42390653085680002</v>
      </c>
      <c r="D9" s="16">
        <v>0.44367816091953999</v>
      </c>
      <c r="E9" s="16">
        <v>0.37802197802197801</v>
      </c>
      <c r="F9" s="16">
        <v>0.38732394366197198</v>
      </c>
      <c r="G9" s="16">
        <v>0.43087557603686599</v>
      </c>
      <c r="H9" s="16">
        <v>0.46778350515463901</v>
      </c>
      <c r="I9" s="16">
        <v>0.43866171003717502</v>
      </c>
      <c r="J9" s="16">
        <v>0.29565217391304299</v>
      </c>
      <c r="K9" s="16">
        <v>0.469135802469136</v>
      </c>
      <c r="L9" s="16">
        <v>0.34615384615384598</v>
      </c>
      <c r="M9" s="16"/>
      <c r="N9" s="16">
        <v>0.5</v>
      </c>
      <c r="O9" s="16">
        <v>0.480106100795756</v>
      </c>
      <c r="P9" s="16">
        <v>0.43417366946778702</v>
      </c>
      <c r="Q9" s="16">
        <v>0.396255850234009</v>
      </c>
      <c r="R9" s="16"/>
      <c r="S9" s="16">
        <v>0.47876447876447897</v>
      </c>
      <c r="T9" s="16">
        <v>0.43700787401574798</v>
      </c>
      <c r="U9" s="16">
        <v>0.39403973509933798</v>
      </c>
      <c r="V9" s="16">
        <v>0.49741824440619598</v>
      </c>
      <c r="W9" s="16">
        <v>0.41185647425896998</v>
      </c>
      <c r="X9" s="16">
        <v>0.40521978021978</v>
      </c>
      <c r="Y9" s="16">
        <v>0.35574837310195201</v>
      </c>
      <c r="Z9" s="16"/>
      <c r="AA9" s="16">
        <v>0.37623762376237602</v>
      </c>
      <c r="AB9" s="16">
        <v>0.451081843838194</v>
      </c>
      <c r="AC9" s="16"/>
      <c r="AD9" s="16">
        <v>0.42</v>
      </c>
      <c r="AE9" s="16">
        <v>0.425348646431501</v>
      </c>
      <c r="AF9" s="16"/>
      <c r="AG9" s="16">
        <v>0.46148409893992898</v>
      </c>
      <c r="AH9" s="16">
        <v>0.396255850234009</v>
      </c>
      <c r="AI9" s="16"/>
      <c r="AJ9" s="16">
        <v>0.36917768832662501</v>
      </c>
      <c r="AK9" s="16">
        <v>0.48342714196372699</v>
      </c>
      <c r="AL9" s="16"/>
      <c r="AM9" s="16">
        <v>0.52631578947368396</v>
      </c>
      <c r="AN9" s="16">
        <v>0.52808988764044895</v>
      </c>
      <c r="AO9" s="16">
        <v>0.46635459332943202</v>
      </c>
      <c r="AP9" s="16">
        <v>0.29532163742690098</v>
      </c>
      <c r="AQ9" s="16"/>
      <c r="AR9" s="16">
        <v>0.38588450962419801</v>
      </c>
      <c r="AS9" s="16">
        <v>0.44236760124610602</v>
      </c>
      <c r="AT9" s="16"/>
      <c r="AU9" s="16">
        <v>0.42135922330097098</v>
      </c>
      <c r="AV9" s="16">
        <v>0.42437123627346801</v>
      </c>
      <c r="AW9" s="16"/>
      <c r="AX9" s="16">
        <v>0.38448566610455298</v>
      </c>
      <c r="AY9" s="16">
        <v>0.43242258652094701</v>
      </c>
      <c r="AZ9" s="16"/>
      <c r="BA9" s="16">
        <v>0.4</v>
      </c>
      <c r="BB9" s="16">
        <v>0.42563443623514302</v>
      </c>
      <c r="BC9" s="16"/>
      <c r="BD9" s="16">
        <v>0.40160000000000001</v>
      </c>
      <c r="BE9" s="16">
        <v>0.42904533726501998</v>
      </c>
      <c r="BF9" s="16"/>
      <c r="BG9" s="16">
        <v>0.37878787878787901</v>
      </c>
      <c r="BH9" s="16">
        <v>0.42675159235668803</v>
      </c>
      <c r="BI9" s="16"/>
      <c r="BJ9" s="16">
        <v>0.34669811320754701</v>
      </c>
      <c r="BK9" s="16">
        <v>0.43514070006863398</v>
      </c>
      <c r="BL9" s="16"/>
      <c r="BM9" s="16">
        <v>0.39700374531835197</v>
      </c>
      <c r="BN9" s="16">
        <v>0.42624552263106502</v>
      </c>
      <c r="BO9" s="16"/>
      <c r="BP9" s="16">
        <v>0.41219512195121899</v>
      </c>
      <c r="BQ9" s="16">
        <v>0.42554644808743203</v>
      </c>
    </row>
    <row r="10" spans="2:69" x14ac:dyDescent="0.25">
      <c r="B10" s="17" t="s">
        <v>328</v>
      </c>
      <c r="C10" s="16">
        <v>5.6021569802276801E-2</v>
      </c>
      <c r="D10" s="16">
        <v>6.8965517241379296E-2</v>
      </c>
      <c r="E10" s="16">
        <v>5.4945054945054903E-2</v>
      </c>
      <c r="F10" s="16">
        <v>4.92957746478873E-2</v>
      </c>
      <c r="G10" s="16">
        <v>4.1474654377880199E-2</v>
      </c>
      <c r="H10" s="16">
        <v>5.9278350515463901E-2</v>
      </c>
      <c r="I10" s="16">
        <v>4.6468401486988803E-2</v>
      </c>
      <c r="J10" s="16">
        <v>9.5652173913043495E-2</v>
      </c>
      <c r="K10" s="16">
        <v>7.4074074074074098E-2</v>
      </c>
      <c r="L10" s="16">
        <v>6.4102564102564097E-2</v>
      </c>
      <c r="M10" s="16"/>
      <c r="N10" s="16">
        <v>0.12037037037037</v>
      </c>
      <c r="O10" s="16">
        <v>5.8355437665782502E-2</v>
      </c>
      <c r="P10" s="16">
        <v>6.3025210084033598E-2</v>
      </c>
      <c r="Q10" s="16">
        <v>4.2121684867394697E-2</v>
      </c>
      <c r="R10" s="16"/>
      <c r="S10" s="16">
        <v>8.8803088803088806E-2</v>
      </c>
      <c r="T10" s="16">
        <v>4.7244094488188997E-2</v>
      </c>
      <c r="U10" s="16">
        <v>5.9602649006622502E-2</v>
      </c>
      <c r="V10" s="16">
        <v>7.2289156626505993E-2</v>
      </c>
      <c r="W10" s="16">
        <v>4.6801872074882997E-2</v>
      </c>
      <c r="X10" s="16">
        <v>5.21978021978022E-2</v>
      </c>
      <c r="Y10" s="16">
        <v>3.2537960954446901E-2</v>
      </c>
      <c r="Z10" s="16"/>
      <c r="AA10" s="16">
        <v>4.95049504950495E-2</v>
      </c>
      <c r="AB10" s="16">
        <v>5.9736594543744102E-2</v>
      </c>
      <c r="AC10" s="16"/>
      <c r="AD10" s="16">
        <v>5.5555555555555601E-2</v>
      </c>
      <c r="AE10" s="16">
        <v>5.61936013125513E-2</v>
      </c>
      <c r="AF10" s="16"/>
      <c r="AG10" s="16">
        <v>7.4911660777385203E-2</v>
      </c>
      <c r="AH10" s="16">
        <v>4.2121684867394697E-2</v>
      </c>
      <c r="AI10" s="16"/>
      <c r="AJ10" s="16">
        <v>3.8527889591719398E-2</v>
      </c>
      <c r="AK10" s="16">
        <v>7.5046904315197005E-2</v>
      </c>
      <c r="AL10" s="16"/>
      <c r="AM10" s="16">
        <v>0.12280701754386</v>
      </c>
      <c r="AN10" s="16">
        <v>9.9250936329587994E-2</v>
      </c>
      <c r="AO10" s="16">
        <v>6.4365125804564105E-2</v>
      </c>
      <c r="AP10" s="16">
        <v>1.6569200779727102E-2</v>
      </c>
      <c r="AQ10" s="16"/>
      <c r="AR10" s="16">
        <v>4.94958753437214E-2</v>
      </c>
      <c r="AS10" s="16">
        <v>5.9190031152648002E-2</v>
      </c>
      <c r="AT10" s="16"/>
      <c r="AU10" s="16">
        <v>6.2135922330097099E-2</v>
      </c>
      <c r="AV10" s="16">
        <v>5.4906128232376901E-2</v>
      </c>
      <c r="AW10" s="16"/>
      <c r="AX10" s="16">
        <v>6.4080944350758895E-2</v>
      </c>
      <c r="AY10" s="16">
        <v>5.4280510018214899E-2</v>
      </c>
      <c r="AZ10" s="16"/>
      <c r="BA10" s="16">
        <v>8.4444444444444405E-2</v>
      </c>
      <c r="BB10" s="16">
        <v>5.39672341792483E-2</v>
      </c>
      <c r="BC10" s="16"/>
      <c r="BD10" s="16">
        <v>5.4399999999999997E-2</v>
      </c>
      <c r="BE10" s="16">
        <v>5.6395134537412503E-2</v>
      </c>
      <c r="BF10" s="16"/>
      <c r="BG10" s="16">
        <v>3.03030303030303E-2</v>
      </c>
      <c r="BH10" s="16">
        <v>5.7643312101910801E-2</v>
      </c>
      <c r="BI10" s="16"/>
      <c r="BJ10" s="16">
        <v>4.2452830188679201E-2</v>
      </c>
      <c r="BK10" s="16">
        <v>5.7995881949210702E-2</v>
      </c>
      <c r="BL10" s="16"/>
      <c r="BM10" s="16">
        <v>4.49438202247191E-2</v>
      </c>
      <c r="BN10" s="16">
        <v>5.6984695538912403E-2</v>
      </c>
      <c r="BO10" s="16"/>
      <c r="BP10" s="16">
        <v>7.3170731707317097E-2</v>
      </c>
      <c r="BQ10" s="16">
        <v>5.3620218579234998E-2</v>
      </c>
    </row>
    <row r="11" spans="2:69" x14ac:dyDescent="0.25">
      <c r="B11" s="17" t="s">
        <v>329</v>
      </c>
      <c r="C11" s="16">
        <v>6.8903535050928704E-3</v>
      </c>
      <c r="D11" s="16">
        <v>4.5977011494252899E-3</v>
      </c>
      <c r="E11" s="16">
        <v>1.3186813186813201E-2</v>
      </c>
      <c r="F11" s="16">
        <v>2.3474178403755899E-3</v>
      </c>
      <c r="G11" s="16">
        <v>6.9124423963133601E-3</v>
      </c>
      <c r="H11" s="16">
        <v>7.7319587628866E-3</v>
      </c>
      <c r="I11" s="16">
        <v>3.7174721189591098E-3</v>
      </c>
      <c r="J11" s="16">
        <v>8.6956521739130401E-3</v>
      </c>
      <c r="K11" s="16">
        <v>2.4691358024691398E-2</v>
      </c>
      <c r="L11" s="16">
        <v>0</v>
      </c>
      <c r="M11" s="16"/>
      <c r="N11" s="16">
        <v>6.17283950617284E-3</v>
      </c>
      <c r="O11" s="16">
        <v>1.0610079575596801E-2</v>
      </c>
      <c r="P11" s="16">
        <v>9.8039215686274508E-3</v>
      </c>
      <c r="Q11" s="16">
        <v>5.2002080083203301E-3</v>
      </c>
      <c r="R11" s="16"/>
      <c r="S11" s="16">
        <v>1.5444015444015399E-2</v>
      </c>
      <c r="T11" s="16">
        <v>2.3622047244094498E-2</v>
      </c>
      <c r="U11" s="16">
        <v>3.3112582781457001E-3</v>
      </c>
      <c r="V11" s="16">
        <v>6.8846815834767601E-3</v>
      </c>
      <c r="W11" s="16">
        <v>4.6801872074882997E-3</v>
      </c>
      <c r="X11" s="16">
        <v>2.7472527472527501E-3</v>
      </c>
      <c r="Y11" s="16">
        <v>6.5075921908893698E-3</v>
      </c>
      <c r="Z11" s="16"/>
      <c r="AA11" s="16">
        <v>8.2508250825082501E-3</v>
      </c>
      <c r="AB11" s="16">
        <v>6.1147695202257799E-3</v>
      </c>
      <c r="AC11" s="16"/>
      <c r="AD11" s="16">
        <v>7.7777777777777802E-3</v>
      </c>
      <c r="AE11" s="16">
        <v>6.5627563576702201E-3</v>
      </c>
      <c r="AF11" s="16"/>
      <c r="AG11" s="16">
        <v>9.1872791519434591E-3</v>
      </c>
      <c r="AH11" s="16">
        <v>5.2002080083203301E-3</v>
      </c>
      <c r="AI11" s="16"/>
      <c r="AJ11" s="16">
        <v>6.3254744105807901E-3</v>
      </c>
      <c r="AK11" s="16">
        <v>7.5046904315196998E-3</v>
      </c>
      <c r="AL11" s="16"/>
      <c r="AM11" s="16">
        <v>0</v>
      </c>
      <c r="AN11" s="16">
        <v>2.05992509363296E-2</v>
      </c>
      <c r="AO11" s="16">
        <v>5.85137507314219E-3</v>
      </c>
      <c r="AP11" s="16">
        <v>1.9493177387914201E-3</v>
      </c>
      <c r="AQ11" s="16"/>
      <c r="AR11" s="16">
        <v>6.4161319890009196E-3</v>
      </c>
      <c r="AS11" s="16">
        <v>7.1206052514463701E-3</v>
      </c>
      <c r="AT11" s="16"/>
      <c r="AU11" s="16">
        <v>7.7669902912621399E-3</v>
      </c>
      <c r="AV11" s="16">
        <v>6.7304286220333E-3</v>
      </c>
      <c r="AW11" s="16"/>
      <c r="AX11" s="16">
        <v>1.18043844856661E-2</v>
      </c>
      <c r="AY11" s="16">
        <v>5.8287795992713999E-3</v>
      </c>
      <c r="AZ11" s="16"/>
      <c r="BA11" s="16">
        <v>2.2222222222222199E-2</v>
      </c>
      <c r="BB11" s="16">
        <v>5.7822036620623204E-3</v>
      </c>
      <c r="BC11" s="16"/>
      <c r="BD11" s="16">
        <v>6.4000000000000003E-3</v>
      </c>
      <c r="BE11" s="16">
        <v>7.0033173608551403E-3</v>
      </c>
      <c r="BF11" s="16"/>
      <c r="BG11" s="16">
        <v>1.01010101010101E-2</v>
      </c>
      <c r="BH11" s="16">
        <v>6.6878980891719696E-3</v>
      </c>
      <c r="BI11" s="16"/>
      <c r="BJ11" s="16">
        <v>7.0754716981132103E-3</v>
      </c>
      <c r="BK11" s="16">
        <v>6.86341798215511E-3</v>
      </c>
      <c r="BL11" s="16"/>
      <c r="BM11" s="16">
        <v>1.4981273408239701E-2</v>
      </c>
      <c r="BN11" s="16">
        <v>6.1869098013676302E-3</v>
      </c>
      <c r="BO11" s="16"/>
      <c r="BP11" s="16">
        <v>1.21951219512195E-2</v>
      </c>
      <c r="BQ11" s="16">
        <v>6.1475409836065599E-3</v>
      </c>
    </row>
    <row r="12" spans="2:69" x14ac:dyDescent="0.25">
      <c r="B12" s="17" t="s">
        <v>330</v>
      </c>
      <c r="C12" s="18">
        <v>2.39664469742361E-3</v>
      </c>
      <c r="D12" s="18">
        <v>4.5977011494252899E-3</v>
      </c>
      <c r="E12" s="18">
        <v>4.3956043956043999E-3</v>
      </c>
      <c r="F12" s="18">
        <v>0</v>
      </c>
      <c r="G12" s="18">
        <v>6.9124423963133601E-3</v>
      </c>
      <c r="H12" s="18">
        <v>1.2886597938144299E-3</v>
      </c>
      <c r="I12" s="18">
        <v>0</v>
      </c>
      <c r="J12" s="18">
        <v>0</v>
      </c>
      <c r="K12" s="18">
        <v>0</v>
      </c>
      <c r="L12" s="18">
        <v>0</v>
      </c>
      <c r="M12" s="18"/>
      <c r="N12" s="18">
        <v>0</v>
      </c>
      <c r="O12" s="18">
        <v>2.6525198938992002E-3</v>
      </c>
      <c r="P12" s="18">
        <v>5.60224089635854E-3</v>
      </c>
      <c r="Q12" s="18">
        <v>1.5600624024960999E-3</v>
      </c>
      <c r="R12" s="18"/>
      <c r="S12" s="18">
        <v>0</v>
      </c>
      <c r="T12" s="18">
        <v>0</v>
      </c>
      <c r="U12" s="18">
        <v>6.6225165562913899E-3</v>
      </c>
      <c r="V12" s="18">
        <v>5.1635111876075701E-3</v>
      </c>
      <c r="W12" s="18">
        <v>1.5600624024960999E-3</v>
      </c>
      <c r="X12" s="18">
        <v>0</v>
      </c>
      <c r="Y12" s="18">
        <v>0</v>
      </c>
      <c r="Z12" s="18"/>
      <c r="AA12" s="18">
        <v>2.47524752475248E-3</v>
      </c>
      <c r="AB12" s="18">
        <v>2.3518344308560701E-3</v>
      </c>
      <c r="AC12" s="18"/>
      <c r="AD12" s="18">
        <v>2.2222222222222201E-3</v>
      </c>
      <c r="AE12" s="18">
        <v>2.4610336341263301E-3</v>
      </c>
      <c r="AF12" s="18"/>
      <c r="AG12" s="18">
        <v>3.53356890459364E-3</v>
      </c>
      <c r="AH12" s="18">
        <v>1.5600624024960999E-3</v>
      </c>
      <c r="AI12" s="18"/>
      <c r="AJ12" s="18">
        <v>1.7251293847038501E-3</v>
      </c>
      <c r="AK12" s="18">
        <v>3.1269543464665399E-3</v>
      </c>
      <c r="AL12" s="18"/>
      <c r="AM12" s="18">
        <v>1.7543859649122799E-2</v>
      </c>
      <c r="AN12" s="18">
        <v>5.6179775280898901E-3</v>
      </c>
      <c r="AO12" s="18">
        <v>1.7554125219426599E-3</v>
      </c>
      <c r="AP12" s="18">
        <v>9.7465886939571101E-4</v>
      </c>
      <c r="AQ12" s="18"/>
      <c r="AR12" s="18">
        <v>3.6663611365719499E-3</v>
      </c>
      <c r="AS12" s="18">
        <v>1.7801513128615899E-3</v>
      </c>
      <c r="AT12" s="18"/>
      <c r="AU12" s="18">
        <v>0</v>
      </c>
      <c r="AV12" s="18">
        <v>2.8338646829613899E-3</v>
      </c>
      <c r="AW12" s="18"/>
      <c r="AX12" s="18">
        <v>0</v>
      </c>
      <c r="AY12" s="18">
        <v>2.9143897996357E-3</v>
      </c>
      <c r="AZ12" s="18"/>
      <c r="BA12" s="18">
        <v>0</v>
      </c>
      <c r="BB12" s="18">
        <v>2.5698682942499199E-3</v>
      </c>
      <c r="BC12" s="18"/>
      <c r="BD12" s="18">
        <v>3.2000000000000002E-3</v>
      </c>
      <c r="BE12" s="18">
        <v>2.2115739034279402E-3</v>
      </c>
      <c r="BF12" s="18"/>
      <c r="BG12" s="18">
        <v>0</v>
      </c>
      <c r="BH12" s="18">
        <v>2.5477707006369399E-3</v>
      </c>
      <c r="BI12" s="18"/>
      <c r="BJ12" s="18">
        <v>0</v>
      </c>
      <c r="BK12" s="18">
        <v>2.74536719286205E-3</v>
      </c>
      <c r="BL12" s="18"/>
      <c r="BM12" s="18">
        <v>0</v>
      </c>
      <c r="BN12" s="18">
        <v>2.6050146532074201E-3</v>
      </c>
      <c r="BO12" s="18"/>
      <c r="BP12" s="18">
        <v>2.4390243902438998E-3</v>
      </c>
      <c r="BQ12" s="18">
        <v>2.39071038251366E-3</v>
      </c>
    </row>
    <row r="13" spans="2:69" x14ac:dyDescent="0.25">
      <c r="B13" s="15" t="s">
        <v>686</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3414</v>
      </c>
      <c r="D7" s="10">
        <v>449</v>
      </c>
      <c r="E7" s="10">
        <v>413</v>
      </c>
      <c r="F7" s="10">
        <v>450</v>
      </c>
      <c r="G7" s="10">
        <v>472</v>
      </c>
      <c r="H7" s="10">
        <v>798</v>
      </c>
      <c r="I7" s="10">
        <v>547</v>
      </c>
      <c r="J7" s="10">
        <v>123</v>
      </c>
      <c r="K7" s="10">
        <v>83</v>
      </c>
      <c r="L7" s="10">
        <v>79</v>
      </c>
      <c r="M7" s="10"/>
      <c r="N7" s="10">
        <v>429</v>
      </c>
      <c r="O7" s="10">
        <v>429</v>
      </c>
      <c r="P7" s="10">
        <v>707</v>
      </c>
      <c r="Q7" s="10">
        <v>1849</v>
      </c>
      <c r="R7" s="10"/>
      <c r="S7" s="10">
        <v>312</v>
      </c>
      <c r="T7" s="10">
        <v>267</v>
      </c>
      <c r="U7" s="10">
        <v>303</v>
      </c>
      <c r="V7" s="10">
        <v>639</v>
      </c>
      <c r="W7" s="10">
        <v>627</v>
      </c>
      <c r="X7" s="10">
        <v>712</v>
      </c>
      <c r="Y7" s="10">
        <v>457</v>
      </c>
      <c r="Z7" s="10"/>
      <c r="AA7" s="10">
        <v>1188</v>
      </c>
      <c r="AB7" s="10">
        <v>2226</v>
      </c>
      <c r="AC7" s="10"/>
      <c r="AD7" s="10">
        <v>930</v>
      </c>
      <c r="AE7" s="10">
        <v>2484</v>
      </c>
      <c r="AF7" s="10"/>
      <c r="AG7" s="10">
        <v>1565</v>
      </c>
      <c r="AH7" s="10">
        <v>1849</v>
      </c>
      <c r="AI7" s="10"/>
      <c r="AJ7" s="10">
        <v>1707</v>
      </c>
      <c r="AK7" s="10">
        <v>1707</v>
      </c>
      <c r="AL7" s="10"/>
      <c r="AM7" s="10">
        <v>83</v>
      </c>
      <c r="AN7" s="10">
        <v>651</v>
      </c>
      <c r="AO7" s="10">
        <v>1682</v>
      </c>
      <c r="AP7" s="10">
        <v>986</v>
      </c>
      <c r="AQ7" s="10"/>
      <c r="AR7" s="10">
        <v>1052</v>
      </c>
      <c r="AS7" s="10">
        <v>2362</v>
      </c>
      <c r="AT7" s="10"/>
      <c r="AU7" s="10">
        <v>533</v>
      </c>
      <c r="AV7" s="10">
        <v>2881</v>
      </c>
      <c r="AW7" s="10"/>
      <c r="AX7" s="10">
        <v>565</v>
      </c>
      <c r="AY7" s="10">
        <v>2849</v>
      </c>
      <c r="AZ7" s="10"/>
      <c r="BA7" s="10">
        <v>237</v>
      </c>
      <c r="BB7" s="10">
        <v>3177</v>
      </c>
      <c r="BC7" s="10"/>
      <c r="BD7" s="10">
        <v>626</v>
      </c>
      <c r="BE7" s="10">
        <v>2788</v>
      </c>
      <c r="BF7" s="10"/>
      <c r="BG7" s="10">
        <v>210</v>
      </c>
      <c r="BH7" s="10">
        <v>3204</v>
      </c>
      <c r="BI7" s="10"/>
      <c r="BJ7" s="10">
        <v>429</v>
      </c>
      <c r="BK7" s="10">
        <v>2985</v>
      </c>
      <c r="BL7" s="10"/>
      <c r="BM7" s="10">
        <v>268</v>
      </c>
      <c r="BN7" s="10">
        <v>3146</v>
      </c>
      <c r="BO7" s="10"/>
      <c r="BP7" s="10">
        <v>424</v>
      </c>
      <c r="BQ7" s="10">
        <v>2990</v>
      </c>
    </row>
    <row r="8" spans="2:69" ht="45" x14ac:dyDescent="0.25">
      <c r="B8" s="17" t="s">
        <v>326</v>
      </c>
      <c r="C8" s="16">
        <v>0.54452255418863504</v>
      </c>
      <c r="D8" s="16">
        <v>0.478841870824053</v>
      </c>
      <c r="E8" s="16">
        <v>0.54721549636803901</v>
      </c>
      <c r="F8" s="16">
        <v>0.65111111111111097</v>
      </c>
      <c r="G8" s="16">
        <v>0.61228813559322004</v>
      </c>
      <c r="H8" s="16">
        <v>0.466165413533835</v>
      </c>
      <c r="I8" s="16">
        <v>0.54296160877513699</v>
      </c>
      <c r="J8" s="16">
        <v>0.62601626016260203</v>
      </c>
      <c r="K8" s="16">
        <v>0.48192771084337299</v>
      </c>
      <c r="L8" s="16">
        <v>0.632911392405063</v>
      </c>
      <c r="M8" s="16"/>
      <c r="N8" s="16">
        <v>0.487179487179487</v>
      </c>
      <c r="O8" s="16">
        <v>0.53379953379953404</v>
      </c>
      <c r="P8" s="16">
        <v>0.52616690240452602</v>
      </c>
      <c r="Q8" s="16">
        <v>0.56733369388858801</v>
      </c>
      <c r="R8" s="16"/>
      <c r="S8" s="16">
        <v>0.47756410256410298</v>
      </c>
      <c r="T8" s="16">
        <v>0.51310861423220999</v>
      </c>
      <c r="U8" s="16">
        <v>0.580858085808581</v>
      </c>
      <c r="V8" s="16">
        <v>0.52738654147104802</v>
      </c>
      <c r="W8" s="16">
        <v>0.55342902711323805</v>
      </c>
      <c r="X8" s="16">
        <v>0.52106741573033699</v>
      </c>
      <c r="Y8" s="16">
        <v>0.62800875273523005</v>
      </c>
      <c r="Z8" s="16"/>
      <c r="AA8" s="16">
        <v>0.56144781144781097</v>
      </c>
      <c r="AB8" s="16">
        <v>0.53548966756513905</v>
      </c>
      <c r="AC8" s="16"/>
      <c r="AD8" s="16">
        <v>0.56021505376344105</v>
      </c>
      <c r="AE8" s="16">
        <v>0.53864734299516903</v>
      </c>
      <c r="AF8" s="16"/>
      <c r="AG8" s="16">
        <v>0.51757188498402595</v>
      </c>
      <c r="AH8" s="16">
        <v>0.56733369388858801</v>
      </c>
      <c r="AI8" s="16"/>
      <c r="AJ8" s="16">
        <v>0.59402460456941997</v>
      </c>
      <c r="AK8" s="16">
        <v>0.49502050380785001</v>
      </c>
      <c r="AL8" s="16"/>
      <c r="AM8" s="16">
        <v>0.44578313253011997</v>
      </c>
      <c r="AN8" s="16">
        <v>0.460829493087558</v>
      </c>
      <c r="AO8" s="16">
        <v>0.51902497027348404</v>
      </c>
      <c r="AP8" s="16">
        <v>0.651115618661258</v>
      </c>
      <c r="AQ8" s="16"/>
      <c r="AR8" s="16">
        <v>0.54182509505703402</v>
      </c>
      <c r="AS8" s="16">
        <v>0.54572396274343804</v>
      </c>
      <c r="AT8" s="16"/>
      <c r="AU8" s="16">
        <v>0.53846153846153799</v>
      </c>
      <c r="AV8" s="16">
        <v>0.54564387365498102</v>
      </c>
      <c r="AW8" s="16"/>
      <c r="AX8" s="16">
        <v>0.60530973451327397</v>
      </c>
      <c r="AY8" s="16">
        <v>0.53246753246753198</v>
      </c>
      <c r="AZ8" s="16"/>
      <c r="BA8" s="16">
        <v>0.544303797468354</v>
      </c>
      <c r="BB8" s="16">
        <v>0.54453887315077099</v>
      </c>
      <c r="BC8" s="16"/>
      <c r="BD8" s="16">
        <v>0.56549520766773198</v>
      </c>
      <c r="BE8" s="16">
        <v>0.53981348637015802</v>
      </c>
      <c r="BF8" s="16"/>
      <c r="BG8" s="16">
        <v>0.55238095238095197</v>
      </c>
      <c r="BH8" s="16">
        <v>0.54400749063670395</v>
      </c>
      <c r="BI8" s="16"/>
      <c r="BJ8" s="16">
        <v>0.54079254079254102</v>
      </c>
      <c r="BK8" s="16">
        <v>0.54505862646566205</v>
      </c>
      <c r="BL8" s="16"/>
      <c r="BM8" s="16">
        <v>0.51492537313432796</v>
      </c>
      <c r="BN8" s="16">
        <v>0.54704386522568305</v>
      </c>
      <c r="BO8" s="16"/>
      <c r="BP8" s="16">
        <v>0.53773584905660399</v>
      </c>
      <c r="BQ8" s="16">
        <v>0.54548494983277596</v>
      </c>
    </row>
    <row r="9" spans="2:69" ht="30" x14ac:dyDescent="0.25">
      <c r="B9" s="17" t="s">
        <v>327</v>
      </c>
      <c r="C9" s="16">
        <v>0.39367311072056199</v>
      </c>
      <c r="D9" s="16">
        <v>0.42093541202672602</v>
      </c>
      <c r="E9" s="16">
        <v>0.36319612590799</v>
      </c>
      <c r="F9" s="16">
        <v>0.31333333333333302</v>
      </c>
      <c r="G9" s="16">
        <v>0.35381355932203401</v>
      </c>
      <c r="H9" s="16">
        <v>0.46741854636591501</v>
      </c>
      <c r="I9" s="16">
        <v>0.39853747714808002</v>
      </c>
      <c r="J9" s="16">
        <v>0.33333333333333298</v>
      </c>
      <c r="K9" s="16">
        <v>0.48192771084337299</v>
      </c>
      <c r="L9" s="16">
        <v>0.316455696202532</v>
      </c>
      <c r="M9" s="16"/>
      <c r="N9" s="16">
        <v>0.42890442890442898</v>
      </c>
      <c r="O9" s="16">
        <v>0.40559440559440602</v>
      </c>
      <c r="P9" s="16">
        <v>0.40876944837340901</v>
      </c>
      <c r="Q9" s="16">
        <v>0.37696051919956702</v>
      </c>
      <c r="R9" s="16"/>
      <c r="S9" s="16">
        <v>0.44230769230769201</v>
      </c>
      <c r="T9" s="16">
        <v>0.40449438202247201</v>
      </c>
      <c r="U9" s="16">
        <v>0.35313531353135302</v>
      </c>
      <c r="V9" s="16">
        <v>0.41471048513302</v>
      </c>
      <c r="W9" s="16">
        <v>0.38437001594896297</v>
      </c>
      <c r="X9" s="16">
        <v>0.424157303370786</v>
      </c>
      <c r="Y9" s="16">
        <v>0.31728665207877499</v>
      </c>
      <c r="Z9" s="16"/>
      <c r="AA9" s="16">
        <v>0.37626262626262602</v>
      </c>
      <c r="AB9" s="16">
        <v>0.40296495956873302</v>
      </c>
      <c r="AC9" s="16"/>
      <c r="AD9" s="16">
        <v>0.37419354838709701</v>
      </c>
      <c r="AE9" s="16">
        <v>0.40096618357487901</v>
      </c>
      <c r="AF9" s="16"/>
      <c r="AG9" s="16">
        <v>0.413418530351438</v>
      </c>
      <c r="AH9" s="16">
        <v>0.37696051919956702</v>
      </c>
      <c r="AI9" s="16"/>
      <c r="AJ9" s="16">
        <v>0.35383714118336301</v>
      </c>
      <c r="AK9" s="16">
        <v>0.43350908025776203</v>
      </c>
      <c r="AL9" s="16"/>
      <c r="AM9" s="16">
        <v>0.421686746987952</v>
      </c>
      <c r="AN9" s="16">
        <v>0.43317972350230399</v>
      </c>
      <c r="AO9" s="16">
        <v>0.417954815695601</v>
      </c>
      <c r="AP9" s="16">
        <v>0.32454361054766701</v>
      </c>
      <c r="AQ9" s="16"/>
      <c r="AR9" s="16">
        <v>0.39828897338403002</v>
      </c>
      <c r="AS9" s="16">
        <v>0.39161727349703601</v>
      </c>
      <c r="AT9" s="16"/>
      <c r="AU9" s="16">
        <v>0.40150093808630399</v>
      </c>
      <c r="AV9" s="16">
        <v>0.392224921902117</v>
      </c>
      <c r="AW9" s="16"/>
      <c r="AX9" s="16">
        <v>0.33982300884955802</v>
      </c>
      <c r="AY9" s="16">
        <v>0.40435240435240399</v>
      </c>
      <c r="AZ9" s="16"/>
      <c r="BA9" s="16">
        <v>0.36286919831223602</v>
      </c>
      <c r="BB9" s="16">
        <v>0.39597104186339299</v>
      </c>
      <c r="BC9" s="16"/>
      <c r="BD9" s="16">
        <v>0.37859424920127799</v>
      </c>
      <c r="BE9" s="16">
        <v>0.39705882352941202</v>
      </c>
      <c r="BF9" s="16"/>
      <c r="BG9" s="16">
        <v>0.37619047619047602</v>
      </c>
      <c r="BH9" s="16">
        <v>0.39481897627965001</v>
      </c>
      <c r="BI9" s="16"/>
      <c r="BJ9" s="16">
        <v>0.391608391608392</v>
      </c>
      <c r="BK9" s="16">
        <v>0.39396984924623102</v>
      </c>
      <c r="BL9" s="16"/>
      <c r="BM9" s="16">
        <v>0.41044776119402998</v>
      </c>
      <c r="BN9" s="16">
        <v>0.39224411951684701</v>
      </c>
      <c r="BO9" s="16"/>
      <c r="BP9" s="16">
        <v>0.38679245283018898</v>
      </c>
      <c r="BQ9" s="16">
        <v>0.39464882943143798</v>
      </c>
    </row>
    <row r="10" spans="2:69" x14ac:dyDescent="0.25">
      <c r="B10" s="17" t="s">
        <v>328</v>
      </c>
      <c r="C10" s="16">
        <v>5.0380785002929099E-2</v>
      </c>
      <c r="D10" s="16">
        <v>8.4632516703786201E-2</v>
      </c>
      <c r="E10" s="16">
        <v>7.0217917675544805E-2</v>
      </c>
      <c r="F10" s="16">
        <v>3.5555555555555597E-2</v>
      </c>
      <c r="G10" s="16">
        <v>2.9661016949152502E-2</v>
      </c>
      <c r="H10" s="16">
        <v>5.1378446115288197E-2</v>
      </c>
      <c r="I10" s="16">
        <v>4.5703839122486302E-2</v>
      </c>
      <c r="J10" s="16">
        <v>3.2520325203252001E-2</v>
      </c>
      <c r="K10" s="16">
        <v>2.40963855421687E-2</v>
      </c>
      <c r="L10" s="16">
        <v>3.7974683544303799E-2</v>
      </c>
      <c r="M10" s="16"/>
      <c r="N10" s="16">
        <v>7.2261072261072298E-2</v>
      </c>
      <c r="O10" s="16">
        <v>5.3613053613053602E-2</v>
      </c>
      <c r="P10" s="16">
        <v>4.5261669024045298E-2</v>
      </c>
      <c r="Q10" s="16">
        <v>4.6511627906976702E-2</v>
      </c>
      <c r="R10" s="16"/>
      <c r="S10" s="16">
        <v>6.0897435897435903E-2</v>
      </c>
      <c r="T10" s="16">
        <v>7.1161048689138598E-2</v>
      </c>
      <c r="U10" s="16">
        <v>6.2706270627062702E-2</v>
      </c>
      <c r="V10" s="16">
        <v>4.5383411580594703E-2</v>
      </c>
      <c r="W10" s="16">
        <v>5.2631578947368397E-2</v>
      </c>
      <c r="X10" s="16">
        <v>4.0730337078651702E-2</v>
      </c>
      <c r="Y10" s="16">
        <v>4.5951859956236303E-2</v>
      </c>
      <c r="Z10" s="16"/>
      <c r="AA10" s="16">
        <v>5.3872053872053897E-2</v>
      </c>
      <c r="AB10" s="16">
        <v>4.8517520215633402E-2</v>
      </c>
      <c r="AC10" s="16"/>
      <c r="AD10" s="16">
        <v>5.4838709677419398E-2</v>
      </c>
      <c r="AE10" s="16">
        <v>4.87117552334944E-2</v>
      </c>
      <c r="AF10" s="16"/>
      <c r="AG10" s="16">
        <v>5.4952076677316303E-2</v>
      </c>
      <c r="AH10" s="16">
        <v>4.6511627906976702E-2</v>
      </c>
      <c r="AI10" s="16"/>
      <c r="AJ10" s="16">
        <v>4.2765084944346797E-2</v>
      </c>
      <c r="AK10" s="16">
        <v>5.7996485061511401E-2</v>
      </c>
      <c r="AL10" s="16"/>
      <c r="AM10" s="16">
        <v>9.6385542168674704E-2</v>
      </c>
      <c r="AN10" s="16">
        <v>7.9877112135176606E-2</v>
      </c>
      <c r="AO10" s="16">
        <v>5.2318668252080897E-2</v>
      </c>
      <c r="AP10" s="16">
        <v>2.33265720081136E-2</v>
      </c>
      <c r="AQ10" s="16"/>
      <c r="AR10" s="16">
        <v>5.1330798479087503E-2</v>
      </c>
      <c r="AS10" s="16">
        <v>4.9957662997459802E-2</v>
      </c>
      <c r="AT10" s="16"/>
      <c r="AU10" s="16">
        <v>5.0656660412758001E-2</v>
      </c>
      <c r="AV10" s="16">
        <v>5.0329746615758397E-2</v>
      </c>
      <c r="AW10" s="16"/>
      <c r="AX10" s="16">
        <v>4.0707964601769897E-2</v>
      </c>
      <c r="AY10" s="16">
        <v>5.2299052299052302E-2</v>
      </c>
      <c r="AZ10" s="16"/>
      <c r="BA10" s="16">
        <v>7.1729957805907199E-2</v>
      </c>
      <c r="BB10" s="16">
        <v>4.87881649354737E-2</v>
      </c>
      <c r="BC10" s="16"/>
      <c r="BD10" s="16">
        <v>4.4728434504792303E-2</v>
      </c>
      <c r="BE10" s="16">
        <v>5.1649928263988502E-2</v>
      </c>
      <c r="BF10" s="16"/>
      <c r="BG10" s="16">
        <v>6.6666666666666693E-2</v>
      </c>
      <c r="BH10" s="16">
        <v>4.9313358302122301E-2</v>
      </c>
      <c r="BI10" s="16"/>
      <c r="BJ10" s="16">
        <v>5.3613053613053602E-2</v>
      </c>
      <c r="BK10" s="16">
        <v>4.9916247906197697E-2</v>
      </c>
      <c r="BL10" s="16"/>
      <c r="BM10" s="16">
        <v>5.5970149253731297E-2</v>
      </c>
      <c r="BN10" s="16">
        <v>4.99046408137317E-2</v>
      </c>
      <c r="BO10" s="16"/>
      <c r="BP10" s="16">
        <v>6.8396226415094297E-2</v>
      </c>
      <c r="BQ10" s="16">
        <v>4.7826086956521699E-2</v>
      </c>
    </row>
    <row r="11" spans="2:69" x14ac:dyDescent="0.25">
      <c r="B11" s="17" t="s">
        <v>329</v>
      </c>
      <c r="C11" s="16">
        <v>7.3227885178675997E-3</v>
      </c>
      <c r="D11" s="16">
        <v>1.1135857461024501E-2</v>
      </c>
      <c r="E11" s="16">
        <v>1.4527845036319599E-2</v>
      </c>
      <c r="F11" s="16">
        <v>0</v>
      </c>
      <c r="G11" s="16">
        <v>4.2372881355932203E-3</v>
      </c>
      <c r="H11" s="16">
        <v>7.5187969924812E-3</v>
      </c>
      <c r="I11" s="16">
        <v>9.1407678244972597E-3</v>
      </c>
      <c r="J11" s="16">
        <v>8.1300813008130107E-3</v>
      </c>
      <c r="K11" s="16">
        <v>0</v>
      </c>
      <c r="L11" s="16">
        <v>0</v>
      </c>
      <c r="M11" s="16"/>
      <c r="N11" s="16">
        <v>9.3240093240093205E-3</v>
      </c>
      <c r="O11" s="16">
        <v>4.6620046620046603E-3</v>
      </c>
      <c r="P11" s="16">
        <v>1.41442715700141E-2</v>
      </c>
      <c r="Q11" s="16">
        <v>4.8674959437533796E-3</v>
      </c>
      <c r="R11" s="16"/>
      <c r="S11" s="16">
        <v>1.6025641025641E-2</v>
      </c>
      <c r="T11" s="16">
        <v>1.1235955056179799E-2</v>
      </c>
      <c r="U11" s="16">
        <v>3.3003300330032999E-3</v>
      </c>
      <c r="V11" s="16">
        <v>9.3896713615023494E-3</v>
      </c>
      <c r="W11" s="16">
        <v>6.3795853269537498E-3</v>
      </c>
      <c r="X11" s="16">
        <v>7.0224719101123602E-3</v>
      </c>
      <c r="Y11" s="16">
        <v>2.1881838074398201E-3</v>
      </c>
      <c r="Z11" s="16"/>
      <c r="AA11" s="16">
        <v>5.0505050505050501E-3</v>
      </c>
      <c r="AB11" s="16">
        <v>8.5354896675651406E-3</v>
      </c>
      <c r="AC11" s="16"/>
      <c r="AD11" s="16">
        <v>7.5268817204301097E-3</v>
      </c>
      <c r="AE11" s="16">
        <v>7.2463768115942004E-3</v>
      </c>
      <c r="AF11" s="16"/>
      <c r="AG11" s="16">
        <v>1.0223642172524E-2</v>
      </c>
      <c r="AH11" s="16">
        <v>4.8674959437533796E-3</v>
      </c>
      <c r="AI11" s="16"/>
      <c r="AJ11" s="16">
        <v>5.8582308142940799E-3</v>
      </c>
      <c r="AK11" s="16">
        <v>8.7873462214411308E-3</v>
      </c>
      <c r="AL11" s="16"/>
      <c r="AM11" s="16">
        <v>2.40963855421687E-2</v>
      </c>
      <c r="AN11" s="16">
        <v>1.8433179723502301E-2</v>
      </c>
      <c r="AO11" s="16">
        <v>5.9453032104637296E-3</v>
      </c>
      <c r="AP11" s="16">
        <v>1.01419878296146E-3</v>
      </c>
      <c r="AQ11" s="16"/>
      <c r="AR11" s="16">
        <v>5.7034220532319402E-3</v>
      </c>
      <c r="AS11" s="16">
        <v>8.0440304826418299E-3</v>
      </c>
      <c r="AT11" s="16"/>
      <c r="AU11" s="16">
        <v>9.3808630393996308E-3</v>
      </c>
      <c r="AV11" s="16">
        <v>6.9420340159666799E-3</v>
      </c>
      <c r="AW11" s="16"/>
      <c r="AX11" s="16">
        <v>8.8495575221238902E-3</v>
      </c>
      <c r="AY11" s="16">
        <v>7.0200070200070203E-3</v>
      </c>
      <c r="AZ11" s="16"/>
      <c r="BA11" s="16">
        <v>1.68776371308017E-2</v>
      </c>
      <c r="BB11" s="16">
        <v>6.6100094428706299E-3</v>
      </c>
      <c r="BC11" s="16"/>
      <c r="BD11" s="16">
        <v>7.9872204472843395E-3</v>
      </c>
      <c r="BE11" s="16">
        <v>7.1736011477761801E-3</v>
      </c>
      <c r="BF11" s="16"/>
      <c r="BG11" s="16">
        <v>4.7619047619047597E-3</v>
      </c>
      <c r="BH11" s="16">
        <v>7.4906367041198503E-3</v>
      </c>
      <c r="BI11" s="16"/>
      <c r="BJ11" s="16">
        <v>1.3986013986014E-2</v>
      </c>
      <c r="BK11" s="16">
        <v>6.36515912897822E-3</v>
      </c>
      <c r="BL11" s="16"/>
      <c r="BM11" s="16">
        <v>1.49253731343284E-2</v>
      </c>
      <c r="BN11" s="16">
        <v>6.6751430387794004E-3</v>
      </c>
      <c r="BO11" s="16"/>
      <c r="BP11" s="16">
        <v>4.7169811320754698E-3</v>
      </c>
      <c r="BQ11" s="16">
        <v>7.6923076923076901E-3</v>
      </c>
    </row>
    <row r="12" spans="2:69" x14ac:dyDescent="0.25">
      <c r="B12" s="17" t="s">
        <v>330</v>
      </c>
      <c r="C12" s="18">
        <v>4.1007615700058599E-3</v>
      </c>
      <c r="D12" s="18">
        <v>4.4543429844098002E-3</v>
      </c>
      <c r="E12" s="18">
        <v>4.8426150121065404E-3</v>
      </c>
      <c r="F12" s="18">
        <v>0</v>
      </c>
      <c r="G12" s="18">
        <v>0</v>
      </c>
      <c r="H12" s="18">
        <v>7.5187969924812E-3</v>
      </c>
      <c r="I12" s="18">
        <v>3.6563071297989001E-3</v>
      </c>
      <c r="J12" s="18">
        <v>0</v>
      </c>
      <c r="K12" s="18">
        <v>1.20481927710843E-2</v>
      </c>
      <c r="L12" s="18">
        <v>1.26582278481013E-2</v>
      </c>
      <c r="M12" s="18"/>
      <c r="N12" s="18">
        <v>2.3310023310023301E-3</v>
      </c>
      <c r="O12" s="18">
        <v>2.3310023310023301E-3</v>
      </c>
      <c r="P12" s="18">
        <v>5.6577086280056596E-3</v>
      </c>
      <c r="Q12" s="18">
        <v>4.3266630611141204E-3</v>
      </c>
      <c r="R12" s="18"/>
      <c r="S12" s="18">
        <v>3.2051282051282098E-3</v>
      </c>
      <c r="T12" s="18">
        <v>0</v>
      </c>
      <c r="U12" s="18">
        <v>0</v>
      </c>
      <c r="V12" s="18">
        <v>3.1298904538341202E-3</v>
      </c>
      <c r="W12" s="18">
        <v>3.1897926634768701E-3</v>
      </c>
      <c r="X12" s="18">
        <v>7.0224719101123602E-3</v>
      </c>
      <c r="Y12" s="18">
        <v>6.5645514223194703E-3</v>
      </c>
      <c r="Z12" s="18"/>
      <c r="AA12" s="18">
        <v>3.3670033670033699E-3</v>
      </c>
      <c r="AB12" s="18">
        <v>4.49236298292902E-3</v>
      </c>
      <c r="AC12" s="18"/>
      <c r="AD12" s="18">
        <v>3.2258064516129002E-3</v>
      </c>
      <c r="AE12" s="18">
        <v>4.4283413848631202E-3</v>
      </c>
      <c r="AF12" s="18"/>
      <c r="AG12" s="18">
        <v>3.8338658146964901E-3</v>
      </c>
      <c r="AH12" s="18">
        <v>4.3266630611141204E-3</v>
      </c>
      <c r="AI12" s="18"/>
      <c r="AJ12" s="18">
        <v>3.5149384885764501E-3</v>
      </c>
      <c r="AK12" s="18">
        <v>4.68658465143527E-3</v>
      </c>
      <c r="AL12" s="18"/>
      <c r="AM12" s="18">
        <v>1.20481927710843E-2</v>
      </c>
      <c r="AN12" s="18">
        <v>7.6804915514592899E-3</v>
      </c>
      <c r="AO12" s="18">
        <v>4.75624256837099E-3</v>
      </c>
      <c r="AP12" s="18">
        <v>0</v>
      </c>
      <c r="AQ12" s="18"/>
      <c r="AR12" s="18">
        <v>2.8517110266159701E-3</v>
      </c>
      <c r="AS12" s="18">
        <v>4.65707027942422E-3</v>
      </c>
      <c r="AT12" s="18"/>
      <c r="AU12" s="18">
        <v>0</v>
      </c>
      <c r="AV12" s="18">
        <v>4.8594238111766804E-3</v>
      </c>
      <c r="AW12" s="18"/>
      <c r="AX12" s="18">
        <v>5.3097345132743397E-3</v>
      </c>
      <c r="AY12" s="18">
        <v>3.8610038610038598E-3</v>
      </c>
      <c r="AZ12" s="18"/>
      <c r="BA12" s="18">
        <v>4.2194092827004199E-3</v>
      </c>
      <c r="BB12" s="18">
        <v>4.09191060749134E-3</v>
      </c>
      <c r="BC12" s="18"/>
      <c r="BD12" s="18">
        <v>3.1948881789137401E-3</v>
      </c>
      <c r="BE12" s="18">
        <v>4.30416068866571E-3</v>
      </c>
      <c r="BF12" s="18"/>
      <c r="BG12" s="18">
        <v>0</v>
      </c>
      <c r="BH12" s="18">
        <v>4.3695380774032497E-3</v>
      </c>
      <c r="BI12" s="18"/>
      <c r="BJ12" s="18">
        <v>0</v>
      </c>
      <c r="BK12" s="18">
        <v>4.6901172529313197E-3</v>
      </c>
      <c r="BL12" s="18"/>
      <c r="BM12" s="18">
        <v>3.7313432835820899E-3</v>
      </c>
      <c r="BN12" s="18">
        <v>4.1322314049586804E-3</v>
      </c>
      <c r="BO12" s="18"/>
      <c r="BP12" s="18">
        <v>2.3584905660377401E-3</v>
      </c>
      <c r="BQ12" s="18">
        <v>4.3478260869565201E-3</v>
      </c>
    </row>
    <row r="13" spans="2:69" x14ac:dyDescent="0.25">
      <c r="B13" s="15" t="s">
        <v>687</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3470</v>
      </c>
      <c r="D7" s="10">
        <v>433</v>
      </c>
      <c r="E7" s="10">
        <v>409</v>
      </c>
      <c r="F7" s="10">
        <v>474</v>
      </c>
      <c r="G7" s="10">
        <v>461</v>
      </c>
      <c r="H7" s="10">
        <v>827</v>
      </c>
      <c r="I7" s="10">
        <v>556</v>
      </c>
      <c r="J7" s="10">
        <v>138</v>
      </c>
      <c r="K7" s="10">
        <v>80</v>
      </c>
      <c r="L7" s="10">
        <v>92</v>
      </c>
      <c r="M7" s="10"/>
      <c r="N7" s="10">
        <v>477</v>
      </c>
      <c r="O7" s="10">
        <v>436</v>
      </c>
      <c r="P7" s="10">
        <v>717</v>
      </c>
      <c r="Q7" s="10">
        <v>1840</v>
      </c>
      <c r="R7" s="10"/>
      <c r="S7" s="10">
        <v>319</v>
      </c>
      <c r="T7" s="10">
        <v>266</v>
      </c>
      <c r="U7" s="10">
        <v>308</v>
      </c>
      <c r="V7" s="10">
        <v>646</v>
      </c>
      <c r="W7" s="10">
        <v>634</v>
      </c>
      <c r="X7" s="10">
        <v>722</v>
      </c>
      <c r="Y7" s="10">
        <v>466</v>
      </c>
      <c r="Z7" s="10"/>
      <c r="AA7" s="10">
        <v>1181</v>
      </c>
      <c r="AB7" s="10">
        <v>2289</v>
      </c>
      <c r="AC7" s="10"/>
      <c r="AD7" s="10">
        <v>940</v>
      </c>
      <c r="AE7" s="10">
        <v>2530</v>
      </c>
      <c r="AF7" s="10"/>
      <c r="AG7" s="10">
        <v>1630</v>
      </c>
      <c r="AH7" s="10">
        <v>1840</v>
      </c>
      <c r="AI7" s="10"/>
      <c r="AJ7" s="10">
        <v>1728</v>
      </c>
      <c r="AK7" s="10">
        <v>1742</v>
      </c>
      <c r="AL7" s="10"/>
      <c r="AM7" s="10">
        <v>88</v>
      </c>
      <c r="AN7" s="10">
        <v>693</v>
      </c>
      <c r="AO7" s="10">
        <v>1707</v>
      </c>
      <c r="AP7" s="10">
        <v>970</v>
      </c>
      <c r="AQ7" s="10"/>
      <c r="AR7" s="10">
        <v>1074</v>
      </c>
      <c r="AS7" s="10">
        <v>2396</v>
      </c>
      <c r="AT7" s="10"/>
      <c r="AU7" s="10">
        <v>551</v>
      </c>
      <c r="AV7" s="10">
        <v>2919</v>
      </c>
      <c r="AW7" s="10"/>
      <c r="AX7" s="10">
        <v>569</v>
      </c>
      <c r="AY7" s="10">
        <v>2901</v>
      </c>
      <c r="AZ7" s="10"/>
      <c r="BA7" s="10">
        <v>227</v>
      </c>
      <c r="BB7" s="10">
        <v>3243</v>
      </c>
      <c r="BC7" s="10"/>
      <c r="BD7" s="10">
        <v>651</v>
      </c>
      <c r="BE7" s="10">
        <v>2819</v>
      </c>
      <c r="BF7" s="10"/>
      <c r="BG7" s="10">
        <v>206</v>
      </c>
      <c r="BH7" s="10">
        <v>3264</v>
      </c>
      <c r="BI7" s="10"/>
      <c r="BJ7" s="10">
        <v>445</v>
      </c>
      <c r="BK7" s="10">
        <v>3025</v>
      </c>
      <c r="BL7" s="10"/>
      <c r="BM7" s="10">
        <v>285</v>
      </c>
      <c r="BN7" s="10">
        <v>3185</v>
      </c>
      <c r="BO7" s="10"/>
      <c r="BP7" s="10">
        <v>443</v>
      </c>
      <c r="BQ7" s="10">
        <v>3027</v>
      </c>
    </row>
    <row r="8" spans="2:69" ht="45" x14ac:dyDescent="0.25">
      <c r="B8" s="17" t="s">
        <v>326</v>
      </c>
      <c r="C8" s="16">
        <v>0.538328530259366</v>
      </c>
      <c r="D8" s="16">
        <v>0.47344110854503502</v>
      </c>
      <c r="E8" s="16">
        <v>0.49877750611246902</v>
      </c>
      <c r="F8" s="16">
        <v>0.59915611814346004</v>
      </c>
      <c r="G8" s="16">
        <v>0.60086767895878501</v>
      </c>
      <c r="H8" s="16">
        <v>0.480048367593712</v>
      </c>
      <c r="I8" s="16">
        <v>0.54316546762589901</v>
      </c>
      <c r="J8" s="16">
        <v>0.65217391304347805</v>
      </c>
      <c r="K8" s="16">
        <v>0.52500000000000002</v>
      </c>
      <c r="L8" s="16">
        <v>0.72826086956521696</v>
      </c>
      <c r="M8" s="16"/>
      <c r="N8" s="16">
        <v>0.50314465408804998</v>
      </c>
      <c r="O8" s="16">
        <v>0.55963302752293598</v>
      </c>
      <c r="P8" s="16">
        <v>0.50069735006973504</v>
      </c>
      <c r="Q8" s="16">
        <v>0.55706521739130399</v>
      </c>
      <c r="R8" s="16"/>
      <c r="S8" s="16">
        <v>0.55799373040752398</v>
      </c>
      <c r="T8" s="16">
        <v>0.511278195488722</v>
      </c>
      <c r="U8" s="16">
        <v>0.56168831168831201</v>
      </c>
      <c r="V8" s="16">
        <v>0.49535603715170301</v>
      </c>
      <c r="W8" s="16">
        <v>0.51419558359621498</v>
      </c>
      <c r="X8" s="16">
        <v>0.544321329639889</v>
      </c>
      <c r="Y8" s="16">
        <v>0.60944206008583701</v>
      </c>
      <c r="Z8" s="16"/>
      <c r="AA8" s="16">
        <v>0.56731583403895003</v>
      </c>
      <c r="AB8" s="16">
        <v>0.52337265181301895</v>
      </c>
      <c r="AC8" s="16"/>
      <c r="AD8" s="16">
        <v>0.54255319148936199</v>
      </c>
      <c r="AE8" s="16">
        <v>0.53675889328063198</v>
      </c>
      <c r="AF8" s="16"/>
      <c r="AG8" s="16">
        <v>0.51717791411042902</v>
      </c>
      <c r="AH8" s="16">
        <v>0.55706521739130399</v>
      </c>
      <c r="AI8" s="16"/>
      <c r="AJ8" s="16">
        <v>0.58449074074074103</v>
      </c>
      <c r="AK8" s="16">
        <v>0.49253731343283602</v>
      </c>
      <c r="AL8" s="16"/>
      <c r="AM8" s="16">
        <v>0.34090909090909099</v>
      </c>
      <c r="AN8" s="16">
        <v>0.48196248196248198</v>
      </c>
      <c r="AO8" s="16">
        <v>0.522554188635032</v>
      </c>
      <c r="AP8" s="16">
        <v>0.62164948453608204</v>
      </c>
      <c r="AQ8" s="16"/>
      <c r="AR8" s="16">
        <v>0.52700186219739298</v>
      </c>
      <c r="AS8" s="16">
        <v>0.54340567612687796</v>
      </c>
      <c r="AT8" s="16"/>
      <c r="AU8" s="16">
        <v>0.54083484573502705</v>
      </c>
      <c r="AV8" s="16">
        <v>0.53785542994176105</v>
      </c>
      <c r="AW8" s="16"/>
      <c r="AX8" s="16">
        <v>0.58699472759226701</v>
      </c>
      <c r="AY8" s="16">
        <v>0.52878317821440901</v>
      </c>
      <c r="AZ8" s="16"/>
      <c r="BA8" s="16">
        <v>0.506607929515419</v>
      </c>
      <c r="BB8" s="16">
        <v>0.54054887449892097</v>
      </c>
      <c r="BC8" s="16"/>
      <c r="BD8" s="16">
        <v>0.54685099846390195</v>
      </c>
      <c r="BE8" s="16">
        <v>0.53636041149343705</v>
      </c>
      <c r="BF8" s="16"/>
      <c r="BG8" s="16">
        <v>0.55825242718446599</v>
      </c>
      <c r="BH8" s="16">
        <v>0.53707107843137303</v>
      </c>
      <c r="BI8" s="16"/>
      <c r="BJ8" s="16">
        <v>0.59325842696629205</v>
      </c>
      <c r="BK8" s="16">
        <v>0.53024793388429703</v>
      </c>
      <c r="BL8" s="16"/>
      <c r="BM8" s="16">
        <v>0.6</v>
      </c>
      <c r="BN8" s="16">
        <v>0.53281004709576096</v>
      </c>
      <c r="BO8" s="16"/>
      <c r="BP8" s="16">
        <v>0.53047404063205394</v>
      </c>
      <c r="BQ8" s="16">
        <v>0.53947803105384895</v>
      </c>
    </row>
    <row r="9" spans="2:69" ht="30" x14ac:dyDescent="0.25">
      <c r="B9" s="17" t="s">
        <v>327</v>
      </c>
      <c r="C9" s="16">
        <v>0.39769452449567699</v>
      </c>
      <c r="D9" s="16">
        <v>0.40877598152424899</v>
      </c>
      <c r="E9" s="16">
        <v>0.42298288508557502</v>
      </c>
      <c r="F9" s="16">
        <v>0.354430379746835</v>
      </c>
      <c r="G9" s="16">
        <v>0.36876355748373102</v>
      </c>
      <c r="H9" s="16">
        <v>0.45707376058041099</v>
      </c>
      <c r="I9" s="16">
        <v>0.39748201438848901</v>
      </c>
      <c r="J9" s="16">
        <v>0.29710144927536197</v>
      </c>
      <c r="K9" s="16">
        <v>0.36249999999999999</v>
      </c>
      <c r="L9" s="16">
        <v>0.25</v>
      </c>
      <c r="M9" s="16"/>
      <c r="N9" s="16">
        <v>0.417190775681342</v>
      </c>
      <c r="O9" s="16">
        <v>0.40137614678899097</v>
      </c>
      <c r="P9" s="16">
        <v>0.43235704323570401</v>
      </c>
      <c r="Q9" s="16">
        <v>0.37826086956521698</v>
      </c>
      <c r="R9" s="16"/>
      <c r="S9" s="16">
        <v>0.37304075235109702</v>
      </c>
      <c r="T9" s="16">
        <v>0.42105263157894701</v>
      </c>
      <c r="U9" s="16">
        <v>0.39285714285714302</v>
      </c>
      <c r="V9" s="16">
        <v>0.42260061919504599</v>
      </c>
      <c r="W9" s="16">
        <v>0.42271293375394298</v>
      </c>
      <c r="X9" s="16">
        <v>0.38781163434902999</v>
      </c>
      <c r="Y9" s="16">
        <v>0.34978540772532202</v>
      </c>
      <c r="Z9" s="16"/>
      <c r="AA9" s="16">
        <v>0.37002540220152402</v>
      </c>
      <c r="AB9" s="16">
        <v>0.41197029270423802</v>
      </c>
      <c r="AC9" s="16"/>
      <c r="AD9" s="16">
        <v>0.391489361702128</v>
      </c>
      <c r="AE9" s="16">
        <v>0.4</v>
      </c>
      <c r="AF9" s="16"/>
      <c r="AG9" s="16">
        <v>0.41963190184049098</v>
      </c>
      <c r="AH9" s="16">
        <v>0.37826086956521698</v>
      </c>
      <c r="AI9" s="16"/>
      <c r="AJ9" s="16">
        <v>0.36226851851851899</v>
      </c>
      <c r="AK9" s="16">
        <v>0.43283582089552203</v>
      </c>
      <c r="AL9" s="16"/>
      <c r="AM9" s="16">
        <v>0.52272727272727304</v>
      </c>
      <c r="AN9" s="16">
        <v>0.42857142857142899</v>
      </c>
      <c r="AO9" s="16">
        <v>0.41066198008201499</v>
      </c>
      <c r="AP9" s="16">
        <v>0.34432989690721599</v>
      </c>
      <c r="AQ9" s="16"/>
      <c r="AR9" s="16">
        <v>0.40968342644320299</v>
      </c>
      <c r="AS9" s="16">
        <v>0.392320534223706</v>
      </c>
      <c r="AT9" s="16"/>
      <c r="AU9" s="16">
        <v>0.39927404718693299</v>
      </c>
      <c r="AV9" s="16">
        <v>0.39739636861938998</v>
      </c>
      <c r="AW9" s="16"/>
      <c r="AX9" s="16">
        <v>0.33040421792618602</v>
      </c>
      <c r="AY9" s="16">
        <v>0.41089279558772801</v>
      </c>
      <c r="AZ9" s="16"/>
      <c r="BA9" s="16">
        <v>0.39647577092510999</v>
      </c>
      <c r="BB9" s="16">
        <v>0.397779833487512</v>
      </c>
      <c r="BC9" s="16"/>
      <c r="BD9" s="16">
        <v>0.39170506912442399</v>
      </c>
      <c r="BE9" s="16">
        <v>0.39907768712309299</v>
      </c>
      <c r="BF9" s="16"/>
      <c r="BG9" s="16">
        <v>0.35922330097087402</v>
      </c>
      <c r="BH9" s="16">
        <v>0.40012254901960798</v>
      </c>
      <c r="BI9" s="16"/>
      <c r="BJ9" s="16">
        <v>0.368539325842697</v>
      </c>
      <c r="BK9" s="16">
        <v>0.40198347107437998</v>
      </c>
      <c r="BL9" s="16"/>
      <c r="BM9" s="16">
        <v>0.34035087719298202</v>
      </c>
      <c r="BN9" s="16">
        <v>0.40282574568288898</v>
      </c>
      <c r="BO9" s="16"/>
      <c r="BP9" s="16">
        <v>0.39503386004514701</v>
      </c>
      <c r="BQ9" s="16">
        <v>0.39808391146349498</v>
      </c>
    </row>
    <row r="10" spans="2:69" x14ac:dyDescent="0.25">
      <c r="B10" s="17" t="s">
        <v>328</v>
      </c>
      <c r="C10" s="16">
        <v>5.3890489913544698E-2</v>
      </c>
      <c r="D10" s="16">
        <v>0.10161662817552</v>
      </c>
      <c r="E10" s="16">
        <v>6.8459657701711502E-2</v>
      </c>
      <c r="F10" s="16">
        <v>4.6413502109704602E-2</v>
      </c>
      <c r="G10" s="16">
        <v>2.8199566160520599E-2</v>
      </c>
      <c r="H10" s="16">
        <v>4.7158403869407499E-2</v>
      </c>
      <c r="I10" s="16">
        <v>4.6762589928057603E-2</v>
      </c>
      <c r="J10" s="16">
        <v>4.3478260869565202E-2</v>
      </c>
      <c r="K10" s="16">
        <v>0.1</v>
      </c>
      <c r="L10" s="16">
        <v>1.0869565217391301E-2</v>
      </c>
      <c r="M10" s="16"/>
      <c r="N10" s="16">
        <v>6.9182389937106903E-2</v>
      </c>
      <c r="O10" s="16">
        <v>3.6697247706422E-2</v>
      </c>
      <c r="P10" s="16">
        <v>5.5788005578800599E-2</v>
      </c>
      <c r="Q10" s="16">
        <v>5.3260869565217403E-2</v>
      </c>
      <c r="R10" s="16"/>
      <c r="S10" s="16">
        <v>5.6426332288401299E-2</v>
      </c>
      <c r="T10" s="16">
        <v>6.01503759398496E-2</v>
      </c>
      <c r="U10" s="16">
        <v>3.8961038961039002E-2</v>
      </c>
      <c r="V10" s="16">
        <v>7.2755417956656299E-2</v>
      </c>
      <c r="W10" s="16">
        <v>4.8895899053627803E-2</v>
      </c>
      <c r="X10" s="16">
        <v>5.9556786703601101E-2</v>
      </c>
      <c r="Y10" s="16">
        <v>3.4334763948497903E-2</v>
      </c>
      <c r="Z10" s="16"/>
      <c r="AA10" s="16">
        <v>5.5884843353090602E-2</v>
      </c>
      <c r="AB10" s="16">
        <v>5.2861511577107903E-2</v>
      </c>
      <c r="AC10" s="16"/>
      <c r="AD10" s="16">
        <v>5.85106382978723E-2</v>
      </c>
      <c r="AE10" s="16">
        <v>5.21739130434783E-2</v>
      </c>
      <c r="AF10" s="16"/>
      <c r="AG10" s="16">
        <v>5.4601226993865E-2</v>
      </c>
      <c r="AH10" s="16">
        <v>5.3260869565217403E-2</v>
      </c>
      <c r="AI10" s="16"/>
      <c r="AJ10" s="16">
        <v>4.3402777777777797E-2</v>
      </c>
      <c r="AK10" s="16">
        <v>6.4293915040183697E-2</v>
      </c>
      <c r="AL10" s="16"/>
      <c r="AM10" s="16">
        <v>0.11363636363636399</v>
      </c>
      <c r="AN10" s="16">
        <v>6.9264069264069306E-2</v>
      </c>
      <c r="AO10" s="16">
        <v>5.8582308142940798E-2</v>
      </c>
      <c r="AP10" s="16">
        <v>2.88659793814433E-2</v>
      </c>
      <c r="AQ10" s="16"/>
      <c r="AR10" s="16">
        <v>5.0279329608938501E-2</v>
      </c>
      <c r="AS10" s="16">
        <v>5.5509181969949903E-2</v>
      </c>
      <c r="AT10" s="16"/>
      <c r="AU10" s="16">
        <v>5.2631578947368397E-2</v>
      </c>
      <c r="AV10" s="16">
        <v>5.4128126070572102E-2</v>
      </c>
      <c r="AW10" s="16"/>
      <c r="AX10" s="16">
        <v>7.3813708260105401E-2</v>
      </c>
      <c r="AY10" s="16">
        <v>4.9982764563943502E-2</v>
      </c>
      <c r="AZ10" s="16"/>
      <c r="BA10" s="16">
        <v>9.2511013215859E-2</v>
      </c>
      <c r="BB10" s="16">
        <v>5.1187172371261198E-2</v>
      </c>
      <c r="BC10" s="16"/>
      <c r="BD10" s="16">
        <v>5.22273425499232E-2</v>
      </c>
      <c r="BE10" s="16">
        <v>5.4274565448740701E-2</v>
      </c>
      <c r="BF10" s="16"/>
      <c r="BG10" s="16">
        <v>7.2815533980582506E-2</v>
      </c>
      <c r="BH10" s="16">
        <v>5.2696078431372501E-2</v>
      </c>
      <c r="BI10" s="16"/>
      <c r="BJ10" s="16">
        <v>3.8202247191011202E-2</v>
      </c>
      <c r="BK10" s="16">
        <v>5.6198347107437999E-2</v>
      </c>
      <c r="BL10" s="16"/>
      <c r="BM10" s="16">
        <v>4.9122807017543901E-2</v>
      </c>
      <c r="BN10" s="16">
        <v>5.4317111459968599E-2</v>
      </c>
      <c r="BO10" s="16"/>
      <c r="BP10" s="16">
        <v>6.7720090293453702E-2</v>
      </c>
      <c r="BQ10" s="16">
        <v>5.1866534522629702E-2</v>
      </c>
    </row>
    <row r="11" spans="2:69" x14ac:dyDescent="0.25">
      <c r="B11" s="17" t="s">
        <v>329</v>
      </c>
      <c r="C11" s="16">
        <v>6.34005763688761E-3</v>
      </c>
      <c r="D11" s="16">
        <v>1.15473441108545E-2</v>
      </c>
      <c r="E11" s="16">
        <v>9.7799511002445005E-3</v>
      </c>
      <c r="F11" s="16">
        <v>0</v>
      </c>
      <c r="G11" s="16">
        <v>0</v>
      </c>
      <c r="H11" s="16">
        <v>1.08827085852479E-2</v>
      </c>
      <c r="I11" s="16">
        <v>3.5971223021582701E-3</v>
      </c>
      <c r="J11" s="16">
        <v>7.2463768115942004E-3</v>
      </c>
      <c r="K11" s="16">
        <v>0</v>
      </c>
      <c r="L11" s="16">
        <v>1.0869565217391301E-2</v>
      </c>
      <c r="M11" s="16"/>
      <c r="N11" s="16">
        <v>6.2893081761006301E-3</v>
      </c>
      <c r="O11" s="16">
        <v>2.2935779816513802E-3</v>
      </c>
      <c r="P11" s="16">
        <v>6.9735006973500697E-3</v>
      </c>
      <c r="Q11" s="16">
        <v>7.0652173913043504E-3</v>
      </c>
      <c r="R11" s="16"/>
      <c r="S11" s="16">
        <v>9.4043887147335394E-3</v>
      </c>
      <c r="T11" s="16">
        <v>3.7593984962406E-3</v>
      </c>
      <c r="U11" s="16">
        <v>6.4935064935064896E-3</v>
      </c>
      <c r="V11" s="16">
        <v>4.64396284829721E-3</v>
      </c>
      <c r="W11" s="16">
        <v>9.4637223974763408E-3</v>
      </c>
      <c r="X11" s="16">
        <v>5.5401662049861496E-3</v>
      </c>
      <c r="Y11" s="16">
        <v>4.29184549356223E-3</v>
      </c>
      <c r="Z11" s="16"/>
      <c r="AA11" s="16">
        <v>3.3869602032176099E-3</v>
      </c>
      <c r="AB11" s="16">
        <v>7.86369593709043E-3</v>
      </c>
      <c r="AC11" s="16"/>
      <c r="AD11" s="16">
        <v>3.1914893617021301E-3</v>
      </c>
      <c r="AE11" s="16">
        <v>7.5098814229249003E-3</v>
      </c>
      <c r="AF11" s="16"/>
      <c r="AG11" s="16">
        <v>5.5214723926380396E-3</v>
      </c>
      <c r="AH11" s="16">
        <v>7.0652173913043504E-3</v>
      </c>
      <c r="AI11" s="16"/>
      <c r="AJ11" s="16">
        <v>6.9444444444444397E-3</v>
      </c>
      <c r="AK11" s="16">
        <v>5.7405281285878296E-3</v>
      </c>
      <c r="AL11" s="16"/>
      <c r="AM11" s="16">
        <v>1.13636363636364E-2</v>
      </c>
      <c r="AN11" s="16">
        <v>1.2987012987013E-2</v>
      </c>
      <c r="AO11" s="16">
        <v>4.68658465143527E-3</v>
      </c>
      <c r="AP11" s="16">
        <v>4.12371134020619E-3</v>
      </c>
      <c r="AQ11" s="16"/>
      <c r="AR11" s="16">
        <v>9.3109869646182501E-3</v>
      </c>
      <c r="AS11" s="16">
        <v>5.0083472454090098E-3</v>
      </c>
      <c r="AT11" s="16"/>
      <c r="AU11" s="16">
        <v>1.81488203266788E-3</v>
      </c>
      <c r="AV11" s="16">
        <v>7.1942446043165497E-3</v>
      </c>
      <c r="AW11" s="16"/>
      <c r="AX11" s="16">
        <v>5.2724077328646698E-3</v>
      </c>
      <c r="AY11" s="16">
        <v>6.5494657014822499E-3</v>
      </c>
      <c r="AZ11" s="16"/>
      <c r="BA11" s="16">
        <v>0</v>
      </c>
      <c r="BB11" s="16">
        <v>6.7838421214924498E-3</v>
      </c>
      <c r="BC11" s="16"/>
      <c r="BD11" s="16">
        <v>4.6082949308755804E-3</v>
      </c>
      <c r="BE11" s="16">
        <v>6.7399787158566897E-3</v>
      </c>
      <c r="BF11" s="16"/>
      <c r="BG11" s="16">
        <v>4.8543689320388302E-3</v>
      </c>
      <c r="BH11" s="16">
        <v>6.4338235294117601E-3</v>
      </c>
      <c r="BI11" s="16"/>
      <c r="BJ11" s="16">
        <v>0</v>
      </c>
      <c r="BK11" s="16">
        <v>7.2727272727272701E-3</v>
      </c>
      <c r="BL11" s="16"/>
      <c r="BM11" s="16">
        <v>7.0175438596491203E-3</v>
      </c>
      <c r="BN11" s="16">
        <v>6.2794348508634201E-3</v>
      </c>
      <c r="BO11" s="16"/>
      <c r="BP11" s="16">
        <v>4.5146726862302497E-3</v>
      </c>
      <c r="BQ11" s="16">
        <v>6.6072018500165199E-3</v>
      </c>
    </row>
    <row r="12" spans="2:69" x14ac:dyDescent="0.25">
      <c r="B12" s="17" t="s">
        <v>330</v>
      </c>
      <c r="C12" s="18">
        <v>3.7463976945244998E-3</v>
      </c>
      <c r="D12" s="18">
        <v>4.6189376443417996E-3</v>
      </c>
      <c r="E12" s="18">
        <v>0</v>
      </c>
      <c r="F12" s="18">
        <v>0</v>
      </c>
      <c r="G12" s="18">
        <v>2.1691973969631198E-3</v>
      </c>
      <c r="H12" s="18">
        <v>4.8367593712212798E-3</v>
      </c>
      <c r="I12" s="18">
        <v>8.9928057553956796E-3</v>
      </c>
      <c r="J12" s="18">
        <v>0</v>
      </c>
      <c r="K12" s="18">
        <v>1.2500000000000001E-2</v>
      </c>
      <c r="L12" s="18">
        <v>0</v>
      </c>
      <c r="M12" s="18"/>
      <c r="N12" s="18">
        <v>4.1928721174004204E-3</v>
      </c>
      <c r="O12" s="18">
        <v>0</v>
      </c>
      <c r="P12" s="18">
        <v>4.1841004184100397E-3</v>
      </c>
      <c r="Q12" s="18">
        <v>4.3478260869565201E-3</v>
      </c>
      <c r="R12" s="18"/>
      <c r="S12" s="18">
        <v>3.1347962382445101E-3</v>
      </c>
      <c r="T12" s="18">
        <v>3.7593984962406E-3</v>
      </c>
      <c r="U12" s="18">
        <v>0</v>
      </c>
      <c r="V12" s="18">
        <v>4.64396284829721E-3</v>
      </c>
      <c r="W12" s="18">
        <v>4.7318611987381704E-3</v>
      </c>
      <c r="X12" s="18">
        <v>2.77008310249307E-3</v>
      </c>
      <c r="Y12" s="18">
        <v>2.1459227467811202E-3</v>
      </c>
      <c r="Z12" s="18"/>
      <c r="AA12" s="18">
        <v>3.3869602032176099E-3</v>
      </c>
      <c r="AB12" s="18">
        <v>3.9318479685452202E-3</v>
      </c>
      <c r="AC12" s="18"/>
      <c r="AD12" s="18">
        <v>4.2553191489361703E-3</v>
      </c>
      <c r="AE12" s="18">
        <v>3.5573122529644302E-3</v>
      </c>
      <c r="AF12" s="18"/>
      <c r="AG12" s="18">
        <v>3.0674846625766898E-3</v>
      </c>
      <c r="AH12" s="18">
        <v>4.3478260869565201E-3</v>
      </c>
      <c r="AI12" s="18"/>
      <c r="AJ12" s="18">
        <v>2.8935185185185201E-3</v>
      </c>
      <c r="AK12" s="18">
        <v>4.5924225028702598E-3</v>
      </c>
      <c r="AL12" s="18"/>
      <c r="AM12" s="18">
        <v>1.13636363636364E-2</v>
      </c>
      <c r="AN12" s="18">
        <v>7.2150072150072202E-3</v>
      </c>
      <c r="AO12" s="18">
        <v>3.5149384885764501E-3</v>
      </c>
      <c r="AP12" s="18">
        <v>1.0309278350515501E-3</v>
      </c>
      <c r="AQ12" s="18"/>
      <c r="AR12" s="18">
        <v>3.7243947858472998E-3</v>
      </c>
      <c r="AS12" s="18">
        <v>3.7562604340567601E-3</v>
      </c>
      <c r="AT12" s="18"/>
      <c r="AU12" s="18">
        <v>5.4446460980036304E-3</v>
      </c>
      <c r="AV12" s="18">
        <v>3.42583076396026E-3</v>
      </c>
      <c r="AW12" s="18"/>
      <c r="AX12" s="18">
        <v>3.5149384885764501E-3</v>
      </c>
      <c r="AY12" s="18">
        <v>3.7917959324370899E-3</v>
      </c>
      <c r="AZ12" s="18"/>
      <c r="BA12" s="18">
        <v>4.4052863436123404E-3</v>
      </c>
      <c r="BB12" s="18">
        <v>3.7002775208140599E-3</v>
      </c>
      <c r="BC12" s="18"/>
      <c r="BD12" s="18">
        <v>4.6082949308755804E-3</v>
      </c>
      <c r="BE12" s="18">
        <v>3.5473572188719398E-3</v>
      </c>
      <c r="BF12" s="18"/>
      <c r="BG12" s="18">
        <v>4.8543689320388302E-3</v>
      </c>
      <c r="BH12" s="18">
        <v>3.6764705882352902E-3</v>
      </c>
      <c r="BI12" s="18"/>
      <c r="BJ12" s="18">
        <v>0</v>
      </c>
      <c r="BK12" s="18">
        <v>4.2975206611570197E-3</v>
      </c>
      <c r="BL12" s="18"/>
      <c r="BM12" s="18">
        <v>3.5087719298245602E-3</v>
      </c>
      <c r="BN12" s="18">
        <v>3.7676609105180502E-3</v>
      </c>
      <c r="BO12" s="18"/>
      <c r="BP12" s="18">
        <v>2.2573363431151201E-3</v>
      </c>
      <c r="BQ12" s="18">
        <v>3.9643211100099099E-3</v>
      </c>
    </row>
    <row r="13" spans="2:69" x14ac:dyDescent="0.25">
      <c r="B13" s="15" t="s">
        <v>688</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3521</v>
      </c>
      <c r="D7" s="10">
        <v>470</v>
      </c>
      <c r="E7" s="10">
        <v>483</v>
      </c>
      <c r="F7" s="10">
        <v>451</v>
      </c>
      <c r="G7" s="10">
        <v>463</v>
      </c>
      <c r="H7" s="10">
        <v>828</v>
      </c>
      <c r="I7" s="10">
        <v>555</v>
      </c>
      <c r="J7" s="10">
        <v>120</v>
      </c>
      <c r="K7" s="10">
        <v>75</v>
      </c>
      <c r="L7" s="10">
        <v>76</v>
      </c>
      <c r="M7" s="10"/>
      <c r="N7" s="10">
        <v>338</v>
      </c>
      <c r="O7" s="10">
        <v>411</v>
      </c>
      <c r="P7" s="10">
        <v>727</v>
      </c>
      <c r="Q7" s="10">
        <v>2045</v>
      </c>
      <c r="R7" s="10"/>
      <c r="S7" s="10">
        <v>280</v>
      </c>
      <c r="T7" s="10">
        <v>276</v>
      </c>
      <c r="U7" s="10">
        <v>309</v>
      </c>
      <c r="V7" s="10">
        <v>613</v>
      </c>
      <c r="W7" s="10">
        <v>680</v>
      </c>
      <c r="X7" s="10">
        <v>760</v>
      </c>
      <c r="Y7" s="10">
        <v>488</v>
      </c>
      <c r="Z7" s="10"/>
      <c r="AA7" s="10">
        <v>1264</v>
      </c>
      <c r="AB7" s="10">
        <v>2257</v>
      </c>
      <c r="AC7" s="10"/>
      <c r="AD7" s="10">
        <v>946</v>
      </c>
      <c r="AE7" s="10">
        <v>2575</v>
      </c>
      <c r="AF7" s="10"/>
      <c r="AG7" s="10">
        <v>1476</v>
      </c>
      <c r="AH7" s="10">
        <v>2045</v>
      </c>
      <c r="AI7" s="10"/>
      <c r="AJ7" s="10">
        <v>1804</v>
      </c>
      <c r="AK7" s="10">
        <v>1717</v>
      </c>
      <c r="AL7" s="10"/>
      <c r="AM7" s="10">
        <v>58</v>
      </c>
      <c r="AN7" s="10">
        <v>597</v>
      </c>
      <c r="AO7" s="10">
        <v>1813</v>
      </c>
      <c r="AP7" s="10">
        <v>1040</v>
      </c>
      <c r="AQ7" s="10"/>
      <c r="AR7" s="10">
        <v>1154</v>
      </c>
      <c r="AS7" s="10">
        <v>2367</v>
      </c>
      <c r="AT7" s="10"/>
      <c r="AU7" s="10">
        <v>563</v>
      </c>
      <c r="AV7" s="10">
        <v>2958</v>
      </c>
      <c r="AW7" s="10"/>
      <c r="AX7" s="10">
        <v>607</v>
      </c>
      <c r="AY7" s="10">
        <v>2914</v>
      </c>
      <c r="AZ7" s="10"/>
      <c r="BA7" s="10">
        <v>235</v>
      </c>
      <c r="BB7" s="10">
        <v>3286</v>
      </c>
      <c r="BC7" s="10"/>
      <c r="BD7" s="10">
        <v>675</v>
      </c>
      <c r="BE7" s="10">
        <v>2846</v>
      </c>
      <c r="BF7" s="10"/>
      <c r="BG7" s="10">
        <v>210</v>
      </c>
      <c r="BH7" s="10">
        <v>3311</v>
      </c>
      <c r="BI7" s="10"/>
      <c r="BJ7" s="10">
        <v>439</v>
      </c>
      <c r="BK7" s="10">
        <v>3082</v>
      </c>
      <c r="BL7" s="10"/>
      <c r="BM7" s="10">
        <v>274</v>
      </c>
      <c r="BN7" s="10">
        <v>3247</v>
      </c>
      <c r="BO7" s="10"/>
      <c r="BP7" s="10">
        <v>437</v>
      </c>
      <c r="BQ7" s="10">
        <v>3084</v>
      </c>
    </row>
    <row r="8" spans="2:69" ht="45" x14ac:dyDescent="0.25">
      <c r="B8" s="17" t="s">
        <v>326</v>
      </c>
      <c r="C8" s="16">
        <v>0.51718261857426895</v>
      </c>
      <c r="D8" s="16">
        <v>0.51489361702127701</v>
      </c>
      <c r="E8" s="16">
        <v>0.48654244306418198</v>
      </c>
      <c r="F8" s="16">
        <v>0.60532150776053195</v>
      </c>
      <c r="G8" s="16">
        <v>0.50107991360691095</v>
      </c>
      <c r="H8" s="16">
        <v>0.46256038647343001</v>
      </c>
      <c r="I8" s="16">
        <v>0.56036036036035997</v>
      </c>
      <c r="J8" s="16">
        <v>0.55833333333333302</v>
      </c>
      <c r="K8" s="16">
        <v>0.54666666666666697</v>
      </c>
      <c r="L8" s="16">
        <v>0.48684210526315802</v>
      </c>
      <c r="M8" s="16"/>
      <c r="N8" s="16">
        <v>0.37573964497041401</v>
      </c>
      <c r="O8" s="16">
        <v>0.46228710462287098</v>
      </c>
      <c r="P8" s="16">
        <v>0.48968363136176102</v>
      </c>
      <c r="Q8" s="16">
        <v>0.561369193154034</v>
      </c>
      <c r="R8" s="16"/>
      <c r="S8" s="16">
        <v>0.49285714285714299</v>
      </c>
      <c r="T8" s="16">
        <v>0.49637681159420299</v>
      </c>
      <c r="U8" s="16">
        <v>0.55339805825242705</v>
      </c>
      <c r="V8" s="16">
        <v>0.40946166394779798</v>
      </c>
      <c r="W8" s="16">
        <v>0.53235294117647103</v>
      </c>
      <c r="X8" s="16">
        <v>0.56447368421052602</v>
      </c>
      <c r="Y8" s="16">
        <v>0.58606557377049195</v>
      </c>
      <c r="Z8" s="16"/>
      <c r="AA8" s="16">
        <v>0.568037974683544</v>
      </c>
      <c r="AB8" s="16">
        <v>0.48870181657066902</v>
      </c>
      <c r="AC8" s="16"/>
      <c r="AD8" s="16">
        <v>0.51902748414376298</v>
      </c>
      <c r="AE8" s="16">
        <v>0.51650485436893201</v>
      </c>
      <c r="AF8" s="16"/>
      <c r="AG8" s="16">
        <v>0.45596205962059599</v>
      </c>
      <c r="AH8" s="16">
        <v>0.561369193154034</v>
      </c>
      <c r="AI8" s="16"/>
      <c r="AJ8" s="16">
        <v>0.58813747228381397</v>
      </c>
      <c r="AK8" s="16">
        <v>0.44263249854397202</v>
      </c>
      <c r="AL8" s="16"/>
      <c r="AM8" s="16">
        <v>0.44827586206896602</v>
      </c>
      <c r="AN8" s="16">
        <v>0.34170854271356799</v>
      </c>
      <c r="AO8" s="16">
        <v>0.48869277440705999</v>
      </c>
      <c r="AP8" s="16">
        <v>0.66634615384615403</v>
      </c>
      <c r="AQ8" s="16"/>
      <c r="AR8" s="16">
        <v>0.54506065857885599</v>
      </c>
      <c r="AS8" s="16">
        <v>0.50359104351499795</v>
      </c>
      <c r="AT8" s="16"/>
      <c r="AU8" s="16">
        <v>0.53641207815275305</v>
      </c>
      <c r="AV8" s="16">
        <v>0.51352265043948597</v>
      </c>
      <c r="AW8" s="16"/>
      <c r="AX8" s="16">
        <v>0.58484349258649104</v>
      </c>
      <c r="AY8" s="16">
        <v>0.50308853809196996</v>
      </c>
      <c r="AZ8" s="16"/>
      <c r="BA8" s="16">
        <v>0.50212765957446803</v>
      </c>
      <c r="BB8" s="16">
        <v>0.51825928180158198</v>
      </c>
      <c r="BC8" s="16"/>
      <c r="BD8" s="16">
        <v>0.51111111111111096</v>
      </c>
      <c r="BE8" s="16">
        <v>0.51862262825017602</v>
      </c>
      <c r="BF8" s="16"/>
      <c r="BG8" s="16">
        <v>0.60476190476190494</v>
      </c>
      <c r="BH8" s="16">
        <v>0.51162790697674398</v>
      </c>
      <c r="BI8" s="16"/>
      <c r="BJ8" s="16">
        <v>0.52619589977221004</v>
      </c>
      <c r="BK8" s="16">
        <v>0.51589876703439297</v>
      </c>
      <c r="BL8" s="16"/>
      <c r="BM8" s="16">
        <v>0.547445255474453</v>
      </c>
      <c r="BN8" s="16">
        <v>0.51462888820449604</v>
      </c>
      <c r="BO8" s="16"/>
      <c r="BP8" s="16">
        <v>0.49656750572082398</v>
      </c>
      <c r="BQ8" s="16">
        <v>0.52010376134889802</v>
      </c>
    </row>
    <row r="9" spans="2:69" ht="30" x14ac:dyDescent="0.25">
      <c r="B9" s="17" t="s">
        <v>327</v>
      </c>
      <c r="C9" s="16">
        <v>0.42005112184038601</v>
      </c>
      <c r="D9" s="16">
        <v>0.427659574468085</v>
      </c>
      <c r="E9" s="16">
        <v>0.43892339544513498</v>
      </c>
      <c r="F9" s="16">
        <v>0.35254988913525498</v>
      </c>
      <c r="G9" s="16">
        <v>0.43196544276457899</v>
      </c>
      <c r="H9" s="16">
        <v>0.47463768115942001</v>
      </c>
      <c r="I9" s="16">
        <v>0.37837837837837801</v>
      </c>
      <c r="J9" s="16">
        <v>0.34166666666666701</v>
      </c>
      <c r="K9" s="16">
        <v>0.4</v>
      </c>
      <c r="L9" s="16">
        <v>0.43421052631578899</v>
      </c>
      <c r="M9" s="16"/>
      <c r="N9" s="16">
        <v>0.52071005917159796</v>
      </c>
      <c r="O9" s="16">
        <v>0.44038929440389302</v>
      </c>
      <c r="P9" s="16">
        <v>0.447042640990371</v>
      </c>
      <c r="Q9" s="16">
        <v>0.38973105134474301</v>
      </c>
      <c r="R9" s="16"/>
      <c r="S9" s="16">
        <v>0.42142857142857099</v>
      </c>
      <c r="T9" s="16">
        <v>0.434782608695652</v>
      </c>
      <c r="U9" s="16">
        <v>0.38834951456310701</v>
      </c>
      <c r="V9" s="16">
        <v>0.50734094616639502</v>
      </c>
      <c r="W9" s="16">
        <v>0.40882352941176497</v>
      </c>
      <c r="X9" s="16">
        <v>0.38684210526315799</v>
      </c>
      <c r="Y9" s="16">
        <v>0.36270491803278698</v>
      </c>
      <c r="Z9" s="16"/>
      <c r="AA9" s="16">
        <v>0.379746835443038</v>
      </c>
      <c r="AB9" s="16">
        <v>0.44262295081967201</v>
      </c>
      <c r="AC9" s="16"/>
      <c r="AD9" s="16">
        <v>0.40591966173361499</v>
      </c>
      <c r="AE9" s="16">
        <v>0.425242718446602</v>
      </c>
      <c r="AF9" s="16"/>
      <c r="AG9" s="16">
        <v>0.46205962059620598</v>
      </c>
      <c r="AH9" s="16">
        <v>0.38973105134474301</v>
      </c>
      <c r="AI9" s="16"/>
      <c r="AJ9" s="16">
        <v>0.36585365853658502</v>
      </c>
      <c r="AK9" s="16">
        <v>0.476994758299359</v>
      </c>
      <c r="AL9" s="16"/>
      <c r="AM9" s="16">
        <v>0.46551724137931</v>
      </c>
      <c r="AN9" s="16">
        <v>0.51926298157453898</v>
      </c>
      <c r="AO9" s="16">
        <v>0.446221731936018</v>
      </c>
      <c r="AP9" s="16">
        <v>0.31923076923076898</v>
      </c>
      <c r="AQ9" s="16"/>
      <c r="AR9" s="16">
        <v>0.39254766031195798</v>
      </c>
      <c r="AS9" s="16">
        <v>0.43346007604562697</v>
      </c>
      <c r="AT9" s="16"/>
      <c r="AU9" s="16">
        <v>0.40497335701598602</v>
      </c>
      <c r="AV9" s="16">
        <v>0.42292089249492898</v>
      </c>
      <c r="AW9" s="16"/>
      <c r="AX9" s="16">
        <v>0.36573311367380601</v>
      </c>
      <c r="AY9" s="16">
        <v>0.43136582017844899</v>
      </c>
      <c r="AZ9" s="16"/>
      <c r="BA9" s="16">
        <v>0.42127659574468101</v>
      </c>
      <c r="BB9" s="16">
        <v>0.419963481436397</v>
      </c>
      <c r="BC9" s="16"/>
      <c r="BD9" s="16">
        <v>0.425185185185185</v>
      </c>
      <c r="BE9" s="16">
        <v>0.418833450456781</v>
      </c>
      <c r="BF9" s="16"/>
      <c r="BG9" s="16">
        <v>0.36190476190476201</v>
      </c>
      <c r="BH9" s="16">
        <v>0.42373905164602799</v>
      </c>
      <c r="BI9" s="16"/>
      <c r="BJ9" s="16">
        <v>0.42596810933940799</v>
      </c>
      <c r="BK9" s="16">
        <v>0.41920830629461397</v>
      </c>
      <c r="BL9" s="16"/>
      <c r="BM9" s="16">
        <v>0.39051094890511001</v>
      </c>
      <c r="BN9" s="16">
        <v>0.42254388666461401</v>
      </c>
      <c r="BO9" s="16"/>
      <c r="BP9" s="16">
        <v>0.42562929061784899</v>
      </c>
      <c r="BQ9" s="16">
        <v>0.41926070038910501</v>
      </c>
    </row>
    <row r="10" spans="2:69" x14ac:dyDescent="0.25">
      <c r="B10" s="17" t="s">
        <v>328</v>
      </c>
      <c r="C10" s="16">
        <v>5.4245952854302802E-2</v>
      </c>
      <c r="D10" s="16">
        <v>4.8936170212766E-2</v>
      </c>
      <c r="E10" s="16">
        <v>6.2111801242236003E-2</v>
      </c>
      <c r="F10" s="16">
        <v>3.9911308203991101E-2</v>
      </c>
      <c r="G10" s="16">
        <v>5.6155507559395197E-2</v>
      </c>
      <c r="H10" s="16">
        <v>5.4347826086956499E-2</v>
      </c>
      <c r="I10" s="16">
        <v>5.4054054054054099E-2</v>
      </c>
      <c r="J10" s="16">
        <v>7.4999999999999997E-2</v>
      </c>
      <c r="K10" s="16">
        <v>5.3333333333333302E-2</v>
      </c>
      <c r="L10" s="16">
        <v>7.8947368421052599E-2</v>
      </c>
      <c r="M10" s="16"/>
      <c r="N10" s="16">
        <v>8.5798816568047304E-2</v>
      </c>
      <c r="O10" s="16">
        <v>8.2725060827250604E-2</v>
      </c>
      <c r="P10" s="16">
        <v>5.6396148555708403E-2</v>
      </c>
      <c r="Q10" s="16">
        <v>4.2542787286063602E-2</v>
      </c>
      <c r="R10" s="16"/>
      <c r="S10" s="16">
        <v>7.1428571428571397E-2</v>
      </c>
      <c r="T10" s="16">
        <v>5.7971014492753603E-2</v>
      </c>
      <c r="U10" s="16">
        <v>5.5016181229773503E-2</v>
      </c>
      <c r="V10" s="16">
        <v>6.6884176182708005E-2</v>
      </c>
      <c r="W10" s="16">
        <v>5.1470588235294101E-2</v>
      </c>
      <c r="X10" s="16">
        <v>4.6052631578947401E-2</v>
      </c>
      <c r="Y10" s="16">
        <v>4.5081967213114797E-2</v>
      </c>
      <c r="Z10" s="16"/>
      <c r="AA10" s="16">
        <v>4.7468354430379701E-2</v>
      </c>
      <c r="AB10" s="16">
        <v>5.8041648205582601E-2</v>
      </c>
      <c r="AC10" s="16"/>
      <c r="AD10" s="16">
        <v>6.2367864693446101E-2</v>
      </c>
      <c r="AE10" s="16">
        <v>5.1262135922330102E-2</v>
      </c>
      <c r="AF10" s="16"/>
      <c r="AG10" s="16">
        <v>7.0460704607046107E-2</v>
      </c>
      <c r="AH10" s="16">
        <v>4.2542787286063602E-2</v>
      </c>
      <c r="AI10" s="16"/>
      <c r="AJ10" s="16">
        <v>3.7694013303769397E-2</v>
      </c>
      <c r="AK10" s="16">
        <v>7.1636575422248105E-2</v>
      </c>
      <c r="AL10" s="16"/>
      <c r="AM10" s="16">
        <v>8.6206896551724102E-2</v>
      </c>
      <c r="AN10" s="16">
        <v>0.110552763819095</v>
      </c>
      <c r="AO10" s="16">
        <v>5.9018201875344699E-2</v>
      </c>
      <c r="AP10" s="16">
        <v>1.2500000000000001E-2</v>
      </c>
      <c r="AQ10" s="16"/>
      <c r="AR10" s="16">
        <v>5.89254766031196E-2</v>
      </c>
      <c r="AS10" s="16">
        <v>5.19645120405577E-2</v>
      </c>
      <c r="AT10" s="16"/>
      <c r="AU10" s="16">
        <v>4.4404973357016E-2</v>
      </c>
      <c r="AV10" s="16">
        <v>5.6118999323867498E-2</v>
      </c>
      <c r="AW10" s="16"/>
      <c r="AX10" s="16">
        <v>3.4596375617792399E-2</v>
      </c>
      <c r="AY10" s="16">
        <v>5.8339052848318501E-2</v>
      </c>
      <c r="AZ10" s="16"/>
      <c r="BA10" s="16">
        <v>5.95744680851064E-2</v>
      </c>
      <c r="BB10" s="16">
        <v>5.3864881314668302E-2</v>
      </c>
      <c r="BC10" s="16"/>
      <c r="BD10" s="16">
        <v>5.6296296296296303E-2</v>
      </c>
      <c r="BE10" s="16">
        <v>5.3759662684469398E-2</v>
      </c>
      <c r="BF10" s="16"/>
      <c r="BG10" s="16">
        <v>2.8571428571428598E-2</v>
      </c>
      <c r="BH10" s="16">
        <v>5.5874358199939599E-2</v>
      </c>
      <c r="BI10" s="16"/>
      <c r="BJ10" s="16">
        <v>4.5558086560364502E-2</v>
      </c>
      <c r="BK10" s="16">
        <v>5.5483452303698902E-2</v>
      </c>
      <c r="BL10" s="16"/>
      <c r="BM10" s="16">
        <v>5.1094890510948898E-2</v>
      </c>
      <c r="BN10" s="16">
        <v>5.45118570988605E-2</v>
      </c>
      <c r="BO10" s="16"/>
      <c r="BP10" s="16">
        <v>7.3226544622425602E-2</v>
      </c>
      <c r="BQ10" s="16">
        <v>5.1556420233462998E-2</v>
      </c>
    </row>
    <row r="11" spans="2:69" x14ac:dyDescent="0.25">
      <c r="B11" s="17" t="s">
        <v>329</v>
      </c>
      <c r="C11" s="16">
        <v>5.6802044873615403E-3</v>
      </c>
      <c r="D11" s="16">
        <v>6.3829787234042498E-3</v>
      </c>
      <c r="E11" s="16">
        <v>8.2815734989648004E-3</v>
      </c>
      <c r="F11" s="16">
        <v>2.2172949002217299E-3</v>
      </c>
      <c r="G11" s="16">
        <v>1.07991360691145E-2</v>
      </c>
      <c r="H11" s="16">
        <v>3.6231884057971002E-3</v>
      </c>
      <c r="I11" s="16">
        <v>5.40540540540541E-3</v>
      </c>
      <c r="J11" s="16">
        <v>8.3333333333333297E-3</v>
      </c>
      <c r="K11" s="16">
        <v>0</v>
      </c>
      <c r="L11" s="16">
        <v>0</v>
      </c>
      <c r="M11" s="16"/>
      <c r="N11" s="16">
        <v>8.8757396449704092E-3</v>
      </c>
      <c r="O11" s="16">
        <v>1.21654501216545E-2</v>
      </c>
      <c r="P11" s="16">
        <v>5.5020632737276497E-3</v>
      </c>
      <c r="Q11" s="16">
        <v>3.9119804400978E-3</v>
      </c>
      <c r="R11" s="16"/>
      <c r="S11" s="16">
        <v>7.14285714285714E-3</v>
      </c>
      <c r="T11" s="16">
        <v>7.2463768115942004E-3</v>
      </c>
      <c r="U11" s="16">
        <v>3.2362459546925598E-3</v>
      </c>
      <c r="V11" s="16">
        <v>1.30505709624796E-2</v>
      </c>
      <c r="W11" s="16">
        <v>5.8823529411764696E-3</v>
      </c>
      <c r="X11" s="16">
        <v>1.3157894736842101E-3</v>
      </c>
      <c r="Y11" s="16">
        <v>2.04918032786885E-3</v>
      </c>
      <c r="Z11" s="16"/>
      <c r="AA11" s="16">
        <v>3.9556962025316502E-3</v>
      </c>
      <c r="AB11" s="16">
        <v>6.6459902525476296E-3</v>
      </c>
      <c r="AC11" s="16"/>
      <c r="AD11" s="16">
        <v>6.3424947145877403E-3</v>
      </c>
      <c r="AE11" s="16">
        <v>5.4368932038835003E-3</v>
      </c>
      <c r="AF11" s="16"/>
      <c r="AG11" s="16">
        <v>8.1300813008130107E-3</v>
      </c>
      <c r="AH11" s="16">
        <v>3.9119804400978E-3</v>
      </c>
      <c r="AI11" s="16"/>
      <c r="AJ11" s="16">
        <v>3.8802660753880299E-3</v>
      </c>
      <c r="AK11" s="16">
        <v>7.5713453698310999E-3</v>
      </c>
      <c r="AL11" s="16"/>
      <c r="AM11" s="16">
        <v>0</v>
      </c>
      <c r="AN11" s="16">
        <v>2.01005025125628E-2</v>
      </c>
      <c r="AO11" s="16">
        <v>3.8610038610038598E-3</v>
      </c>
      <c r="AP11" s="16">
        <v>9.6153846153846203E-4</v>
      </c>
      <c r="AQ11" s="16"/>
      <c r="AR11" s="16">
        <v>1.7331022530329299E-3</v>
      </c>
      <c r="AS11" s="16">
        <v>7.6045627376425898E-3</v>
      </c>
      <c r="AT11" s="16"/>
      <c r="AU11" s="16">
        <v>1.0657193605683801E-2</v>
      </c>
      <c r="AV11" s="16">
        <v>4.7329276538201504E-3</v>
      </c>
      <c r="AW11" s="16"/>
      <c r="AX11" s="16">
        <v>9.8846787479406895E-3</v>
      </c>
      <c r="AY11" s="16">
        <v>4.8043925875085802E-3</v>
      </c>
      <c r="AZ11" s="16"/>
      <c r="BA11" s="16">
        <v>4.2553191489361703E-3</v>
      </c>
      <c r="BB11" s="16">
        <v>5.78210590383445E-3</v>
      </c>
      <c r="BC11" s="16"/>
      <c r="BD11" s="16">
        <v>4.4444444444444401E-3</v>
      </c>
      <c r="BE11" s="16">
        <v>5.9732958538299399E-3</v>
      </c>
      <c r="BF11" s="16"/>
      <c r="BG11" s="16">
        <v>4.7619047619047597E-3</v>
      </c>
      <c r="BH11" s="16">
        <v>5.7384475989127196E-3</v>
      </c>
      <c r="BI11" s="16"/>
      <c r="BJ11" s="16">
        <v>0</v>
      </c>
      <c r="BK11" s="16">
        <v>6.4892926670992897E-3</v>
      </c>
      <c r="BL11" s="16"/>
      <c r="BM11" s="16">
        <v>1.09489051094891E-2</v>
      </c>
      <c r="BN11" s="16">
        <v>5.2356020942408397E-3</v>
      </c>
      <c r="BO11" s="16"/>
      <c r="BP11" s="16">
        <v>4.5766590389016001E-3</v>
      </c>
      <c r="BQ11" s="16">
        <v>5.8365758754863797E-3</v>
      </c>
    </row>
    <row r="12" spans="2:69" x14ac:dyDescent="0.25">
      <c r="B12" s="17" t="s">
        <v>330</v>
      </c>
      <c r="C12" s="18">
        <v>2.8401022436807702E-3</v>
      </c>
      <c r="D12" s="18">
        <v>2.1276595744680899E-3</v>
      </c>
      <c r="E12" s="18">
        <v>4.1407867494824002E-3</v>
      </c>
      <c r="F12" s="18">
        <v>0</v>
      </c>
      <c r="G12" s="18">
        <v>0</v>
      </c>
      <c r="H12" s="18">
        <v>4.8309178743961402E-3</v>
      </c>
      <c r="I12" s="18">
        <v>1.8018018018018001E-3</v>
      </c>
      <c r="J12" s="18">
        <v>1.6666666666666701E-2</v>
      </c>
      <c r="K12" s="18">
        <v>0</v>
      </c>
      <c r="L12" s="18">
        <v>0</v>
      </c>
      <c r="M12" s="18"/>
      <c r="N12" s="18">
        <v>8.8757396449704092E-3</v>
      </c>
      <c r="O12" s="18">
        <v>2.4330900243308999E-3</v>
      </c>
      <c r="P12" s="18">
        <v>1.37551581843191E-3</v>
      </c>
      <c r="Q12" s="18">
        <v>2.4449877750611199E-3</v>
      </c>
      <c r="R12" s="18"/>
      <c r="S12" s="18">
        <v>7.14285714285714E-3</v>
      </c>
      <c r="T12" s="18">
        <v>3.6231884057971002E-3</v>
      </c>
      <c r="U12" s="18">
        <v>0</v>
      </c>
      <c r="V12" s="18">
        <v>3.2626427406199001E-3</v>
      </c>
      <c r="W12" s="18">
        <v>1.47058823529412E-3</v>
      </c>
      <c r="X12" s="18">
        <v>1.3157894736842101E-3</v>
      </c>
      <c r="Y12" s="18">
        <v>4.0983606557377103E-3</v>
      </c>
      <c r="Z12" s="18"/>
      <c r="AA12" s="18">
        <v>7.9113924050632899E-4</v>
      </c>
      <c r="AB12" s="18">
        <v>3.9875941515285802E-3</v>
      </c>
      <c r="AC12" s="18"/>
      <c r="AD12" s="18">
        <v>6.3424947145877403E-3</v>
      </c>
      <c r="AE12" s="18">
        <v>1.5533980582524299E-3</v>
      </c>
      <c r="AF12" s="18"/>
      <c r="AG12" s="18">
        <v>3.3875338753387501E-3</v>
      </c>
      <c r="AH12" s="18">
        <v>2.4449877750611199E-3</v>
      </c>
      <c r="AI12" s="18"/>
      <c r="AJ12" s="18">
        <v>4.4345898004434598E-3</v>
      </c>
      <c r="AK12" s="18">
        <v>1.1648223645893999E-3</v>
      </c>
      <c r="AL12" s="18"/>
      <c r="AM12" s="18">
        <v>0</v>
      </c>
      <c r="AN12" s="18">
        <v>8.3752093802345103E-3</v>
      </c>
      <c r="AO12" s="18">
        <v>2.2062879205736398E-3</v>
      </c>
      <c r="AP12" s="18">
        <v>9.6153846153846203E-4</v>
      </c>
      <c r="AQ12" s="18"/>
      <c r="AR12" s="18">
        <v>1.7331022530329299E-3</v>
      </c>
      <c r="AS12" s="18">
        <v>3.3798056611744798E-3</v>
      </c>
      <c r="AT12" s="18"/>
      <c r="AU12" s="18">
        <v>3.5523978685612799E-3</v>
      </c>
      <c r="AV12" s="18">
        <v>2.70453008789723E-3</v>
      </c>
      <c r="AW12" s="18"/>
      <c r="AX12" s="18">
        <v>4.9423393739703499E-3</v>
      </c>
      <c r="AY12" s="18">
        <v>2.4021962937542901E-3</v>
      </c>
      <c r="AZ12" s="18"/>
      <c r="BA12" s="18">
        <v>1.27659574468085E-2</v>
      </c>
      <c r="BB12" s="18">
        <v>2.1302495435179501E-3</v>
      </c>
      <c r="BC12" s="18"/>
      <c r="BD12" s="18">
        <v>2.9629629629629602E-3</v>
      </c>
      <c r="BE12" s="18">
        <v>2.8109627547435001E-3</v>
      </c>
      <c r="BF12" s="18"/>
      <c r="BG12" s="18">
        <v>0</v>
      </c>
      <c r="BH12" s="18">
        <v>3.02023557837511E-3</v>
      </c>
      <c r="BI12" s="18"/>
      <c r="BJ12" s="18">
        <v>2.2779043280182201E-3</v>
      </c>
      <c r="BK12" s="18">
        <v>2.92018170019468E-3</v>
      </c>
      <c r="BL12" s="18"/>
      <c r="BM12" s="18">
        <v>0</v>
      </c>
      <c r="BN12" s="18">
        <v>3.0797659377887299E-3</v>
      </c>
      <c r="BO12" s="18"/>
      <c r="BP12" s="18">
        <v>0</v>
      </c>
      <c r="BQ12" s="18">
        <v>3.2425421530479898E-3</v>
      </c>
    </row>
    <row r="13" spans="2:69" x14ac:dyDescent="0.25">
      <c r="B13" s="15" t="s">
        <v>689</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1570</v>
      </c>
      <c r="D7" s="10">
        <v>214</v>
      </c>
      <c r="E7" s="10">
        <v>207</v>
      </c>
      <c r="F7" s="10">
        <v>225</v>
      </c>
      <c r="G7" s="10">
        <v>226</v>
      </c>
      <c r="H7" s="10">
        <v>347</v>
      </c>
      <c r="I7" s="10">
        <v>197</v>
      </c>
      <c r="J7" s="10">
        <v>69</v>
      </c>
      <c r="K7" s="10">
        <v>45</v>
      </c>
      <c r="L7" s="10">
        <v>40</v>
      </c>
      <c r="M7" s="10"/>
      <c r="N7" s="10">
        <v>121</v>
      </c>
      <c r="O7" s="10">
        <v>149</v>
      </c>
      <c r="P7" s="10">
        <v>308</v>
      </c>
      <c r="Q7" s="10">
        <v>992</v>
      </c>
      <c r="R7" s="10"/>
      <c r="S7" s="10">
        <v>123</v>
      </c>
      <c r="T7" s="10">
        <v>125</v>
      </c>
      <c r="U7" s="10">
        <v>133</v>
      </c>
      <c r="V7" s="10">
        <v>230</v>
      </c>
      <c r="W7" s="10">
        <v>314</v>
      </c>
      <c r="X7" s="10">
        <v>392</v>
      </c>
      <c r="Y7" s="10">
        <v>232</v>
      </c>
      <c r="Z7" s="10"/>
      <c r="AA7" s="10">
        <v>673</v>
      </c>
      <c r="AB7" s="10">
        <v>897</v>
      </c>
      <c r="AC7" s="10"/>
      <c r="AD7" s="10">
        <v>454</v>
      </c>
      <c r="AE7" s="10">
        <v>1116</v>
      </c>
      <c r="AF7" s="10"/>
      <c r="AG7" s="10">
        <v>578</v>
      </c>
      <c r="AH7" s="10">
        <v>992</v>
      </c>
      <c r="AI7" s="10"/>
      <c r="AJ7" s="10">
        <v>925</v>
      </c>
      <c r="AK7" s="10">
        <v>645</v>
      </c>
      <c r="AL7" s="10"/>
      <c r="AM7" s="10">
        <v>21</v>
      </c>
      <c r="AN7" s="10">
        <v>185</v>
      </c>
      <c r="AO7" s="10">
        <v>611</v>
      </c>
      <c r="AP7" s="10">
        <v>744</v>
      </c>
      <c r="AQ7" s="10"/>
      <c r="AR7" s="10">
        <v>616</v>
      </c>
      <c r="AS7" s="10">
        <v>954</v>
      </c>
      <c r="AT7" s="10"/>
      <c r="AU7" s="10">
        <v>267</v>
      </c>
      <c r="AV7" s="10">
        <v>1303</v>
      </c>
      <c r="AW7" s="10"/>
      <c r="AX7" s="10">
        <v>318</v>
      </c>
      <c r="AY7" s="10">
        <v>1252</v>
      </c>
      <c r="AZ7" s="10"/>
      <c r="BA7" s="10">
        <v>116</v>
      </c>
      <c r="BB7" s="10">
        <v>1454</v>
      </c>
      <c r="BC7" s="10"/>
      <c r="BD7" s="10">
        <v>359</v>
      </c>
      <c r="BE7" s="10">
        <v>1211</v>
      </c>
      <c r="BF7" s="10"/>
      <c r="BG7" s="10">
        <v>130</v>
      </c>
      <c r="BH7" s="10">
        <v>1440</v>
      </c>
      <c r="BI7" s="10"/>
      <c r="BJ7" s="10">
        <v>280</v>
      </c>
      <c r="BK7" s="10">
        <v>1290</v>
      </c>
      <c r="BL7" s="10"/>
      <c r="BM7" s="10">
        <v>176</v>
      </c>
      <c r="BN7" s="10">
        <v>1394</v>
      </c>
      <c r="BO7" s="10"/>
      <c r="BP7" s="10">
        <v>206</v>
      </c>
      <c r="BQ7" s="10">
        <v>1364</v>
      </c>
    </row>
    <row r="8" spans="2:69" ht="45" x14ac:dyDescent="0.25">
      <c r="B8" s="17" t="s">
        <v>326</v>
      </c>
      <c r="C8" s="16">
        <v>0.388535031847134</v>
      </c>
      <c r="D8" s="16">
        <v>0.37383177570093501</v>
      </c>
      <c r="E8" s="16">
        <v>0.43961352657004799</v>
      </c>
      <c r="F8" s="16">
        <v>0.431111111111111</v>
      </c>
      <c r="G8" s="16">
        <v>0.37168141592920401</v>
      </c>
      <c r="H8" s="16">
        <v>0.32564841498559099</v>
      </c>
      <c r="I8" s="16">
        <v>0.42639593908629397</v>
      </c>
      <c r="J8" s="16">
        <v>0.39130434782608697</v>
      </c>
      <c r="K8" s="16">
        <v>0.51111111111111096</v>
      </c>
      <c r="L8" s="16">
        <v>0.27500000000000002</v>
      </c>
      <c r="M8" s="16"/>
      <c r="N8" s="16">
        <v>0.338842975206612</v>
      </c>
      <c r="O8" s="16">
        <v>0.38255033557047002</v>
      </c>
      <c r="P8" s="16">
        <v>0.30519480519480502</v>
      </c>
      <c r="Q8" s="16">
        <v>0.421370967741935</v>
      </c>
      <c r="R8" s="16"/>
      <c r="S8" s="16">
        <v>0.34959349593495898</v>
      </c>
      <c r="T8" s="16">
        <v>0.41599999999999998</v>
      </c>
      <c r="U8" s="16">
        <v>0.30075187969924799</v>
      </c>
      <c r="V8" s="16">
        <v>0.32608695652173902</v>
      </c>
      <c r="W8" s="16">
        <v>0.41719745222929899</v>
      </c>
      <c r="X8" s="16">
        <v>0.38520408163265302</v>
      </c>
      <c r="Y8" s="16">
        <v>0.49137931034482801</v>
      </c>
      <c r="Z8" s="16"/>
      <c r="AA8" s="16">
        <v>0.435364041604755</v>
      </c>
      <c r="AB8" s="16">
        <v>0.35340022296543999</v>
      </c>
      <c r="AC8" s="16"/>
      <c r="AD8" s="16">
        <v>0.41189427312775301</v>
      </c>
      <c r="AE8" s="16">
        <v>0.37903225806451601</v>
      </c>
      <c r="AF8" s="16"/>
      <c r="AG8" s="16">
        <v>0.33217993079584801</v>
      </c>
      <c r="AH8" s="16">
        <v>0.421370967741935</v>
      </c>
      <c r="AI8" s="16"/>
      <c r="AJ8" s="16">
        <v>0.44864864864864901</v>
      </c>
      <c r="AK8" s="16">
        <v>0.30232558139534899</v>
      </c>
      <c r="AL8" s="16"/>
      <c r="AM8" s="16">
        <v>0.28571428571428598</v>
      </c>
      <c r="AN8" s="16">
        <v>0.248648648648649</v>
      </c>
      <c r="AO8" s="16">
        <v>0.29132569558101501</v>
      </c>
      <c r="AP8" s="16">
        <v>0.50268817204301097</v>
      </c>
      <c r="AQ8" s="16"/>
      <c r="AR8" s="16">
        <v>0.42045454545454503</v>
      </c>
      <c r="AS8" s="16">
        <v>0.36792452830188699</v>
      </c>
      <c r="AT8" s="16"/>
      <c r="AU8" s="16">
        <v>0.389513108614232</v>
      </c>
      <c r="AV8" s="16">
        <v>0.388334612432847</v>
      </c>
      <c r="AW8" s="16"/>
      <c r="AX8" s="16">
        <v>0.42452830188679203</v>
      </c>
      <c r="AY8" s="16">
        <v>0.37939297124600602</v>
      </c>
      <c r="AZ8" s="16"/>
      <c r="BA8" s="16">
        <v>0.431034482758621</v>
      </c>
      <c r="BB8" s="16">
        <v>0.385144429160935</v>
      </c>
      <c r="BC8" s="16"/>
      <c r="BD8" s="16">
        <v>0.36768802228412301</v>
      </c>
      <c r="BE8" s="16">
        <v>0.394715111478117</v>
      </c>
      <c r="BF8" s="16"/>
      <c r="BG8" s="16">
        <v>0.4</v>
      </c>
      <c r="BH8" s="16">
        <v>0.38750000000000001</v>
      </c>
      <c r="BI8" s="16"/>
      <c r="BJ8" s="16">
        <v>0.42142857142857099</v>
      </c>
      <c r="BK8" s="16">
        <v>0.38139534883720899</v>
      </c>
      <c r="BL8" s="16"/>
      <c r="BM8" s="16">
        <v>0.47159090909090901</v>
      </c>
      <c r="BN8" s="16">
        <v>0.37804878048780499</v>
      </c>
      <c r="BO8" s="16"/>
      <c r="BP8" s="16">
        <v>0.37378640776699001</v>
      </c>
      <c r="BQ8" s="16">
        <v>0.39076246334310799</v>
      </c>
    </row>
    <row r="9" spans="2:69" ht="30" x14ac:dyDescent="0.25">
      <c r="B9" s="17" t="s">
        <v>327</v>
      </c>
      <c r="C9" s="16">
        <v>0.43248407643312098</v>
      </c>
      <c r="D9" s="16">
        <v>0.47196261682243001</v>
      </c>
      <c r="E9" s="16">
        <v>0.38164251207729499</v>
      </c>
      <c r="F9" s="16">
        <v>0.41777777777777803</v>
      </c>
      <c r="G9" s="16">
        <v>0.446902654867257</v>
      </c>
      <c r="H9" s="16">
        <v>0.455331412103746</v>
      </c>
      <c r="I9" s="16">
        <v>0.44162436548223299</v>
      </c>
      <c r="J9" s="16">
        <v>0.36231884057970998</v>
      </c>
      <c r="K9" s="16">
        <v>0.4</v>
      </c>
      <c r="L9" s="16">
        <v>0.4</v>
      </c>
      <c r="M9" s="16"/>
      <c r="N9" s="16">
        <v>0.495867768595041</v>
      </c>
      <c r="O9" s="16">
        <v>0.36912751677852401</v>
      </c>
      <c r="P9" s="16">
        <v>0.52272727272727304</v>
      </c>
      <c r="Q9" s="16">
        <v>0.40625</v>
      </c>
      <c r="R9" s="16"/>
      <c r="S9" s="16">
        <v>0.46341463414634099</v>
      </c>
      <c r="T9" s="16">
        <v>0.42399999999999999</v>
      </c>
      <c r="U9" s="16">
        <v>0.45864661654135302</v>
      </c>
      <c r="V9" s="16">
        <v>0.426086956521739</v>
      </c>
      <c r="W9" s="16">
        <v>0.42356687898089201</v>
      </c>
      <c r="X9" s="16">
        <v>0.45918367346938799</v>
      </c>
      <c r="Y9" s="16">
        <v>0.36637931034482801</v>
      </c>
      <c r="Z9" s="16"/>
      <c r="AA9" s="16">
        <v>0.41901931649331398</v>
      </c>
      <c r="AB9" s="16">
        <v>0.44258639910813802</v>
      </c>
      <c r="AC9" s="16"/>
      <c r="AD9" s="16">
        <v>0.42951541850220298</v>
      </c>
      <c r="AE9" s="16">
        <v>0.43369175627240097</v>
      </c>
      <c r="AF9" s="16"/>
      <c r="AG9" s="16">
        <v>0.47750865051903102</v>
      </c>
      <c r="AH9" s="16">
        <v>0.40625</v>
      </c>
      <c r="AI9" s="16"/>
      <c r="AJ9" s="16">
        <v>0.406486486486486</v>
      </c>
      <c r="AK9" s="16">
        <v>0.46976744186046498</v>
      </c>
      <c r="AL9" s="16"/>
      <c r="AM9" s="16">
        <v>0.476190476190476</v>
      </c>
      <c r="AN9" s="16">
        <v>0.47027027027027002</v>
      </c>
      <c r="AO9" s="16">
        <v>0.48117839607201301</v>
      </c>
      <c r="AP9" s="16">
        <v>0.38440860215053801</v>
      </c>
      <c r="AQ9" s="16"/>
      <c r="AR9" s="16">
        <v>0.39935064935064901</v>
      </c>
      <c r="AS9" s="16">
        <v>0.45387840670859497</v>
      </c>
      <c r="AT9" s="16"/>
      <c r="AU9" s="16">
        <v>0.45692883895131098</v>
      </c>
      <c r="AV9" s="16">
        <v>0.42747505755947801</v>
      </c>
      <c r="AW9" s="16"/>
      <c r="AX9" s="16">
        <v>0.393081761006289</v>
      </c>
      <c r="AY9" s="16">
        <v>0.44249201277955302</v>
      </c>
      <c r="AZ9" s="16"/>
      <c r="BA9" s="16">
        <v>0.41379310344827602</v>
      </c>
      <c r="BB9" s="16">
        <v>0.433975240715268</v>
      </c>
      <c r="BC9" s="16"/>
      <c r="BD9" s="16">
        <v>0.47353760445682502</v>
      </c>
      <c r="BE9" s="16">
        <v>0.42031379025598697</v>
      </c>
      <c r="BF9" s="16"/>
      <c r="BG9" s="16">
        <v>0.44615384615384601</v>
      </c>
      <c r="BH9" s="16">
        <v>0.43125000000000002</v>
      </c>
      <c r="BI9" s="16"/>
      <c r="BJ9" s="16">
        <v>0.42857142857142899</v>
      </c>
      <c r="BK9" s="16">
        <v>0.43333333333333302</v>
      </c>
      <c r="BL9" s="16"/>
      <c r="BM9" s="16">
        <v>0.34659090909090901</v>
      </c>
      <c r="BN9" s="16">
        <v>0.44332855093256801</v>
      </c>
      <c r="BO9" s="16"/>
      <c r="BP9" s="16">
        <v>0.456310679611651</v>
      </c>
      <c r="BQ9" s="16">
        <v>0.42888563049853401</v>
      </c>
    </row>
    <row r="10" spans="2:69" x14ac:dyDescent="0.25">
      <c r="B10" s="17" t="s">
        <v>328</v>
      </c>
      <c r="C10" s="16">
        <v>0.139490445859873</v>
      </c>
      <c r="D10" s="16">
        <v>0.10280373831775701</v>
      </c>
      <c r="E10" s="16">
        <v>0.13043478260869601</v>
      </c>
      <c r="F10" s="16">
        <v>0.12</v>
      </c>
      <c r="G10" s="16">
        <v>0.13716814159292001</v>
      </c>
      <c r="H10" s="16">
        <v>0.17867435158501399</v>
      </c>
      <c r="I10" s="16">
        <v>0.111675126903553</v>
      </c>
      <c r="J10" s="16">
        <v>0.188405797101449</v>
      </c>
      <c r="K10" s="16">
        <v>6.6666666666666693E-2</v>
      </c>
      <c r="L10" s="16">
        <v>0.3</v>
      </c>
      <c r="M10" s="16"/>
      <c r="N10" s="16">
        <v>0.14049586776859499</v>
      </c>
      <c r="O10" s="16">
        <v>0.17449664429530201</v>
      </c>
      <c r="P10" s="16">
        <v>0.12987012987013</v>
      </c>
      <c r="Q10" s="16">
        <v>0.13709677419354799</v>
      </c>
      <c r="R10" s="16"/>
      <c r="S10" s="16">
        <v>0.16260162601625999</v>
      </c>
      <c r="T10" s="16">
        <v>0.12</v>
      </c>
      <c r="U10" s="16">
        <v>0.19548872180451099</v>
      </c>
      <c r="V10" s="16">
        <v>0.173913043478261</v>
      </c>
      <c r="W10" s="16">
        <v>0.136942675159236</v>
      </c>
      <c r="X10" s="16">
        <v>0.114795918367347</v>
      </c>
      <c r="Y10" s="16">
        <v>0.107758620689655</v>
      </c>
      <c r="Z10" s="16"/>
      <c r="AA10" s="16">
        <v>0.11144130757800901</v>
      </c>
      <c r="AB10" s="16">
        <v>0.160535117056856</v>
      </c>
      <c r="AC10" s="16"/>
      <c r="AD10" s="16">
        <v>0.129955947136564</v>
      </c>
      <c r="AE10" s="16">
        <v>0.14336917562724</v>
      </c>
      <c r="AF10" s="16"/>
      <c r="AG10" s="16">
        <v>0.143598615916955</v>
      </c>
      <c r="AH10" s="16">
        <v>0.13709677419354799</v>
      </c>
      <c r="AI10" s="16"/>
      <c r="AJ10" s="16">
        <v>0.11027027027027</v>
      </c>
      <c r="AK10" s="16">
        <v>0.18139534883720901</v>
      </c>
      <c r="AL10" s="16"/>
      <c r="AM10" s="16">
        <v>0.238095238095238</v>
      </c>
      <c r="AN10" s="16">
        <v>0.21081081081081099</v>
      </c>
      <c r="AO10" s="16">
        <v>0.160392798690671</v>
      </c>
      <c r="AP10" s="16">
        <v>0.102150537634409</v>
      </c>
      <c r="AQ10" s="16"/>
      <c r="AR10" s="16">
        <v>0.14123376623376599</v>
      </c>
      <c r="AS10" s="16">
        <v>0.138364779874214</v>
      </c>
      <c r="AT10" s="16"/>
      <c r="AU10" s="16">
        <v>0.123595505617978</v>
      </c>
      <c r="AV10" s="16">
        <v>0.142747505755948</v>
      </c>
      <c r="AW10" s="16"/>
      <c r="AX10" s="16">
        <v>0.113207547169811</v>
      </c>
      <c r="AY10" s="16">
        <v>0.146166134185304</v>
      </c>
      <c r="AZ10" s="16"/>
      <c r="BA10" s="16">
        <v>0.12068965517241401</v>
      </c>
      <c r="BB10" s="16">
        <v>0.14099037138927101</v>
      </c>
      <c r="BC10" s="16"/>
      <c r="BD10" s="16">
        <v>0.122562674094708</v>
      </c>
      <c r="BE10" s="16">
        <v>0.144508670520231</v>
      </c>
      <c r="BF10" s="16"/>
      <c r="BG10" s="16">
        <v>0.107692307692308</v>
      </c>
      <c r="BH10" s="16">
        <v>0.14236111111111099</v>
      </c>
      <c r="BI10" s="16"/>
      <c r="BJ10" s="16">
        <v>0.11785714285714299</v>
      </c>
      <c r="BK10" s="16">
        <v>0.144186046511628</v>
      </c>
      <c r="BL10" s="16"/>
      <c r="BM10" s="16">
        <v>0.125</v>
      </c>
      <c r="BN10" s="16">
        <v>0.14131994261119099</v>
      </c>
      <c r="BO10" s="16"/>
      <c r="BP10" s="16">
        <v>0.111650485436893</v>
      </c>
      <c r="BQ10" s="16">
        <v>0.143695014662757</v>
      </c>
    </row>
    <row r="11" spans="2:69" x14ac:dyDescent="0.25">
      <c r="B11" s="17" t="s">
        <v>329</v>
      </c>
      <c r="C11" s="16">
        <v>3.1847133757961797E-2</v>
      </c>
      <c r="D11" s="16">
        <v>3.7383177570093497E-2</v>
      </c>
      <c r="E11" s="16">
        <v>3.3816425120772903E-2</v>
      </c>
      <c r="F11" s="16">
        <v>3.11111111111111E-2</v>
      </c>
      <c r="G11" s="16">
        <v>3.9823008849557501E-2</v>
      </c>
      <c r="H11" s="16">
        <v>2.8818443804034598E-2</v>
      </c>
      <c r="I11" s="16">
        <v>2.0304568527918801E-2</v>
      </c>
      <c r="J11" s="16">
        <v>5.7971014492753603E-2</v>
      </c>
      <c r="K11" s="16">
        <v>0</v>
      </c>
      <c r="L11" s="16">
        <v>2.5000000000000001E-2</v>
      </c>
      <c r="M11" s="16"/>
      <c r="N11" s="16">
        <v>1.6528925619834701E-2</v>
      </c>
      <c r="O11" s="16">
        <v>5.3691275167785199E-2</v>
      </c>
      <c r="P11" s="16">
        <v>2.9220779220779199E-2</v>
      </c>
      <c r="Q11" s="16">
        <v>3.125E-2</v>
      </c>
      <c r="R11" s="16"/>
      <c r="S11" s="16">
        <v>1.6260162601626001E-2</v>
      </c>
      <c r="T11" s="16">
        <v>1.6E-2</v>
      </c>
      <c r="U11" s="16">
        <v>4.5112781954887202E-2</v>
      </c>
      <c r="V11" s="16">
        <v>5.6521739130434803E-2</v>
      </c>
      <c r="W11" s="16">
        <v>2.2292993630573198E-2</v>
      </c>
      <c r="X11" s="16">
        <v>3.8265306122449001E-2</v>
      </c>
      <c r="Y11" s="16">
        <v>2.1551724137931001E-2</v>
      </c>
      <c r="Z11" s="16"/>
      <c r="AA11" s="16">
        <v>2.67459138187221E-2</v>
      </c>
      <c r="AB11" s="16">
        <v>3.5674470457079201E-2</v>
      </c>
      <c r="AC11" s="16"/>
      <c r="AD11" s="16">
        <v>1.7621145374449299E-2</v>
      </c>
      <c r="AE11" s="16">
        <v>3.7634408602150497E-2</v>
      </c>
      <c r="AF11" s="16"/>
      <c r="AG11" s="16">
        <v>3.2871972318339097E-2</v>
      </c>
      <c r="AH11" s="16">
        <v>3.125E-2</v>
      </c>
      <c r="AI11" s="16"/>
      <c r="AJ11" s="16">
        <v>2.8108108108108099E-2</v>
      </c>
      <c r="AK11" s="16">
        <v>3.7209302325581402E-2</v>
      </c>
      <c r="AL11" s="16"/>
      <c r="AM11" s="16">
        <v>0</v>
      </c>
      <c r="AN11" s="16">
        <v>4.3243243243243197E-2</v>
      </c>
      <c r="AO11" s="16">
        <v>5.8919803600654699E-2</v>
      </c>
      <c r="AP11" s="16">
        <v>8.0645161290322596E-3</v>
      </c>
      <c r="AQ11" s="16"/>
      <c r="AR11" s="16">
        <v>3.5714285714285698E-2</v>
      </c>
      <c r="AS11" s="16">
        <v>2.9350104821802898E-2</v>
      </c>
      <c r="AT11" s="16"/>
      <c r="AU11" s="16">
        <v>2.6217228464419502E-2</v>
      </c>
      <c r="AV11" s="16">
        <v>3.3000767459708397E-2</v>
      </c>
      <c r="AW11" s="16"/>
      <c r="AX11" s="16">
        <v>5.3459119496855299E-2</v>
      </c>
      <c r="AY11" s="16">
        <v>2.6357827476038299E-2</v>
      </c>
      <c r="AZ11" s="16"/>
      <c r="BA11" s="16">
        <v>3.4482758620689703E-2</v>
      </c>
      <c r="BB11" s="16">
        <v>3.1636863823933999E-2</v>
      </c>
      <c r="BC11" s="16"/>
      <c r="BD11" s="16">
        <v>3.06406685236769E-2</v>
      </c>
      <c r="BE11" s="16">
        <v>3.2204789430223001E-2</v>
      </c>
      <c r="BF11" s="16"/>
      <c r="BG11" s="16">
        <v>2.3076923076923099E-2</v>
      </c>
      <c r="BH11" s="16">
        <v>3.2638888888888898E-2</v>
      </c>
      <c r="BI11" s="16"/>
      <c r="BJ11" s="16">
        <v>2.8571428571428598E-2</v>
      </c>
      <c r="BK11" s="16">
        <v>3.25581395348837E-2</v>
      </c>
      <c r="BL11" s="16"/>
      <c r="BM11" s="16">
        <v>4.5454545454545497E-2</v>
      </c>
      <c r="BN11" s="16">
        <v>3.0129124820659998E-2</v>
      </c>
      <c r="BO11" s="16"/>
      <c r="BP11" s="16">
        <v>3.8834951456310697E-2</v>
      </c>
      <c r="BQ11" s="16">
        <v>3.0791788856305E-2</v>
      </c>
    </row>
    <row r="12" spans="2:69" x14ac:dyDescent="0.25">
      <c r="B12" s="17" t="s">
        <v>330</v>
      </c>
      <c r="C12" s="18">
        <v>7.6433121019108298E-3</v>
      </c>
      <c r="D12" s="18">
        <v>1.4018691588785E-2</v>
      </c>
      <c r="E12" s="18">
        <v>1.4492753623188401E-2</v>
      </c>
      <c r="F12" s="18">
        <v>0</v>
      </c>
      <c r="G12" s="18">
        <v>4.4247787610619503E-3</v>
      </c>
      <c r="H12" s="18">
        <v>1.1527377521613799E-2</v>
      </c>
      <c r="I12" s="18">
        <v>0</v>
      </c>
      <c r="J12" s="18">
        <v>0</v>
      </c>
      <c r="K12" s="18">
        <v>2.2222222222222199E-2</v>
      </c>
      <c r="L12" s="18">
        <v>0</v>
      </c>
      <c r="M12" s="18"/>
      <c r="N12" s="18">
        <v>8.2644628099173608E-3</v>
      </c>
      <c r="O12" s="18">
        <v>2.01342281879195E-2</v>
      </c>
      <c r="P12" s="18">
        <v>1.2987012987013E-2</v>
      </c>
      <c r="Q12" s="18">
        <v>4.0322580645161298E-3</v>
      </c>
      <c r="R12" s="18"/>
      <c r="S12" s="18">
        <v>8.1300813008130107E-3</v>
      </c>
      <c r="T12" s="18">
        <v>2.4E-2</v>
      </c>
      <c r="U12" s="18">
        <v>0</v>
      </c>
      <c r="V12" s="18">
        <v>1.7391304347826101E-2</v>
      </c>
      <c r="W12" s="18">
        <v>0</v>
      </c>
      <c r="X12" s="18">
        <v>2.5510204081632699E-3</v>
      </c>
      <c r="Y12" s="18">
        <v>1.29310344827586E-2</v>
      </c>
      <c r="Z12" s="18"/>
      <c r="AA12" s="18">
        <v>7.4294205052005896E-3</v>
      </c>
      <c r="AB12" s="18">
        <v>7.8037904124860598E-3</v>
      </c>
      <c r="AC12" s="18"/>
      <c r="AD12" s="18">
        <v>1.1013215859030799E-2</v>
      </c>
      <c r="AE12" s="18">
        <v>6.27240143369176E-3</v>
      </c>
      <c r="AF12" s="18"/>
      <c r="AG12" s="18">
        <v>1.3840830449827E-2</v>
      </c>
      <c r="AH12" s="18">
        <v>4.0322580645161298E-3</v>
      </c>
      <c r="AI12" s="18"/>
      <c r="AJ12" s="18">
        <v>6.4864864864864896E-3</v>
      </c>
      <c r="AK12" s="18">
        <v>9.3023255813953504E-3</v>
      </c>
      <c r="AL12" s="18"/>
      <c r="AM12" s="18">
        <v>0</v>
      </c>
      <c r="AN12" s="18">
        <v>2.7027027027027001E-2</v>
      </c>
      <c r="AO12" s="18">
        <v>8.18330605564648E-3</v>
      </c>
      <c r="AP12" s="18">
        <v>2.6881720430107499E-3</v>
      </c>
      <c r="AQ12" s="18"/>
      <c r="AR12" s="18">
        <v>3.24675324675325E-3</v>
      </c>
      <c r="AS12" s="18">
        <v>1.0482180293501E-2</v>
      </c>
      <c r="AT12" s="18"/>
      <c r="AU12" s="18">
        <v>3.7453183520599299E-3</v>
      </c>
      <c r="AV12" s="18">
        <v>8.4420567920184195E-3</v>
      </c>
      <c r="AW12" s="18"/>
      <c r="AX12" s="18">
        <v>1.57232704402516E-2</v>
      </c>
      <c r="AY12" s="18">
        <v>5.5910543130990404E-3</v>
      </c>
      <c r="AZ12" s="18"/>
      <c r="BA12" s="18">
        <v>0</v>
      </c>
      <c r="BB12" s="18">
        <v>8.2530949105914693E-3</v>
      </c>
      <c r="BC12" s="18"/>
      <c r="BD12" s="18">
        <v>5.5710306406685202E-3</v>
      </c>
      <c r="BE12" s="18">
        <v>8.2576383154417798E-3</v>
      </c>
      <c r="BF12" s="18"/>
      <c r="BG12" s="18">
        <v>2.3076923076923099E-2</v>
      </c>
      <c r="BH12" s="18">
        <v>6.2500000000000003E-3</v>
      </c>
      <c r="BI12" s="18"/>
      <c r="BJ12" s="18">
        <v>3.57142857142857E-3</v>
      </c>
      <c r="BK12" s="18">
        <v>8.5271317829457398E-3</v>
      </c>
      <c r="BL12" s="18"/>
      <c r="BM12" s="18">
        <v>1.13636363636364E-2</v>
      </c>
      <c r="BN12" s="18">
        <v>7.1736011477761801E-3</v>
      </c>
      <c r="BO12" s="18"/>
      <c r="BP12" s="18">
        <v>1.94174757281553E-2</v>
      </c>
      <c r="BQ12" s="18">
        <v>5.8651026392961903E-3</v>
      </c>
    </row>
    <row r="13" spans="2:69" x14ac:dyDescent="0.25">
      <c r="B13" s="15" t="s">
        <v>690</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2792</v>
      </c>
      <c r="D7" s="10">
        <v>355</v>
      </c>
      <c r="E7" s="10">
        <v>416</v>
      </c>
      <c r="F7" s="10">
        <v>421</v>
      </c>
      <c r="G7" s="10">
        <v>344</v>
      </c>
      <c r="H7" s="10">
        <v>575</v>
      </c>
      <c r="I7" s="10">
        <v>455</v>
      </c>
      <c r="J7" s="10">
        <v>107</v>
      </c>
      <c r="K7" s="10">
        <v>65</v>
      </c>
      <c r="L7" s="10">
        <v>54</v>
      </c>
      <c r="M7" s="10"/>
      <c r="N7" s="10">
        <v>233</v>
      </c>
      <c r="O7" s="10">
        <v>294</v>
      </c>
      <c r="P7" s="10">
        <v>588</v>
      </c>
      <c r="Q7" s="10">
        <v>1677</v>
      </c>
      <c r="R7" s="10"/>
      <c r="S7" s="10">
        <v>220</v>
      </c>
      <c r="T7" s="10">
        <v>229</v>
      </c>
      <c r="U7" s="10">
        <v>249</v>
      </c>
      <c r="V7" s="10">
        <v>445</v>
      </c>
      <c r="W7" s="10">
        <v>542</v>
      </c>
      <c r="X7" s="10">
        <v>650</v>
      </c>
      <c r="Y7" s="10">
        <v>386</v>
      </c>
      <c r="Z7" s="10"/>
      <c r="AA7" s="10">
        <v>1127</v>
      </c>
      <c r="AB7" s="10">
        <v>1665</v>
      </c>
      <c r="AC7" s="10"/>
      <c r="AD7" s="10">
        <v>722</v>
      </c>
      <c r="AE7" s="10">
        <v>2070</v>
      </c>
      <c r="AF7" s="10"/>
      <c r="AG7" s="10">
        <v>1115</v>
      </c>
      <c r="AH7" s="10">
        <v>1677</v>
      </c>
      <c r="AI7" s="10"/>
      <c r="AJ7" s="10">
        <v>1519</v>
      </c>
      <c r="AK7" s="10">
        <v>1273</v>
      </c>
      <c r="AL7" s="10"/>
      <c r="AM7" s="10">
        <v>43</v>
      </c>
      <c r="AN7" s="10">
        <v>380</v>
      </c>
      <c r="AO7" s="10">
        <v>1365</v>
      </c>
      <c r="AP7" s="10">
        <v>992</v>
      </c>
      <c r="AQ7" s="10"/>
      <c r="AR7" s="10">
        <v>989</v>
      </c>
      <c r="AS7" s="10">
        <v>1803</v>
      </c>
      <c r="AT7" s="10"/>
      <c r="AU7" s="10">
        <v>450</v>
      </c>
      <c r="AV7" s="10">
        <v>2342</v>
      </c>
      <c r="AW7" s="10"/>
      <c r="AX7" s="10">
        <v>496</v>
      </c>
      <c r="AY7" s="10">
        <v>2296</v>
      </c>
      <c r="AZ7" s="10"/>
      <c r="BA7" s="10">
        <v>188</v>
      </c>
      <c r="BB7" s="10">
        <v>2604</v>
      </c>
      <c r="BC7" s="10"/>
      <c r="BD7" s="10">
        <v>563</v>
      </c>
      <c r="BE7" s="10">
        <v>2229</v>
      </c>
      <c r="BF7" s="10"/>
      <c r="BG7" s="10">
        <v>183</v>
      </c>
      <c r="BH7" s="10">
        <v>2609</v>
      </c>
      <c r="BI7" s="10"/>
      <c r="BJ7" s="10">
        <v>382</v>
      </c>
      <c r="BK7" s="10">
        <v>2410</v>
      </c>
      <c r="BL7" s="10"/>
      <c r="BM7" s="10">
        <v>238</v>
      </c>
      <c r="BN7" s="10">
        <v>2554</v>
      </c>
      <c r="BO7" s="10"/>
      <c r="BP7" s="10">
        <v>357</v>
      </c>
      <c r="BQ7" s="10">
        <v>2435</v>
      </c>
    </row>
    <row r="8" spans="2:69" ht="45" x14ac:dyDescent="0.25">
      <c r="B8" s="17" t="s">
        <v>326</v>
      </c>
      <c r="C8" s="16">
        <v>0.47636103151862502</v>
      </c>
      <c r="D8" s="16">
        <v>0.49014084507042299</v>
      </c>
      <c r="E8" s="16">
        <v>0.480769230769231</v>
      </c>
      <c r="F8" s="16">
        <v>0.52256532066508299</v>
      </c>
      <c r="G8" s="16">
        <v>0.43604651162790697</v>
      </c>
      <c r="H8" s="16">
        <v>0.41043478260869598</v>
      </c>
      <c r="I8" s="16">
        <v>0.52307692307692299</v>
      </c>
      <c r="J8" s="16">
        <v>0.47663551401869197</v>
      </c>
      <c r="K8" s="16">
        <v>0.56923076923076898</v>
      </c>
      <c r="L8" s="16">
        <v>0.44444444444444398</v>
      </c>
      <c r="M8" s="16"/>
      <c r="N8" s="16">
        <v>0.40772532188841198</v>
      </c>
      <c r="O8" s="16">
        <v>0.43537414965986398</v>
      </c>
      <c r="P8" s="16">
        <v>0.42517006802721102</v>
      </c>
      <c r="Q8" s="16">
        <v>0.51103160405486003</v>
      </c>
      <c r="R8" s="16"/>
      <c r="S8" s="16">
        <v>0.41818181818181799</v>
      </c>
      <c r="T8" s="16">
        <v>0.40611353711790399</v>
      </c>
      <c r="U8" s="16">
        <v>0.48594377510040199</v>
      </c>
      <c r="V8" s="16">
        <v>0.42471910112359601</v>
      </c>
      <c r="W8" s="16">
        <v>0.46309963099631002</v>
      </c>
      <c r="X8" s="16">
        <v>0.52461538461538504</v>
      </c>
      <c r="Y8" s="16">
        <v>0.58290155440414504</v>
      </c>
      <c r="Z8" s="16"/>
      <c r="AA8" s="16">
        <v>0.55102040816326503</v>
      </c>
      <c r="AB8" s="16">
        <v>0.42582582582582601</v>
      </c>
      <c r="AC8" s="16"/>
      <c r="AD8" s="16">
        <v>0.50138504155124697</v>
      </c>
      <c r="AE8" s="16">
        <v>0.46763285024154599</v>
      </c>
      <c r="AF8" s="16"/>
      <c r="AG8" s="16">
        <v>0.42421524663677102</v>
      </c>
      <c r="AH8" s="16">
        <v>0.51103160405486003</v>
      </c>
      <c r="AI8" s="16"/>
      <c r="AJ8" s="16">
        <v>0.54246214614878197</v>
      </c>
      <c r="AK8" s="16">
        <v>0.39748625294579698</v>
      </c>
      <c r="AL8" s="16"/>
      <c r="AM8" s="16">
        <v>0.34883720930232598</v>
      </c>
      <c r="AN8" s="16">
        <v>0.31315789473684202</v>
      </c>
      <c r="AO8" s="16">
        <v>0.413919413919414</v>
      </c>
      <c r="AP8" s="16">
        <v>0.62802419354838701</v>
      </c>
      <c r="AQ8" s="16"/>
      <c r="AR8" s="16">
        <v>0.50455005055611701</v>
      </c>
      <c r="AS8" s="16">
        <v>0.46089850249584002</v>
      </c>
      <c r="AT8" s="16"/>
      <c r="AU8" s="16">
        <v>0.482222222222222</v>
      </c>
      <c r="AV8" s="16">
        <v>0.47523484201537097</v>
      </c>
      <c r="AW8" s="16"/>
      <c r="AX8" s="16">
        <v>0.58669354838709697</v>
      </c>
      <c r="AY8" s="16">
        <v>0.45252613240418099</v>
      </c>
      <c r="AZ8" s="16"/>
      <c r="BA8" s="16">
        <v>0.409574468085106</v>
      </c>
      <c r="BB8" s="16">
        <v>0.48118279569892503</v>
      </c>
      <c r="BC8" s="16"/>
      <c r="BD8" s="16">
        <v>0.45825932504440497</v>
      </c>
      <c r="BE8" s="16">
        <v>0.48093315388066399</v>
      </c>
      <c r="BF8" s="16"/>
      <c r="BG8" s="16">
        <v>0.49726775956284203</v>
      </c>
      <c r="BH8" s="16">
        <v>0.47489459563051001</v>
      </c>
      <c r="BI8" s="16"/>
      <c r="BJ8" s="16">
        <v>0.51308900523560197</v>
      </c>
      <c r="BK8" s="16">
        <v>0.47053941908713698</v>
      </c>
      <c r="BL8" s="16"/>
      <c r="BM8" s="16">
        <v>0.51680672268907601</v>
      </c>
      <c r="BN8" s="16">
        <v>0.472592012529366</v>
      </c>
      <c r="BO8" s="16"/>
      <c r="BP8" s="16">
        <v>0.48739495798319299</v>
      </c>
      <c r="BQ8" s="16">
        <v>0.47474332648870599</v>
      </c>
    </row>
    <row r="9" spans="2:69" ht="30" x14ac:dyDescent="0.25">
      <c r="B9" s="17" t="s">
        <v>327</v>
      </c>
      <c r="C9" s="16">
        <v>0.42657593123209198</v>
      </c>
      <c r="D9" s="16">
        <v>0.43661971830985902</v>
      </c>
      <c r="E9" s="16">
        <v>0.43028846153846201</v>
      </c>
      <c r="F9" s="16">
        <v>0.410926365795724</v>
      </c>
      <c r="G9" s="16">
        <v>0.44186046511627902</v>
      </c>
      <c r="H9" s="16">
        <v>0.448695652173913</v>
      </c>
      <c r="I9" s="16">
        <v>0.41098901098901103</v>
      </c>
      <c r="J9" s="16">
        <v>0.401869158878505</v>
      </c>
      <c r="K9" s="16">
        <v>0.32307692307692298</v>
      </c>
      <c r="L9" s="16">
        <v>0.42592592592592599</v>
      </c>
      <c r="M9" s="16"/>
      <c r="N9" s="16">
        <v>0.450643776824034</v>
      </c>
      <c r="O9" s="16">
        <v>0.41496598639455801</v>
      </c>
      <c r="P9" s="16">
        <v>0.48809523809523803</v>
      </c>
      <c r="Q9" s="16">
        <v>0.40369707811568301</v>
      </c>
      <c r="R9" s="16"/>
      <c r="S9" s="16">
        <v>0.45</v>
      </c>
      <c r="T9" s="16">
        <v>0.47161572052401701</v>
      </c>
      <c r="U9" s="16">
        <v>0.45381526104417702</v>
      </c>
      <c r="V9" s="16">
        <v>0.45168539325842699</v>
      </c>
      <c r="W9" s="16">
        <v>0.43911439114391099</v>
      </c>
      <c r="X9" s="16">
        <v>0.39076923076923098</v>
      </c>
      <c r="Y9" s="16">
        <v>0.352331606217617</v>
      </c>
      <c r="Z9" s="16"/>
      <c r="AA9" s="16">
        <v>0.38065661047027499</v>
      </c>
      <c r="AB9" s="16">
        <v>0.45765765765765798</v>
      </c>
      <c r="AC9" s="16"/>
      <c r="AD9" s="16">
        <v>0.40166204986149601</v>
      </c>
      <c r="AE9" s="16">
        <v>0.43526570048309199</v>
      </c>
      <c r="AF9" s="16"/>
      <c r="AG9" s="16">
        <v>0.46098654708520198</v>
      </c>
      <c r="AH9" s="16">
        <v>0.40369707811568301</v>
      </c>
      <c r="AI9" s="16"/>
      <c r="AJ9" s="16">
        <v>0.38380513495720903</v>
      </c>
      <c r="AK9" s="16">
        <v>0.47761194029850701</v>
      </c>
      <c r="AL9" s="16"/>
      <c r="AM9" s="16">
        <v>0.46511627906976699</v>
      </c>
      <c r="AN9" s="16">
        <v>0.50789473684210495</v>
      </c>
      <c r="AO9" s="16">
        <v>0.471062271062271</v>
      </c>
      <c r="AP9" s="16">
        <v>0.33467741935483902</v>
      </c>
      <c r="AQ9" s="16"/>
      <c r="AR9" s="16">
        <v>0.41051567239636</v>
      </c>
      <c r="AS9" s="16">
        <v>0.43538546866333899</v>
      </c>
      <c r="AT9" s="16"/>
      <c r="AU9" s="16">
        <v>0.413333333333333</v>
      </c>
      <c r="AV9" s="16">
        <v>0.42912040990606298</v>
      </c>
      <c r="AW9" s="16"/>
      <c r="AX9" s="16">
        <v>0.29435483870967699</v>
      </c>
      <c r="AY9" s="16">
        <v>0.45513937282229999</v>
      </c>
      <c r="AZ9" s="16"/>
      <c r="BA9" s="16">
        <v>0.44680851063829802</v>
      </c>
      <c r="BB9" s="16">
        <v>0.42511520737327202</v>
      </c>
      <c r="BC9" s="16"/>
      <c r="BD9" s="16">
        <v>0.46003552397868602</v>
      </c>
      <c r="BE9" s="16">
        <v>0.41812471960520398</v>
      </c>
      <c r="BF9" s="16"/>
      <c r="BG9" s="16">
        <v>0.39344262295082</v>
      </c>
      <c r="BH9" s="16">
        <v>0.42889996167113797</v>
      </c>
      <c r="BI9" s="16"/>
      <c r="BJ9" s="16">
        <v>0.39790575916230397</v>
      </c>
      <c r="BK9" s="16">
        <v>0.43112033195020699</v>
      </c>
      <c r="BL9" s="16"/>
      <c r="BM9" s="16">
        <v>0.378151260504202</v>
      </c>
      <c r="BN9" s="16">
        <v>0.431088488645262</v>
      </c>
      <c r="BO9" s="16"/>
      <c r="BP9" s="16">
        <v>0.42296918767507002</v>
      </c>
      <c r="BQ9" s="16">
        <v>0.42710472279260803</v>
      </c>
    </row>
    <row r="10" spans="2:69" x14ac:dyDescent="0.25">
      <c r="B10" s="17" t="s">
        <v>328</v>
      </c>
      <c r="C10" s="16">
        <v>7.9512893982808003E-2</v>
      </c>
      <c r="D10" s="16">
        <v>5.63380281690141E-2</v>
      </c>
      <c r="E10" s="16">
        <v>7.69230769230769E-2</v>
      </c>
      <c r="F10" s="16">
        <v>6.1757719714964403E-2</v>
      </c>
      <c r="G10" s="16">
        <v>8.4302325581395304E-2</v>
      </c>
      <c r="H10" s="16">
        <v>0.111304347826087</v>
      </c>
      <c r="I10" s="16">
        <v>5.7142857142857099E-2</v>
      </c>
      <c r="J10" s="16">
        <v>0.10280373831775701</v>
      </c>
      <c r="K10" s="16">
        <v>0.107692307692308</v>
      </c>
      <c r="L10" s="16">
        <v>0.12962962962963001</v>
      </c>
      <c r="M10" s="16"/>
      <c r="N10" s="16">
        <v>0.128755364806867</v>
      </c>
      <c r="O10" s="16">
        <v>0.12585034013605401</v>
      </c>
      <c r="P10" s="16">
        <v>7.1428571428571397E-2</v>
      </c>
      <c r="Q10" s="16">
        <v>6.7382230172927896E-2</v>
      </c>
      <c r="R10" s="16"/>
      <c r="S10" s="16">
        <v>0.104545454545455</v>
      </c>
      <c r="T10" s="16">
        <v>0.109170305676856</v>
      </c>
      <c r="U10" s="16">
        <v>5.22088353413655E-2</v>
      </c>
      <c r="V10" s="16">
        <v>9.8876404494381995E-2</v>
      </c>
      <c r="W10" s="16">
        <v>8.3025830258302596E-2</v>
      </c>
      <c r="X10" s="16">
        <v>7.0769230769230806E-2</v>
      </c>
      <c r="Y10" s="16">
        <v>5.4404145077720199E-2</v>
      </c>
      <c r="Z10" s="16"/>
      <c r="AA10" s="16">
        <v>5.8562555456965398E-2</v>
      </c>
      <c r="AB10" s="16">
        <v>9.3693693693693694E-2</v>
      </c>
      <c r="AC10" s="16"/>
      <c r="AD10" s="16">
        <v>8.1717451523545703E-2</v>
      </c>
      <c r="AE10" s="16">
        <v>7.8743961352657002E-2</v>
      </c>
      <c r="AF10" s="16"/>
      <c r="AG10" s="16">
        <v>9.77578475336323E-2</v>
      </c>
      <c r="AH10" s="16">
        <v>6.7382230172927896E-2</v>
      </c>
      <c r="AI10" s="16"/>
      <c r="AJ10" s="16">
        <v>5.7932850559578697E-2</v>
      </c>
      <c r="AK10" s="16">
        <v>0.105263157894737</v>
      </c>
      <c r="AL10" s="16"/>
      <c r="AM10" s="16">
        <v>0.186046511627907</v>
      </c>
      <c r="AN10" s="16">
        <v>0.139473684210526</v>
      </c>
      <c r="AO10" s="16">
        <v>9.3772893772893801E-2</v>
      </c>
      <c r="AP10" s="16">
        <v>3.2258064516128997E-2</v>
      </c>
      <c r="AQ10" s="16"/>
      <c r="AR10" s="16">
        <v>7.5834175935288198E-2</v>
      </c>
      <c r="AS10" s="16">
        <v>8.1530782029950094E-2</v>
      </c>
      <c r="AT10" s="16"/>
      <c r="AU10" s="16">
        <v>9.3333333333333296E-2</v>
      </c>
      <c r="AV10" s="16">
        <v>7.6857386848847103E-2</v>
      </c>
      <c r="AW10" s="16"/>
      <c r="AX10" s="16">
        <v>8.8709677419354802E-2</v>
      </c>
      <c r="AY10" s="16">
        <v>7.75261324041812E-2</v>
      </c>
      <c r="AZ10" s="16"/>
      <c r="BA10" s="16">
        <v>0.117021276595745</v>
      </c>
      <c r="BB10" s="16">
        <v>7.6804915514592897E-2</v>
      </c>
      <c r="BC10" s="16"/>
      <c r="BD10" s="16">
        <v>6.2166962699822401E-2</v>
      </c>
      <c r="BE10" s="16">
        <v>8.3894122925078501E-2</v>
      </c>
      <c r="BF10" s="16"/>
      <c r="BG10" s="16">
        <v>8.7431693989070997E-2</v>
      </c>
      <c r="BH10" s="16">
        <v>7.8957454963587595E-2</v>
      </c>
      <c r="BI10" s="16"/>
      <c r="BJ10" s="16">
        <v>7.8534031413612607E-2</v>
      </c>
      <c r="BK10" s="16">
        <v>7.9668049792531101E-2</v>
      </c>
      <c r="BL10" s="16"/>
      <c r="BM10" s="16">
        <v>8.8235294117647106E-2</v>
      </c>
      <c r="BN10" s="16">
        <v>7.8700078308535606E-2</v>
      </c>
      <c r="BO10" s="16"/>
      <c r="BP10" s="16">
        <v>8.40336134453782E-2</v>
      </c>
      <c r="BQ10" s="16">
        <v>7.8850102669404495E-2</v>
      </c>
    </row>
    <row r="11" spans="2:69" x14ac:dyDescent="0.25">
      <c r="B11" s="17" t="s">
        <v>329</v>
      </c>
      <c r="C11" s="16">
        <v>8.9541547277936992E-3</v>
      </c>
      <c r="D11" s="16">
        <v>8.4507042253521101E-3</v>
      </c>
      <c r="E11" s="16">
        <v>1.2019230769230799E-2</v>
      </c>
      <c r="F11" s="16">
        <v>2.37529691211401E-3</v>
      </c>
      <c r="G11" s="16">
        <v>2.0348837209302299E-2</v>
      </c>
      <c r="H11" s="16">
        <v>6.9565217391304402E-3</v>
      </c>
      <c r="I11" s="16">
        <v>8.7912087912087895E-3</v>
      </c>
      <c r="J11" s="16">
        <v>9.3457943925233603E-3</v>
      </c>
      <c r="K11" s="16">
        <v>0</v>
      </c>
      <c r="L11" s="16">
        <v>0</v>
      </c>
      <c r="M11" s="16"/>
      <c r="N11" s="16">
        <v>8.58369098712446E-3</v>
      </c>
      <c r="O11" s="16">
        <v>1.02040816326531E-2</v>
      </c>
      <c r="P11" s="16">
        <v>5.1020408163265302E-3</v>
      </c>
      <c r="Q11" s="16">
        <v>1.0137149672033399E-2</v>
      </c>
      <c r="R11" s="16"/>
      <c r="S11" s="16">
        <v>1.3636363636363599E-2</v>
      </c>
      <c r="T11" s="16">
        <v>4.3668122270742399E-3</v>
      </c>
      <c r="U11" s="16">
        <v>4.0160642570281103E-3</v>
      </c>
      <c r="V11" s="16">
        <v>1.3483146067415699E-2</v>
      </c>
      <c r="W11" s="16">
        <v>9.2250922509225092E-3</v>
      </c>
      <c r="X11" s="16">
        <v>7.6923076923076901E-3</v>
      </c>
      <c r="Y11" s="16">
        <v>5.1813471502590702E-3</v>
      </c>
      <c r="Z11" s="16"/>
      <c r="AA11" s="16">
        <v>7.9858030168589202E-3</v>
      </c>
      <c r="AB11" s="16">
        <v>9.6096096096096092E-3</v>
      </c>
      <c r="AC11" s="16"/>
      <c r="AD11" s="16">
        <v>4.1551246537396098E-3</v>
      </c>
      <c r="AE11" s="16">
        <v>1.06280193236715E-2</v>
      </c>
      <c r="AF11" s="16"/>
      <c r="AG11" s="16">
        <v>7.1748878923766799E-3</v>
      </c>
      <c r="AH11" s="16">
        <v>1.0137149672033399E-2</v>
      </c>
      <c r="AI11" s="16"/>
      <c r="AJ11" s="16">
        <v>9.2165898617511503E-3</v>
      </c>
      <c r="AK11" s="16">
        <v>8.6410054988216804E-3</v>
      </c>
      <c r="AL11" s="16"/>
      <c r="AM11" s="16">
        <v>0</v>
      </c>
      <c r="AN11" s="16">
        <v>2.1052631578947399E-2</v>
      </c>
      <c r="AO11" s="16">
        <v>1.02564102564103E-2</v>
      </c>
      <c r="AP11" s="16">
        <v>3.0241935483871002E-3</v>
      </c>
      <c r="AQ11" s="16"/>
      <c r="AR11" s="16">
        <v>5.0556117290192102E-3</v>
      </c>
      <c r="AS11" s="16">
        <v>1.10926234054354E-2</v>
      </c>
      <c r="AT11" s="16"/>
      <c r="AU11" s="16">
        <v>6.6666666666666697E-3</v>
      </c>
      <c r="AV11" s="16">
        <v>9.3936806148590905E-3</v>
      </c>
      <c r="AW11" s="16"/>
      <c r="AX11" s="16">
        <v>2.0161290322580599E-2</v>
      </c>
      <c r="AY11" s="16">
        <v>6.53310104529617E-3</v>
      </c>
      <c r="AZ11" s="16"/>
      <c r="BA11" s="16">
        <v>1.5957446808510599E-2</v>
      </c>
      <c r="BB11" s="16">
        <v>8.4485407066052197E-3</v>
      </c>
      <c r="BC11" s="16"/>
      <c r="BD11" s="16">
        <v>1.0657193605683801E-2</v>
      </c>
      <c r="BE11" s="16">
        <v>8.5240017945266908E-3</v>
      </c>
      <c r="BF11" s="16"/>
      <c r="BG11" s="16">
        <v>2.1857923497267801E-2</v>
      </c>
      <c r="BH11" s="16">
        <v>8.0490609428900007E-3</v>
      </c>
      <c r="BI11" s="16"/>
      <c r="BJ11" s="16">
        <v>7.8534031413612596E-3</v>
      </c>
      <c r="BK11" s="16">
        <v>9.1286307053941897E-3</v>
      </c>
      <c r="BL11" s="16"/>
      <c r="BM11" s="16">
        <v>8.4033613445378096E-3</v>
      </c>
      <c r="BN11" s="16">
        <v>9.0054815974941298E-3</v>
      </c>
      <c r="BO11" s="16"/>
      <c r="BP11" s="16">
        <v>5.60224089635854E-3</v>
      </c>
      <c r="BQ11" s="16">
        <v>9.4455852156057497E-3</v>
      </c>
    </row>
    <row r="12" spans="2:69" x14ac:dyDescent="0.25">
      <c r="B12" s="17" t="s">
        <v>330</v>
      </c>
      <c r="C12" s="18">
        <v>8.5959885386819503E-3</v>
      </c>
      <c r="D12" s="18">
        <v>8.4507042253521101E-3</v>
      </c>
      <c r="E12" s="18">
        <v>0</v>
      </c>
      <c r="F12" s="18">
        <v>2.37529691211401E-3</v>
      </c>
      <c r="G12" s="18">
        <v>1.74418604651163E-2</v>
      </c>
      <c r="H12" s="18">
        <v>2.26086956521739E-2</v>
      </c>
      <c r="I12" s="18">
        <v>0</v>
      </c>
      <c r="J12" s="18">
        <v>9.3457943925233603E-3</v>
      </c>
      <c r="K12" s="18">
        <v>0</v>
      </c>
      <c r="L12" s="18">
        <v>0</v>
      </c>
      <c r="M12" s="18"/>
      <c r="N12" s="18">
        <v>4.29184549356223E-3</v>
      </c>
      <c r="O12" s="18">
        <v>1.3605442176870699E-2</v>
      </c>
      <c r="P12" s="18">
        <v>1.02040816326531E-2</v>
      </c>
      <c r="Q12" s="18">
        <v>7.7519379844961196E-3</v>
      </c>
      <c r="R12" s="18"/>
      <c r="S12" s="18">
        <v>1.3636363636363599E-2</v>
      </c>
      <c r="T12" s="18">
        <v>8.7336244541484694E-3</v>
      </c>
      <c r="U12" s="18">
        <v>4.0160642570281103E-3</v>
      </c>
      <c r="V12" s="18">
        <v>1.1235955056179799E-2</v>
      </c>
      <c r="W12" s="18">
        <v>5.5350553505535104E-3</v>
      </c>
      <c r="X12" s="18">
        <v>6.1538461538461504E-3</v>
      </c>
      <c r="Y12" s="18">
        <v>5.1813471502590702E-3</v>
      </c>
      <c r="Z12" s="18"/>
      <c r="AA12" s="18">
        <v>1.77462289263532E-3</v>
      </c>
      <c r="AB12" s="18">
        <v>1.32132132132132E-2</v>
      </c>
      <c r="AC12" s="18"/>
      <c r="AD12" s="18">
        <v>1.1080332409972299E-2</v>
      </c>
      <c r="AE12" s="18">
        <v>7.7294685990338197E-3</v>
      </c>
      <c r="AF12" s="18"/>
      <c r="AG12" s="18">
        <v>9.86547085201794E-3</v>
      </c>
      <c r="AH12" s="18">
        <v>7.7519379844961196E-3</v>
      </c>
      <c r="AI12" s="18"/>
      <c r="AJ12" s="18">
        <v>6.5832784726793901E-3</v>
      </c>
      <c r="AK12" s="18">
        <v>1.09976433621367E-2</v>
      </c>
      <c r="AL12" s="18"/>
      <c r="AM12" s="18">
        <v>0</v>
      </c>
      <c r="AN12" s="18">
        <v>1.8421052631578901E-2</v>
      </c>
      <c r="AO12" s="18">
        <v>1.0989010989011E-2</v>
      </c>
      <c r="AP12" s="18">
        <v>2.0161290322580601E-3</v>
      </c>
      <c r="AQ12" s="18"/>
      <c r="AR12" s="18">
        <v>4.0444893832153701E-3</v>
      </c>
      <c r="AS12" s="18">
        <v>1.10926234054354E-2</v>
      </c>
      <c r="AT12" s="18"/>
      <c r="AU12" s="18">
        <v>4.4444444444444401E-3</v>
      </c>
      <c r="AV12" s="18">
        <v>9.3936806148590905E-3</v>
      </c>
      <c r="AW12" s="18"/>
      <c r="AX12" s="18">
        <v>1.00806451612903E-2</v>
      </c>
      <c r="AY12" s="18">
        <v>8.2752613240418098E-3</v>
      </c>
      <c r="AZ12" s="18"/>
      <c r="BA12" s="18">
        <v>1.0638297872340399E-2</v>
      </c>
      <c r="BB12" s="18">
        <v>8.4485407066052197E-3</v>
      </c>
      <c r="BC12" s="18"/>
      <c r="BD12" s="18">
        <v>8.8809946714032001E-3</v>
      </c>
      <c r="BE12" s="18">
        <v>8.5240017945266908E-3</v>
      </c>
      <c r="BF12" s="18"/>
      <c r="BG12" s="18">
        <v>0</v>
      </c>
      <c r="BH12" s="18">
        <v>9.1989267918742793E-3</v>
      </c>
      <c r="BI12" s="18"/>
      <c r="BJ12" s="18">
        <v>2.6178010471204199E-3</v>
      </c>
      <c r="BK12" s="18">
        <v>9.5435684647302895E-3</v>
      </c>
      <c r="BL12" s="18"/>
      <c r="BM12" s="18">
        <v>8.4033613445378096E-3</v>
      </c>
      <c r="BN12" s="18">
        <v>8.6139389193422098E-3</v>
      </c>
      <c r="BO12" s="18"/>
      <c r="BP12" s="18">
        <v>0</v>
      </c>
      <c r="BQ12" s="18">
        <v>9.8562628336755706E-3</v>
      </c>
    </row>
    <row r="13" spans="2:69" x14ac:dyDescent="0.25">
      <c r="B13" s="15" t="s">
        <v>691</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347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3903</v>
      </c>
      <c r="D7" s="10">
        <v>557</v>
      </c>
      <c r="E7" s="10">
        <v>570</v>
      </c>
      <c r="F7" s="10">
        <v>539</v>
      </c>
      <c r="G7" s="10">
        <v>497</v>
      </c>
      <c r="H7" s="10">
        <v>788</v>
      </c>
      <c r="I7" s="10">
        <v>603</v>
      </c>
      <c r="J7" s="10">
        <v>166</v>
      </c>
      <c r="K7" s="10">
        <v>80</v>
      </c>
      <c r="L7" s="10">
        <v>103</v>
      </c>
      <c r="M7" s="10"/>
      <c r="N7" s="10">
        <v>409</v>
      </c>
      <c r="O7" s="10">
        <v>449</v>
      </c>
      <c r="P7" s="10">
        <v>815</v>
      </c>
      <c r="Q7" s="10">
        <v>2230</v>
      </c>
      <c r="R7" s="10"/>
      <c r="S7" s="10">
        <v>314</v>
      </c>
      <c r="T7" s="10">
        <v>299</v>
      </c>
      <c r="U7" s="10">
        <v>347</v>
      </c>
      <c r="V7" s="10">
        <v>710</v>
      </c>
      <c r="W7" s="10">
        <v>755</v>
      </c>
      <c r="X7" s="10">
        <v>810</v>
      </c>
      <c r="Y7" s="10">
        <v>526</v>
      </c>
      <c r="Z7" s="10"/>
      <c r="AA7" s="10">
        <v>1391</v>
      </c>
      <c r="AB7" s="10">
        <v>2512</v>
      </c>
      <c r="AC7" s="10"/>
      <c r="AD7" s="10">
        <v>997</v>
      </c>
      <c r="AE7" s="10">
        <v>2906</v>
      </c>
      <c r="AF7" s="10"/>
      <c r="AG7" s="10">
        <v>1673</v>
      </c>
      <c r="AH7" s="10">
        <v>2230</v>
      </c>
      <c r="AI7" s="10"/>
      <c r="AJ7" s="10">
        <v>1961</v>
      </c>
      <c r="AK7" s="10">
        <v>1942</v>
      </c>
      <c r="AL7" s="10"/>
      <c r="AM7" s="10">
        <v>77</v>
      </c>
      <c r="AN7" s="10">
        <v>707</v>
      </c>
      <c r="AO7" s="10">
        <v>2018</v>
      </c>
      <c r="AP7" s="10">
        <v>1088</v>
      </c>
      <c r="AQ7" s="10"/>
      <c r="AR7" s="10">
        <v>1297</v>
      </c>
      <c r="AS7" s="10">
        <v>2606</v>
      </c>
      <c r="AT7" s="10"/>
      <c r="AU7" s="10">
        <v>589</v>
      </c>
      <c r="AV7" s="10">
        <v>3314</v>
      </c>
      <c r="AW7" s="10"/>
      <c r="AX7" s="10">
        <v>684</v>
      </c>
      <c r="AY7" s="10">
        <v>3219</v>
      </c>
      <c r="AZ7" s="10"/>
      <c r="BA7" s="10">
        <v>248</v>
      </c>
      <c r="BB7" s="10">
        <v>3655</v>
      </c>
      <c r="BC7" s="10"/>
      <c r="BD7" s="10">
        <v>721</v>
      </c>
      <c r="BE7" s="10">
        <v>3182</v>
      </c>
      <c r="BF7" s="10"/>
      <c r="BG7" s="10">
        <v>213</v>
      </c>
      <c r="BH7" s="10">
        <v>3690</v>
      </c>
      <c r="BI7" s="10"/>
      <c r="BJ7" s="10">
        <v>471</v>
      </c>
      <c r="BK7" s="10">
        <v>3432</v>
      </c>
      <c r="BL7" s="10"/>
      <c r="BM7" s="10">
        <v>294</v>
      </c>
      <c r="BN7" s="10">
        <v>3609</v>
      </c>
      <c r="BO7" s="10"/>
      <c r="BP7" s="10">
        <v>475</v>
      </c>
      <c r="BQ7" s="10">
        <v>3428</v>
      </c>
    </row>
    <row r="8" spans="2:69" ht="45" x14ac:dyDescent="0.25">
      <c r="B8" s="17" t="s">
        <v>326</v>
      </c>
      <c r="C8" s="16">
        <v>0.56033820138355095</v>
      </c>
      <c r="D8" s="16">
        <v>0.57809694793536803</v>
      </c>
      <c r="E8" s="16">
        <v>0.56315789473684197</v>
      </c>
      <c r="F8" s="16">
        <v>0.61038961038961004</v>
      </c>
      <c r="G8" s="16">
        <v>0.54728370221328004</v>
      </c>
      <c r="H8" s="16">
        <v>0.45685279187817301</v>
      </c>
      <c r="I8" s="16">
        <v>0.62189054726368198</v>
      </c>
      <c r="J8" s="16">
        <v>0.54216867469879504</v>
      </c>
      <c r="K8" s="16">
        <v>0.57499999999999996</v>
      </c>
      <c r="L8" s="16">
        <v>0.69902912621359203</v>
      </c>
      <c r="M8" s="16"/>
      <c r="N8" s="16">
        <v>0.42298288508557502</v>
      </c>
      <c r="O8" s="16">
        <v>0.543429844097996</v>
      </c>
      <c r="P8" s="16">
        <v>0.52024539877300602</v>
      </c>
      <c r="Q8" s="16">
        <v>0.60358744394618802</v>
      </c>
      <c r="R8" s="16"/>
      <c r="S8" s="16">
        <v>0.50318471337579596</v>
      </c>
      <c r="T8" s="16">
        <v>0.52173913043478304</v>
      </c>
      <c r="U8" s="16">
        <v>0.527377521613833</v>
      </c>
      <c r="V8" s="16">
        <v>0.50563380281690096</v>
      </c>
      <c r="W8" s="16">
        <v>0.58675496688741702</v>
      </c>
      <c r="X8" s="16">
        <v>0.59876543209876498</v>
      </c>
      <c r="Y8" s="16">
        <v>0.64828897338403002</v>
      </c>
      <c r="Z8" s="16"/>
      <c r="AA8" s="16">
        <v>0.62976276060388203</v>
      </c>
      <c r="AB8" s="16">
        <v>0.52189490445859898</v>
      </c>
      <c r="AC8" s="16"/>
      <c r="AD8" s="16">
        <v>0.53660982948846503</v>
      </c>
      <c r="AE8" s="16">
        <v>0.56847900894700598</v>
      </c>
      <c r="AF8" s="16"/>
      <c r="AG8" s="16">
        <v>0.502689778840406</v>
      </c>
      <c r="AH8" s="16">
        <v>0.60358744394618802</v>
      </c>
      <c r="AI8" s="16"/>
      <c r="AJ8" s="16">
        <v>0.62978072412034702</v>
      </c>
      <c r="AK8" s="16">
        <v>0.490216271884655</v>
      </c>
      <c r="AL8" s="16"/>
      <c r="AM8" s="16">
        <v>0.36363636363636398</v>
      </c>
      <c r="AN8" s="16">
        <v>0.4002828854314</v>
      </c>
      <c r="AO8" s="16">
        <v>0.54658077304261599</v>
      </c>
      <c r="AP8" s="16">
        <v>0.703125</v>
      </c>
      <c r="AQ8" s="16"/>
      <c r="AR8" s="16">
        <v>0.59984579799537396</v>
      </c>
      <c r="AS8" s="16">
        <v>0.54067536454336196</v>
      </c>
      <c r="AT8" s="16"/>
      <c r="AU8" s="16">
        <v>0.54499151103565402</v>
      </c>
      <c r="AV8" s="16">
        <v>0.563065781532891</v>
      </c>
      <c r="AW8" s="16"/>
      <c r="AX8" s="16">
        <v>0.61403508771929804</v>
      </c>
      <c r="AY8" s="16">
        <v>0.548928238583411</v>
      </c>
      <c r="AZ8" s="16"/>
      <c r="BA8" s="16">
        <v>0.54838709677419395</v>
      </c>
      <c r="BB8" s="16">
        <v>0.56114911080711305</v>
      </c>
      <c r="BC8" s="16"/>
      <c r="BD8" s="16">
        <v>0.54368932038834905</v>
      </c>
      <c r="BE8" s="16">
        <v>0.56411062225015696</v>
      </c>
      <c r="BF8" s="16"/>
      <c r="BG8" s="16">
        <v>0.568075117370892</v>
      </c>
      <c r="BH8" s="16">
        <v>0.55989159891598905</v>
      </c>
      <c r="BI8" s="16"/>
      <c r="BJ8" s="16">
        <v>0.61783439490445902</v>
      </c>
      <c r="BK8" s="16">
        <v>0.55244755244755195</v>
      </c>
      <c r="BL8" s="16"/>
      <c r="BM8" s="16">
        <v>0.58843537414965996</v>
      </c>
      <c r="BN8" s="16">
        <v>0.55804932114159</v>
      </c>
      <c r="BO8" s="16"/>
      <c r="BP8" s="16">
        <v>0.57263157894736805</v>
      </c>
      <c r="BQ8" s="16">
        <v>0.55863477246207704</v>
      </c>
    </row>
    <row r="9" spans="2:69" ht="30" x14ac:dyDescent="0.25">
      <c r="B9" s="17" t="s">
        <v>327</v>
      </c>
      <c r="C9" s="16">
        <v>0.38457596720471399</v>
      </c>
      <c r="D9" s="16">
        <v>0.36624775583482899</v>
      </c>
      <c r="E9" s="16">
        <v>0.39298245614035099</v>
      </c>
      <c r="F9" s="16">
        <v>0.33395176252319098</v>
      </c>
      <c r="G9" s="16">
        <v>0.40241448692152898</v>
      </c>
      <c r="H9" s="16">
        <v>0.46446700507614203</v>
      </c>
      <c r="I9" s="16">
        <v>0.34494195688225499</v>
      </c>
      <c r="J9" s="16">
        <v>0.39759036144578302</v>
      </c>
      <c r="K9" s="16">
        <v>0.35</v>
      </c>
      <c r="L9" s="16">
        <v>0.242718446601942</v>
      </c>
      <c r="M9" s="16"/>
      <c r="N9" s="16">
        <v>0.47921760391197998</v>
      </c>
      <c r="O9" s="16">
        <v>0.37639198218262798</v>
      </c>
      <c r="P9" s="16">
        <v>0.43190184049079799</v>
      </c>
      <c r="Q9" s="16">
        <v>0.35156950672645698</v>
      </c>
      <c r="R9" s="16"/>
      <c r="S9" s="16">
        <v>0.42675159235668803</v>
      </c>
      <c r="T9" s="16">
        <v>0.42474916387959899</v>
      </c>
      <c r="U9" s="16">
        <v>0.41210374639769498</v>
      </c>
      <c r="V9" s="16">
        <v>0.42676056338028201</v>
      </c>
      <c r="W9" s="16">
        <v>0.36688741721854301</v>
      </c>
      <c r="X9" s="16">
        <v>0.36296296296296299</v>
      </c>
      <c r="Y9" s="16">
        <v>0.29277566539923999</v>
      </c>
      <c r="Z9" s="16"/>
      <c r="AA9" s="16">
        <v>0.328540618260244</v>
      </c>
      <c r="AB9" s="16">
        <v>0.41560509554140102</v>
      </c>
      <c r="AC9" s="16"/>
      <c r="AD9" s="16">
        <v>0.399197592778335</v>
      </c>
      <c r="AE9" s="16">
        <v>0.379559532002753</v>
      </c>
      <c r="AF9" s="16"/>
      <c r="AG9" s="16">
        <v>0.42857142857142899</v>
      </c>
      <c r="AH9" s="16">
        <v>0.35156950672645698</v>
      </c>
      <c r="AI9" s="16"/>
      <c r="AJ9" s="16">
        <v>0.33095359510453798</v>
      </c>
      <c r="AK9" s="16">
        <v>0.43872296601441801</v>
      </c>
      <c r="AL9" s="16"/>
      <c r="AM9" s="16">
        <v>0.42857142857142899</v>
      </c>
      <c r="AN9" s="16">
        <v>0.48514851485148502</v>
      </c>
      <c r="AO9" s="16">
        <v>0.404360753221011</v>
      </c>
      <c r="AP9" s="16">
        <v>0.27941176470588203</v>
      </c>
      <c r="AQ9" s="16"/>
      <c r="AR9" s="16">
        <v>0.35312259059367801</v>
      </c>
      <c r="AS9" s="16">
        <v>0.40023023791251</v>
      </c>
      <c r="AT9" s="16"/>
      <c r="AU9" s="16">
        <v>0.38879456706281801</v>
      </c>
      <c r="AV9" s="16">
        <v>0.38382619191309603</v>
      </c>
      <c r="AW9" s="16"/>
      <c r="AX9" s="16">
        <v>0.33918128654970803</v>
      </c>
      <c r="AY9" s="16">
        <v>0.39422180801491102</v>
      </c>
      <c r="AZ9" s="16"/>
      <c r="BA9" s="16">
        <v>0.39919354838709697</v>
      </c>
      <c r="BB9" s="16">
        <v>0.38358413132694902</v>
      </c>
      <c r="BC9" s="16"/>
      <c r="BD9" s="16">
        <v>0.40499306518723999</v>
      </c>
      <c r="BE9" s="16">
        <v>0.37994971715901898</v>
      </c>
      <c r="BF9" s="16"/>
      <c r="BG9" s="16">
        <v>0.35680751173708902</v>
      </c>
      <c r="BH9" s="16">
        <v>0.38617886178861799</v>
      </c>
      <c r="BI9" s="16"/>
      <c r="BJ9" s="16">
        <v>0.32696390658174102</v>
      </c>
      <c r="BK9" s="16">
        <v>0.392482517482518</v>
      </c>
      <c r="BL9" s="16"/>
      <c r="BM9" s="16">
        <v>0.35034013605442199</v>
      </c>
      <c r="BN9" s="16">
        <v>0.38736492103075598</v>
      </c>
      <c r="BO9" s="16"/>
      <c r="BP9" s="16">
        <v>0.37052631578947398</v>
      </c>
      <c r="BQ9" s="16">
        <v>0.386522753792299</v>
      </c>
    </row>
    <row r="10" spans="2:69" x14ac:dyDescent="0.25">
      <c r="B10" s="17" t="s">
        <v>328</v>
      </c>
      <c r="C10" s="16">
        <v>4.5605944145529098E-2</v>
      </c>
      <c r="D10" s="16">
        <v>5.2064631956912001E-2</v>
      </c>
      <c r="E10" s="16">
        <v>3.6842105263157898E-2</v>
      </c>
      <c r="F10" s="16">
        <v>5.5658627087198501E-2</v>
      </c>
      <c r="G10" s="16">
        <v>3.6217303822937599E-2</v>
      </c>
      <c r="H10" s="16">
        <v>6.7258883248731E-2</v>
      </c>
      <c r="I10" s="16">
        <v>2.3217247097844101E-2</v>
      </c>
      <c r="J10" s="16">
        <v>3.0120481927710802E-2</v>
      </c>
      <c r="K10" s="16">
        <v>6.25E-2</v>
      </c>
      <c r="L10" s="16">
        <v>2.9126213592233E-2</v>
      </c>
      <c r="M10" s="16"/>
      <c r="N10" s="16">
        <v>8.0684596577017098E-2</v>
      </c>
      <c r="O10" s="16">
        <v>6.9042316258351902E-2</v>
      </c>
      <c r="P10" s="16">
        <v>4.1717791411042898E-2</v>
      </c>
      <c r="Q10" s="16">
        <v>3.5874439461883401E-2</v>
      </c>
      <c r="R10" s="16"/>
      <c r="S10" s="16">
        <v>5.7324840764331197E-2</v>
      </c>
      <c r="T10" s="16">
        <v>4.3478260869565202E-2</v>
      </c>
      <c r="U10" s="16">
        <v>4.8991354466858802E-2</v>
      </c>
      <c r="V10" s="16">
        <v>5.91549295774648E-2</v>
      </c>
      <c r="W10" s="16">
        <v>3.84105960264901E-2</v>
      </c>
      <c r="X10" s="16">
        <v>2.96296296296296E-2</v>
      </c>
      <c r="Y10" s="16">
        <v>5.3231939163498103E-2</v>
      </c>
      <c r="Z10" s="16"/>
      <c r="AA10" s="16">
        <v>3.5226455787203501E-2</v>
      </c>
      <c r="AB10" s="16">
        <v>5.1353503184713399E-2</v>
      </c>
      <c r="AC10" s="16"/>
      <c r="AD10" s="16">
        <v>5.3159478435305899E-2</v>
      </c>
      <c r="AE10" s="16">
        <v>4.30144528561597E-2</v>
      </c>
      <c r="AF10" s="16"/>
      <c r="AG10" s="16">
        <v>5.85774058577406E-2</v>
      </c>
      <c r="AH10" s="16">
        <v>3.5874439461883401E-2</v>
      </c>
      <c r="AI10" s="16"/>
      <c r="AJ10" s="16">
        <v>3.2636409994900598E-2</v>
      </c>
      <c r="AK10" s="16">
        <v>5.8702368692070003E-2</v>
      </c>
      <c r="AL10" s="16"/>
      <c r="AM10" s="16">
        <v>0.168831168831169</v>
      </c>
      <c r="AN10" s="16">
        <v>9.4766619519094805E-2</v>
      </c>
      <c r="AO10" s="16">
        <v>3.91476709613479E-2</v>
      </c>
      <c r="AP10" s="16">
        <v>1.7463235294117599E-2</v>
      </c>
      <c r="AQ10" s="16"/>
      <c r="AR10" s="16">
        <v>4.1634541249036199E-2</v>
      </c>
      <c r="AS10" s="16">
        <v>4.7582501918649302E-2</v>
      </c>
      <c r="AT10" s="16"/>
      <c r="AU10" s="16">
        <v>5.77249575551783E-2</v>
      </c>
      <c r="AV10" s="16">
        <v>4.3452021726010898E-2</v>
      </c>
      <c r="AW10" s="16"/>
      <c r="AX10" s="16">
        <v>3.2163742690058499E-2</v>
      </c>
      <c r="AY10" s="16">
        <v>4.8462255358807098E-2</v>
      </c>
      <c r="AZ10" s="16"/>
      <c r="BA10" s="16">
        <v>4.8387096774193498E-2</v>
      </c>
      <c r="BB10" s="16">
        <v>4.5417236662106703E-2</v>
      </c>
      <c r="BC10" s="16"/>
      <c r="BD10" s="16">
        <v>3.7447988904299602E-2</v>
      </c>
      <c r="BE10" s="16">
        <v>4.7454431175361397E-2</v>
      </c>
      <c r="BF10" s="16"/>
      <c r="BG10" s="16">
        <v>7.0422535211267595E-2</v>
      </c>
      <c r="BH10" s="16">
        <v>4.4173441734417299E-2</v>
      </c>
      <c r="BI10" s="16"/>
      <c r="BJ10" s="16">
        <v>4.4585987261146501E-2</v>
      </c>
      <c r="BK10" s="16">
        <v>4.5745920745920703E-2</v>
      </c>
      <c r="BL10" s="16"/>
      <c r="BM10" s="16">
        <v>5.7823129251700703E-2</v>
      </c>
      <c r="BN10" s="16">
        <v>4.4610695483513402E-2</v>
      </c>
      <c r="BO10" s="16"/>
      <c r="BP10" s="16">
        <v>5.0526315789473697E-2</v>
      </c>
      <c r="BQ10" s="16">
        <v>4.4924154025670897E-2</v>
      </c>
    </row>
    <row r="11" spans="2:69" x14ac:dyDescent="0.25">
      <c r="B11" s="17" t="s">
        <v>329</v>
      </c>
      <c r="C11" s="16">
        <v>4.6118370484242903E-3</v>
      </c>
      <c r="D11" s="16">
        <v>0</v>
      </c>
      <c r="E11" s="16">
        <v>5.2631578947368403E-3</v>
      </c>
      <c r="F11" s="16">
        <v>0</v>
      </c>
      <c r="G11" s="16">
        <v>4.0241448692152904E-3</v>
      </c>
      <c r="H11" s="16">
        <v>7.61421319796954E-3</v>
      </c>
      <c r="I11" s="16">
        <v>4.97512437810945E-3</v>
      </c>
      <c r="J11" s="16">
        <v>6.0240963855421699E-3</v>
      </c>
      <c r="K11" s="16">
        <v>1.2500000000000001E-2</v>
      </c>
      <c r="L11" s="16">
        <v>1.94174757281553E-2</v>
      </c>
      <c r="M11" s="16"/>
      <c r="N11" s="16">
        <v>7.3349633251833697E-3</v>
      </c>
      <c r="O11" s="16">
        <v>4.4543429844098002E-3</v>
      </c>
      <c r="P11" s="16">
        <v>6.13496932515337E-3</v>
      </c>
      <c r="Q11" s="16">
        <v>3.58744394618834E-3</v>
      </c>
      <c r="R11" s="16"/>
      <c r="S11" s="16">
        <v>1.27388535031847E-2</v>
      </c>
      <c r="T11" s="16">
        <v>6.6889632107023402E-3</v>
      </c>
      <c r="U11" s="16">
        <v>8.6455331412103806E-3</v>
      </c>
      <c r="V11" s="16">
        <v>2.8169014084507E-3</v>
      </c>
      <c r="W11" s="16">
        <v>2.6490066225165602E-3</v>
      </c>
      <c r="X11" s="16">
        <v>6.17283950617284E-3</v>
      </c>
      <c r="Y11" s="16">
        <v>0</v>
      </c>
      <c r="Z11" s="16"/>
      <c r="AA11" s="16">
        <v>4.3134435657800098E-3</v>
      </c>
      <c r="AB11" s="16">
        <v>4.7770700636942699E-3</v>
      </c>
      <c r="AC11" s="16"/>
      <c r="AD11" s="16">
        <v>6.0180541624874602E-3</v>
      </c>
      <c r="AE11" s="16">
        <v>4.1293874741913303E-3</v>
      </c>
      <c r="AF11" s="16"/>
      <c r="AG11" s="16">
        <v>5.9772863120143502E-3</v>
      </c>
      <c r="AH11" s="16">
        <v>3.58744394618834E-3</v>
      </c>
      <c r="AI11" s="16"/>
      <c r="AJ11" s="16">
        <v>3.0596634370219302E-3</v>
      </c>
      <c r="AK11" s="16">
        <v>6.1791967044284198E-3</v>
      </c>
      <c r="AL11" s="16"/>
      <c r="AM11" s="16">
        <v>1.2987012987013E-2</v>
      </c>
      <c r="AN11" s="16">
        <v>7.07213578500707E-3</v>
      </c>
      <c r="AO11" s="16">
        <v>5.9464816650148704E-3</v>
      </c>
      <c r="AP11" s="16">
        <v>0</v>
      </c>
      <c r="AQ11" s="16"/>
      <c r="AR11" s="16">
        <v>3.8550501156515002E-3</v>
      </c>
      <c r="AS11" s="16">
        <v>4.9884881043745196E-3</v>
      </c>
      <c r="AT11" s="16"/>
      <c r="AU11" s="16">
        <v>3.3955857385398998E-3</v>
      </c>
      <c r="AV11" s="16">
        <v>4.8280024140012097E-3</v>
      </c>
      <c r="AW11" s="16"/>
      <c r="AX11" s="16">
        <v>7.3099415204678402E-3</v>
      </c>
      <c r="AY11" s="16">
        <v>4.0385212799005903E-3</v>
      </c>
      <c r="AZ11" s="16"/>
      <c r="BA11" s="16">
        <v>0</v>
      </c>
      <c r="BB11" s="16">
        <v>4.9247606019151803E-3</v>
      </c>
      <c r="BC11" s="16"/>
      <c r="BD11" s="16">
        <v>9.7087378640776708E-3</v>
      </c>
      <c r="BE11" s="16">
        <v>3.4569453174104299E-3</v>
      </c>
      <c r="BF11" s="16"/>
      <c r="BG11" s="16">
        <v>4.6948356807511703E-3</v>
      </c>
      <c r="BH11" s="16">
        <v>4.6070460704607102E-3</v>
      </c>
      <c r="BI11" s="16"/>
      <c r="BJ11" s="16">
        <v>6.3694267515923596E-3</v>
      </c>
      <c r="BK11" s="16">
        <v>4.3706293706293701E-3</v>
      </c>
      <c r="BL11" s="16"/>
      <c r="BM11" s="16">
        <v>3.40136054421769E-3</v>
      </c>
      <c r="BN11" s="16">
        <v>4.7104461069548296E-3</v>
      </c>
      <c r="BO11" s="16"/>
      <c r="BP11" s="16">
        <v>4.2105263157894701E-3</v>
      </c>
      <c r="BQ11" s="16">
        <v>4.6674445740956796E-3</v>
      </c>
    </row>
    <row r="12" spans="2:69" x14ac:dyDescent="0.25">
      <c r="B12" s="17" t="s">
        <v>330</v>
      </c>
      <c r="C12" s="18">
        <v>4.8680502177811903E-3</v>
      </c>
      <c r="D12" s="18">
        <v>3.5906642728904801E-3</v>
      </c>
      <c r="E12" s="18">
        <v>1.7543859649122801E-3</v>
      </c>
      <c r="F12" s="18">
        <v>0</v>
      </c>
      <c r="G12" s="18">
        <v>1.00603621730382E-2</v>
      </c>
      <c r="H12" s="18">
        <v>3.80710659898477E-3</v>
      </c>
      <c r="I12" s="18">
        <v>4.97512437810945E-3</v>
      </c>
      <c r="J12" s="18">
        <v>2.40963855421687E-2</v>
      </c>
      <c r="K12" s="18">
        <v>0</v>
      </c>
      <c r="L12" s="18">
        <v>9.7087378640776708E-3</v>
      </c>
      <c r="M12" s="18"/>
      <c r="N12" s="18">
        <v>9.7799511002445005E-3</v>
      </c>
      <c r="O12" s="18">
        <v>6.6815144766147003E-3</v>
      </c>
      <c r="P12" s="18">
        <v>0</v>
      </c>
      <c r="Q12" s="18">
        <v>5.3811659192825097E-3</v>
      </c>
      <c r="R12" s="18"/>
      <c r="S12" s="18">
        <v>0</v>
      </c>
      <c r="T12" s="18">
        <v>3.3444816053511701E-3</v>
      </c>
      <c r="U12" s="18">
        <v>2.8818443804034602E-3</v>
      </c>
      <c r="V12" s="18">
        <v>5.6338028169014096E-3</v>
      </c>
      <c r="W12" s="18">
        <v>5.29801324503311E-3</v>
      </c>
      <c r="X12" s="18">
        <v>2.4691358024691401E-3</v>
      </c>
      <c r="Y12" s="18">
        <v>5.7034220532319402E-3</v>
      </c>
      <c r="Z12" s="18"/>
      <c r="AA12" s="18">
        <v>2.1567217828900101E-3</v>
      </c>
      <c r="AB12" s="18">
        <v>6.3694267515923596E-3</v>
      </c>
      <c r="AC12" s="18"/>
      <c r="AD12" s="18">
        <v>5.0150451354062202E-3</v>
      </c>
      <c r="AE12" s="18">
        <v>4.8176187198898804E-3</v>
      </c>
      <c r="AF12" s="18"/>
      <c r="AG12" s="18">
        <v>4.1841004184100397E-3</v>
      </c>
      <c r="AH12" s="18">
        <v>5.3811659192825097E-3</v>
      </c>
      <c r="AI12" s="18"/>
      <c r="AJ12" s="18">
        <v>3.56960734319225E-3</v>
      </c>
      <c r="AK12" s="18">
        <v>6.1791967044284198E-3</v>
      </c>
      <c r="AL12" s="18"/>
      <c r="AM12" s="18">
        <v>2.5974025974026E-2</v>
      </c>
      <c r="AN12" s="18">
        <v>1.2729844413012699E-2</v>
      </c>
      <c r="AO12" s="18">
        <v>3.9643211100099099E-3</v>
      </c>
      <c r="AP12" s="18">
        <v>0</v>
      </c>
      <c r="AQ12" s="18"/>
      <c r="AR12" s="18">
        <v>1.5420200462606E-3</v>
      </c>
      <c r="AS12" s="18">
        <v>6.5234075211051401E-3</v>
      </c>
      <c r="AT12" s="18"/>
      <c r="AU12" s="18">
        <v>5.0933786078098502E-3</v>
      </c>
      <c r="AV12" s="18">
        <v>4.8280024140012097E-3</v>
      </c>
      <c r="AW12" s="18"/>
      <c r="AX12" s="18">
        <v>7.3099415204678402E-3</v>
      </c>
      <c r="AY12" s="18">
        <v>4.3491767629698702E-3</v>
      </c>
      <c r="AZ12" s="18"/>
      <c r="BA12" s="18">
        <v>4.0322580645161298E-3</v>
      </c>
      <c r="BB12" s="18">
        <v>4.9247606019151803E-3</v>
      </c>
      <c r="BC12" s="18"/>
      <c r="BD12" s="18">
        <v>4.1608876560332896E-3</v>
      </c>
      <c r="BE12" s="18">
        <v>5.02828409805154E-3</v>
      </c>
      <c r="BF12" s="18"/>
      <c r="BG12" s="18">
        <v>0</v>
      </c>
      <c r="BH12" s="18">
        <v>5.1490514905149099E-3</v>
      </c>
      <c r="BI12" s="18"/>
      <c r="BJ12" s="18">
        <v>4.2462845010615702E-3</v>
      </c>
      <c r="BK12" s="18">
        <v>4.9533799533799496E-3</v>
      </c>
      <c r="BL12" s="18"/>
      <c r="BM12" s="18">
        <v>0</v>
      </c>
      <c r="BN12" s="18">
        <v>5.2646162371848201E-3</v>
      </c>
      <c r="BO12" s="18"/>
      <c r="BP12" s="18">
        <v>2.1052631578947398E-3</v>
      </c>
      <c r="BQ12" s="18">
        <v>5.2508751458576397E-3</v>
      </c>
    </row>
    <row r="13" spans="2:69" x14ac:dyDescent="0.25">
      <c r="B13" s="15" t="s">
        <v>692</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348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2525</v>
      </c>
      <c r="D7" s="10">
        <v>397</v>
      </c>
      <c r="E7" s="10">
        <v>363</v>
      </c>
      <c r="F7" s="10">
        <v>369</v>
      </c>
      <c r="G7" s="10">
        <v>297</v>
      </c>
      <c r="H7" s="10">
        <v>496</v>
      </c>
      <c r="I7" s="10">
        <v>387</v>
      </c>
      <c r="J7" s="10">
        <v>96</v>
      </c>
      <c r="K7" s="10">
        <v>62</v>
      </c>
      <c r="L7" s="10">
        <v>58</v>
      </c>
      <c r="M7" s="10"/>
      <c r="N7" s="10">
        <v>179</v>
      </c>
      <c r="O7" s="10">
        <v>245</v>
      </c>
      <c r="P7" s="10">
        <v>487</v>
      </c>
      <c r="Q7" s="10">
        <v>1614</v>
      </c>
      <c r="R7" s="10"/>
      <c r="S7" s="10">
        <v>186</v>
      </c>
      <c r="T7" s="10">
        <v>192</v>
      </c>
      <c r="U7" s="10">
        <v>215</v>
      </c>
      <c r="V7" s="10">
        <v>398</v>
      </c>
      <c r="W7" s="10">
        <v>500</v>
      </c>
      <c r="X7" s="10">
        <v>603</v>
      </c>
      <c r="Y7" s="10">
        <v>376</v>
      </c>
      <c r="Z7" s="10"/>
      <c r="AA7" s="10">
        <v>1096</v>
      </c>
      <c r="AB7" s="10">
        <v>1429</v>
      </c>
      <c r="AC7" s="10"/>
      <c r="AD7" s="10">
        <v>675</v>
      </c>
      <c r="AE7" s="10">
        <v>1850</v>
      </c>
      <c r="AF7" s="10"/>
      <c r="AG7" s="10">
        <v>911</v>
      </c>
      <c r="AH7" s="10">
        <v>1614</v>
      </c>
      <c r="AI7" s="10"/>
      <c r="AJ7" s="10">
        <v>1438</v>
      </c>
      <c r="AK7" s="10">
        <v>1087</v>
      </c>
      <c r="AL7" s="10"/>
      <c r="AM7" s="10">
        <v>40</v>
      </c>
      <c r="AN7" s="10">
        <v>308</v>
      </c>
      <c r="AO7" s="10">
        <v>1209</v>
      </c>
      <c r="AP7" s="10">
        <v>957</v>
      </c>
      <c r="AQ7" s="10"/>
      <c r="AR7" s="10">
        <v>929</v>
      </c>
      <c r="AS7" s="10">
        <v>1596</v>
      </c>
      <c r="AT7" s="10"/>
      <c r="AU7" s="10">
        <v>394</v>
      </c>
      <c r="AV7" s="10">
        <v>2131</v>
      </c>
      <c r="AW7" s="10"/>
      <c r="AX7" s="10">
        <v>482</v>
      </c>
      <c r="AY7" s="10">
        <v>2043</v>
      </c>
      <c r="AZ7" s="10"/>
      <c r="BA7" s="10">
        <v>176</v>
      </c>
      <c r="BB7" s="10">
        <v>2349</v>
      </c>
      <c r="BC7" s="10"/>
      <c r="BD7" s="10">
        <v>496</v>
      </c>
      <c r="BE7" s="10">
        <v>2029</v>
      </c>
      <c r="BF7" s="10"/>
      <c r="BG7" s="10">
        <v>166</v>
      </c>
      <c r="BH7" s="10">
        <v>2359</v>
      </c>
      <c r="BI7" s="10"/>
      <c r="BJ7" s="10">
        <v>339</v>
      </c>
      <c r="BK7" s="10">
        <v>2186</v>
      </c>
      <c r="BL7" s="10"/>
      <c r="BM7" s="10">
        <v>217</v>
      </c>
      <c r="BN7" s="10">
        <v>2308</v>
      </c>
      <c r="BO7" s="10"/>
      <c r="BP7" s="10">
        <v>319</v>
      </c>
      <c r="BQ7" s="10">
        <v>2206</v>
      </c>
    </row>
    <row r="8" spans="2:69" ht="45" x14ac:dyDescent="0.25">
      <c r="B8" s="17" t="s">
        <v>326</v>
      </c>
      <c r="C8" s="16">
        <v>0.47564356435643601</v>
      </c>
      <c r="D8" s="16">
        <v>0.48866498740554198</v>
      </c>
      <c r="E8" s="16">
        <v>0.49035812672176299</v>
      </c>
      <c r="F8" s="16">
        <v>0.52032520325203302</v>
      </c>
      <c r="G8" s="16">
        <v>0.43097643097643101</v>
      </c>
      <c r="H8" s="16">
        <v>0.375</v>
      </c>
      <c r="I8" s="16">
        <v>0.547803617571059</v>
      </c>
      <c r="J8" s="16">
        <v>0.5625</v>
      </c>
      <c r="K8" s="16">
        <v>0.467741935483871</v>
      </c>
      <c r="L8" s="16">
        <v>0.48275862068965503</v>
      </c>
      <c r="M8" s="16"/>
      <c r="N8" s="16">
        <v>0.34078212290502802</v>
      </c>
      <c r="O8" s="16">
        <v>0.40816326530612201</v>
      </c>
      <c r="P8" s="16">
        <v>0.42505133470225898</v>
      </c>
      <c r="Q8" s="16">
        <v>0.516109045848823</v>
      </c>
      <c r="R8" s="16"/>
      <c r="S8" s="16">
        <v>0.38172043010752699</v>
      </c>
      <c r="T8" s="16">
        <v>0.38020833333333298</v>
      </c>
      <c r="U8" s="16">
        <v>0.40465116279069802</v>
      </c>
      <c r="V8" s="16">
        <v>0.42211055276381898</v>
      </c>
      <c r="W8" s="16">
        <v>0.50600000000000001</v>
      </c>
      <c r="X8" s="16">
        <v>0.51907131011608598</v>
      </c>
      <c r="Y8" s="16">
        <v>0.57446808510638303</v>
      </c>
      <c r="Z8" s="16"/>
      <c r="AA8" s="16">
        <v>0.523722627737226</v>
      </c>
      <c r="AB8" s="16">
        <v>0.43876836948915299</v>
      </c>
      <c r="AC8" s="16"/>
      <c r="AD8" s="16">
        <v>0.48444444444444401</v>
      </c>
      <c r="AE8" s="16">
        <v>0.47243243243243199</v>
      </c>
      <c r="AF8" s="16"/>
      <c r="AG8" s="16">
        <v>0.40395170142700298</v>
      </c>
      <c r="AH8" s="16">
        <v>0.516109045848823</v>
      </c>
      <c r="AI8" s="16"/>
      <c r="AJ8" s="16">
        <v>0.54520166898470102</v>
      </c>
      <c r="AK8" s="16">
        <v>0.383624655013799</v>
      </c>
      <c r="AL8" s="16"/>
      <c r="AM8" s="16">
        <v>0.27500000000000002</v>
      </c>
      <c r="AN8" s="16">
        <v>0.31168831168831201</v>
      </c>
      <c r="AO8" s="16">
        <v>0.42018196856906498</v>
      </c>
      <c r="AP8" s="16">
        <v>0.60501567398119105</v>
      </c>
      <c r="AQ8" s="16"/>
      <c r="AR8" s="16">
        <v>0.49838536060279898</v>
      </c>
      <c r="AS8" s="16">
        <v>0.46240601503759399</v>
      </c>
      <c r="AT8" s="16"/>
      <c r="AU8" s="16">
        <v>0.52030456852791895</v>
      </c>
      <c r="AV8" s="16">
        <v>0.46738620366025302</v>
      </c>
      <c r="AW8" s="16"/>
      <c r="AX8" s="16">
        <v>0.560165975103734</v>
      </c>
      <c r="AY8" s="16">
        <v>0.45570239843367599</v>
      </c>
      <c r="AZ8" s="16"/>
      <c r="BA8" s="16">
        <v>0.51704545454545503</v>
      </c>
      <c r="BB8" s="16">
        <v>0.47254150702426601</v>
      </c>
      <c r="BC8" s="16"/>
      <c r="BD8" s="16">
        <v>0.49798387096774199</v>
      </c>
      <c r="BE8" s="16">
        <v>0.47018235584031498</v>
      </c>
      <c r="BF8" s="16"/>
      <c r="BG8" s="16">
        <v>0.59638554216867501</v>
      </c>
      <c r="BH8" s="16">
        <v>0.46714709622721501</v>
      </c>
      <c r="BI8" s="16"/>
      <c r="BJ8" s="16">
        <v>0.54572271386430704</v>
      </c>
      <c r="BK8" s="16">
        <v>0.464775846294602</v>
      </c>
      <c r="BL8" s="16"/>
      <c r="BM8" s="16">
        <v>0.52995391705069095</v>
      </c>
      <c r="BN8" s="16">
        <v>0.47053726169844001</v>
      </c>
      <c r="BO8" s="16"/>
      <c r="BP8" s="16">
        <v>0.44200626959247602</v>
      </c>
      <c r="BQ8" s="16">
        <v>0.48050770625566602</v>
      </c>
    </row>
    <row r="9" spans="2:69" ht="30" x14ac:dyDescent="0.25">
      <c r="B9" s="17" t="s">
        <v>327</v>
      </c>
      <c r="C9" s="16">
        <v>0.41386138613861401</v>
      </c>
      <c r="D9" s="16">
        <v>0.43073047858942098</v>
      </c>
      <c r="E9" s="16">
        <v>0.41046831955922902</v>
      </c>
      <c r="F9" s="16">
        <v>0.387533875338753</v>
      </c>
      <c r="G9" s="16">
        <v>0.44444444444444398</v>
      </c>
      <c r="H9" s="16">
        <v>0.46169354838709697</v>
      </c>
      <c r="I9" s="16">
        <v>0.387596899224806</v>
      </c>
      <c r="J9" s="16">
        <v>0.27083333333333298</v>
      </c>
      <c r="K9" s="16">
        <v>0.38709677419354799</v>
      </c>
      <c r="L9" s="16">
        <v>0.36206896551724099</v>
      </c>
      <c r="M9" s="16"/>
      <c r="N9" s="16">
        <v>0.45251396648044701</v>
      </c>
      <c r="O9" s="16">
        <v>0.473469387755102</v>
      </c>
      <c r="P9" s="16">
        <v>0.45995893223819301</v>
      </c>
      <c r="Q9" s="16">
        <v>0.38661710037174701</v>
      </c>
      <c r="R9" s="16"/>
      <c r="S9" s="16">
        <v>0.45161290322580599</v>
      </c>
      <c r="T9" s="16">
        <v>0.515625</v>
      </c>
      <c r="U9" s="16">
        <v>0.497674418604651</v>
      </c>
      <c r="V9" s="16">
        <v>0.42964824120603001</v>
      </c>
      <c r="W9" s="16">
        <v>0.38800000000000001</v>
      </c>
      <c r="X9" s="16">
        <v>0.39469320066335001</v>
      </c>
      <c r="Y9" s="16">
        <v>0.33776595744680799</v>
      </c>
      <c r="Z9" s="16"/>
      <c r="AA9" s="16">
        <v>0.39142335766423397</v>
      </c>
      <c r="AB9" s="16">
        <v>0.43107067879636102</v>
      </c>
      <c r="AC9" s="16"/>
      <c r="AD9" s="16">
        <v>0.40296296296296302</v>
      </c>
      <c r="AE9" s="16">
        <v>0.41783783783783801</v>
      </c>
      <c r="AF9" s="16"/>
      <c r="AG9" s="16">
        <v>0.46212952799121798</v>
      </c>
      <c r="AH9" s="16">
        <v>0.38661710037174701</v>
      </c>
      <c r="AI9" s="16"/>
      <c r="AJ9" s="16">
        <v>0.36369958275382502</v>
      </c>
      <c r="AK9" s="16">
        <v>0.48022079116835298</v>
      </c>
      <c r="AL9" s="16"/>
      <c r="AM9" s="16">
        <v>0.47499999999999998</v>
      </c>
      <c r="AN9" s="16">
        <v>0.47077922077922102</v>
      </c>
      <c r="AO9" s="16">
        <v>0.45078577336641901</v>
      </c>
      <c r="AP9" s="16">
        <v>0.34796238244514099</v>
      </c>
      <c r="AQ9" s="16"/>
      <c r="AR9" s="16">
        <v>0.39504843918191601</v>
      </c>
      <c r="AS9" s="16">
        <v>0.42481203007518797</v>
      </c>
      <c r="AT9" s="16"/>
      <c r="AU9" s="16">
        <v>0.365482233502538</v>
      </c>
      <c r="AV9" s="16">
        <v>0.422806194274988</v>
      </c>
      <c r="AW9" s="16"/>
      <c r="AX9" s="16">
        <v>0.34024896265560201</v>
      </c>
      <c r="AY9" s="16">
        <v>0.43122858541360698</v>
      </c>
      <c r="AZ9" s="16"/>
      <c r="BA9" s="16">
        <v>0.38636363636363602</v>
      </c>
      <c r="BB9" s="16">
        <v>0.41592166879523201</v>
      </c>
      <c r="BC9" s="16"/>
      <c r="BD9" s="16">
        <v>0.41129032258064502</v>
      </c>
      <c r="BE9" s="16">
        <v>0.41448989650073897</v>
      </c>
      <c r="BF9" s="16"/>
      <c r="BG9" s="16">
        <v>0.32530120481927699</v>
      </c>
      <c r="BH9" s="16">
        <v>0.42009325985587098</v>
      </c>
      <c r="BI9" s="16"/>
      <c r="BJ9" s="16">
        <v>0.35693215339232998</v>
      </c>
      <c r="BK9" s="16">
        <v>0.42268984446477598</v>
      </c>
      <c r="BL9" s="16"/>
      <c r="BM9" s="16">
        <v>0.38709677419354799</v>
      </c>
      <c r="BN9" s="16">
        <v>0.416377816291161</v>
      </c>
      <c r="BO9" s="16"/>
      <c r="BP9" s="16">
        <v>0.45768025078369901</v>
      </c>
      <c r="BQ9" s="16">
        <v>0.40752493200362599</v>
      </c>
    </row>
    <row r="10" spans="2:69" x14ac:dyDescent="0.25">
      <c r="B10" s="17" t="s">
        <v>328</v>
      </c>
      <c r="C10" s="16">
        <v>8.5940594059405906E-2</v>
      </c>
      <c r="D10" s="16">
        <v>6.5491183879093195E-2</v>
      </c>
      <c r="E10" s="16">
        <v>9.0909090909090898E-2</v>
      </c>
      <c r="F10" s="16">
        <v>7.0460704607046107E-2</v>
      </c>
      <c r="G10" s="16">
        <v>9.4276094276094305E-2</v>
      </c>
      <c r="H10" s="16">
        <v>0.116935483870968</v>
      </c>
      <c r="I10" s="16">
        <v>4.90956072351421E-2</v>
      </c>
      <c r="J10" s="16">
        <v>0.104166666666667</v>
      </c>
      <c r="K10" s="16">
        <v>0.14516129032258099</v>
      </c>
      <c r="L10" s="16">
        <v>0.13793103448275901</v>
      </c>
      <c r="M10" s="16"/>
      <c r="N10" s="16">
        <v>0.15083798882681601</v>
      </c>
      <c r="O10" s="16">
        <v>8.9795918367346905E-2</v>
      </c>
      <c r="P10" s="16">
        <v>8.41889117043121E-2</v>
      </c>
      <c r="Q10" s="16">
        <v>7.8686493184634401E-2</v>
      </c>
      <c r="R10" s="16"/>
      <c r="S10" s="16">
        <v>0.118279569892473</v>
      </c>
      <c r="T10" s="16">
        <v>8.8541666666666699E-2</v>
      </c>
      <c r="U10" s="16">
        <v>8.3720930232558097E-2</v>
      </c>
      <c r="V10" s="16">
        <v>0.108040201005025</v>
      </c>
      <c r="W10" s="16">
        <v>8.5999999999999993E-2</v>
      </c>
      <c r="X10" s="16">
        <v>7.2968490878938599E-2</v>
      </c>
      <c r="Y10" s="16">
        <v>6.64893617021277E-2</v>
      </c>
      <c r="Z10" s="16"/>
      <c r="AA10" s="16">
        <v>6.8430656934306597E-2</v>
      </c>
      <c r="AB10" s="16">
        <v>9.9370188943317006E-2</v>
      </c>
      <c r="AC10" s="16"/>
      <c r="AD10" s="16">
        <v>8.1481481481481502E-2</v>
      </c>
      <c r="AE10" s="16">
        <v>8.7567567567567603E-2</v>
      </c>
      <c r="AF10" s="16"/>
      <c r="AG10" s="16">
        <v>9.8792535675082296E-2</v>
      </c>
      <c r="AH10" s="16">
        <v>7.8686493184634401E-2</v>
      </c>
      <c r="AI10" s="16"/>
      <c r="AJ10" s="16">
        <v>7.3018080667593896E-2</v>
      </c>
      <c r="AK10" s="16">
        <v>0.10303587856485701</v>
      </c>
      <c r="AL10" s="16"/>
      <c r="AM10" s="16">
        <v>0.17499999999999999</v>
      </c>
      <c r="AN10" s="16">
        <v>0.14285714285714299</v>
      </c>
      <c r="AO10" s="16">
        <v>0.10504549214226599</v>
      </c>
      <c r="AP10" s="16">
        <v>3.9707419017763798E-2</v>
      </c>
      <c r="AQ10" s="16"/>
      <c r="AR10" s="16">
        <v>8.0731969860064604E-2</v>
      </c>
      <c r="AS10" s="16">
        <v>8.8972431077694203E-2</v>
      </c>
      <c r="AT10" s="16"/>
      <c r="AU10" s="16">
        <v>8.88324873096447E-2</v>
      </c>
      <c r="AV10" s="16">
        <v>8.5405912717034294E-2</v>
      </c>
      <c r="AW10" s="16"/>
      <c r="AX10" s="16">
        <v>7.4688796680497896E-2</v>
      </c>
      <c r="AY10" s="16">
        <v>8.8595203132648098E-2</v>
      </c>
      <c r="AZ10" s="16"/>
      <c r="BA10" s="16">
        <v>7.3863636363636395E-2</v>
      </c>
      <c r="BB10" s="16">
        <v>8.6845466155810999E-2</v>
      </c>
      <c r="BC10" s="16"/>
      <c r="BD10" s="16">
        <v>7.0564516129032306E-2</v>
      </c>
      <c r="BE10" s="16">
        <v>8.9699359290290798E-2</v>
      </c>
      <c r="BF10" s="16"/>
      <c r="BG10" s="16">
        <v>6.02409638554217E-2</v>
      </c>
      <c r="BH10" s="16">
        <v>8.7749046206019504E-2</v>
      </c>
      <c r="BI10" s="16"/>
      <c r="BJ10" s="16">
        <v>8.2595870206489702E-2</v>
      </c>
      <c r="BK10" s="16">
        <v>8.6459286367795096E-2</v>
      </c>
      <c r="BL10" s="16"/>
      <c r="BM10" s="16">
        <v>6.4516129032258104E-2</v>
      </c>
      <c r="BN10" s="16">
        <v>8.7954939341421096E-2</v>
      </c>
      <c r="BO10" s="16"/>
      <c r="BP10" s="16">
        <v>7.8369905956112901E-2</v>
      </c>
      <c r="BQ10" s="16">
        <v>8.7035358114233893E-2</v>
      </c>
    </row>
    <row r="11" spans="2:69" x14ac:dyDescent="0.25">
      <c r="B11" s="17" t="s">
        <v>329</v>
      </c>
      <c r="C11" s="16">
        <v>1.62376237623762E-2</v>
      </c>
      <c r="D11" s="16">
        <v>7.5566750629722903E-3</v>
      </c>
      <c r="E11" s="16">
        <v>8.2644628099173608E-3</v>
      </c>
      <c r="F11" s="16">
        <v>1.6260162601626001E-2</v>
      </c>
      <c r="G11" s="16">
        <v>1.68350168350168E-2</v>
      </c>
      <c r="H11" s="16">
        <v>3.0241935483871E-2</v>
      </c>
      <c r="I11" s="16">
        <v>1.0335917312661499E-2</v>
      </c>
      <c r="J11" s="16">
        <v>4.1666666666666699E-2</v>
      </c>
      <c r="K11" s="16">
        <v>0</v>
      </c>
      <c r="L11" s="16">
        <v>1.72413793103448E-2</v>
      </c>
      <c r="M11" s="16"/>
      <c r="N11" s="16">
        <v>5.0279329608938501E-2</v>
      </c>
      <c r="O11" s="16">
        <v>1.6326530612244899E-2</v>
      </c>
      <c r="P11" s="16">
        <v>2.2587268993839799E-2</v>
      </c>
      <c r="Q11" s="16">
        <v>1.05328376703841E-2</v>
      </c>
      <c r="R11" s="16"/>
      <c r="S11" s="16">
        <v>3.7634408602150497E-2</v>
      </c>
      <c r="T11" s="16">
        <v>5.2083333333333296E-3</v>
      </c>
      <c r="U11" s="16">
        <v>9.3023255813953504E-3</v>
      </c>
      <c r="V11" s="16">
        <v>3.0150753768844199E-2</v>
      </c>
      <c r="W11" s="16">
        <v>1.7999999999999999E-2</v>
      </c>
      <c r="X11" s="16">
        <v>8.2918739635157498E-3</v>
      </c>
      <c r="Y11" s="16">
        <v>1.0638297872340399E-2</v>
      </c>
      <c r="Z11" s="16"/>
      <c r="AA11" s="16">
        <v>1.0036496350365E-2</v>
      </c>
      <c r="AB11" s="16">
        <v>2.0993701889433201E-2</v>
      </c>
      <c r="AC11" s="16"/>
      <c r="AD11" s="16">
        <v>2.2222222222222199E-2</v>
      </c>
      <c r="AE11" s="16">
        <v>1.40540540540541E-2</v>
      </c>
      <c r="AF11" s="16"/>
      <c r="AG11" s="16">
        <v>2.6344676180022002E-2</v>
      </c>
      <c r="AH11" s="16">
        <v>1.05328376703841E-2</v>
      </c>
      <c r="AI11" s="16"/>
      <c r="AJ11" s="16">
        <v>1.1821974965229499E-2</v>
      </c>
      <c r="AK11" s="16">
        <v>2.2079116835326599E-2</v>
      </c>
      <c r="AL11" s="16"/>
      <c r="AM11" s="16">
        <v>0.05</v>
      </c>
      <c r="AN11" s="16">
        <v>5.1948051948052E-2</v>
      </c>
      <c r="AO11" s="16">
        <v>1.5715467328370598E-2</v>
      </c>
      <c r="AP11" s="16">
        <v>4.17972831765935E-3</v>
      </c>
      <c r="AQ11" s="16"/>
      <c r="AR11" s="16">
        <v>1.7222820236813801E-2</v>
      </c>
      <c r="AS11" s="16">
        <v>1.5664160401002498E-2</v>
      </c>
      <c r="AT11" s="16"/>
      <c r="AU11" s="16">
        <v>1.7766497461928901E-2</v>
      </c>
      <c r="AV11" s="16">
        <v>1.5954950727357999E-2</v>
      </c>
      <c r="AW11" s="16"/>
      <c r="AX11" s="16">
        <v>1.45228215767635E-2</v>
      </c>
      <c r="AY11" s="16">
        <v>1.6642192853646601E-2</v>
      </c>
      <c r="AZ11" s="16"/>
      <c r="BA11" s="16">
        <v>1.7045454545454499E-2</v>
      </c>
      <c r="BB11" s="16">
        <v>1.6177096636866801E-2</v>
      </c>
      <c r="BC11" s="16"/>
      <c r="BD11" s="16">
        <v>1.2096774193548401E-2</v>
      </c>
      <c r="BE11" s="16">
        <v>1.7249876786594402E-2</v>
      </c>
      <c r="BF11" s="16"/>
      <c r="BG11" s="16">
        <v>1.20481927710843E-2</v>
      </c>
      <c r="BH11" s="16">
        <v>1.6532428995336999E-2</v>
      </c>
      <c r="BI11" s="16"/>
      <c r="BJ11" s="16">
        <v>1.47492625368732E-2</v>
      </c>
      <c r="BK11" s="16">
        <v>1.6468435498627601E-2</v>
      </c>
      <c r="BL11" s="16"/>
      <c r="BM11" s="16">
        <v>1.8433179723502301E-2</v>
      </c>
      <c r="BN11" s="16">
        <v>1.60311958405546E-2</v>
      </c>
      <c r="BO11" s="16"/>
      <c r="BP11" s="16">
        <v>1.56739811912226E-2</v>
      </c>
      <c r="BQ11" s="16">
        <v>1.6319129646418899E-2</v>
      </c>
    </row>
    <row r="12" spans="2:69" x14ac:dyDescent="0.25">
      <c r="B12" s="17" t="s">
        <v>330</v>
      </c>
      <c r="C12" s="18">
        <v>8.3168316831683207E-3</v>
      </c>
      <c r="D12" s="18">
        <v>7.5566750629722903E-3</v>
      </c>
      <c r="E12" s="18">
        <v>0</v>
      </c>
      <c r="F12" s="18">
        <v>5.4200542005420098E-3</v>
      </c>
      <c r="G12" s="18">
        <v>1.34680134680135E-2</v>
      </c>
      <c r="H12" s="18">
        <v>1.6129032258064498E-2</v>
      </c>
      <c r="I12" s="18">
        <v>5.1679586563307496E-3</v>
      </c>
      <c r="J12" s="18">
        <v>2.0833333333333301E-2</v>
      </c>
      <c r="K12" s="18">
        <v>0</v>
      </c>
      <c r="L12" s="18">
        <v>0</v>
      </c>
      <c r="M12" s="18"/>
      <c r="N12" s="18">
        <v>5.5865921787709499E-3</v>
      </c>
      <c r="O12" s="18">
        <v>1.2244897959183701E-2</v>
      </c>
      <c r="P12" s="18">
        <v>8.2135523613963007E-3</v>
      </c>
      <c r="Q12" s="18">
        <v>8.0545229244113996E-3</v>
      </c>
      <c r="R12" s="18"/>
      <c r="S12" s="18">
        <v>1.0752688172042999E-2</v>
      </c>
      <c r="T12" s="18">
        <v>1.0416666666666701E-2</v>
      </c>
      <c r="U12" s="18">
        <v>4.65116279069767E-3</v>
      </c>
      <c r="V12" s="18">
        <v>1.00502512562814E-2</v>
      </c>
      <c r="W12" s="18">
        <v>2E-3</v>
      </c>
      <c r="X12" s="18">
        <v>4.97512437810945E-3</v>
      </c>
      <c r="Y12" s="18">
        <v>1.0638297872340399E-2</v>
      </c>
      <c r="Z12" s="18"/>
      <c r="AA12" s="18">
        <v>6.3868613138686097E-3</v>
      </c>
      <c r="AB12" s="18">
        <v>9.7970608817354796E-3</v>
      </c>
      <c r="AC12" s="18"/>
      <c r="AD12" s="18">
        <v>8.8888888888888906E-3</v>
      </c>
      <c r="AE12" s="18">
        <v>8.1081081081081103E-3</v>
      </c>
      <c r="AF12" s="18"/>
      <c r="AG12" s="18">
        <v>8.7815587266739797E-3</v>
      </c>
      <c r="AH12" s="18">
        <v>8.0545229244113996E-3</v>
      </c>
      <c r="AI12" s="18"/>
      <c r="AJ12" s="18">
        <v>6.2586926286509002E-3</v>
      </c>
      <c r="AK12" s="18">
        <v>1.1039558417663299E-2</v>
      </c>
      <c r="AL12" s="18"/>
      <c r="AM12" s="18">
        <v>2.5000000000000001E-2</v>
      </c>
      <c r="AN12" s="18">
        <v>2.27272727272727E-2</v>
      </c>
      <c r="AO12" s="18">
        <v>8.2712985938792408E-3</v>
      </c>
      <c r="AP12" s="18">
        <v>3.1347962382445101E-3</v>
      </c>
      <c r="AQ12" s="18"/>
      <c r="AR12" s="18">
        <v>8.6114101184068901E-3</v>
      </c>
      <c r="AS12" s="18">
        <v>8.1453634085212993E-3</v>
      </c>
      <c r="AT12" s="18"/>
      <c r="AU12" s="18">
        <v>7.61421319796954E-3</v>
      </c>
      <c r="AV12" s="18">
        <v>8.4467386203660195E-3</v>
      </c>
      <c r="AW12" s="18"/>
      <c r="AX12" s="18">
        <v>1.03734439834025E-2</v>
      </c>
      <c r="AY12" s="18">
        <v>7.8316201664219293E-3</v>
      </c>
      <c r="AZ12" s="18"/>
      <c r="BA12" s="18">
        <v>5.6818181818181802E-3</v>
      </c>
      <c r="BB12" s="18">
        <v>8.5142613878246096E-3</v>
      </c>
      <c r="BC12" s="18"/>
      <c r="BD12" s="18">
        <v>8.0645161290322596E-3</v>
      </c>
      <c r="BE12" s="18">
        <v>8.3785115820601292E-3</v>
      </c>
      <c r="BF12" s="18"/>
      <c r="BG12" s="18">
        <v>6.0240963855421699E-3</v>
      </c>
      <c r="BH12" s="18">
        <v>8.4781687155574392E-3</v>
      </c>
      <c r="BI12" s="18"/>
      <c r="BJ12" s="18">
        <v>0</v>
      </c>
      <c r="BK12" s="18">
        <v>9.6065873741994507E-3</v>
      </c>
      <c r="BL12" s="18"/>
      <c r="BM12" s="18">
        <v>0</v>
      </c>
      <c r="BN12" s="18">
        <v>9.09878682842288E-3</v>
      </c>
      <c r="BO12" s="18"/>
      <c r="BP12" s="18">
        <v>6.2695924764890297E-3</v>
      </c>
      <c r="BQ12" s="18">
        <v>8.6128739800544005E-3</v>
      </c>
    </row>
    <row r="13" spans="2:69" x14ac:dyDescent="0.25">
      <c r="B13" s="15" t="s">
        <v>693</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Q17"/>
  <sheetViews>
    <sheetView showGridLines="0" topLeftCell="A7" workbookViewId="0">
      <pane xSplit="2" topLeftCell="C1" activePane="topRight" state="frozen"/>
      <selection pane="topRight" activeCell="C13" sqref="C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349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2142</v>
      </c>
      <c r="D7" s="10">
        <v>325</v>
      </c>
      <c r="E7" s="10">
        <v>317</v>
      </c>
      <c r="F7" s="10">
        <v>302</v>
      </c>
      <c r="G7" s="10">
        <v>261</v>
      </c>
      <c r="H7" s="10">
        <v>413</v>
      </c>
      <c r="I7" s="10">
        <v>339</v>
      </c>
      <c r="J7" s="10">
        <v>86</v>
      </c>
      <c r="K7" s="10">
        <v>60</v>
      </c>
      <c r="L7" s="10">
        <v>39</v>
      </c>
      <c r="M7" s="10"/>
      <c r="N7" s="10">
        <v>152</v>
      </c>
      <c r="O7" s="10">
        <v>218</v>
      </c>
      <c r="P7" s="10">
        <v>435</v>
      </c>
      <c r="Q7" s="10">
        <v>1337</v>
      </c>
      <c r="R7" s="10"/>
      <c r="S7" s="10">
        <v>164</v>
      </c>
      <c r="T7" s="10">
        <v>146</v>
      </c>
      <c r="U7" s="10">
        <v>207</v>
      </c>
      <c r="V7" s="10">
        <v>317</v>
      </c>
      <c r="W7" s="10">
        <v>423</v>
      </c>
      <c r="X7" s="10">
        <v>524</v>
      </c>
      <c r="Y7" s="10">
        <v>332</v>
      </c>
      <c r="Z7" s="10"/>
      <c r="AA7" s="10">
        <v>937</v>
      </c>
      <c r="AB7" s="10">
        <v>1205</v>
      </c>
      <c r="AC7" s="10"/>
      <c r="AD7" s="10">
        <v>549</v>
      </c>
      <c r="AE7" s="10">
        <v>1593</v>
      </c>
      <c r="AF7" s="10"/>
      <c r="AG7" s="10">
        <v>805</v>
      </c>
      <c r="AH7" s="10">
        <v>1337</v>
      </c>
      <c r="AI7" s="10"/>
      <c r="AJ7" s="10">
        <v>1244</v>
      </c>
      <c r="AK7" s="10">
        <v>898</v>
      </c>
      <c r="AL7" s="10"/>
      <c r="AM7" s="10">
        <v>28</v>
      </c>
      <c r="AN7" s="10">
        <v>256</v>
      </c>
      <c r="AO7" s="10">
        <v>980</v>
      </c>
      <c r="AP7" s="10">
        <v>866</v>
      </c>
      <c r="AQ7" s="10"/>
      <c r="AR7" s="10">
        <v>814</v>
      </c>
      <c r="AS7" s="10">
        <v>1328</v>
      </c>
      <c r="AT7" s="10"/>
      <c r="AU7" s="10">
        <v>367</v>
      </c>
      <c r="AV7" s="10">
        <v>1775</v>
      </c>
      <c r="AW7" s="10"/>
      <c r="AX7" s="10">
        <v>426</v>
      </c>
      <c r="AY7" s="10">
        <v>1716</v>
      </c>
      <c r="AZ7" s="10"/>
      <c r="BA7" s="10">
        <v>134</v>
      </c>
      <c r="BB7" s="10">
        <v>2008</v>
      </c>
      <c r="BC7" s="10"/>
      <c r="BD7" s="10">
        <v>452</v>
      </c>
      <c r="BE7" s="10">
        <v>1690</v>
      </c>
      <c r="BF7" s="10"/>
      <c r="BG7" s="10">
        <v>145</v>
      </c>
      <c r="BH7" s="10">
        <v>1997</v>
      </c>
      <c r="BI7" s="10"/>
      <c r="BJ7" s="10">
        <v>316</v>
      </c>
      <c r="BK7" s="10">
        <v>1826</v>
      </c>
      <c r="BL7" s="10"/>
      <c r="BM7" s="10">
        <v>209</v>
      </c>
      <c r="BN7" s="10">
        <v>1933</v>
      </c>
      <c r="BO7" s="10"/>
      <c r="BP7" s="10">
        <v>279</v>
      </c>
      <c r="BQ7" s="10">
        <v>1863</v>
      </c>
    </row>
    <row r="8" spans="2:69" ht="45" x14ac:dyDescent="0.25">
      <c r="B8" s="17" t="s">
        <v>326</v>
      </c>
      <c r="C8" s="16">
        <v>0.45845004668534101</v>
      </c>
      <c r="D8" s="16">
        <v>0.47692307692307701</v>
      </c>
      <c r="E8" s="16">
        <v>0.44794952681388001</v>
      </c>
      <c r="F8" s="16">
        <v>0.53973509933774799</v>
      </c>
      <c r="G8" s="16">
        <v>0.46360153256705</v>
      </c>
      <c r="H8" s="16">
        <v>0.35835351089588402</v>
      </c>
      <c r="I8" s="16">
        <v>0.48672566371681403</v>
      </c>
      <c r="J8" s="16">
        <v>0.48837209302325602</v>
      </c>
      <c r="K8" s="16">
        <v>0.5</v>
      </c>
      <c r="L8" s="16">
        <v>0.41025641025641002</v>
      </c>
      <c r="M8" s="16"/>
      <c r="N8" s="16">
        <v>0.32894736842105299</v>
      </c>
      <c r="O8" s="16">
        <v>0.43577981651376102</v>
      </c>
      <c r="P8" s="16">
        <v>0.404597701149425</v>
      </c>
      <c r="Q8" s="16">
        <v>0.494390426327599</v>
      </c>
      <c r="R8" s="16"/>
      <c r="S8" s="16">
        <v>0.42073170731707299</v>
      </c>
      <c r="T8" s="16">
        <v>0.431506849315068</v>
      </c>
      <c r="U8" s="16">
        <v>0.38647342995169098</v>
      </c>
      <c r="V8" s="16">
        <v>0.38485804416403802</v>
      </c>
      <c r="W8" s="16">
        <v>0.46808510638297901</v>
      </c>
      <c r="X8" s="16">
        <v>0.51717557251908397</v>
      </c>
      <c r="Y8" s="16">
        <v>0.52710843373493999</v>
      </c>
      <c r="Z8" s="16"/>
      <c r="AA8" s="16">
        <v>0.50480256136606205</v>
      </c>
      <c r="AB8" s="16">
        <v>0.42240663900414899</v>
      </c>
      <c r="AC8" s="16"/>
      <c r="AD8" s="16">
        <v>0.45537340619307798</v>
      </c>
      <c r="AE8" s="16">
        <v>0.45951035781544303</v>
      </c>
      <c r="AF8" s="16"/>
      <c r="AG8" s="16">
        <v>0.398757763975155</v>
      </c>
      <c r="AH8" s="16">
        <v>0.494390426327599</v>
      </c>
      <c r="AI8" s="16"/>
      <c r="AJ8" s="16">
        <v>0.51768488745980701</v>
      </c>
      <c r="AK8" s="16">
        <v>0.37639198218262798</v>
      </c>
      <c r="AL8" s="16"/>
      <c r="AM8" s="16">
        <v>0.28571428571428598</v>
      </c>
      <c r="AN8" s="16">
        <v>0.25390625</v>
      </c>
      <c r="AO8" s="16">
        <v>0.40612244897959199</v>
      </c>
      <c r="AP8" s="16">
        <v>0.58314087759815203</v>
      </c>
      <c r="AQ8" s="16"/>
      <c r="AR8" s="16">
        <v>0.48402948402948398</v>
      </c>
      <c r="AS8" s="16">
        <v>0.44277108433734902</v>
      </c>
      <c r="AT8" s="16"/>
      <c r="AU8" s="16">
        <v>0.47411444141689402</v>
      </c>
      <c r="AV8" s="16">
        <v>0.45521126760563402</v>
      </c>
      <c r="AW8" s="16"/>
      <c r="AX8" s="16">
        <v>0.52112676056338003</v>
      </c>
      <c r="AY8" s="16">
        <v>0.44289044289044299</v>
      </c>
      <c r="AZ8" s="16"/>
      <c r="BA8" s="16">
        <v>0.47014925373134298</v>
      </c>
      <c r="BB8" s="16">
        <v>0.457669322709163</v>
      </c>
      <c r="BC8" s="16"/>
      <c r="BD8" s="16">
        <v>0.46681415929203501</v>
      </c>
      <c r="BE8" s="16">
        <v>0.45621301775147899</v>
      </c>
      <c r="BF8" s="16"/>
      <c r="BG8" s="16">
        <v>0.52413793103448303</v>
      </c>
      <c r="BH8" s="16">
        <v>0.45368052078117199</v>
      </c>
      <c r="BI8" s="16"/>
      <c r="BJ8" s="16">
        <v>0.512658227848101</v>
      </c>
      <c r="BK8" s="16">
        <v>0.44906900328587102</v>
      </c>
      <c r="BL8" s="16"/>
      <c r="BM8" s="16">
        <v>0.48325358851674599</v>
      </c>
      <c r="BN8" s="16">
        <v>0.45576823590274201</v>
      </c>
      <c r="BO8" s="16"/>
      <c r="BP8" s="16">
        <v>0.462365591397849</v>
      </c>
      <c r="BQ8" s="16">
        <v>0.45786366076221102</v>
      </c>
    </row>
    <row r="9" spans="2:69" ht="30" x14ac:dyDescent="0.25">
      <c r="B9" s="17" t="s">
        <v>327</v>
      </c>
      <c r="C9" s="16">
        <v>0.42063492063492097</v>
      </c>
      <c r="D9" s="16">
        <v>0.41230769230769199</v>
      </c>
      <c r="E9" s="16">
        <v>0.429022082018927</v>
      </c>
      <c r="F9" s="16">
        <v>0.37417218543046399</v>
      </c>
      <c r="G9" s="16">
        <v>0.42145593869731801</v>
      </c>
      <c r="H9" s="16">
        <v>0.45762711864406802</v>
      </c>
      <c r="I9" s="16">
        <v>0.43657817109144498</v>
      </c>
      <c r="J9" s="16">
        <v>0.34883720930232598</v>
      </c>
      <c r="K9" s="16">
        <v>0.4</v>
      </c>
      <c r="L9" s="16">
        <v>0.43589743589743601</v>
      </c>
      <c r="M9" s="16"/>
      <c r="N9" s="16">
        <v>0.42105263157894701</v>
      </c>
      <c r="O9" s="16">
        <v>0.41284403669724801</v>
      </c>
      <c r="P9" s="16">
        <v>0.48505747126436799</v>
      </c>
      <c r="Q9" s="16">
        <v>0.40089753178758403</v>
      </c>
      <c r="R9" s="16"/>
      <c r="S9" s="16">
        <v>0.40853658536585402</v>
      </c>
      <c r="T9" s="16">
        <v>0.397260273972603</v>
      </c>
      <c r="U9" s="16">
        <v>0.48309178743961401</v>
      </c>
      <c r="V9" s="16">
        <v>0.47318611987381698</v>
      </c>
      <c r="W9" s="16">
        <v>0.43735224586288401</v>
      </c>
      <c r="X9" s="16">
        <v>0.38358778625954199</v>
      </c>
      <c r="Y9" s="16">
        <v>0.376506024096386</v>
      </c>
      <c r="Z9" s="16"/>
      <c r="AA9" s="16">
        <v>0.40981856990394899</v>
      </c>
      <c r="AB9" s="16">
        <v>0.429045643153527</v>
      </c>
      <c r="AC9" s="16"/>
      <c r="AD9" s="16">
        <v>0.42076502732240401</v>
      </c>
      <c r="AE9" s="16">
        <v>0.42059008160703099</v>
      </c>
      <c r="AF9" s="16"/>
      <c r="AG9" s="16">
        <v>0.453416149068323</v>
      </c>
      <c r="AH9" s="16">
        <v>0.40089753178758403</v>
      </c>
      <c r="AI9" s="16"/>
      <c r="AJ9" s="16">
        <v>0.38906752411575601</v>
      </c>
      <c r="AK9" s="16">
        <v>0.46436525612472201</v>
      </c>
      <c r="AL9" s="16"/>
      <c r="AM9" s="16">
        <v>0.5</v>
      </c>
      <c r="AN9" s="16">
        <v>0.484375</v>
      </c>
      <c r="AO9" s="16">
        <v>0.451020408163265</v>
      </c>
      <c r="AP9" s="16">
        <v>0.36489607390300199</v>
      </c>
      <c r="AQ9" s="16"/>
      <c r="AR9" s="16">
        <v>0.40909090909090901</v>
      </c>
      <c r="AS9" s="16">
        <v>0.42771084337349402</v>
      </c>
      <c r="AT9" s="16"/>
      <c r="AU9" s="16">
        <v>0.422343324250681</v>
      </c>
      <c r="AV9" s="16">
        <v>0.42028169014084499</v>
      </c>
      <c r="AW9" s="16"/>
      <c r="AX9" s="16">
        <v>0.37323943661971798</v>
      </c>
      <c r="AY9" s="16">
        <v>0.43240093240093203</v>
      </c>
      <c r="AZ9" s="16"/>
      <c r="BA9" s="16">
        <v>0.44776119402985098</v>
      </c>
      <c r="BB9" s="16">
        <v>0.41882470119521897</v>
      </c>
      <c r="BC9" s="16"/>
      <c r="BD9" s="16">
        <v>0.41371681415929201</v>
      </c>
      <c r="BE9" s="16">
        <v>0.42248520710059201</v>
      </c>
      <c r="BF9" s="16"/>
      <c r="BG9" s="16">
        <v>0.36551724137931002</v>
      </c>
      <c r="BH9" s="16">
        <v>0.42463695543315</v>
      </c>
      <c r="BI9" s="16"/>
      <c r="BJ9" s="16">
        <v>0.389240506329114</v>
      </c>
      <c r="BK9" s="16">
        <v>0.426067907995619</v>
      </c>
      <c r="BL9" s="16"/>
      <c r="BM9" s="16">
        <v>0.406698564593301</v>
      </c>
      <c r="BN9" s="16">
        <v>0.42214174857734099</v>
      </c>
      <c r="BO9" s="16"/>
      <c r="BP9" s="16">
        <v>0.43369175627240097</v>
      </c>
      <c r="BQ9" s="16">
        <v>0.41867954911433197</v>
      </c>
    </row>
    <row r="10" spans="2:69" x14ac:dyDescent="0.25">
      <c r="B10" s="17" t="s">
        <v>328</v>
      </c>
      <c r="C10" s="16">
        <v>8.9635854341736695E-2</v>
      </c>
      <c r="D10" s="16">
        <v>8.3076923076923104E-2</v>
      </c>
      <c r="E10" s="16">
        <v>0.10094637223974801</v>
      </c>
      <c r="F10" s="16">
        <v>6.29139072847682E-2</v>
      </c>
      <c r="G10" s="16">
        <v>8.04597701149425E-2</v>
      </c>
      <c r="H10" s="16">
        <v>0.13075060532687699</v>
      </c>
      <c r="I10" s="16">
        <v>6.1946902654867297E-2</v>
      </c>
      <c r="J10" s="16">
        <v>8.1395348837209294E-2</v>
      </c>
      <c r="K10" s="16">
        <v>8.3333333333333301E-2</v>
      </c>
      <c r="L10" s="16">
        <v>0.15384615384615399</v>
      </c>
      <c r="M10" s="16"/>
      <c r="N10" s="16">
        <v>0.18421052631578899</v>
      </c>
      <c r="O10" s="16">
        <v>0.12844036697247699</v>
      </c>
      <c r="P10" s="16">
        <v>8.2758620689655199E-2</v>
      </c>
      <c r="Q10" s="16">
        <v>7.4794315632011998E-2</v>
      </c>
      <c r="R10" s="16"/>
      <c r="S10" s="16">
        <v>0.12804878048780499</v>
      </c>
      <c r="T10" s="16">
        <v>0.13013698630136999</v>
      </c>
      <c r="U10" s="16">
        <v>0.106280193236715</v>
      </c>
      <c r="V10" s="16">
        <v>0.107255520504732</v>
      </c>
      <c r="W10" s="16">
        <v>7.3286052009456301E-2</v>
      </c>
      <c r="X10" s="16">
        <v>7.2519083969465603E-2</v>
      </c>
      <c r="Y10" s="16">
        <v>6.9277108433734899E-2</v>
      </c>
      <c r="Z10" s="16"/>
      <c r="AA10" s="16">
        <v>6.4034151547491994E-2</v>
      </c>
      <c r="AB10" s="16">
        <v>0.10954356846473</v>
      </c>
      <c r="AC10" s="16"/>
      <c r="AD10" s="16">
        <v>9.2896174863387998E-2</v>
      </c>
      <c r="AE10" s="16">
        <v>8.8512241054613902E-2</v>
      </c>
      <c r="AF10" s="16"/>
      <c r="AG10" s="16">
        <v>0.114285714285714</v>
      </c>
      <c r="AH10" s="16">
        <v>7.4794315632011998E-2</v>
      </c>
      <c r="AI10" s="16"/>
      <c r="AJ10" s="16">
        <v>7.0739549839228297E-2</v>
      </c>
      <c r="AK10" s="16">
        <v>0.11581291759465499</v>
      </c>
      <c r="AL10" s="16"/>
      <c r="AM10" s="16">
        <v>0.17857142857142899</v>
      </c>
      <c r="AN10" s="16">
        <v>0.1953125</v>
      </c>
      <c r="AO10" s="16">
        <v>0.103061224489796</v>
      </c>
      <c r="AP10" s="16">
        <v>4.1570438799076202E-2</v>
      </c>
      <c r="AQ10" s="16"/>
      <c r="AR10" s="16">
        <v>8.2309582309582296E-2</v>
      </c>
      <c r="AS10" s="16">
        <v>9.4126506024096404E-2</v>
      </c>
      <c r="AT10" s="16"/>
      <c r="AU10" s="16">
        <v>6.8119891008174394E-2</v>
      </c>
      <c r="AV10" s="16">
        <v>9.4084507042253504E-2</v>
      </c>
      <c r="AW10" s="16"/>
      <c r="AX10" s="16">
        <v>8.2159624413145504E-2</v>
      </c>
      <c r="AY10" s="16">
        <v>9.1491841491841502E-2</v>
      </c>
      <c r="AZ10" s="16"/>
      <c r="BA10" s="16">
        <v>6.7164179104477598E-2</v>
      </c>
      <c r="BB10" s="16">
        <v>9.1135458167330693E-2</v>
      </c>
      <c r="BC10" s="16"/>
      <c r="BD10" s="16">
        <v>9.2920353982300904E-2</v>
      </c>
      <c r="BE10" s="16">
        <v>8.8757396449704096E-2</v>
      </c>
      <c r="BF10" s="16"/>
      <c r="BG10" s="16">
        <v>6.2068965517241399E-2</v>
      </c>
      <c r="BH10" s="16">
        <v>9.1637456184276406E-2</v>
      </c>
      <c r="BI10" s="16"/>
      <c r="BJ10" s="16">
        <v>7.5949367088607597E-2</v>
      </c>
      <c r="BK10" s="16">
        <v>9.2004381161007703E-2</v>
      </c>
      <c r="BL10" s="16"/>
      <c r="BM10" s="16">
        <v>9.0909090909090898E-2</v>
      </c>
      <c r="BN10" s="16">
        <v>8.9498189342990198E-2</v>
      </c>
      <c r="BO10" s="16"/>
      <c r="BP10" s="16">
        <v>7.8853046594982101E-2</v>
      </c>
      <c r="BQ10" s="16">
        <v>9.1250670960815905E-2</v>
      </c>
    </row>
    <row r="11" spans="2:69" x14ac:dyDescent="0.25">
      <c r="B11" s="17" t="s">
        <v>329</v>
      </c>
      <c r="C11" s="16">
        <v>2.0074696545284799E-2</v>
      </c>
      <c r="D11" s="16">
        <v>2.1538461538461499E-2</v>
      </c>
      <c r="E11" s="16">
        <v>1.2618296529968501E-2</v>
      </c>
      <c r="F11" s="16">
        <v>1.6556291390728499E-2</v>
      </c>
      <c r="G11" s="16">
        <v>2.2988505747126398E-2</v>
      </c>
      <c r="H11" s="16">
        <v>3.6319612590799001E-2</v>
      </c>
      <c r="I11" s="16">
        <v>5.8997050147492599E-3</v>
      </c>
      <c r="J11" s="16">
        <v>4.6511627906976702E-2</v>
      </c>
      <c r="K11" s="16">
        <v>0</v>
      </c>
      <c r="L11" s="16">
        <v>0</v>
      </c>
      <c r="M11" s="16"/>
      <c r="N11" s="16">
        <v>5.2631578947368397E-2</v>
      </c>
      <c r="O11" s="16">
        <v>1.8348623853211E-2</v>
      </c>
      <c r="P11" s="16">
        <v>1.37931034482759E-2</v>
      </c>
      <c r="Q11" s="16">
        <v>1.8698578908003E-2</v>
      </c>
      <c r="R11" s="16"/>
      <c r="S11" s="16">
        <v>3.0487804878048801E-2</v>
      </c>
      <c r="T11" s="16">
        <v>3.42465753424658E-2</v>
      </c>
      <c r="U11" s="16">
        <v>1.4492753623188401E-2</v>
      </c>
      <c r="V11" s="16">
        <v>1.2618296529968501E-2</v>
      </c>
      <c r="W11" s="16">
        <v>1.6548463356973998E-2</v>
      </c>
      <c r="X11" s="16">
        <v>1.9083969465648901E-2</v>
      </c>
      <c r="Y11" s="16">
        <v>1.5060240963855401E-2</v>
      </c>
      <c r="Z11" s="16"/>
      <c r="AA11" s="16">
        <v>1.6008537886872998E-2</v>
      </c>
      <c r="AB11" s="16">
        <v>2.3236514522821598E-2</v>
      </c>
      <c r="AC11" s="16"/>
      <c r="AD11" s="16">
        <v>1.82149362477231E-2</v>
      </c>
      <c r="AE11" s="16">
        <v>2.0715630885122401E-2</v>
      </c>
      <c r="AF11" s="16"/>
      <c r="AG11" s="16">
        <v>2.2360248447205001E-2</v>
      </c>
      <c r="AH11" s="16">
        <v>1.8698578908003E-2</v>
      </c>
      <c r="AI11" s="16"/>
      <c r="AJ11" s="16">
        <v>1.4469453376205799E-2</v>
      </c>
      <c r="AK11" s="16">
        <v>2.78396436525612E-2</v>
      </c>
      <c r="AL11" s="16"/>
      <c r="AM11" s="16">
        <v>3.5714285714285698E-2</v>
      </c>
      <c r="AN11" s="16">
        <v>5.859375E-2</v>
      </c>
      <c r="AO11" s="16">
        <v>2.2448979591836699E-2</v>
      </c>
      <c r="AP11" s="16">
        <v>5.7736720554272501E-3</v>
      </c>
      <c r="AQ11" s="16"/>
      <c r="AR11" s="16">
        <v>1.5970515970515999E-2</v>
      </c>
      <c r="AS11" s="16">
        <v>2.2590361445783101E-2</v>
      </c>
      <c r="AT11" s="16"/>
      <c r="AU11" s="16">
        <v>2.72479564032698E-2</v>
      </c>
      <c r="AV11" s="16">
        <v>1.8591549295774602E-2</v>
      </c>
      <c r="AW11" s="16"/>
      <c r="AX11" s="16">
        <v>1.6431924882629099E-2</v>
      </c>
      <c r="AY11" s="16">
        <v>2.0979020979021001E-2</v>
      </c>
      <c r="AZ11" s="16"/>
      <c r="BA11" s="16">
        <v>1.49253731343284E-2</v>
      </c>
      <c r="BB11" s="16">
        <v>2.0418326693227101E-2</v>
      </c>
      <c r="BC11" s="16"/>
      <c r="BD11" s="16">
        <v>1.54867256637168E-2</v>
      </c>
      <c r="BE11" s="16">
        <v>2.1301775147929001E-2</v>
      </c>
      <c r="BF11" s="16"/>
      <c r="BG11" s="16">
        <v>2.7586206896551699E-2</v>
      </c>
      <c r="BH11" s="16">
        <v>1.9529293940911401E-2</v>
      </c>
      <c r="BI11" s="16"/>
      <c r="BJ11" s="16">
        <v>1.8987341772151899E-2</v>
      </c>
      <c r="BK11" s="16">
        <v>2.0262869660459999E-2</v>
      </c>
      <c r="BL11" s="16"/>
      <c r="BM11" s="16">
        <v>9.5693779904306199E-3</v>
      </c>
      <c r="BN11" s="16">
        <v>2.12105535437144E-2</v>
      </c>
      <c r="BO11" s="16"/>
      <c r="BP11" s="16">
        <v>2.1505376344085999E-2</v>
      </c>
      <c r="BQ11" s="16">
        <v>1.98604401502952E-2</v>
      </c>
    </row>
    <row r="12" spans="2:69" x14ac:dyDescent="0.25">
      <c r="B12" s="17" t="s">
        <v>330</v>
      </c>
      <c r="C12" s="18">
        <v>1.1204481792717101E-2</v>
      </c>
      <c r="D12" s="18">
        <v>6.1538461538461504E-3</v>
      </c>
      <c r="E12" s="18">
        <v>9.4637223974763408E-3</v>
      </c>
      <c r="F12" s="18">
        <v>6.6225165562913899E-3</v>
      </c>
      <c r="G12" s="18">
        <v>1.1494252873563199E-2</v>
      </c>
      <c r="H12" s="18">
        <v>1.6949152542372899E-2</v>
      </c>
      <c r="I12" s="18">
        <v>8.8495575221238902E-3</v>
      </c>
      <c r="J12" s="18">
        <v>3.4883720930232599E-2</v>
      </c>
      <c r="K12" s="18">
        <v>1.6666666666666701E-2</v>
      </c>
      <c r="L12" s="18">
        <v>0</v>
      </c>
      <c r="M12" s="18"/>
      <c r="N12" s="18">
        <v>1.3157894736842099E-2</v>
      </c>
      <c r="O12" s="18">
        <v>4.5871559633027499E-3</v>
      </c>
      <c r="P12" s="18">
        <v>1.37931034482759E-2</v>
      </c>
      <c r="Q12" s="18">
        <v>1.12191473448018E-2</v>
      </c>
      <c r="R12" s="18"/>
      <c r="S12" s="18">
        <v>1.21951219512195E-2</v>
      </c>
      <c r="T12" s="18">
        <v>6.8493150684931503E-3</v>
      </c>
      <c r="U12" s="18">
        <v>9.6618357487922701E-3</v>
      </c>
      <c r="V12" s="18">
        <v>2.20820189274448E-2</v>
      </c>
      <c r="W12" s="18">
        <v>4.72813238770686E-3</v>
      </c>
      <c r="X12" s="18">
        <v>7.63358778625954E-3</v>
      </c>
      <c r="Y12" s="18">
        <v>1.20481927710843E-2</v>
      </c>
      <c r="Z12" s="18"/>
      <c r="AA12" s="18">
        <v>5.3361792956243296E-3</v>
      </c>
      <c r="AB12" s="18">
        <v>1.5767634854771801E-2</v>
      </c>
      <c r="AC12" s="18"/>
      <c r="AD12" s="18">
        <v>1.2750455373406199E-2</v>
      </c>
      <c r="AE12" s="18">
        <v>1.06716886377903E-2</v>
      </c>
      <c r="AF12" s="18"/>
      <c r="AG12" s="18">
        <v>1.1180124223602501E-2</v>
      </c>
      <c r="AH12" s="18">
        <v>1.12191473448018E-2</v>
      </c>
      <c r="AI12" s="18"/>
      <c r="AJ12" s="18">
        <v>8.0385852090032097E-3</v>
      </c>
      <c r="AK12" s="18">
        <v>1.5590200445434301E-2</v>
      </c>
      <c r="AL12" s="18"/>
      <c r="AM12" s="18">
        <v>0</v>
      </c>
      <c r="AN12" s="18">
        <v>7.8125E-3</v>
      </c>
      <c r="AO12" s="18">
        <v>1.73469387755102E-2</v>
      </c>
      <c r="AP12" s="18">
        <v>4.6189376443417996E-3</v>
      </c>
      <c r="AQ12" s="18"/>
      <c r="AR12" s="18">
        <v>8.5995085995085995E-3</v>
      </c>
      <c r="AS12" s="18">
        <v>1.2801204819277099E-2</v>
      </c>
      <c r="AT12" s="18"/>
      <c r="AU12" s="18">
        <v>8.1743869209809292E-3</v>
      </c>
      <c r="AV12" s="18">
        <v>1.1830985915493E-2</v>
      </c>
      <c r="AW12" s="18"/>
      <c r="AX12" s="18">
        <v>7.0422535211267599E-3</v>
      </c>
      <c r="AY12" s="18">
        <v>1.22377622377622E-2</v>
      </c>
      <c r="AZ12" s="18"/>
      <c r="BA12" s="18">
        <v>0</v>
      </c>
      <c r="BB12" s="18">
        <v>1.1952191235059801E-2</v>
      </c>
      <c r="BC12" s="18"/>
      <c r="BD12" s="18">
        <v>1.10619469026549E-2</v>
      </c>
      <c r="BE12" s="18">
        <v>1.1242603550295899E-2</v>
      </c>
      <c r="BF12" s="18"/>
      <c r="BG12" s="18">
        <v>2.06896551724138E-2</v>
      </c>
      <c r="BH12" s="18">
        <v>1.0515773660490699E-2</v>
      </c>
      <c r="BI12" s="18"/>
      <c r="BJ12" s="18">
        <v>3.1645569620253199E-3</v>
      </c>
      <c r="BK12" s="18">
        <v>1.2595837897042699E-2</v>
      </c>
      <c r="BL12" s="18"/>
      <c r="BM12" s="18">
        <v>9.5693779904306199E-3</v>
      </c>
      <c r="BN12" s="18">
        <v>1.13812726332126E-2</v>
      </c>
      <c r="BO12" s="18"/>
      <c r="BP12" s="18">
        <v>3.5842293906810001E-3</v>
      </c>
      <c r="BQ12" s="18">
        <v>1.2345679012345699E-2</v>
      </c>
    </row>
    <row r="13" spans="2:69" x14ac:dyDescent="0.25">
      <c r="B13" s="15" t="s">
        <v>694</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M16"/>
  <sheetViews>
    <sheetView showGridLines="0" workbookViewId="0">
      <pane xSplit="2" topLeftCell="C1" activePane="topRight" state="frozen"/>
      <selection pane="topRight" activeCell="B16" sqref="B16"/>
    </sheetView>
  </sheetViews>
  <sheetFormatPr defaultColWidth="11.42578125" defaultRowHeight="15" x14ac:dyDescent="0.25"/>
  <cols>
    <col min="2" max="2" width="25.7109375" customWidth="1"/>
    <col min="3" max="13" width="20.7109375" customWidth="1"/>
  </cols>
  <sheetData>
    <row r="2" spans="2:13" ht="39.950000000000003" customHeight="1" x14ac:dyDescent="0.25">
      <c r="D2" s="29" t="s">
        <v>362</v>
      </c>
      <c r="E2" s="25"/>
      <c r="F2" s="25"/>
      <c r="G2" s="25"/>
      <c r="H2" s="25"/>
      <c r="I2" s="25"/>
      <c r="J2" s="25"/>
      <c r="K2" s="25"/>
      <c r="L2" s="25"/>
      <c r="M2" s="25"/>
    </row>
    <row r="6" spans="2:13" ht="50.1" customHeight="1" x14ac:dyDescent="0.25">
      <c r="B6" s="22" t="s">
        <v>15</v>
      </c>
      <c r="C6" s="22" t="s">
        <v>350</v>
      </c>
      <c r="D6" s="22" t="s">
        <v>351</v>
      </c>
      <c r="E6" s="22" t="s">
        <v>352</v>
      </c>
      <c r="F6" s="22" t="s">
        <v>353</v>
      </c>
      <c r="G6" s="22" t="s">
        <v>354</v>
      </c>
      <c r="H6" s="22" t="s">
        <v>355</v>
      </c>
      <c r="I6" s="22" t="s">
        <v>356</v>
      </c>
      <c r="J6" s="22" t="s">
        <v>357</v>
      </c>
      <c r="K6" s="22" t="s">
        <v>358</v>
      </c>
      <c r="L6" s="22" t="s">
        <v>359</v>
      </c>
    </row>
    <row r="7" spans="2:13" x14ac:dyDescent="0.25">
      <c r="B7" s="17" t="s">
        <v>360</v>
      </c>
      <c r="C7" s="16">
        <v>0.18140417457305499</v>
      </c>
      <c r="D7" s="16">
        <v>0.30417457305502799</v>
      </c>
      <c r="E7" s="16">
        <v>0.121442125237192</v>
      </c>
      <c r="F7" s="16">
        <v>0.21518026565464901</v>
      </c>
      <c r="G7" s="16">
        <v>0.104743833017078</v>
      </c>
      <c r="H7" s="16">
        <v>0.58671726755218201</v>
      </c>
      <c r="I7" s="16">
        <v>0.18292220113852001</v>
      </c>
      <c r="J7" s="16">
        <v>0.53795066413662196</v>
      </c>
      <c r="K7" s="16">
        <v>0.25426944971537002</v>
      </c>
      <c r="L7" s="16">
        <v>0.301518026565465</v>
      </c>
    </row>
    <row r="8" spans="2:13" x14ac:dyDescent="0.25">
      <c r="B8" s="17" t="s">
        <v>361</v>
      </c>
      <c r="C8" s="16">
        <v>0.80113851992409901</v>
      </c>
      <c r="D8" s="16">
        <v>0.61499051233396596</v>
      </c>
      <c r="E8" s="16">
        <v>0.80910815939278902</v>
      </c>
      <c r="F8" s="16">
        <v>0.75787476280834898</v>
      </c>
      <c r="G8" s="16">
        <v>0.88007590132827296</v>
      </c>
      <c r="H8" s="16">
        <v>0.34990512333965801</v>
      </c>
      <c r="I8" s="16">
        <v>0.77666034155597696</v>
      </c>
      <c r="J8" s="16">
        <v>0.40948766603415598</v>
      </c>
      <c r="K8" s="16">
        <v>0.67647058823529405</v>
      </c>
      <c r="L8" s="16">
        <v>0.601328273244782</v>
      </c>
    </row>
    <row r="9" spans="2:13" x14ac:dyDescent="0.25">
      <c r="B9" s="17" t="s">
        <v>330</v>
      </c>
      <c r="C9" s="16">
        <v>1.7457305502846299E-2</v>
      </c>
      <c r="D9" s="16">
        <v>8.0834914611005698E-2</v>
      </c>
      <c r="E9" s="16">
        <v>6.9449715370018997E-2</v>
      </c>
      <c r="F9" s="16">
        <v>2.6944971537001899E-2</v>
      </c>
      <c r="G9" s="16">
        <v>1.5180265654649E-2</v>
      </c>
      <c r="H9" s="16">
        <v>6.33776091081594E-2</v>
      </c>
      <c r="I9" s="16">
        <v>4.0417457305502801E-2</v>
      </c>
      <c r="J9" s="16">
        <v>5.2561669829222002E-2</v>
      </c>
      <c r="K9" s="16">
        <v>6.9259962049335905E-2</v>
      </c>
      <c r="L9" s="16">
        <v>9.7153700189753306E-2</v>
      </c>
    </row>
    <row r="10" spans="2:13" x14ac:dyDescent="0.25">
      <c r="B10" s="15"/>
      <c r="C10" s="15"/>
      <c r="D10" s="15"/>
      <c r="E10" s="15"/>
      <c r="F10" s="15"/>
      <c r="G10" s="15"/>
      <c r="H10" s="15"/>
      <c r="I10" s="15"/>
      <c r="J10" s="15"/>
      <c r="K10" s="15"/>
      <c r="L10" s="15"/>
    </row>
    <row r="11" spans="2:13" x14ac:dyDescent="0.25">
      <c r="B11" t="s">
        <v>71</v>
      </c>
    </row>
    <row r="12" spans="2:13" x14ac:dyDescent="0.25">
      <c r="B12" t="s">
        <v>72</v>
      </c>
    </row>
    <row r="16" spans="2:13" x14ac:dyDescent="0.2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Q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363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360</v>
      </c>
      <c r="C8" s="16">
        <v>0.18140417457305499</v>
      </c>
      <c r="D8" s="16">
        <v>0.199404761904762</v>
      </c>
      <c r="E8" s="16">
        <v>0.19917012448132801</v>
      </c>
      <c r="F8" s="16">
        <v>0.119195046439628</v>
      </c>
      <c r="G8" s="16">
        <v>0.210755813953488</v>
      </c>
      <c r="H8" s="16">
        <v>0.19347496206373299</v>
      </c>
      <c r="I8" s="16">
        <v>0.16267339218158899</v>
      </c>
      <c r="J8" s="16">
        <v>0.16666666666666699</v>
      </c>
      <c r="K8" s="16">
        <v>0.20168067226890801</v>
      </c>
      <c r="L8" s="16">
        <v>0.132743362831858</v>
      </c>
      <c r="M8" s="16"/>
      <c r="N8" s="16">
        <v>0.24698795180722899</v>
      </c>
      <c r="O8" s="16">
        <v>0.157142857142857</v>
      </c>
      <c r="P8" s="16">
        <v>0.17850467289719599</v>
      </c>
      <c r="Q8" s="16">
        <v>0.168248175182482</v>
      </c>
      <c r="R8" s="16"/>
      <c r="S8" s="16">
        <v>0.23003802281368799</v>
      </c>
      <c r="T8" s="16">
        <v>0.21770334928229701</v>
      </c>
      <c r="U8" s="16">
        <v>0.21336206896551699</v>
      </c>
      <c r="V8" s="16">
        <v>0.17769002961500499</v>
      </c>
      <c r="W8" s="16">
        <v>0.16414686825054001</v>
      </c>
      <c r="X8" s="16">
        <v>0.15728155339805799</v>
      </c>
      <c r="Y8" s="16">
        <v>0.17313432835820899</v>
      </c>
      <c r="Z8" s="16"/>
      <c r="AA8" s="16">
        <v>0.14898688915375399</v>
      </c>
      <c r="AB8" s="16">
        <v>0.19654788418708199</v>
      </c>
      <c r="AC8" s="16"/>
      <c r="AD8" s="16">
        <v>0.17446808510638301</v>
      </c>
      <c r="AE8" s="16">
        <v>0.18393782383419699</v>
      </c>
      <c r="AF8" s="16"/>
      <c r="AG8" s="16">
        <v>0.19565217391304299</v>
      </c>
      <c r="AH8" s="16">
        <v>0.168248175182482</v>
      </c>
      <c r="AI8" s="16"/>
      <c r="AJ8" s="16">
        <v>0.151043798608269</v>
      </c>
      <c r="AK8" s="16">
        <v>0.20764060841881901</v>
      </c>
      <c r="AL8" s="16"/>
      <c r="AM8" s="16">
        <v>0.63862928348909698</v>
      </c>
      <c r="AN8" s="16">
        <v>0.295527156549521</v>
      </c>
      <c r="AO8" s="16">
        <v>0.13716814159292001</v>
      </c>
      <c r="AP8" s="16">
        <v>3.1799163179916302E-2</v>
      </c>
      <c r="AQ8" s="16"/>
      <c r="AR8" s="16">
        <v>0.135849056603774</v>
      </c>
      <c r="AS8" s="16">
        <v>0.201086956521739</v>
      </c>
      <c r="AT8" s="16"/>
      <c r="AU8" s="16">
        <v>0.19235511713933401</v>
      </c>
      <c r="AV8" s="16">
        <v>0.17941242431038301</v>
      </c>
      <c r="AW8" s="16"/>
      <c r="AX8" s="16">
        <v>0.120141342756184</v>
      </c>
      <c r="AY8" s="16">
        <v>0.193168966297218</v>
      </c>
      <c r="AZ8" s="16"/>
      <c r="BA8" s="16">
        <v>0.19613259668508301</v>
      </c>
      <c r="BB8" s="16">
        <v>0.18031784841075801</v>
      </c>
      <c r="BC8" s="16"/>
      <c r="BD8" s="16">
        <v>0.27120418848167499</v>
      </c>
      <c r="BE8" s="16">
        <v>0.16152954808806499</v>
      </c>
      <c r="BF8" s="16"/>
      <c r="BG8" s="16">
        <v>0.21621621621621601</v>
      </c>
      <c r="BH8" s="16">
        <v>0.17933252915158801</v>
      </c>
      <c r="BI8" s="16"/>
      <c r="BJ8" s="16">
        <v>0.16025641025640999</v>
      </c>
      <c r="BK8" s="16">
        <v>0.18424451140766299</v>
      </c>
      <c r="BL8" s="16"/>
      <c r="BM8" s="16">
        <v>0.151898734177215</v>
      </c>
      <c r="BN8" s="16">
        <v>0.183794871794872</v>
      </c>
      <c r="BO8" s="16"/>
      <c r="BP8" s="16">
        <v>0.16059602649006599</v>
      </c>
      <c r="BQ8" s="16">
        <v>0.184097728246892</v>
      </c>
    </row>
    <row r="9" spans="2:69" x14ac:dyDescent="0.25">
      <c r="B9" s="17" t="s">
        <v>361</v>
      </c>
      <c r="C9" s="16">
        <v>0.80113851992409901</v>
      </c>
      <c r="D9" s="16">
        <v>0.78125</v>
      </c>
      <c r="E9" s="16">
        <v>0.78423236514522798</v>
      </c>
      <c r="F9" s="16">
        <v>0.87306501547987603</v>
      </c>
      <c r="G9" s="16">
        <v>0.77034883720930203</v>
      </c>
      <c r="H9" s="16">
        <v>0.77617602427921095</v>
      </c>
      <c r="I9" s="16">
        <v>0.82849936948297598</v>
      </c>
      <c r="J9" s="16">
        <v>0.82323232323232298</v>
      </c>
      <c r="K9" s="16">
        <v>0.79831932773109204</v>
      </c>
      <c r="L9" s="16">
        <v>0.86725663716814205</v>
      </c>
      <c r="M9" s="16"/>
      <c r="N9" s="16">
        <v>0.73373493975903603</v>
      </c>
      <c r="O9" s="16">
        <v>0.83174603174603201</v>
      </c>
      <c r="P9" s="16">
        <v>0.80093457943925195</v>
      </c>
      <c r="Q9" s="16">
        <v>0.81459854014598498</v>
      </c>
      <c r="R9" s="16"/>
      <c r="S9" s="16">
        <v>0.75665399239543696</v>
      </c>
      <c r="T9" s="16">
        <v>0.76794258373205704</v>
      </c>
      <c r="U9" s="16">
        <v>0.77586206896551702</v>
      </c>
      <c r="V9" s="16">
        <v>0.79565646594274397</v>
      </c>
      <c r="W9" s="16">
        <v>0.82181425485961102</v>
      </c>
      <c r="X9" s="16">
        <v>0.83203883495145603</v>
      </c>
      <c r="Y9" s="16">
        <v>0.814925373134328</v>
      </c>
      <c r="Z9" s="16"/>
      <c r="AA9" s="16">
        <v>0.83849821215733</v>
      </c>
      <c r="AB9" s="16">
        <v>0.78368596881959895</v>
      </c>
      <c r="AC9" s="16"/>
      <c r="AD9" s="16">
        <v>0.804255319148936</v>
      </c>
      <c r="AE9" s="16">
        <v>0.8</v>
      </c>
      <c r="AF9" s="16"/>
      <c r="AG9" s="16">
        <v>0.78656126482213395</v>
      </c>
      <c r="AH9" s="16">
        <v>0.81459854014598498</v>
      </c>
      <c r="AI9" s="16"/>
      <c r="AJ9" s="16">
        <v>0.83831354891526799</v>
      </c>
      <c r="AK9" s="16">
        <v>0.76901308807923596</v>
      </c>
      <c r="AL9" s="16"/>
      <c r="AM9" s="16">
        <v>0.258566978193146</v>
      </c>
      <c r="AN9" s="16">
        <v>0.67412140575079904</v>
      </c>
      <c r="AO9" s="16">
        <v>0.85518905872888196</v>
      </c>
      <c r="AP9" s="16">
        <v>0.96652719665272002</v>
      </c>
      <c r="AQ9" s="16"/>
      <c r="AR9" s="16">
        <v>0.85157232704402497</v>
      </c>
      <c r="AS9" s="16">
        <v>0.77934782608695696</v>
      </c>
      <c r="AT9" s="16"/>
      <c r="AU9" s="16">
        <v>0.79161528976572104</v>
      </c>
      <c r="AV9" s="16">
        <v>0.80287059878896605</v>
      </c>
      <c r="AW9" s="16"/>
      <c r="AX9" s="16">
        <v>0.86101295641931697</v>
      </c>
      <c r="AY9" s="16">
        <v>0.78964035286134404</v>
      </c>
      <c r="AZ9" s="16"/>
      <c r="BA9" s="16">
        <v>0.78453038674033104</v>
      </c>
      <c r="BB9" s="16">
        <v>0.80236348818255898</v>
      </c>
      <c r="BC9" s="16"/>
      <c r="BD9" s="16">
        <v>0.71308900523560204</v>
      </c>
      <c r="BE9" s="16">
        <v>0.82062572421784497</v>
      </c>
      <c r="BF9" s="16"/>
      <c r="BG9" s="16">
        <v>0.75675675675675702</v>
      </c>
      <c r="BH9" s="16">
        <v>0.80377965420185005</v>
      </c>
      <c r="BI9" s="16"/>
      <c r="BJ9" s="16">
        <v>0.83173076923076905</v>
      </c>
      <c r="BK9" s="16">
        <v>0.79702970297029696</v>
      </c>
      <c r="BL9" s="16"/>
      <c r="BM9" s="16">
        <v>0.84050632911392398</v>
      </c>
      <c r="BN9" s="16">
        <v>0.79794871794871802</v>
      </c>
      <c r="BO9" s="16"/>
      <c r="BP9" s="16">
        <v>0.82947019867549698</v>
      </c>
      <c r="BQ9" s="16">
        <v>0.79747106729532802</v>
      </c>
    </row>
    <row r="10" spans="2:69" x14ac:dyDescent="0.25">
      <c r="B10" s="17" t="s">
        <v>330</v>
      </c>
      <c r="C10" s="18">
        <v>1.7457305502846299E-2</v>
      </c>
      <c r="D10" s="18">
        <v>1.9345238095238099E-2</v>
      </c>
      <c r="E10" s="18">
        <v>1.6597510373444001E-2</v>
      </c>
      <c r="F10" s="18">
        <v>7.7399380804953604E-3</v>
      </c>
      <c r="G10" s="18">
        <v>1.8895348837209301E-2</v>
      </c>
      <c r="H10" s="18">
        <v>3.0349013657056102E-2</v>
      </c>
      <c r="I10" s="18">
        <v>8.8272383354350593E-3</v>
      </c>
      <c r="J10" s="18">
        <v>1.01010101010101E-2</v>
      </c>
      <c r="K10" s="18">
        <v>0</v>
      </c>
      <c r="L10" s="18">
        <v>0</v>
      </c>
      <c r="M10" s="18"/>
      <c r="N10" s="18">
        <v>1.92771084337349E-2</v>
      </c>
      <c r="O10" s="18">
        <v>1.1111111111111099E-2</v>
      </c>
      <c r="P10" s="18">
        <v>2.0560747663551399E-2</v>
      </c>
      <c r="Q10" s="18">
        <v>1.7153284671532799E-2</v>
      </c>
      <c r="R10" s="18"/>
      <c r="S10" s="18">
        <v>1.33079847908745E-2</v>
      </c>
      <c r="T10" s="18">
        <v>1.43540669856459E-2</v>
      </c>
      <c r="U10" s="18">
        <v>1.0775862068965501E-2</v>
      </c>
      <c r="V10" s="18">
        <v>2.6653504442250699E-2</v>
      </c>
      <c r="W10" s="18">
        <v>1.4038876889848799E-2</v>
      </c>
      <c r="X10" s="18">
        <v>1.06796116504854E-2</v>
      </c>
      <c r="Y10" s="18">
        <v>1.1940298507462701E-2</v>
      </c>
      <c r="Z10" s="18"/>
      <c r="AA10" s="18">
        <v>1.25148986889154E-2</v>
      </c>
      <c r="AB10" s="18">
        <v>1.9766146993318499E-2</v>
      </c>
      <c r="AC10" s="18"/>
      <c r="AD10" s="18">
        <v>2.1276595744680899E-2</v>
      </c>
      <c r="AE10" s="18">
        <v>1.6062176165803101E-2</v>
      </c>
      <c r="AF10" s="18"/>
      <c r="AG10" s="18">
        <v>1.7786561264822101E-2</v>
      </c>
      <c r="AH10" s="18">
        <v>1.7153284671532799E-2</v>
      </c>
      <c r="AI10" s="18"/>
      <c r="AJ10" s="18">
        <v>1.0642652476463401E-2</v>
      </c>
      <c r="AK10" s="18">
        <v>2.3346303501945501E-2</v>
      </c>
      <c r="AL10" s="18"/>
      <c r="AM10" s="18">
        <v>0.10280373831775701</v>
      </c>
      <c r="AN10" s="18">
        <v>3.03514376996805E-2</v>
      </c>
      <c r="AO10" s="18">
        <v>7.6427996781979098E-3</v>
      </c>
      <c r="AP10" s="18">
        <v>1.6736401673640201E-3</v>
      </c>
      <c r="AQ10" s="18"/>
      <c r="AR10" s="18">
        <v>1.25786163522013E-2</v>
      </c>
      <c r="AS10" s="18">
        <v>1.9565217391304301E-2</v>
      </c>
      <c r="AT10" s="18"/>
      <c r="AU10" s="18">
        <v>1.6029593094944498E-2</v>
      </c>
      <c r="AV10" s="18">
        <v>1.77169769006504E-2</v>
      </c>
      <c r="AW10" s="18"/>
      <c r="AX10" s="18">
        <v>1.8845700824499399E-2</v>
      </c>
      <c r="AY10" s="18">
        <v>1.7190680841438599E-2</v>
      </c>
      <c r="AZ10" s="18"/>
      <c r="BA10" s="18">
        <v>1.93370165745856E-2</v>
      </c>
      <c r="BB10" s="18">
        <v>1.7318663406683001E-2</v>
      </c>
      <c r="BC10" s="18"/>
      <c r="BD10" s="18">
        <v>1.5706806282722498E-2</v>
      </c>
      <c r="BE10" s="18">
        <v>1.7844727694090401E-2</v>
      </c>
      <c r="BF10" s="18"/>
      <c r="BG10" s="18">
        <v>2.7027027027027001E-2</v>
      </c>
      <c r="BH10" s="18">
        <v>1.6887816646562099E-2</v>
      </c>
      <c r="BI10" s="18"/>
      <c r="BJ10" s="18">
        <v>8.0128205128205104E-3</v>
      </c>
      <c r="BK10" s="18">
        <v>1.8725785622040501E-2</v>
      </c>
      <c r="BL10" s="18"/>
      <c r="BM10" s="18">
        <v>7.5949367088607601E-3</v>
      </c>
      <c r="BN10" s="18">
        <v>1.82564102564103E-2</v>
      </c>
      <c r="BO10" s="18"/>
      <c r="BP10" s="18">
        <v>9.93377483443709E-3</v>
      </c>
      <c r="BQ10" s="18">
        <v>1.8431204457779699E-2</v>
      </c>
    </row>
    <row r="11" spans="2:69" x14ac:dyDescent="0.25">
      <c r="B11" s="15"/>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Q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364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360</v>
      </c>
      <c r="C8" s="16">
        <v>0.30417457305502799</v>
      </c>
      <c r="D8" s="16">
        <v>0.27678571428571402</v>
      </c>
      <c r="E8" s="16">
        <v>0.31396957123098201</v>
      </c>
      <c r="F8" s="16">
        <v>0.29102167182662497</v>
      </c>
      <c r="G8" s="16">
        <v>0.22238372093023301</v>
      </c>
      <c r="H8" s="16">
        <v>0.38922610015174502</v>
      </c>
      <c r="I8" s="16">
        <v>0.27868852459016402</v>
      </c>
      <c r="J8" s="16">
        <v>0.28787878787878801</v>
      </c>
      <c r="K8" s="16">
        <v>0.26890756302521002</v>
      </c>
      <c r="L8" s="16">
        <v>0.23008849557522101</v>
      </c>
      <c r="M8" s="16"/>
      <c r="N8" s="16">
        <v>0.69156626506024099</v>
      </c>
      <c r="O8" s="16">
        <v>0.4</v>
      </c>
      <c r="P8" s="16">
        <v>0.27850467289719599</v>
      </c>
      <c r="Q8" s="16">
        <v>0.17481751824817501</v>
      </c>
      <c r="R8" s="16"/>
      <c r="S8" s="16">
        <v>0.48479087452471498</v>
      </c>
      <c r="T8" s="16">
        <v>0.31578947368421101</v>
      </c>
      <c r="U8" s="16">
        <v>0.32112068965517199</v>
      </c>
      <c r="V8" s="16">
        <v>0.38795656465942702</v>
      </c>
      <c r="W8" s="16">
        <v>0.239740820734341</v>
      </c>
      <c r="X8" s="16">
        <v>0.23592233009708699</v>
      </c>
      <c r="Y8" s="16">
        <v>0.21641791044776101</v>
      </c>
      <c r="Z8" s="16"/>
      <c r="AA8" s="16">
        <v>0.215733015494636</v>
      </c>
      <c r="AB8" s="16">
        <v>0.34548997772828499</v>
      </c>
      <c r="AC8" s="16"/>
      <c r="AD8" s="16">
        <v>0.34397163120567398</v>
      </c>
      <c r="AE8" s="16">
        <v>0.28963730569948198</v>
      </c>
      <c r="AF8" s="16"/>
      <c r="AG8" s="16">
        <v>0.44426877470355702</v>
      </c>
      <c r="AH8" s="16">
        <v>0.17481751824817501</v>
      </c>
      <c r="AI8" s="16"/>
      <c r="AJ8" s="16">
        <v>0.246418338108883</v>
      </c>
      <c r="AK8" s="16">
        <v>0.35408560311283999</v>
      </c>
      <c r="AL8" s="16"/>
      <c r="AM8" s="16">
        <v>0.81308411214953302</v>
      </c>
      <c r="AN8" s="16">
        <v>0.57907348242811496</v>
      </c>
      <c r="AO8" s="16">
        <v>0.238938053097345</v>
      </c>
      <c r="AP8" s="16">
        <v>1.6736401673640201E-2</v>
      </c>
      <c r="AQ8" s="16"/>
      <c r="AR8" s="16">
        <v>0.220754716981132</v>
      </c>
      <c r="AS8" s="16">
        <v>0.34021739130434803</v>
      </c>
      <c r="AT8" s="16"/>
      <c r="AU8" s="16">
        <v>0.31196054254007399</v>
      </c>
      <c r="AV8" s="16">
        <v>0.30275846602377199</v>
      </c>
      <c r="AW8" s="16"/>
      <c r="AX8" s="16">
        <v>0.24028268551236701</v>
      </c>
      <c r="AY8" s="16">
        <v>0.31644424338385002</v>
      </c>
      <c r="AZ8" s="16"/>
      <c r="BA8" s="16">
        <v>0.25966850828729299</v>
      </c>
      <c r="BB8" s="16">
        <v>0.307457212713936</v>
      </c>
      <c r="BC8" s="16"/>
      <c r="BD8" s="16">
        <v>0.26178010471204199</v>
      </c>
      <c r="BE8" s="16">
        <v>0.31355735805330198</v>
      </c>
      <c r="BF8" s="16"/>
      <c r="BG8" s="16">
        <v>0.22635135135135101</v>
      </c>
      <c r="BH8" s="16">
        <v>0.30880579010856501</v>
      </c>
      <c r="BI8" s="16"/>
      <c r="BJ8" s="16">
        <v>0.23557692307692299</v>
      </c>
      <c r="BK8" s="16">
        <v>0.31338786052518303</v>
      </c>
      <c r="BL8" s="16"/>
      <c r="BM8" s="16">
        <v>0.316455696202532</v>
      </c>
      <c r="BN8" s="16">
        <v>0.30317948717948701</v>
      </c>
      <c r="BO8" s="16"/>
      <c r="BP8" s="16">
        <v>0.30463576158940397</v>
      </c>
      <c r="BQ8" s="16">
        <v>0.30411487355336497</v>
      </c>
    </row>
    <row r="9" spans="2:69" x14ac:dyDescent="0.25">
      <c r="B9" s="17" t="s">
        <v>361</v>
      </c>
      <c r="C9" s="16">
        <v>0.61499051233396596</v>
      </c>
      <c r="D9" s="16">
        <v>0.62202380952380998</v>
      </c>
      <c r="E9" s="16">
        <v>0.62240663900414905</v>
      </c>
      <c r="F9" s="16">
        <v>0.65170278637770895</v>
      </c>
      <c r="G9" s="16">
        <v>0.76162790697674398</v>
      </c>
      <c r="H9" s="16">
        <v>0.47116843702579703</v>
      </c>
      <c r="I9" s="16">
        <v>0.68978562421185396</v>
      </c>
      <c r="J9" s="16">
        <v>0.50505050505050497</v>
      </c>
      <c r="K9" s="16">
        <v>0.621848739495798</v>
      </c>
      <c r="L9" s="16">
        <v>0.76106194690265505</v>
      </c>
      <c r="M9" s="16"/>
      <c r="N9" s="16">
        <v>0.22650602409638601</v>
      </c>
      <c r="O9" s="16">
        <v>0.50317460317460305</v>
      </c>
      <c r="P9" s="16">
        <v>0.63831775700934601</v>
      </c>
      <c r="Q9" s="16">
        <v>0.74927007299270099</v>
      </c>
      <c r="R9" s="16"/>
      <c r="S9" s="16">
        <v>0.44296577946768101</v>
      </c>
      <c r="T9" s="16">
        <v>0.60526315789473695</v>
      </c>
      <c r="U9" s="16">
        <v>0.62284482758620696</v>
      </c>
      <c r="V9" s="16">
        <v>0.52023692003948696</v>
      </c>
      <c r="W9" s="16">
        <v>0.69438444924406095</v>
      </c>
      <c r="X9" s="16">
        <v>0.69417475728155298</v>
      </c>
      <c r="Y9" s="16">
        <v>0.685074626865672</v>
      </c>
      <c r="Z9" s="16"/>
      <c r="AA9" s="16">
        <v>0.74374255065554196</v>
      </c>
      <c r="AB9" s="16">
        <v>0.55484409799554602</v>
      </c>
      <c r="AC9" s="16"/>
      <c r="AD9" s="16">
        <v>0.56524822695035504</v>
      </c>
      <c r="AE9" s="16">
        <v>0.63316062176165799</v>
      </c>
      <c r="AF9" s="16"/>
      <c r="AG9" s="16">
        <v>0.46956521739130402</v>
      </c>
      <c r="AH9" s="16">
        <v>0.74927007299270099</v>
      </c>
      <c r="AI9" s="16"/>
      <c r="AJ9" s="16">
        <v>0.69013507981989397</v>
      </c>
      <c r="AK9" s="16">
        <v>0.55005305978068597</v>
      </c>
      <c r="AL9" s="16"/>
      <c r="AM9" s="16">
        <v>5.60747663551402E-2</v>
      </c>
      <c r="AN9" s="16">
        <v>0.26757188498402601</v>
      </c>
      <c r="AO9" s="16">
        <v>0.68785197103781204</v>
      </c>
      <c r="AP9" s="16">
        <v>0.97573221757322204</v>
      </c>
      <c r="AQ9" s="16"/>
      <c r="AR9" s="16">
        <v>0.72012578616352196</v>
      </c>
      <c r="AS9" s="16">
        <v>0.56956521739130395</v>
      </c>
      <c r="AT9" s="16"/>
      <c r="AU9" s="16">
        <v>0.60789149198520298</v>
      </c>
      <c r="AV9" s="16">
        <v>0.61628167750616702</v>
      </c>
      <c r="AW9" s="16"/>
      <c r="AX9" s="16">
        <v>0.67255594817432296</v>
      </c>
      <c r="AY9" s="16">
        <v>0.60393576114001402</v>
      </c>
      <c r="AZ9" s="16"/>
      <c r="BA9" s="16">
        <v>0.65745856353591203</v>
      </c>
      <c r="BB9" s="16">
        <v>0.61185819070904601</v>
      </c>
      <c r="BC9" s="16"/>
      <c r="BD9" s="16">
        <v>0.65549738219895304</v>
      </c>
      <c r="BE9" s="16">
        <v>0.60602549246813397</v>
      </c>
      <c r="BF9" s="16"/>
      <c r="BG9" s="16">
        <v>0.69594594594594605</v>
      </c>
      <c r="BH9" s="16">
        <v>0.61017289907519101</v>
      </c>
      <c r="BI9" s="16"/>
      <c r="BJ9" s="16">
        <v>0.72115384615384603</v>
      </c>
      <c r="BK9" s="16">
        <v>0.60073181231166595</v>
      </c>
      <c r="BL9" s="16"/>
      <c r="BM9" s="16">
        <v>0.62278481012658204</v>
      </c>
      <c r="BN9" s="16">
        <v>0.61435897435897402</v>
      </c>
      <c r="BO9" s="16"/>
      <c r="BP9" s="16">
        <v>0.65397350993377501</v>
      </c>
      <c r="BQ9" s="16">
        <v>0.60994427775396498</v>
      </c>
    </row>
    <row r="10" spans="2:69" x14ac:dyDescent="0.25">
      <c r="B10" s="17" t="s">
        <v>330</v>
      </c>
      <c r="C10" s="18">
        <v>8.0834914611005698E-2</v>
      </c>
      <c r="D10" s="18">
        <v>0.101190476190476</v>
      </c>
      <c r="E10" s="18">
        <v>6.3623789764868599E-2</v>
      </c>
      <c r="F10" s="18">
        <v>5.7275541795665602E-2</v>
      </c>
      <c r="G10" s="18">
        <v>1.5988372093023302E-2</v>
      </c>
      <c r="H10" s="18">
        <v>0.139605462822458</v>
      </c>
      <c r="I10" s="18">
        <v>3.1525851197982298E-2</v>
      </c>
      <c r="J10" s="18">
        <v>0.20707070707070699</v>
      </c>
      <c r="K10" s="18">
        <v>0.109243697478992</v>
      </c>
      <c r="L10" s="18">
        <v>8.8495575221238902E-3</v>
      </c>
      <c r="M10" s="18"/>
      <c r="N10" s="18">
        <v>8.1927710843373497E-2</v>
      </c>
      <c r="O10" s="18">
        <v>9.6825396825396801E-2</v>
      </c>
      <c r="P10" s="18">
        <v>8.31775700934579E-2</v>
      </c>
      <c r="Q10" s="18">
        <v>7.5912408759124098E-2</v>
      </c>
      <c r="R10" s="18"/>
      <c r="S10" s="18">
        <v>7.2243346007604597E-2</v>
      </c>
      <c r="T10" s="18">
        <v>7.8947368421052599E-2</v>
      </c>
      <c r="U10" s="18">
        <v>5.6034482758620698E-2</v>
      </c>
      <c r="V10" s="18">
        <v>9.1806515301085898E-2</v>
      </c>
      <c r="W10" s="18">
        <v>6.5874730021598299E-2</v>
      </c>
      <c r="X10" s="18">
        <v>6.9902912621359198E-2</v>
      </c>
      <c r="Y10" s="18">
        <v>9.8507462686567196E-2</v>
      </c>
      <c r="Z10" s="18"/>
      <c r="AA10" s="18">
        <v>4.0524433849821198E-2</v>
      </c>
      <c r="AB10" s="18">
        <v>9.9665924276169299E-2</v>
      </c>
      <c r="AC10" s="18"/>
      <c r="AD10" s="18">
        <v>9.0780141843971596E-2</v>
      </c>
      <c r="AE10" s="18">
        <v>7.7202072538860106E-2</v>
      </c>
      <c r="AF10" s="18"/>
      <c r="AG10" s="18">
        <v>8.61660079051383E-2</v>
      </c>
      <c r="AH10" s="18">
        <v>7.5912408759124098E-2</v>
      </c>
      <c r="AI10" s="18"/>
      <c r="AJ10" s="18">
        <v>6.3446582071223903E-2</v>
      </c>
      <c r="AK10" s="18">
        <v>9.5861337106473293E-2</v>
      </c>
      <c r="AL10" s="18"/>
      <c r="AM10" s="18">
        <v>0.13084112149532701</v>
      </c>
      <c r="AN10" s="18">
        <v>0.153354632587859</v>
      </c>
      <c r="AO10" s="18">
        <v>7.3209975864843096E-2</v>
      </c>
      <c r="AP10" s="18">
        <v>7.5313807531380804E-3</v>
      </c>
      <c r="AQ10" s="18"/>
      <c r="AR10" s="18">
        <v>5.9119496855345899E-2</v>
      </c>
      <c r="AS10" s="18">
        <v>9.0217391304347805E-2</v>
      </c>
      <c r="AT10" s="18"/>
      <c r="AU10" s="18">
        <v>8.0147965474722596E-2</v>
      </c>
      <c r="AV10" s="18">
        <v>8.0959856470060598E-2</v>
      </c>
      <c r="AW10" s="18"/>
      <c r="AX10" s="18">
        <v>8.7161366313309799E-2</v>
      </c>
      <c r="AY10" s="18">
        <v>7.9619995476136601E-2</v>
      </c>
      <c r="AZ10" s="18"/>
      <c r="BA10" s="18">
        <v>8.2872928176795604E-2</v>
      </c>
      <c r="BB10" s="18">
        <v>8.0684596577017098E-2</v>
      </c>
      <c r="BC10" s="18"/>
      <c r="BD10" s="18">
        <v>8.2722513089005204E-2</v>
      </c>
      <c r="BE10" s="18">
        <v>8.0417149478563196E-2</v>
      </c>
      <c r="BF10" s="18"/>
      <c r="BG10" s="18">
        <v>7.77027027027027E-2</v>
      </c>
      <c r="BH10" s="18">
        <v>8.1021310816244502E-2</v>
      </c>
      <c r="BI10" s="18"/>
      <c r="BJ10" s="18">
        <v>4.3269230769230803E-2</v>
      </c>
      <c r="BK10" s="18">
        <v>8.5880327163151096E-2</v>
      </c>
      <c r="BL10" s="18"/>
      <c r="BM10" s="18">
        <v>6.0759493670886101E-2</v>
      </c>
      <c r="BN10" s="18">
        <v>8.2461538461538503E-2</v>
      </c>
      <c r="BO10" s="18"/>
      <c r="BP10" s="18">
        <v>4.1390728476821202E-2</v>
      </c>
      <c r="BQ10" s="18">
        <v>8.5940848692670394E-2</v>
      </c>
    </row>
    <row r="11" spans="2:69" x14ac:dyDescent="0.25">
      <c r="B11" s="15"/>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Q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365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360</v>
      </c>
      <c r="C8" s="16">
        <v>0.121442125237192</v>
      </c>
      <c r="D8" s="16">
        <v>0.132440476190476</v>
      </c>
      <c r="E8" s="16">
        <v>0.127247579529737</v>
      </c>
      <c r="F8" s="16">
        <v>0.10061919504644</v>
      </c>
      <c r="G8" s="16">
        <v>0.15261627906976699</v>
      </c>
      <c r="H8" s="16">
        <v>0.112291350531108</v>
      </c>
      <c r="I8" s="16">
        <v>0.10718789407314</v>
      </c>
      <c r="J8" s="16">
        <v>0.12626262626262599</v>
      </c>
      <c r="K8" s="16">
        <v>0.17647058823529399</v>
      </c>
      <c r="L8" s="16">
        <v>8.8495575221238895E-2</v>
      </c>
      <c r="M8" s="16"/>
      <c r="N8" s="16">
        <v>0.181927710843374</v>
      </c>
      <c r="O8" s="16">
        <v>0.10952380952381</v>
      </c>
      <c r="P8" s="16">
        <v>0.123364485981308</v>
      </c>
      <c r="Q8" s="16">
        <v>0.105109489051095</v>
      </c>
      <c r="R8" s="16"/>
      <c r="S8" s="16">
        <v>0.17870722433460101</v>
      </c>
      <c r="T8" s="16">
        <v>0.13636363636363599</v>
      </c>
      <c r="U8" s="16">
        <v>9.6982758620689696E-2</v>
      </c>
      <c r="V8" s="16">
        <v>0.13129318854886499</v>
      </c>
      <c r="W8" s="16">
        <v>0.10259179265658699</v>
      </c>
      <c r="X8" s="16">
        <v>0.106796116504854</v>
      </c>
      <c r="Y8" s="16">
        <v>0.13134328358208999</v>
      </c>
      <c r="Z8" s="16"/>
      <c r="AA8" s="16">
        <v>0.115017878426698</v>
      </c>
      <c r="AB8" s="16">
        <v>0.12444320712694899</v>
      </c>
      <c r="AC8" s="16"/>
      <c r="AD8" s="16">
        <v>0.123404255319149</v>
      </c>
      <c r="AE8" s="16">
        <v>0.120725388601036</v>
      </c>
      <c r="AF8" s="16"/>
      <c r="AG8" s="16">
        <v>0.139130434782609</v>
      </c>
      <c r="AH8" s="16">
        <v>0.105109489051095</v>
      </c>
      <c r="AI8" s="16"/>
      <c r="AJ8" s="16">
        <v>9.5374539500614003E-2</v>
      </c>
      <c r="AK8" s="16">
        <v>0.143968871595331</v>
      </c>
      <c r="AL8" s="16"/>
      <c r="AM8" s="16">
        <v>0.44236760124610602</v>
      </c>
      <c r="AN8" s="16">
        <v>0.22204472843450501</v>
      </c>
      <c r="AO8" s="16">
        <v>8.4473049074819007E-2</v>
      </c>
      <c r="AP8" s="16">
        <v>6.69456066945607E-3</v>
      </c>
      <c r="AQ8" s="16"/>
      <c r="AR8" s="16">
        <v>0.120125786163522</v>
      </c>
      <c r="AS8" s="16">
        <v>0.12201086956521701</v>
      </c>
      <c r="AT8" s="16"/>
      <c r="AU8" s="16">
        <v>0.12700369913686799</v>
      </c>
      <c r="AV8" s="16">
        <v>0.12043058981834499</v>
      </c>
      <c r="AW8" s="16"/>
      <c r="AX8" s="16">
        <v>0.117785630153121</v>
      </c>
      <c r="AY8" s="16">
        <v>0.122144311241801</v>
      </c>
      <c r="AZ8" s="16"/>
      <c r="BA8" s="16">
        <v>0.15193370165745901</v>
      </c>
      <c r="BB8" s="16">
        <v>0.11919315403423</v>
      </c>
      <c r="BC8" s="16"/>
      <c r="BD8" s="16">
        <v>0.110994764397906</v>
      </c>
      <c r="BE8" s="16">
        <v>0.123754345307068</v>
      </c>
      <c r="BF8" s="16"/>
      <c r="BG8" s="16">
        <v>0.135135135135135</v>
      </c>
      <c r="BH8" s="16">
        <v>0.120627261761158</v>
      </c>
      <c r="BI8" s="16"/>
      <c r="BJ8" s="16">
        <v>0.165064102564103</v>
      </c>
      <c r="BK8" s="16">
        <v>0.11558329746018101</v>
      </c>
      <c r="BL8" s="16"/>
      <c r="BM8" s="16">
        <v>0.13670886075949401</v>
      </c>
      <c r="BN8" s="16">
        <v>0.12020512820512801</v>
      </c>
      <c r="BO8" s="16"/>
      <c r="BP8" s="16">
        <v>0.14238410596026499</v>
      </c>
      <c r="BQ8" s="16">
        <v>0.11873124732104599</v>
      </c>
    </row>
    <row r="9" spans="2:69" x14ac:dyDescent="0.25">
      <c r="B9" s="17" t="s">
        <v>361</v>
      </c>
      <c r="C9" s="16">
        <v>0.80910815939278902</v>
      </c>
      <c r="D9" s="16">
        <v>0.77380952380952395</v>
      </c>
      <c r="E9" s="16">
        <v>0.80774550484094099</v>
      </c>
      <c r="F9" s="16">
        <v>0.86068111455108398</v>
      </c>
      <c r="G9" s="16">
        <v>0.79941860465116299</v>
      </c>
      <c r="H9" s="16">
        <v>0.79362670713201799</v>
      </c>
      <c r="I9" s="16">
        <v>0.83732660781841095</v>
      </c>
      <c r="J9" s="16">
        <v>0.79292929292929304</v>
      </c>
      <c r="K9" s="16">
        <v>0.76470588235294101</v>
      </c>
      <c r="L9" s="16">
        <v>0.84955752212389402</v>
      </c>
      <c r="M9" s="16"/>
      <c r="N9" s="16">
        <v>0.712048192771084</v>
      </c>
      <c r="O9" s="16">
        <v>0.81111111111111101</v>
      </c>
      <c r="P9" s="16">
        <v>0.80654205607476603</v>
      </c>
      <c r="Q9" s="16">
        <v>0.839051094890511</v>
      </c>
      <c r="R9" s="16"/>
      <c r="S9" s="16">
        <v>0.72623574144486702</v>
      </c>
      <c r="T9" s="16">
        <v>0.794258373205742</v>
      </c>
      <c r="U9" s="16">
        <v>0.86206896551724099</v>
      </c>
      <c r="V9" s="16">
        <v>0.78677196446199404</v>
      </c>
      <c r="W9" s="16">
        <v>0.83045356371490298</v>
      </c>
      <c r="X9" s="16">
        <v>0.85048543689320399</v>
      </c>
      <c r="Y9" s="16">
        <v>0.81791044776119404</v>
      </c>
      <c r="Z9" s="16"/>
      <c r="AA9" s="16">
        <v>0.85101311084624598</v>
      </c>
      <c r="AB9" s="16">
        <v>0.78953229398663705</v>
      </c>
      <c r="AC9" s="16"/>
      <c r="AD9" s="16">
        <v>0.78794326241134705</v>
      </c>
      <c r="AE9" s="16">
        <v>0.81683937823834196</v>
      </c>
      <c r="AF9" s="16"/>
      <c r="AG9" s="16">
        <v>0.77667984189723305</v>
      </c>
      <c r="AH9" s="16">
        <v>0.839051094890511</v>
      </c>
      <c r="AI9" s="16"/>
      <c r="AJ9" s="16">
        <v>0.85632419156774497</v>
      </c>
      <c r="AK9" s="16">
        <v>0.76830562433675298</v>
      </c>
      <c r="AL9" s="16"/>
      <c r="AM9" s="16">
        <v>0.29283489096573201</v>
      </c>
      <c r="AN9" s="16">
        <v>0.64456869009584705</v>
      </c>
      <c r="AO9" s="16">
        <v>0.87087691069992001</v>
      </c>
      <c r="AP9" s="16">
        <v>0.99246861924686203</v>
      </c>
      <c r="AQ9" s="16"/>
      <c r="AR9" s="16">
        <v>0.83836477987421398</v>
      </c>
      <c r="AS9" s="16">
        <v>0.79646739130434796</v>
      </c>
      <c r="AT9" s="16"/>
      <c r="AU9" s="16">
        <v>0.80394574599260205</v>
      </c>
      <c r="AV9" s="16">
        <v>0.81004709576138101</v>
      </c>
      <c r="AW9" s="16"/>
      <c r="AX9" s="16">
        <v>0.82214369846878699</v>
      </c>
      <c r="AY9" s="16">
        <v>0.80660484053381598</v>
      </c>
      <c r="AZ9" s="16"/>
      <c r="BA9" s="16">
        <v>0.77071823204419898</v>
      </c>
      <c r="BB9" s="16">
        <v>0.811939690301548</v>
      </c>
      <c r="BC9" s="16"/>
      <c r="BD9" s="16">
        <v>0.82827225130890003</v>
      </c>
      <c r="BE9" s="16">
        <v>0.80486674391656998</v>
      </c>
      <c r="BF9" s="16"/>
      <c r="BG9" s="16">
        <v>0.77702702702702697</v>
      </c>
      <c r="BH9" s="16">
        <v>0.81101728990751898</v>
      </c>
      <c r="BI9" s="16"/>
      <c r="BJ9" s="16">
        <v>0.79326923076923095</v>
      </c>
      <c r="BK9" s="16">
        <v>0.81123547137322405</v>
      </c>
      <c r="BL9" s="16"/>
      <c r="BM9" s="16">
        <v>0.82784810126582298</v>
      </c>
      <c r="BN9" s="16">
        <v>0.807589743589744</v>
      </c>
      <c r="BO9" s="16"/>
      <c r="BP9" s="16">
        <v>0.82615894039735105</v>
      </c>
      <c r="BQ9" s="16">
        <v>0.80690098585512204</v>
      </c>
    </row>
    <row r="10" spans="2:69" x14ac:dyDescent="0.25">
      <c r="B10" s="17" t="s">
        <v>330</v>
      </c>
      <c r="C10" s="18">
        <v>6.9449715370018997E-2</v>
      </c>
      <c r="D10" s="18">
        <v>9.375E-2</v>
      </c>
      <c r="E10" s="18">
        <v>6.5006915629322301E-2</v>
      </c>
      <c r="F10" s="18">
        <v>3.8699690402476797E-2</v>
      </c>
      <c r="G10" s="18">
        <v>4.7965116279069797E-2</v>
      </c>
      <c r="H10" s="18">
        <v>9.40819423368741E-2</v>
      </c>
      <c r="I10" s="18">
        <v>5.5485498108448897E-2</v>
      </c>
      <c r="J10" s="18">
        <v>8.0808080808080801E-2</v>
      </c>
      <c r="K10" s="18">
        <v>5.8823529411764698E-2</v>
      </c>
      <c r="L10" s="18">
        <v>6.1946902654867297E-2</v>
      </c>
      <c r="M10" s="18"/>
      <c r="N10" s="18">
        <v>0.106024096385542</v>
      </c>
      <c r="O10" s="18">
        <v>7.9365079365079402E-2</v>
      </c>
      <c r="P10" s="18">
        <v>7.00934579439252E-2</v>
      </c>
      <c r="Q10" s="18">
        <v>5.5839416058394202E-2</v>
      </c>
      <c r="R10" s="18"/>
      <c r="S10" s="18">
        <v>9.5057034220532299E-2</v>
      </c>
      <c r="T10" s="18">
        <v>6.9377990430621997E-2</v>
      </c>
      <c r="U10" s="18">
        <v>4.0948275862068999E-2</v>
      </c>
      <c r="V10" s="18">
        <v>8.1934846989141205E-2</v>
      </c>
      <c r="W10" s="18">
        <v>6.6954643628509697E-2</v>
      </c>
      <c r="X10" s="18">
        <v>4.2718446601941698E-2</v>
      </c>
      <c r="Y10" s="18">
        <v>5.0746268656716401E-2</v>
      </c>
      <c r="Z10" s="18"/>
      <c r="AA10" s="18">
        <v>3.3969010727056E-2</v>
      </c>
      <c r="AB10" s="18">
        <v>8.6024498886414294E-2</v>
      </c>
      <c r="AC10" s="18"/>
      <c r="AD10" s="18">
        <v>8.8652482269503494E-2</v>
      </c>
      <c r="AE10" s="18">
        <v>6.24352331606218E-2</v>
      </c>
      <c r="AF10" s="18"/>
      <c r="AG10" s="18">
        <v>8.4189723320158102E-2</v>
      </c>
      <c r="AH10" s="18">
        <v>5.5839416058394202E-2</v>
      </c>
      <c r="AI10" s="18"/>
      <c r="AJ10" s="18">
        <v>4.8301268931641397E-2</v>
      </c>
      <c r="AK10" s="18">
        <v>8.7725504067916502E-2</v>
      </c>
      <c r="AL10" s="18"/>
      <c r="AM10" s="18">
        <v>0.26479750778816202</v>
      </c>
      <c r="AN10" s="18">
        <v>0.13338658146964899</v>
      </c>
      <c r="AO10" s="18">
        <v>4.4650040225261499E-2</v>
      </c>
      <c r="AP10" s="18">
        <v>8.3682008368200799E-4</v>
      </c>
      <c r="AQ10" s="18"/>
      <c r="AR10" s="18">
        <v>4.15094339622641E-2</v>
      </c>
      <c r="AS10" s="18">
        <v>8.1521739130434798E-2</v>
      </c>
      <c r="AT10" s="18"/>
      <c r="AU10" s="18">
        <v>6.9050554870530204E-2</v>
      </c>
      <c r="AV10" s="18">
        <v>6.9522314420273595E-2</v>
      </c>
      <c r="AW10" s="18"/>
      <c r="AX10" s="18">
        <v>6.0070671378091897E-2</v>
      </c>
      <c r="AY10" s="18">
        <v>7.1250848224383601E-2</v>
      </c>
      <c r="AZ10" s="18"/>
      <c r="BA10" s="18">
        <v>7.7348066298342497E-2</v>
      </c>
      <c r="BB10" s="18">
        <v>6.8867155664221705E-2</v>
      </c>
      <c r="BC10" s="18"/>
      <c r="BD10" s="18">
        <v>6.0732984293193702E-2</v>
      </c>
      <c r="BE10" s="18">
        <v>7.1378910776361507E-2</v>
      </c>
      <c r="BF10" s="18"/>
      <c r="BG10" s="18">
        <v>8.7837837837837801E-2</v>
      </c>
      <c r="BH10" s="18">
        <v>6.8355448331322899E-2</v>
      </c>
      <c r="BI10" s="18"/>
      <c r="BJ10" s="18">
        <v>4.1666666666666699E-2</v>
      </c>
      <c r="BK10" s="18">
        <v>7.3181231166594904E-2</v>
      </c>
      <c r="BL10" s="18"/>
      <c r="BM10" s="18">
        <v>3.5443037974683497E-2</v>
      </c>
      <c r="BN10" s="18">
        <v>7.22051282051282E-2</v>
      </c>
      <c r="BO10" s="18"/>
      <c r="BP10" s="18">
        <v>3.14569536423841E-2</v>
      </c>
      <c r="BQ10" s="18">
        <v>7.4367766823832004E-2</v>
      </c>
    </row>
    <row r="11" spans="2:69" x14ac:dyDescent="0.25">
      <c r="B11" s="15"/>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Q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360</v>
      </c>
      <c r="C8" s="16">
        <v>0.21518026565464901</v>
      </c>
      <c r="D8" s="16">
        <v>0.18452380952381001</v>
      </c>
      <c r="E8" s="16">
        <v>0.230982019363762</v>
      </c>
      <c r="F8" s="16">
        <v>0.21826625386996901</v>
      </c>
      <c r="G8" s="16">
        <v>0.204941860465116</v>
      </c>
      <c r="H8" s="16">
        <v>0.21851289833080401</v>
      </c>
      <c r="I8" s="16">
        <v>0.24337957124842399</v>
      </c>
      <c r="J8" s="16">
        <v>0.16666666666666699</v>
      </c>
      <c r="K8" s="16">
        <v>0.218487394957983</v>
      </c>
      <c r="L8" s="16">
        <v>0.185840707964602</v>
      </c>
      <c r="M8" s="16"/>
      <c r="N8" s="16">
        <v>0.391566265060241</v>
      </c>
      <c r="O8" s="16">
        <v>0.23174603174603201</v>
      </c>
      <c r="P8" s="16">
        <v>0.200934579439252</v>
      </c>
      <c r="Q8" s="16">
        <v>0.163503649635036</v>
      </c>
      <c r="R8" s="16"/>
      <c r="S8" s="16">
        <v>0.30988593155893501</v>
      </c>
      <c r="T8" s="16">
        <v>0.26555023923444998</v>
      </c>
      <c r="U8" s="16">
        <v>0.21336206896551699</v>
      </c>
      <c r="V8" s="16">
        <v>0.24777887462981199</v>
      </c>
      <c r="W8" s="16">
        <v>0.18250539956803499</v>
      </c>
      <c r="X8" s="16">
        <v>0.163106796116505</v>
      </c>
      <c r="Y8" s="16">
        <v>0.18656716417910399</v>
      </c>
      <c r="Z8" s="16"/>
      <c r="AA8" s="16">
        <v>0.16328963051251499</v>
      </c>
      <c r="AB8" s="16">
        <v>0.239420935412027</v>
      </c>
      <c r="AC8" s="16"/>
      <c r="AD8" s="16">
        <v>0.23971631205673799</v>
      </c>
      <c r="AE8" s="16">
        <v>0.20621761658031099</v>
      </c>
      <c r="AF8" s="16"/>
      <c r="AG8" s="16">
        <v>0.27114624505928903</v>
      </c>
      <c r="AH8" s="16">
        <v>0.163503649635036</v>
      </c>
      <c r="AI8" s="16"/>
      <c r="AJ8" s="16">
        <v>0.166189111747851</v>
      </c>
      <c r="AK8" s="16">
        <v>0.25751680226388401</v>
      </c>
      <c r="AL8" s="16"/>
      <c r="AM8" s="16">
        <v>0.71962616822429903</v>
      </c>
      <c r="AN8" s="16">
        <v>0.39217252396166102</v>
      </c>
      <c r="AO8" s="16">
        <v>0.15486725663716799</v>
      </c>
      <c r="AP8" s="16">
        <v>2.0083682008368201E-2</v>
      </c>
      <c r="AQ8" s="16"/>
      <c r="AR8" s="16">
        <v>0.15408805031446501</v>
      </c>
      <c r="AS8" s="16">
        <v>0.241576086956522</v>
      </c>
      <c r="AT8" s="16"/>
      <c r="AU8" s="16">
        <v>0.237977805178792</v>
      </c>
      <c r="AV8" s="16">
        <v>0.21103386409508901</v>
      </c>
      <c r="AW8" s="16"/>
      <c r="AX8" s="16">
        <v>0.13898704358068301</v>
      </c>
      <c r="AY8" s="16">
        <v>0.22981225966975799</v>
      </c>
      <c r="AZ8" s="16"/>
      <c r="BA8" s="16">
        <v>0.24585635359116001</v>
      </c>
      <c r="BB8" s="16">
        <v>0.21291768541157299</v>
      </c>
      <c r="BC8" s="16"/>
      <c r="BD8" s="16">
        <v>0.228272251308901</v>
      </c>
      <c r="BE8" s="16">
        <v>0.21228273464658201</v>
      </c>
      <c r="BF8" s="16"/>
      <c r="BG8" s="16">
        <v>0.206081081081081</v>
      </c>
      <c r="BH8" s="16">
        <v>0.21572175311620401</v>
      </c>
      <c r="BI8" s="16"/>
      <c r="BJ8" s="16">
        <v>0.18589743589743599</v>
      </c>
      <c r="BK8" s="16">
        <v>0.21911321566939301</v>
      </c>
      <c r="BL8" s="16"/>
      <c r="BM8" s="16">
        <v>0.23291139240506301</v>
      </c>
      <c r="BN8" s="16">
        <v>0.21374358974359001</v>
      </c>
      <c r="BO8" s="16"/>
      <c r="BP8" s="16">
        <v>0.223509933774834</v>
      </c>
      <c r="BQ8" s="16">
        <v>0.21410201457351</v>
      </c>
    </row>
    <row r="9" spans="2:69" x14ac:dyDescent="0.25">
      <c r="B9" s="17" t="s">
        <v>361</v>
      </c>
      <c r="C9" s="16">
        <v>0.75787476280834898</v>
      </c>
      <c r="D9" s="16">
        <v>0.78720238095238104</v>
      </c>
      <c r="E9" s="16">
        <v>0.74550484094052605</v>
      </c>
      <c r="F9" s="16">
        <v>0.76625386996903999</v>
      </c>
      <c r="G9" s="16">
        <v>0.76453488372093004</v>
      </c>
      <c r="H9" s="16">
        <v>0.74734446130500798</v>
      </c>
      <c r="I9" s="16">
        <v>0.73896595208070603</v>
      </c>
      <c r="J9" s="16">
        <v>0.79797979797979801</v>
      </c>
      <c r="K9" s="16">
        <v>0.73949579831932799</v>
      </c>
      <c r="L9" s="16">
        <v>0.77876106194690298</v>
      </c>
      <c r="M9" s="16"/>
      <c r="N9" s="16">
        <v>0.575903614457831</v>
      </c>
      <c r="O9" s="16">
        <v>0.74126984126984097</v>
      </c>
      <c r="P9" s="16">
        <v>0.76635514018691597</v>
      </c>
      <c r="Q9" s="16">
        <v>0.81350364963503696</v>
      </c>
      <c r="R9" s="16"/>
      <c r="S9" s="16">
        <v>0.65399239543726195</v>
      </c>
      <c r="T9" s="16">
        <v>0.700956937799043</v>
      </c>
      <c r="U9" s="16">
        <v>0.77155172413793105</v>
      </c>
      <c r="V9" s="16">
        <v>0.71767028627838103</v>
      </c>
      <c r="W9" s="16">
        <v>0.79805615550755904</v>
      </c>
      <c r="X9" s="16">
        <v>0.821359223300971</v>
      </c>
      <c r="Y9" s="16">
        <v>0.78955223880597003</v>
      </c>
      <c r="Z9" s="16"/>
      <c r="AA9" s="16">
        <v>0.81704410011918904</v>
      </c>
      <c r="AB9" s="16">
        <v>0.73023385300668198</v>
      </c>
      <c r="AC9" s="16"/>
      <c r="AD9" s="16">
        <v>0.719858156028369</v>
      </c>
      <c r="AE9" s="16">
        <v>0.77176165803108798</v>
      </c>
      <c r="AF9" s="16"/>
      <c r="AG9" s="16">
        <v>0.69762845849802402</v>
      </c>
      <c r="AH9" s="16">
        <v>0.81350364963503696</v>
      </c>
      <c r="AI9" s="16"/>
      <c r="AJ9" s="16">
        <v>0.81416291444944699</v>
      </c>
      <c r="AK9" s="16">
        <v>0.70923240183940595</v>
      </c>
      <c r="AL9" s="16"/>
      <c r="AM9" s="16">
        <v>0.17445482866043599</v>
      </c>
      <c r="AN9" s="16">
        <v>0.55910543130990398</v>
      </c>
      <c r="AO9" s="16">
        <v>0.82783588093322602</v>
      </c>
      <c r="AP9" s="16">
        <v>0.97740585774058597</v>
      </c>
      <c r="AQ9" s="16"/>
      <c r="AR9" s="16">
        <v>0.82264150943396197</v>
      </c>
      <c r="AS9" s="16">
        <v>0.72989130434782601</v>
      </c>
      <c r="AT9" s="16"/>
      <c r="AU9" s="16">
        <v>0.73982737361282402</v>
      </c>
      <c r="AV9" s="16">
        <v>0.76115721013680204</v>
      </c>
      <c r="AW9" s="16"/>
      <c r="AX9" s="16">
        <v>0.83392226148409898</v>
      </c>
      <c r="AY9" s="16">
        <v>0.74327075322325298</v>
      </c>
      <c r="AZ9" s="16"/>
      <c r="BA9" s="16">
        <v>0.72099447513812198</v>
      </c>
      <c r="BB9" s="16">
        <v>0.76059494702526498</v>
      </c>
      <c r="BC9" s="16"/>
      <c r="BD9" s="16">
        <v>0.74973821989528799</v>
      </c>
      <c r="BE9" s="16">
        <v>0.75967555040556201</v>
      </c>
      <c r="BF9" s="16"/>
      <c r="BG9" s="16">
        <v>0.75337837837837796</v>
      </c>
      <c r="BH9" s="16">
        <v>0.75814234016887805</v>
      </c>
      <c r="BI9" s="16"/>
      <c r="BJ9" s="16">
        <v>0.79807692307692302</v>
      </c>
      <c r="BK9" s="16">
        <v>0.75247524752475203</v>
      </c>
      <c r="BL9" s="16"/>
      <c r="BM9" s="16">
        <v>0.74177215189873402</v>
      </c>
      <c r="BN9" s="16">
        <v>0.75917948717948702</v>
      </c>
      <c r="BO9" s="16"/>
      <c r="BP9" s="16">
        <v>0.75662251655629098</v>
      </c>
      <c r="BQ9" s="16">
        <v>0.75803686240891599</v>
      </c>
    </row>
    <row r="10" spans="2:69" x14ac:dyDescent="0.25">
      <c r="B10" s="17" t="s">
        <v>330</v>
      </c>
      <c r="C10" s="18">
        <v>2.6944971537001899E-2</v>
      </c>
      <c r="D10" s="18">
        <v>2.82738095238095E-2</v>
      </c>
      <c r="E10" s="18">
        <v>2.3513139695712299E-2</v>
      </c>
      <c r="F10" s="18">
        <v>1.54798761609907E-2</v>
      </c>
      <c r="G10" s="18">
        <v>3.0523255813953501E-2</v>
      </c>
      <c r="H10" s="18">
        <v>3.4142640364188202E-2</v>
      </c>
      <c r="I10" s="18">
        <v>1.7654476670870101E-2</v>
      </c>
      <c r="J10" s="18">
        <v>3.5353535353535401E-2</v>
      </c>
      <c r="K10" s="18">
        <v>4.20168067226891E-2</v>
      </c>
      <c r="L10" s="18">
        <v>3.5398230088495602E-2</v>
      </c>
      <c r="M10" s="18"/>
      <c r="N10" s="18">
        <v>3.2530120481927702E-2</v>
      </c>
      <c r="O10" s="18">
        <v>2.6984126984126999E-2</v>
      </c>
      <c r="P10" s="18">
        <v>3.27102803738318E-2</v>
      </c>
      <c r="Q10" s="18">
        <v>2.2992700729926999E-2</v>
      </c>
      <c r="R10" s="18"/>
      <c r="S10" s="18">
        <v>3.6121673003802299E-2</v>
      </c>
      <c r="T10" s="18">
        <v>3.3492822966507199E-2</v>
      </c>
      <c r="U10" s="18">
        <v>1.5086206896551701E-2</v>
      </c>
      <c r="V10" s="18">
        <v>3.45508390918065E-2</v>
      </c>
      <c r="W10" s="18">
        <v>1.9438444924405999E-2</v>
      </c>
      <c r="X10" s="18">
        <v>1.5533980582524301E-2</v>
      </c>
      <c r="Y10" s="18">
        <v>2.3880597014925401E-2</v>
      </c>
      <c r="Z10" s="18"/>
      <c r="AA10" s="18">
        <v>1.9666269368295599E-2</v>
      </c>
      <c r="AB10" s="18">
        <v>3.03452115812918E-2</v>
      </c>
      <c r="AC10" s="18"/>
      <c r="AD10" s="18">
        <v>4.0425531914893599E-2</v>
      </c>
      <c r="AE10" s="18">
        <v>2.2020725388601E-2</v>
      </c>
      <c r="AF10" s="18"/>
      <c r="AG10" s="18">
        <v>3.1225296442687699E-2</v>
      </c>
      <c r="AH10" s="18">
        <v>2.2992700729926999E-2</v>
      </c>
      <c r="AI10" s="18"/>
      <c r="AJ10" s="18">
        <v>1.9647973802701599E-2</v>
      </c>
      <c r="AK10" s="18">
        <v>3.3250795896710303E-2</v>
      </c>
      <c r="AL10" s="18"/>
      <c r="AM10" s="18">
        <v>0.105919003115265</v>
      </c>
      <c r="AN10" s="18">
        <v>4.8722044728434499E-2</v>
      </c>
      <c r="AO10" s="18">
        <v>1.7296862429605799E-2</v>
      </c>
      <c r="AP10" s="18">
        <v>2.5104602510460298E-3</v>
      </c>
      <c r="AQ10" s="18"/>
      <c r="AR10" s="18">
        <v>2.3270440251572301E-2</v>
      </c>
      <c r="AS10" s="18">
        <v>2.85326086956522E-2</v>
      </c>
      <c r="AT10" s="18"/>
      <c r="AU10" s="18">
        <v>2.2194821208384698E-2</v>
      </c>
      <c r="AV10" s="18">
        <v>2.7808925768109401E-2</v>
      </c>
      <c r="AW10" s="18"/>
      <c r="AX10" s="18">
        <v>2.7090694935217902E-2</v>
      </c>
      <c r="AY10" s="18">
        <v>2.69169871069894E-2</v>
      </c>
      <c r="AZ10" s="18"/>
      <c r="BA10" s="18">
        <v>3.3149171270718203E-2</v>
      </c>
      <c r="BB10" s="18">
        <v>2.6487367563162199E-2</v>
      </c>
      <c r="BC10" s="18"/>
      <c r="BD10" s="18">
        <v>2.1989528795811501E-2</v>
      </c>
      <c r="BE10" s="18">
        <v>2.8041714947856299E-2</v>
      </c>
      <c r="BF10" s="18"/>
      <c r="BG10" s="18">
        <v>4.0540540540540501E-2</v>
      </c>
      <c r="BH10" s="18">
        <v>2.6135906714917601E-2</v>
      </c>
      <c r="BI10" s="18"/>
      <c r="BJ10" s="18">
        <v>1.6025641025641E-2</v>
      </c>
      <c r="BK10" s="18">
        <v>2.8411536805854499E-2</v>
      </c>
      <c r="BL10" s="18"/>
      <c r="BM10" s="18">
        <v>2.53164556962025E-2</v>
      </c>
      <c r="BN10" s="18">
        <v>2.7076923076923099E-2</v>
      </c>
      <c r="BO10" s="18"/>
      <c r="BP10" s="18">
        <v>1.9867549668874201E-2</v>
      </c>
      <c r="BQ10" s="18">
        <v>2.7861123017573899E-2</v>
      </c>
    </row>
    <row r="11" spans="2:69" x14ac:dyDescent="0.25">
      <c r="B11" s="15"/>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Q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367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360</v>
      </c>
      <c r="C8" s="16">
        <v>0.104743833017078</v>
      </c>
      <c r="D8" s="16">
        <v>9.9702380952381001E-2</v>
      </c>
      <c r="E8" s="16">
        <v>9.9585062240663894E-2</v>
      </c>
      <c r="F8" s="16">
        <v>8.3591331269349797E-2</v>
      </c>
      <c r="G8" s="16">
        <v>0.13226744186046499</v>
      </c>
      <c r="H8" s="16">
        <v>0.119119878603945</v>
      </c>
      <c r="I8" s="16">
        <v>7.1878940731399693E-2</v>
      </c>
      <c r="J8" s="16">
        <v>9.5959595959595995E-2</v>
      </c>
      <c r="K8" s="16">
        <v>0.23529411764705899</v>
      </c>
      <c r="L8" s="16">
        <v>6.1946902654867297E-2</v>
      </c>
      <c r="M8" s="16"/>
      <c r="N8" s="16">
        <v>0.22289156626505999</v>
      </c>
      <c r="O8" s="16">
        <v>9.3650793650793707E-2</v>
      </c>
      <c r="P8" s="16">
        <v>8.8785046728972E-2</v>
      </c>
      <c r="Q8" s="16">
        <v>7.7737226277372298E-2</v>
      </c>
      <c r="R8" s="16"/>
      <c r="S8" s="16">
        <v>0.171102661596958</v>
      </c>
      <c r="T8" s="16">
        <v>9.3301435406698593E-2</v>
      </c>
      <c r="U8" s="16">
        <v>0.101293103448276</v>
      </c>
      <c r="V8" s="16">
        <v>0.128331688055281</v>
      </c>
      <c r="W8" s="16">
        <v>7.5593952483801297E-2</v>
      </c>
      <c r="X8" s="16">
        <v>9.2233009708737906E-2</v>
      </c>
      <c r="Y8" s="16">
        <v>0.104477611940299</v>
      </c>
      <c r="Z8" s="16"/>
      <c r="AA8" s="16">
        <v>9.1179976162097706E-2</v>
      </c>
      <c r="AB8" s="16">
        <v>0.111080178173719</v>
      </c>
      <c r="AC8" s="16"/>
      <c r="AD8" s="16">
        <v>0.121985815602837</v>
      </c>
      <c r="AE8" s="16">
        <v>9.8445595854922296E-2</v>
      </c>
      <c r="AF8" s="16"/>
      <c r="AG8" s="16">
        <v>0.13399209486166</v>
      </c>
      <c r="AH8" s="16">
        <v>7.7737226277372298E-2</v>
      </c>
      <c r="AI8" s="16"/>
      <c r="AJ8" s="16">
        <v>8.2685223086369206E-2</v>
      </c>
      <c r="AK8" s="16">
        <v>0.12380615493456</v>
      </c>
      <c r="AL8" s="16"/>
      <c r="AM8" s="16">
        <v>0.50155763239875395</v>
      </c>
      <c r="AN8" s="16">
        <v>0.18769968051118199</v>
      </c>
      <c r="AO8" s="16">
        <v>6.03378921962993E-2</v>
      </c>
      <c r="AP8" s="16">
        <v>3.3472803347280298E-3</v>
      </c>
      <c r="AQ8" s="16"/>
      <c r="AR8" s="16">
        <v>9.1823899371069204E-2</v>
      </c>
      <c r="AS8" s="16">
        <v>0.110326086956522</v>
      </c>
      <c r="AT8" s="16"/>
      <c r="AU8" s="16">
        <v>0.10974106041923599</v>
      </c>
      <c r="AV8" s="16">
        <v>0.10383494056963399</v>
      </c>
      <c r="AW8" s="16"/>
      <c r="AX8" s="16">
        <v>0.10718492343934</v>
      </c>
      <c r="AY8" s="16">
        <v>0.10427505089346301</v>
      </c>
      <c r="AZ8" s="16"/>
      <c r="BA8" s="16">
        <v>0.14088397790055199</v>
      </c>
      <c r="BB8" s="16">
        <v>0.102078239608802</v>
      </c>
      <c r="BC8" s="16"/>
      <c r="BD8" s="16">
        <v>9.0052356020942401E-2</v>
      </c>
      <c r="BE8" s="16">
        <v>0.107995365005794</v>
      </c>
      <c r="BF8" s="16"/>
      <c r="BG8" s="16">
        <v>0.111486486486486</v>
      </c>
      <c r="BH8" s="16">
        <v>0.104342581423402</v>
      </c>
      <c r="BI8" s="16"/>
      <c r="BJ8" s="16">
        <v>0.15064102564102599</v>
      </c>
      <c r="BK8" s="16">
        <v>9.8579423159707302E-2</v>
      </c>
      <c r="BL8" s="16"/>
      <c r="BM8" s="16">
        <v>0.14177215189873399</v>
      </c>
      <c r="BN8" s="16">
        <v>0.10174358974359</v>
      </c>
      <c r="BO8" s="16"/>
      <c r="BP8" s="16">
        <v>0.10430463576158901</v>
      </c>
      <c r="BQ8" s="16">
        <v>0.104800685812259</v>
      </c>
    </row>
    <row r="9" spans="2:69" x14ac:dyDescent="0.25">
      <c r="B9" s="17" t="s">
        <v>361</v>
      </c>
      <c r="C9" s="16">
        <v>0.88007590132827296</v>
      </c>
      <c r="D9" s="16">
        <v>0.891369047619048</v>
      </c>
      <c r="E9" s="16">
        <v>0.87690179806362401</v>
      </c>
      <c r="F9" s="16">
        <v>0.91176470588235303</v>
      </c>
      <c r="G9" s="16">
        <v>0.856104651162791</v>
      </c>
      <c r="H9" s="16">
        <v>0.85508345978755695</v>
      </c>
      <c r="I9" s="16">
        <v>0.91929382093316503</v>
      </c>
      <c r="J9" s="16">
        <v>0.89393939393939403</v>
      </c>
      <c r="K9" s="16">
        <v>0.747899159663866</v>
      </c>
      <c r="L9" s="16">
        <v>0.92920353982300896</v>
      </c>
      <c r="M9" s="16"/>
      <c r="N9" s="16">
        <v>0.76385542168674703</v>
      </c>
      <c r="O9" s="16">
        <v>0.88730158730158704</v>
      </c>
      <c r="P9" s="16">
        <v>0.89252336448598102</v>
      </c>
      <c r="Q9" s="16">
        <v>0.90875912408759096</v>
      </c>
      <c r="R9" s="16"/>
      <c r="S9" s="16">
        <v>0.81368821292775695</v>
      </c>
      <c r="T9" s="16">
        <v>0.88038277511961704</v>
      </c>
      <c r="U9" s="16">
        <v>0.881465517241379</v>
      </c>
      <c r="V9" s="16">
        <v>0.85389930898321798</v>
      </c>
      <c r="W9" s="16">
        <v>0.91468682505399601</v>
      </c>
      <c r="X9" s="16">
        <v>0.90194174757281598</v>
      </c>
      <c r="Y9" s="16">
        <v>0.88059701492537301</v>
      </c>
      <c r="Z9" s="16"/>
      <c r="AA9" s="16">
        <v>0.89809296781883197</v>
      </c>
      <c r="AB9" s="16">
        <v>0.87165924276169304</v>
      </c>
      <c r="AC9" s="16"/>
      <c r="AD9" s="16">
        <v>0.85744680851063804</v>
      </c>
      <c r="AE9" s="16">
        <v>0.88834196891191697</v>
      </c>
      <c r="AF9" s="16"/>
      <c r="AG9" s="16">
        <v>0.84901185770750998</v>
      </c>
      <c r="AH9" s="16">
        <v>0.90875912408759096</v>
      </c>
      <c r="AI9" s="16"/>
      <c r="AJ9" s="16">
        <v>0.90626279164961099</v>
      </c>
      <c r="AK9" s="16">
        <v>0.85744605588963596</v>
      </c>
      <c r="AL9" s="16"/>
      <c r="AM9" s="16">
        <v>0.41744548286604399</v>
      </c>
      <c r="AN9" s="16">
        <v>0.78194888178913702</v>
      </c>
      <c r="AO9" s="16">
        <v>0.93403057119871302</v>
      </c>
      <c r="AP9" s="16">
        <v>0.99497907949790798</v>
      </c>
      <c r="AQ9" s="16"/>
      <c r="AR9" s="16">
        <v>0.89748427672955999</v>
      </c>
      <c r="AS9" s="16">
        <v>0.87255434782608698</v>
      </c>
      <c r="AT9" s="16"/>
      <c r="AU9" s="16">
        <v>0.86806411837237996</v>
      </c>
      <c r="AV9" s="16">
        <v>0.88226059654631095</v>
      </c>
      <c r="AW9" s="16"/>
      <c r="AX9" s="16">
        <v>0.87514723203769096</v>
      </c>
      <c r="AY9" s="16">
        <v>0.88102239312372799</v>
      </c>
      <c r="AZ9" s="16"/>
      <c r="BA9" s="16">
        <v>0.83977900552486195</v>
      </c>
      <c r="BB9" s="16">
        <v>0.88304808475957597</v>
      </c>
      <c r="BC9" s="16"/>
      <c r="BD9" s="16">
        <v>0.90157068062827195</v>
      </c>
      <c r="BE9" s="16">
        <v>0.87531865585168001</v>
      </c>
      <c r="BF9" s="16"/>
      <c r="BG9" s="16">
        <v>0.858108108108108</v>
      </c>
      <c r="BH9" s="16">
        <v>0.88138319260152798</v>
      </c>
      <c r="BI9" s="16"/>
      <c r="BJ9" s="16">
        <v>0.83974358974358998</v>
      </c>
      <c r="BK9" s="16">
        <v>0.88549289711579804</v>
      </c>
      <c r="BL9" s="16"/>
      <c r="BM9" s="16">
        <v>0.84050632911392398</v>
      </c>
      <c r="BN9" s="16">
        <v>0.88328205128205095</v>
      </c>
      <c r="BO9" s="16"/>
      <c r="BP9" s="16">
        <v>0.887417218543046</v>
      </c>
      <c r="BQ9" s="16">
        <v>0.87912558936991003</v>
      </c>
    </row>
    <row r="10" spans="2:69" x14ac:dyDescent="0.25">
      <c r="B10" s="17" t="s">
        <v>330</v>
      </c>
      <c r="C10" s="18">
        <v>1.5180265654649E-2</v>
      </c>
      <c r="D10" s="18">
        <v>8.9285714285714298E-3</v>
      </c>
      <c r="E10" s="18">
        <v>2.3513139695712299E-2</v>
      </c>
      <c r="F10" s="18">
        <v>4.64396284829721E-3</v>
      </c>
      <c r="G10" s="18">
        <v>1.16279069767442E-2</v>
      </c>
      <c r="H10" s="18">
        <v>2.5796661608497699E-2</v>
      </c>
      <c r="I10" s="18">
        <v>8.8272383354350593E-3</v>
      </c>
      <c r="J10" s="18">
        <v>1.01010101010101E-2</v>
      </c>
      <c r="K10" s="18">
        <v>1.6806722689075598E-2</v>
      </c>
      <c r="L10" s="18">
        <v>8.8495575221238902E-3</v>
      </c>
      <c r="M10" s="18"/>
      <c r="N10" s="18">
        <v>1.32530120481928E-2</v>
      </c>
      <c r="O10" s="18">
        <v>1.9047619047619001E-2</v>
      </c>
      <c r="P10" s="18">
        <v>1.86915887850467E-2</v>
      </c>
      <c r="Q10" s="18">
        <v>1.35036496350365E-2</v>
      </c>
      <c r="R10" s="18"/>
      <c r="S10" s="18">
        <v>1.5209125475285201E-2</v>
      </c>
      <c r="T10" s="18">
        <v>2.6315789473684199E-2</v>
      </c>
      <c r="U10" s="18">
        <v>1.72413793103448E-2</v>
      </c>
      <c r="V10" s="18">
        <v>1.77690029615005E-2</v>
      </c>
      <c r="W10" s="18">
        <v>9.7192224622030202E-3</v>
      </c>
      <c r="X10" s="18">
        <v>5.8252427184466004E-3</v>
      </c>
      <c r="Y10" s="18">
        <v>1.49253731343284E-2</v>
      </c>
      <c r="Z10" s="18"/>
      <c r="AA10" s="18">
        <v>1.07270560190703E-2</v>
      </c>
      <c r="AB10" s="18">
        <v>1.7260579064588E-2</v>
      </c>
      <c r="AC10" s="18"/>
      <c r="AD10" s="18">
        <v>2.05673758865248E-2</v>
      </c>
      <c r="AE10" s="18">
        <v>1.32124352331606E-2</v>
      </c>
      <c r="AF10" s="18"/>
      <c r="AG10" s="18">
        <v>1.699604743083E-2</v>
      </c>
      <c r="AH10" s="18">
        <v>1.35036496350365E-2</v>
      </c>
      <c r="AI10" s="18"/>
      <c r="AJ10" s="18">
        <v>1.10519852640196E-2</v>
      </c>
      <c r="AK10" s="18">
        <v>1.8747789175804701E-2</v>
      </c>
      <c r="AL10" s="18"/>
      <c r="AM10" s="18">
        <v>8.0996884735202501E-2</v>
      </c>
      <c r="AN10" s="18">
        <v>3.03514376996805E-2</v>
      </c>
      <c r="AO10" s="18">
        <v>5.6315366049879299E-3</v>
      </c>
      <c r="AP10" s="18">
        <v>1.6736401673640201E-3</v>
      </c>
      <c r="AQ10" s="18"/>
      <c r="AR10" s="18">
        <v>1.06918238993711E-2</v>
      </c>
      <c r="AS10" s="18">
        <v>1.7119565217391299E-2</v>
      </c>
      <c r="AT10" s="18"/>
      <c r="AU10" s="18">
        <v>2.2194821208384698E-2</v>
      </c>
      <c r="AV10" s="18">
        <v>1.39044628840547E-2</v>
      </c>
      <c r="AW10" s="18"/>
      <c r="AX10" s="18">
        <v>1.7667844522968199E-2</v>
      </c>
      <c r="AY10" s="18">
        <v>1.47025559828093E-2</v>
      </c>
      <c r="AZ10" s="18"/>
      <c r="BA10" s="18">
        <v>1.93370165745856E-2</v>
      </c>
      <c r="BB10" s="18">
        <v>1.4873675631621799E-2</v>
      </c>
      <c r="BC10" s="18"/>
      <c r="BD10" s="18">
        <v>8.3769633507853394E-3</v>
      </c>
      <c r="BE10" s="18">
        <v>1.6685979142526099E-2</v>
      </c>
      <c r="BF10" s="18"/>
      <c r="BG10" s="18">
        <v>3.04054054054054E-2</v>
      </c>
      <c r="BH10" s="18">
        <v>1.4274225975070399E-2</v>
      </c>
      <c r="BI10" s="18"/>
      <c r="BJ10" s="18">
        <v>9.6153846153846194E-3</v>
      </c>
      <c r="BK10" s="18">
        <v>1.5927679724494201E-2</v>
      </c>
      <c r="BL10" s="18"/>
      <c r="BM10" s="18">
        <v>1.7721518987341801E-2</v>
      </c>
      <c r="BN10" s="18">
        <v>1.4974358974359E-2</v>
      </c>
      <c r="BO10" s="18"/>
      <c r="BP10" s="18">
        <v>8.2781456953642408E-3</v>
      </c>
      <c r="BQ10" s="18">
        <v>1.6073724817831099E-2</v>
      </c>
    </row>
    <row r="11" spans="2:69" x14ac:dyDescent="0.25">
      <c r="B11" s="15"/>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Q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368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360</v>
      </c>
      <c r="C8" s="16">
        <v>0.58671726755218201</v>
      </c>
      <c r="D8" s="16">
        <v>0.52678571428571397</v>
      </c>
      <c r="E8" s="16">
        <v>0.61134163208851999</v>
      </c>
      <c r="F8" s="16">
        <v>0.54643962848297201</v>
      </c>
      <c r="G8" s="16">
        <v>0.53052325581395399</v>
      </c>
      <c r="H8" s="16">
        <v>0.62443095599392995</v>
      </c>
      <c r="I8" s="16">
        <v>0.66330390920554905</v>
      </c>
      <c r="J8" s="16">
        <v>0.5</v>
      </c>
      <c r="K8" s="16">
        <v>0.53781512605042003</v>
      </c>
      <c r="L8" s="16">
        <v>0.58407079646017701</v>
      </c>
      <c r="M8" s="16"/>
      <c r="N8" s="16">
        <v>0.78313253012048201</v>
      </c>
      <c r="O8" s="16">
        <v>0.661904761904762</v>
      </c>
      <c r="P8" s="16">
        <v>0.59065420560747695</v>
      </c>
      <c r="Q8" s="16">
        <v>0.50839416058394205</v>
      </c>
      <c r="R8" s="16"/>
      <c r="S8" s="16">
        <v>0.63878326996197698</v>
      </c>
      <c r="T8" s="16">
        <v>0.61004784688995195</v>
      </c>
      <c r="U8" s="16">
        <v>0.57758620689655205</v>
      </c>
      <c r="V8" s="16">
        <v>0.64856860809476802</v>
      </c>
      <c r="W8" s="16">
        <v>0.55723542116630698</v>
      </c>
      <c r="X8" s="16">
        <v>0.54271844660194202</v>
      </c>
      <c r="Y8" s="16">
        <v>0.537313432835821</v>
      </c>
      <c r="Z8" s="16"/>
      <c r="AA8" s="16">
        <v>0.48688915375447001</v>
      </c>
      <c r="AB8" s="16">
        <v>0.633351893095768</v>
      </c>
      <c r="AC8" s="16"/>
      <c r="AD8" s="16">
        <v>0.57375886524822695</v>
      </c>
      <c r="AE8" s="16">
        <v>0.59145077720207295</v>
      </c>
      <c r="AF8" s="16"/>
      <c r="AG8" s="16">
        <v>0.67154150197628504</v>
      </c>
      <c r="AH8" s="16">
        <v>0.50839416058394205</v>
      </c>
      <c r="AI8" s="16"/>
      <c r="AJ8" s="16">
        <v>0.52148997134670505</v>
      </c>
      <c r="AK8" s="16">
        <v>0.64308454191722697</v>
      </c>
      <c r="AL8" s="16"/>
      <c r="AM8" s="16">
        <v>0.80996884735202501</v>
      </c>
      <c r="AN8" s="16">
        <v>0.74121405750798697</v>
      </c>
      <c r="AO8" s="16">
        <v>0.66693483507642803</v>
      </c>
      <c r="AP8" s="16">
        <v>0.2</v>
      </c>
      <c r="AQ8" s="16"/>
      <c r="AR8" s="16">
        <v>0.50440251572327</v>
      </c>
      <c r="AS8" s="16">
        <v>0.622282608695652</v>
      </c>
      <c r="AT8" s="16"/>
      <c r="AU8" s="16">
        <v>0.57829839704069097</v>
      </c>
      <c r="AV8" s="16">
        <v>0.58824848620767001</v>
      </c>
      <c r="AW8" s="16"/>
      <c r="AX8" s="16">
        <v>0.54063604240282703</v>
      </c>
      <c r="AY8" s="16">
        <v>0.59556661388826104</v>
      </c>
      <c r="AZ8" s="16"/>
      <c r="BA8" s="16">
        <v>0.53867403314917095</v>
      </c>
      <c r="BB8" s="16">
        <v>0.59026079869600701</v>
      </c>
      <c r="BC8" s="16"/>
      <c r="BD8" s="16">
        <v>0.47329842931937199</v>
      </c>
      <c r="BE8" s="16">
        <v>0.61181923522595605</v>
      </c>
      <c r="BF8" s="16"/>
      <c r="BG8" s="16">
        <v>0.412162162162162</v>
      </c>
      <c r="BH8" s="16">
        <v>0.59710494571773198</v>
      </c>
      <c r="BI8" s="16"/>
      <c r="BJ8" s="16">
        <v>0.46474358974358998</v>
      </c>
      <c r="BK8" s="16">
        <v>0.60309944037882002</v>
      </c>
      <c r="BL8" s="16"/>
      <c r="BM8" s="16">
        <v>0.47848101265822801</v>
      </c>
      <c r="BN8" s="16">
        <v>0.595487179487179</v>
      </c>
      <c r="BO8" s="16"/>
      <c r="BP8" s="16">
        <v>0.56125827814569496</v>
      </c>
      <c r="BQ8" s="16">
        <v>0.590012858979854</v>
      </c>
    </row>
    <row r="9" spans="2:69" x14ac:dyDescent="0.25">
      <c r="B9" s="17" t="s">
        <v>361</v>
      </c>
      <c r="C9" s="16">
        <v>0.34990512333965801</v>
      </c>
      <c r="D9" s="16">
        <v>0.40625</v>
      </c>
      <c r="E9" s="16">
        <v>0.35131396957123101</v>
      </c>
      <c r="F9" s="16">
        <v>0.41176470588235298</v>
      </c>
      <c r="G9" s="16">
        <v>0.40988372093023301</v>
      </c>
      <c r="H9" s="16">
        <v>0.27845220030348999</v>
      </c>
      <c r="I9" s="16">
        <v>0.28625472887768</v>
      </c>
      <c r="J9" s="16">
        <v>0.429292929292929</v>
      </c>
      <c r="K9" s="16">
        <v>0.41176470588235298</v>
      </c>
      <c r="L9" s="16">
        <v>0.36283185840707999</v>
      </c>
      <c r="M9" s="16"/>
      <c r="N9" s="16">
        <v>0.156626506024096</v>
      </c>
      <c r="O9" s="16">
        <v>0.29047619047619</v>
      </c>
      <c r="P9" s="16">
        <v>0.34579439252336402</v>
      </c>
      <c r="Q9" s="16">
        <v>0.42372262773722602</v>
      </c>
      <c r="R9" s="16"/>
      <c r="S9" s="16">
        <v>0.290874524714829</v>
      </c>
      <c r="T9" s="16">
        <v>0.32296650717703401</v>
      </c>
      <c r="U9" s="16">
        <v>0.37931034482758602</v>
      </c>
      <c r="V9" s="16">
        <v>0.28627838104639702</v>
      </c>
      <c r="W9" s="16">
        <v>0.38444924406047498</v>
      </c>
      <c r="X9" s="16">
        <v>0.40194174757281598</v>
      </c>
      <c r="Y9" s="16">
        <v>0.42089552238805999</v>
      </c>
      <c r="Z9" s="16"/>
      <c r="AA9" s="16">
        <v>0.47437425506555397</v>
      </c>
      <c r="AB9" s="16">
        <v>0.29175946547884202</v>
      </c>
      <c r="AC9" s="16"/>
      <c r="AD9" s="16">
        <v>0.34468085106383001</v>
      </c>
      <c r="AE9" s="16">
        <v>0.35181347150259101</v>
      </c>
      <c r="AF9" s="16"/>
      <c r="AG9" s="16">
        <v>0.2699604743083</v>
      </c>
      <c r="AH9" s="16">
        <v>0.42372262773722602</v>
      </c>
      <c r="AI9" s="16"/>
      <c r="AJ9" s="16">
        <v>0.42284076954564098</v>
      </c>
      <c r="AK9" s="16">
        <v>0.28687654757693698</v>
      </c>
      <c r="AL9" s="16"/>
      <c r="AM9" s="16">
        <v>5.60747663551402E-2</v>
      </c>
      <c r="AN9" s="16">
        <v>0.17172523961661301</v>
      </c>
      <c r="AO9" s="16">
        <v>0.27192276749798899</v>
      </c>
      <c r="AP9" s="16">
        <v>0.77489539748953995</v>
      </c>
      <c r="AQ9" s="16"/>
      <c r="AR9" s="16">
        <v>0.44779874213836501</v>
      </c>
      <c r="AS9" s="16">
        <v>0.30760869565217402</v>
      </c>
      <c r="AT9" s="16"/>
      <c r="AU9" s="16">
        <v>0.36374845869297201</v>
      </c>
      <c r="AV9" s="16">
        <v>0.34738730657097999</v>
      </c>
      <c r="AW9" s="16"/>
      <c r="AX9" s="16">
        <v>0.39811542991755</v>
      </c>
      <c r="AY9" s="16">
        <v>0.34064691246324402</v>
      </c>
      <c r="AZ9" s="16"/>
      <c r="BA9" s="16">
        <v>0.375690607734807</v>
      </c>
      <c r="BB9" s="16">
        <v>0.34800325998370002</v>
      </c>
      <c r="BC9" s="16"/>
      <c r="BD9" s="16">
        <v>0.46701570680628302</v>
      </c>
      <c r="BE9" s="16">
        <v>0.32398609501738102</v>
      </c>
      <c r="BF9" s="16"/>
      <c r="BG9" s="16">
        <v>0.51013513513513498</v>
      </c>
      <c r="BH9" s="16">
        <v>0.34036992360273399</v>
      </c>
      <c r="BI9" s="16"/>
      <c r="BJ9" s="16">
        <v>0.49038461538461497</v>
      </c>
      <c r="BK9" s="16">
        <v>0.33103745157124398</v>
      </c>
      <c r="BL9" s="16"/>
      <c r="BM9" s="16">
        <v>0.47088607594936699</v>
      </c>
      <c r="BN9" s="16">
        <v>0.34010256410256401</v>
      </c>
      <c r="BO9" s="16"/>
      <c r="BP9" s="16">
        <v>0.40397350993377501</v>
      </c>
      <c r="BQ9" s="16">
        <v>0.342906129447064</v>
      </c>
    </row>
    <row r="10" spans="2:69" x14ac:dyDescent="0.25">
      <c r="B10" s="17" t="s">
        <v>330</v>
      </c>
      <c r="C10" s="18">
        <v>6.33776091081594E-2</v>
      </c>
      <c r="D10" s="18">
        <v>6.6964285714285698E-2</v>
      </c>
      <c r="E10" s="18">
        <v>3.7344398340249003E-2</v>
      </c>
      <c r="F10" s="18">
        <v>4.1795665634674899E-2</v>
      </c>
      <c r="G10" s="18">
        <v>5.9593023255813997E-2</v>
      </c>
      <c r="H10" s="18">
        <v>9.7116843702579697E-2</v>
      </c>
      <c r="I10" s="18">
        <v>5.0441361916771801E-2</v>
      </c>
      <c r="J10" s="18">
        <v>7.0707070707070704E-2</v>
      </c>
      <c r="K10" s="18">
        <v>5.0420168067226899E-2</v>
      </c>
      <c r="L10" s="18">
        <v>5.3097345132743397E-2</v>
      </c>
      <c r="M10" s="18"/>
      <c r="N10" s="18">
        <v>6.02409638554217E-2</v>
      </c>
      <c r="O10" s="18">
        <v>4.7619047619047603E-2</v>
      </c>
      <c r="P10" s="18">
        <v>6.3551401869158905E-2</v>
      </c>
      <c r="Q10" s="18">
        <v>6.78832116788321E-2</v>
      </c>
      <c r="R10" s="18"/>
      <c r="S10" s="18">
        <v>7.0342205323193893E-2</v>
      </c>
      <c r="T10" s="18">
        <v>6.6985645933014398E-2</v>
      </c>
      <c r="U10" s="18">
        <v>4.31034482758621E-2</v>
      </c>
      <c r="V10" s="18">
        <v>6.5153010858835098E-2</v>
      </c>
      <c r="W10" s="18">
        <v>5.8315334773218097E-2</v>
      </c>
      <c r="X10" s="18">
        <v>5.5339805825242699E-2</v>
      </c>
      <c r="Y10" s="18">
        <v>4.1791044776119397E-2</v>
      </c>
      <c r="Z10" s="18"/>
      <c r="AA10" s="18">
        <v>3.8736591179976201E-2</v>
      </c>
      <c r="AB10" s="18">
        <v>7.4888641425389799E-2</v>
      </c>
      <c r="AC10" s="18"/>
      <c r="AD10" s="18">
        <v>8.1560283687943297E-2</v>
      </c>
      <c r="AE10" s="18">
        <v>5.6735751295336798E-2</v>
      </c>
      <c r="AF10" s="18"/>
      <c r="AG10" s="18">
        <v>5.8498023715415001E-2</v>
      </c>
      <c r="AH10" s="18">
        <v>6.78832116788321E-2</v>
      </c>
      <c r="AI10" s="18"/>
      <c r="AJ10" s="18">
        <v>5.5669259107654502E-2</v>
      </c>
      <c r="AK10" s="18">
        <v>7.0038910505836605E-2</v>
      </c>
      <c r="AL10" s="18"/>
      <c r="AM10" s="18">
        <v>0.13395638629283499</v>
      </c>
      <c r="AN10" s="18">
        <v>8.7060702875399396E-2</v>
      </c>
      <c r="AO10" s="18">
        <v>6.1142397425583299E-2</v>
      </c>
      <c r="AP10" s="18">
        <v>2.5104602510460299E-2</v>
      </c>
      <c r="AQ10" s="18"/>
      <c r="AR10" s="18">
        <v>4.7798742138364797E-2</v>
      </c>
      <c r="AS10" s="18">
        <v>7.0108695652173897E-2</v>
      </c>
      <c r="AT10" s="18"/>
      <c r="AU10" s="18">
        <v>5.7953144266337901E-2</v>
      </c>
      <c r="AV10" s="18">
        <v>6.4364207221350098E-2</v>
      </c>
      <c r="AW10" s="18"/>
      <c r="AX10" s="18">
        <v>6.1248527679623098E-2</v>
      </c>
      <c r="AY10" s="18">
        <v>6.3786473648495795E-2</v>
      </c>
      <c r="AZ10" s="18"/>
      <c r="BA10" s="18">
        <v>8.5635359116022103E-2</v>
      </c>
      <c r="BB10" s="18">
        <v>6.1735941320293398E-2</v>
      </c>
      <c r="BC10" s="18"/>
      <c r="BD10" s="18">
        <v>5.9685863874345602E-2</v>
      </c>
      <c r="BE10" s="18">
        <v>6.4194669756662798E-2</v>
      </c>
      <c r="BF10" s="18"/>
      <c r="BG10" s="18">
        <v>7.77027027027027E-2</v>
      </c>
      <c r="BH10" s="18">
        <v>6.2525130679533594E-2</v>
      </c>
      <c r="BI10" s="18"/>
      <c r="BJ10" s="18">
        <v>4.48717948717949E-2</v>
      </c>
      <c r="BK10" s="18">
        <v>6.5863108049935407E-2</v>
      </c>
      <c r="BL10" s="18"/>
      <c r="BM10" s="18">
        <v>5.0632911392405097E-2</v>
      </c>
      <c r="BN10" s="18">
        <v>6.4410256410256397E-2</v>
      </c>
      <c r="BO10" s="18"/>
      <c r="BP10" s="18">
        <v>3.4768211920529798E-2</v>
      </c>
      <c r="BQ10" s="18">
        <v>6.7081011573081897E-2</v>
      </c>
    </row>
    <row r="11" spans="2:69" x14ac:dyDescent="0.25">
      <c r="B11" s="15"/>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Q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369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360</v>
      </c>
      <c r="C8" s="16">
        <v>0.18292220113852001</v>
      </c>
      <c r="D8" s="16">
        <v>0.257440476190476</v>
      </c>
      <c r="E8" s="16">
        <v>0.18118948824343001</v>
      </c>
      <c r="F8" s="16">
        <v>0.114551083591331</v>
      </c>
      <c r="G8" s="16">
        <v>0.19622093023255799</v>
      </c>
      <c r="H8" s="16">
        <v>0.19726858877086501</v>
      </c>
      <c r="I8" s="16">
        <v>0.15762925598991201</v>
      </c>
      <c r="J8" s="16">
        <v>0.16666666666666699</v>
      </c>
      <c r="K8" s="16">
        <v>0.19327731092437</v>
      </c>
      <c r="L8" s="16">
        <v>8.8495575221238895E-2</v>
      </c>
      <c r="M8" s="16"/>
      <c r="N8" s="16">
        <v>0.33614457831325301</v>
      </c>
      <c r="O8" s="16">
        <v>0.184126984126984</v>
      </c>
      <c r="P8" s="16">
        <v>0.17476635514018701</v>
      </c>
      <c r="Q8" s="16">
        <v>0.13941605839416099</v>
      </c>
      <c r="R8" s="16"/>
      <c r="S8" s="16">
        <v>0.288973384030418</v>
      </c>
      <c r="T8" s="16">
        <v>0.21052631578947401</v>
      </c>
      <c r="U8" s="16">
        <v>0.19181034482758599</v>
      </c>
      <c r="V8" s="16">
        <v>0.200394866732478</v>
      </c>
      <c r="W8" s="16">
        <v>0.150107991360691</v>
      </c>
      <c r="X8" s="16">
        <v>0.15145631067961199</v>
      </c>
      <c r="Y8" s="16">
        <v>0.14925373134328401</v>
      </c>
      <c r="Z8" s="16"/>
      <c r="AA8" s="16">
        <v>0.15435041716329001</v>
      </c>
      <c r="AB8" s="16">
        <v>0.196269487750557</v>
      </c>
      <c r="AC8" s="16"/>
      <c r="AD8" s="16">
        <v>0.20709219858156</v>
      </c>
      <c r="AE8" s="16">
        <v>0.174093264248705</v>
      </c>
      <c r="AF8" s="16"/>
      <c r="AG8" s="16">
        <v>0.2300395256917</v>
      </c>
      <c r="AH8" s="16">
        <v>0.13941605839416099</v>
      </c>
      <c r="AI8" s="16"/>
      <c r="AJ8" s="16">
        <v>0.13958248055669301</v>
      </c>
      <c r="AK8" s="16">
        <v>0.22037495578351601</v>
      </c>
      <c r="AL8" s="16"/>
      <c r="AM8" s="16">
        <v>0.68535825545171303</v>
      </c>
      <c r="AN8" s="16">
        <v>0.35702875399361</v>
      </c>
      <c r="AO8" s="16">
        <v>0.10981496379726501</v>
      </c>
      <c r="AP8" s="16">
        <v>1.8410041841004199E-2</v>
      </c>
      <c r="AQ8" s="16"/>
      <c r="AR8" s="16">
        <v>0.164779874213836</v>
      </c>
      <c r="AS8" s="16">
        <v>0.19076086956521701</v>
      </c>
      <c r="AT8" s="16"/>
      <c r="AU8" s="16">
        <v>0.168927250308261</v>
      </c>
      <c r="AV8" s="16">
        <v>0.18546759363085899</v>
      </c>
      <c r="AW8" s="16"/>
      <c r="AX8" s="16">
        <v>0.18256772673733801</v>
      </c>
      <c r="AY8" s="16">
        <v>0.182990273693734</v>
      </c>
      <c r="AZ8" s="16"/>
      <c r="BA8" s="16">
        <v>0.212707182320442</v>
      </c>
      <c r="BB8" s="16">
        <v>0.18072534637326801</v>
      </c>
      <c r="BC8" s="16"/>
      <c r="BD8" s="16">
        <v>0.15287958115183201</v>
      </c>
      <c r="BE8" s="16">
        <v>0.18957126303592101</v>
      </c>
      <c r="BF8" s="16"/>
      <c r="BG8" s="16">
        <v>0.16554054054054099</v>
      </c>
      <c r="BH8" s="16">
        <v>0.183956574185766</v>
      </c>
      <c r="BI8" s="16"/>
      <c r="BJ8" s="16">
        <v>0.19551282051282101</v>
      </c>
      <c r="BK8" s="16">
        <v>0.18123116659492</v>
      </c>
      <c r="BL8" s="16"/>
      <c r="BM8" s="16">
        <v>0.215189873417722</v>
      </c>
      <c r="BN8" s="16">
        <v>0.180307692307692</v>
      </c>
      <c r="BO8" s="16"/>
      <c r="BP8" s="16">
        <v>0.185430463576159</v>
      </c>
      <c r="BQ8" s="16">
        <v>0.18259751393056201</v>
      </c>
    </row>
    <row r="9" spans="2:69" x14ac:dyDescent="0.25">
      <c r="B9" s="17" t="s">
        <v>361</v>
      </c>
      <c r="C9" s="16">
        <v>0.77666034155597696</v>
      </c>
      <c r="D9" s="16">
        <v>0.6875</v>
      </c>
      <c r="E9" s="16">
        <v>0.79391424619640405</v>
      </c>
      <c r="F9" s="16">
        <v>0.86842105263157898</v>
      </c>
      <c r="G9" s="16">
        <v>0.77034883720930203</v>
      </c>
      <c r="H9" s="16">
        <v>0.74127465857359598</v>
      </c>
      <c r="I9" s="16">
        <v>0.81588902900378302</v>
      </c>
      <c r="J9" s="16">
        <v>0.78282828282828298</v>
      </c>
      <c r="K9" s="16">
        <v>0.747899159663866</v>
      </c>
      <c r="L9" s="16">
        <v>0.86725663716814205</v>
      </c>
      <c r="M9" s="16"/>
      <c r="N9" s="16">
        <v>0.61686746987951802</v>
      </c>
      <c r="O9" s="16">
        <v>0.77142857142857102</v>
      </c>
      <c r="P9" s="16">
        <v>0.78504672897196304</v>
      </c>
      <c r="Q9" s="16">
        <v>0.82299270072992703</v>
      </c>
      <c r="R9" s="16"/>
      <c r="S9" s="16">
        <v>0.67680608365019002</v>
      </c>
      <c r="T9" s="16">
        <v>0.74401913875598102</v>
      </c>
      <c r="U9" s="16">
        <v>0.78448275862068995</v>
      </c>
      <c r="V9" s="16">
        <v>0.75024679170779895</v>
      </c>
      <c r="W9" s="16">
        <v>0.82613390928725705</v>
      </c>
      <c r="X9" s="16">
        <v>0.82038834951456296</v>
      </c>
      <c r="Y9" s="16">
        <v>0.81044776119402995</v>
      </c>
      <c r="Z9" s="16"/>
      <c r="AA9" s="16">
        <v>0.82181168057210996</v>
      </c>
      <c r="AB9" s="16">
        <v>0.75556792873051204</v>
      </c>
      <c r="AC9" s="16"/>
      <c r="AD9" s="16">
        <v>0.75319148936170199</v>
      </c>
      <c r="AE9" s="16">
        <v>0.78523316062176196</v>
      </c>
      <c r="AF9" s="16"/>
      <c r="AG9" s="16">
        <v>0.72648221343873498</v>
      </c>
      <c r="AH9" s="16">
        <v>0.82299270072992703</v>
      </c>
      <c r="AI9" s="16"/>
      <c r="AJ9" s="16">
        <v>0.82930822758903</v>
      </c>
      <c r="AK9" s="16">
        <v>0.73116377785638498</v>
      </c>
      <c r="AL9" s="16"/>
      <c r="AM9" s="16">
        <v>0.15887850467289699</v>
      </c>
      <c r="AN9" s="16">
        <v>0.55750798722044703</v>
      </c>
      <c r="AO9" s="16">
        <v>0.86846339501206804</v>
      </c>
      <c r="AP9" s="16">
        <v>0.98158995815899597</v>
      </c>
      <c r="AQ9" s="16"/>
      <c r="AR9" s="16">
        <v>0.79308176100628902</v>
      </c>
      <c r="AS9" s="16">
        <v>0.76956521739130401</v>
      </c>
      <c r="AT9" s="16"/>
      <c r="AU9" s="16">
        <v>0.80024660912453804</v>
      </c>
      <c r="AV9" s="16">
        <v>0.77237048665620101</v>
      </c>
      <c r="AW9" s="16"/>
      <c r="AX9" s="16">
        <v>0.78091872791519401</v>
      </c>
      <c r="AY9" s="16">
        <v>0.77584256955439901</v>
      </c>
      <c r="AZ9" s="16"/>
      <c r="BA9" s="16">
        <v>0.75690607734806603</v>
      </c>
      <c r="BB9" s="16">
        <v>0.77811735941320304</v>
      </c>
      <c r="BC9" s="16"/>
      <c r="BD9" s="16">
        <v>0.81361256544502603</v>
      </c>
      <c r="BE9" s="16">
        <v>0.76848203939745097</v>
      </c>
      <c r="BF9" s="16"/>
      <c r="BG9" s="16">
        <v>0.80743243243243201</v>
      </c>
      <c r="BH9" s="16">
        <v>0.77482911137917199</v>
      </c>
      <c r="BI9" s="16"/>
      <c r="BJ9" s="16">
        <v>0.77083333333333304</v>
      </c>
      <c r="BK9" s="16">
        <v>0.77744296168747296</v>
      </c>
      <c r="BL9" s="16"/>
      <c r="BM9" s="16">
        <v>0.75696202531645596</v>
      </c>
      <c r="BN9" s="16">
        <v>0.77825641025641001</v>
      </c>
      <c r="BO9" s="16"/>
      <c r="BP9" s="16">
        <v>0.78476821192053003</v>
      </c>
      <c r="BQ9" s="16">
        <v>0.77561080154307804</v>
      </c>
    </row>
    <row r="10" spans="2:69" x14ac:dyDescent="0.25">
      <c r="B10" s="17" t="s">
        <v>330</v>
      </c>
      <c r="C10" s="18">
        <v>4.0417457305502801E-2</v>
      </c>
      <c r="D10" s="18">
        <v>5.5059523809523801E-2</v>
      </c>
      <c r="E10" s="18">
        <v>2.4896265560166001E-2</v>
      </c>
      <c r="F10" s="18">
        <v>1.7027863777089799E-2</v>
      </c>
      <c r="G10" s="18">
        <v>3.3430232558139497E-2</v>
      </c>
      <c r="H10" s="18">
        <v>6.1456752655538703E-2</v>
      </c>
      <c r="I10" s="18">
        <v>2.6481715006305199E-2</v>
      </c>
      <c r="J10" s="18">
        <v>5.0505050505050497E-2</v>
      </c>
      <c r="K10" s="18">
        <v>5.8823529411764698E-2</v>
      </c>
      <c r="L10" s="18">
        <v>4.4247787610619503E-2</v>
      </c>
      <c r="M10" s="18"/>
      <c r="N10" s="18">
        <v>4.6987951807228902E-2</v>
      </c>
      <c r="O10" s="18">
        <v>4.4444444444444398E-2</v>
      </c>
      <c r="P10" s="18">
        <v>4.0186915887850498E-2</v>
      </c>
      <c r="Q10" s="18">
        <v>3.7591240875912403E-2</v>
      </c>
      <c r="R10" s="18"/>
      <c r="S10" s="18">
        <v>3.4220532319391601E-2</v>
      </c>
      <c r="T10" s="18">
        <v>4.5454545454545497E-2</v>
      </c>
      <c r="U10" s="18">
        <v>2.3706896551724099E-2</v>
      </c>
      <c r="V10" s="18">
        <v>4.9358341559723601E-2</v>
      </c>
      <c r="W10" s="18">
        <v>2.3758099352051799E-2</v>
      </c>
      <c r="X10" s="18">
        <v>2.81553398058252E-2</v>
      </c>
      <c r="Y10" s="18">
        <v>4.0298507462686602E-2</v>
      </c>
      <c r="Z10" s="18"/>
      <c r="AA10" s="18">
        <v>2.38379022646007E-2</v>
      </c>
      <c r="AB10" s="18">
        <v>4.8162583518930997E-2</v>
      </c>
      <c r="AC10" s="18"/>
      <c r="AD10" s="18">
        <v>3.9716312056737597E-2</v>
      </c>
      <c r="AE10" s="18">
        <v>4.06735751295337E-2</v>
      </c>
      <c r="AF10" s="18"/>
      <c r="AG10" s="18">
        <v>4.3478260869565202E-2</v>
      </c>
      <c r="AH10" s="18">
        <v>3.7591240875912403E-2</v>
      </c>
      <c r="AI10" s="18"/>
      <c r="AJ10" s="18">
        <v>3.11092918542775E-2</v>
      </c>
      <c r="AK10" s="18">
        <v>4.8461266360099002E-2</v>
      </c>
      <c r="AL10" s="18"/>
      <c r="AM10" s="18">
        <v>0.15576323987538901</v>
      </c>
      <c r="AN10" s="18">
        <v>8.5463258785942506E-2</v>
      </c>
      <c r="AO10" s="18">
        <v>2.17216411906677E-2</v>
      </c>
      <c r="AP10" s="18">
        <v>0</v>
      </c>
      <c r="AQ10" s="18"/>
      <c r="AR10" s="18">
        <v>4.2138364779874198E-2</v>
      </c>
      <c r="AS10" s="18">
        <v>3.9673913043478302E-2</v>
      </c>
      <c r="AT10" s="18"/>
      <c r="AU10" s="18">
        <v>3.0826140567201E-2</v>
      </c>
      <c r="AV10" s="18">
        <v>4.2161919712940102E-2</v>
      </c>
      <c r="AW10" s="18"/>
      <c r="AX10" s="18">
        <v>3.6513545347467598E-2</v>
      </c>
      <c r="AY10" s="18">
        <v>4.1167156751866101E-2</v>
      </c>
      <c r="AZ10" s="18"/>
      <c r="BA10" s="18">
        <v>3.0386740331491701E-2</v>
      </c>
      <c r="BB10" s="18">
        <v>4.11572942135289E-2</v>
      </c>
      <c r="BC10" s="18"/>
      <c r="BD10" s="18">
        <v>3.3507853403141399E-2</v>
      </c>
      <c r="BE10" s="18">
        <v>4.1946697566628E-2</v>
      </c>
      <c r="BF10" s="18"/>
      <c r="BG10" s="18">
        <v>2.7027027027027001E-2</v>
      </c>
      <c r="BH10" s="18">
        <v>4.1214314435062301E-2</v>
      </c>
      <c r="BI10" s="18"/>
      <c r="BJ10" s="18">
        <v>3.3653846153846201E-2</v>
      </c>
      <c r="BK10" s="18">
        <v>4.1325871717606502E-2</v>
      </c>
      <c r="BL10" s="18"/>
      <c r="BM10" s="18">
        <v>2.7848101265822801E-2</v>
      </c>
      <c r="BN10" s="18">
        <v>4.1435897435897401E-2</v>
      </c>
      <c r="BO10" s="18"/>
      <c r="BP10" s="18">
        <v>2.9801324503311299E-2</v>
      </c>
      <c r="BQ10" s="18">
        <v>4.1791684526360902E-2</v>
      </c>
    </row>
    <row r="11" spans="2:69" x14ac:dyDescent="0.25">
      <c r="B11" s="15"/>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Q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370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360</v>
      </c>
      <c r="C8" s="16">
        <v>0.53795066413662196</v>
      </c>
      <c r="D8" s="16">
        <v>0.46577380952380998</v>
      </c>
      <c r="E8" s="16">
        <v>0.52558782849239305</v>
      </c>
      <c r="F8" s="16">
        <v>0.56346749226006199</v>
      </c>
      <c r="G8" s="16">
        <v>0.456395348837209</v>
      </c>
      <c r="H8" s="16">
        <v>0.58952959028831597</v>
      </c>
      <c r="I8" s="16">
        <v>0.60403530895334201</v>
      </c>
      <c r="J8" s="16">
        <v>0.45454545454545497</v>
      </c>
      <c r="K8" s="16">
        <v>0.436974789915966</v>
      </c>
      <c r="L8" s="16">
        <v>0.58407079646017701</v>
      </c>
      <c r="M8" s="16"/>
      <c r="N8" s="16">
        <v>0.82048192771084305</v>
      </c>
      <c r="O8" s="16">
        <v>0.65079365079365104</v>
      </c>
      <c r="P8" s="16">
        <v>0.53177570093457904</v>
      </c>
      <c r="Q8" s="16">
        <v>0.428832116788321</v>
      </c>
      <c r="R8" s="16"/>
      <c r="S8" s="16">
        <v>0.66539923954372604</v>
      </c>
      <c r="T8" s="16">
        <v>0.57655502392344504</v>
      </c>
      <c r="U8" s="16">
        <v>0.51724137931034497</v>
      </c>
      <c r="V8" s="16">
        <v>0.611056268509378</v>
      </c>
      <c r="W8" s="16">
        <v>0.493520518358531</v>
      </c>
      <c r="X8" s="16">
        <v>0.461165048543689</v>
      </c>
      <c r="Y8" s="16">
        <v>0.47014925373134298</v>
      </c>
      <c r="Z8" s="16"/>
      <c r="AA8" s="16">
        <v>0.44219308700834298</v>
      </c>
      <c r="AB8" s="16">
        <v>0.58268374164810699</v>
      </c>
      <c r="AC8" s="16"/>
      <c r="AD8" s="16">
        <v>0.54468085106383002</v>
      </c>
      <c r="AE8" s="16">
        <v>0.53549222797927498</v>
      </c>
      <c r="AF8" s="16"/>
      <c r="AG8" s="16">
        <v>0.65612648221343906</v>
      </c>
      <c r="AH8" s="16">
        <v>0.428832116788321</v>
      </c>
      <c r="AI8" s="16"/>
      <c r="AJ8" s="16">
        <v>0.46704871060171899</v>
      </c>
      <c r="AK8" s="16">
        <v>0.59922178988326802</v>
      </c>
      <c r="AL8" s="16"/>
      <c r="AM8" s="16">
        <v>0.84735202492211803</v>
      </c>
      <c r="AN8" s="16">
        <v>0.72923322683706104</v>
      </c>
      <c r="AO8" s="16">
        <v>0.60418342719227702</v>
      </c>
      <c r="AP8" s="16">
        <v>0.119665271966527</v>
      </c>
      <c r="AQ8" s="16"/>
      <c r="AR8" s="16">
        <v>0.46226415094339601</v>
      </c>
      <c r="AS8" s="16">
        <v>0.57065217391304301</v>
      </c>
      <c r="AT8" s="16"/>
      <c r="AU8" s="16">
        <v>0.52774352651048095</v>
      </c>
      <c r="AV8" s="16">
        <v>0.53980713164386596</v>
      </c>
      <c r="AW8" s="16"/>
      <c r="AX8" s="16">
        <v>0.51118963486454605</v>
      </c>
      <c r="AY8" s="16">
        <v>0.54308979868808005</v>
      </c>
      <c r="AZ8" s="16"/>
      <c r="BA8" s="16">
        <v>0.46961325966850798</v>
      </c>
      <c r="BB8" s="16">
        <v>0.54299103504482504</v>
      </c>
      <c r="BC8" s="16"/>
      <c r="BD8" s="16">
        <v>0.34450261780104702</v>
      </c>
      <c r="BE8" s="16">
        <v>0.58076477404403204</v>
      </c>
      <c r="BF8" s="16"/>
      <c r="BG8" s="16">
        <v>0.34121621621621601</v>
      </c>
      <c r="BH8" s="16">
        <v>0.54965822275834297</v>
      </c>
      <c r="BI8" s="16"/>
      <c r="BJ8" s="16">
        <v>0.43269230769230799</v>
      </c>
      <c r="BK8" s="16">
        <v>0.55208781747739999</v>
      </c>
      <c r="BL8" s="16"/>
      <c r="BM8" s="16">
        <v>0.50126582278481002</v>
      </c>
      <c r="BN8" s="16">
        <v>0.54092307692307695</v>
      </c>
      <c r="BO8" s="16"/>
      <c r="BP8" s="16">
        <v>0.556291390728477</v>
      </c>
      <c r="BQ8" s="16">
        <v>0.53557651093013303</v>
      </c>
    </row>
    <row r="9" spans="2:69" x14ac:dyDescent="0.25">
      <c r="B9" s="17" t="s">
        <v>361</v>
      </c>
      <c r="C9" s="16">
        <v>0.40948766603415598</v>
      </c>
      <c r="D9" s="16">
        <v>0.46428571428571402</v>
      </c>
      <c r="E9" s="16">
        <v>0.43291839557399697</v>
      </c>
      <c r="F9" s="16">
        <v>0.40557275541795701</v>
      </c>
      <c r="G9" s="16">
        <v>0.48837209302325602</v>
      </c>
      <c r="H9" s="16">
        <v>0.34294385432473401</v>
      </c>
      <c r="I9" s="16">
        <v>0.355611601513241</v>
      </c>
      <c r="J9" s="16">
        <v>0.47474747474747497</v>
      </c>
      <c r="K9" s="16">
        <v>0.54621848739495804</v>
      </c>
      <c r="L9" s="16">
        <v>0.37168141592920401</v>
      </c>
      <c r="M9" s="16"/>
      <c r="N9" s="16">
        <v>0.14337349397590399</v>
      </c>
      <c r="O9" s="16">
        <v>0.287301587301587</v>
      </c>
      <c r="P9" s="16">
        <v>0.413084112149533</v>
      </c>
      <c r="Q9" s="16">
        <v>0.51678832116788298</v>
      </c>
      <c r="R9" s="16"/>
      <c r="S9" s="16">
        <v>0.287072243346008</v>
      </c>
      <c r="T9" s="16">
        <v>0.38277511961722499</v>
      </c>
      <c r="U9" s="16">
        <v>0.4375</v>
      </c>
      <c r="V9" s="16">
        <v>0.330700888450148</v>
      </c>
      <c r="W9" s="16">
        <v>0.466522678185745</v>
      </c>
      <c r="X9" s="16">
        <v>0.50194174757281596</v>
      </c>
      <c r="Y9" s="16">
        <v>0.48208955223880601</v>
      </c>
      <c r="Z9" s="16"/>
      <c r="AA9" s="16">
        <v>0.52205005959475603</v>
      </c>
      <c r="AB9" s="16">
        <v>0.35690423162583501</v>
      </c>
      <c r="AC9" s="16"/>
      <c r="AD9" s="16">
        <v>0.39858156028368802</v>
      </c>
      <c r="AE9" s="16">
        <v>0.413471502590674</v>
      </c>
      <c r="AF9" s="16"/>
      <c r="AG9" s="16">
        <v>0.293280632411067</v>
      </c>
      <c r="AH9" s="16">
        <v>0.51678832116788298</v>
      </c>
      <c r="AI9" s="16"/>
      <c r="AJ9" s="16">
        <v>0.48546868604175197</v>
      </c>
      <c r="AK9" s="16">
        <v>0.34382737884683401</v>
      </c>
      <c r="AL9" s="16"/>
      <c r="AM9" s="16">
        <v>3.1152647975077899E-2</v>
      </c>
      <c r="AN9" s="16">
        <v>0.193290734824281</v>
      </c>
      <c r="AO9" s="16">
        <v>0.34312148028962203</v>
      </c>
      <c r="AP9" s="16">
        <v>0.87196652719665302</v>
      </c>
      <c r="AQ9" s="16"/>
      <c r="AR9" s="16">
        <v>0.49685534591195002</v>
      </c>
      <c r="AS9" s="16">
        <v>0.37173913043478302</v>
      </c>
      <c r="AT9" s="16"/>
      <c r="AU9" s="16">
        <v>0.42786683107274998</v>
      </c>
      <c r="AV9" s="16">
        <v>0.40614487553263101</v>
      </c>
      <c r="AW9" s="16"/>
      <c r="AX9" s="16">
        <v>0.43462897526501798</v>
      </c>
      <c r="AY9" s="16">
        <v>0.40465957928070601</v>
      </c>
      <c r="AZ9" s="16"/>
      <c r="BA9" s="16">
        <v>0.46132596685082899</v>
      </c>
      <c r="BB9" s="16">
        <v>0.40566422167889199</v>
      </c>
      <c r="BC9" s="16"/>
      <c r="BD9" s="16">
        <v>0.61675392670157103</v>
      </c>
      <c r="BE9" s="16">
        <v>0.36361529548088101</v>
      </c>
      <c r="BF9" s="16"/>
      <c r="BG9" s="16">
        <v>0.61486486486486502</v>
      </c>
      <c r="BH9" s="16">
        <v>0.39726578206674701</v>
      </c>
      <c r="BI9" s="16"/>
      <c r="BJ9" s="16">
        <v>0.53205128205128205</v>
      </c>
      <c r="BK9" s="16">
        <v>0.39302625914765399</v>
      </c>
      <c r="BL9" s="16"/>
      <c r="BM9" s="16">
        <v>0.455696202531646</v>
      </c>
      <c r="BN9" s="16">
        <v>0.40574358974358998</v>
      </c>
      <c r="BO9" s="16"/>
      <c r="BP9" s="16">
        <v>0.41721854304635803</v>
      </c>
      <c r="BQ9" s="16">
        <v>0.40848692670381498</v>
      </c>
    </row>
    <row r="10" spans="2:69" x14ac:dyDescent="0.25">
      <c r="B10" s="17" t="s">
        <v>330</v>
      </c>
      <c r="C10" s="18">
        <v>5.2561669829222002E-2</v>
      </c>
      <c r="D10" s="18">
        <v>6.9940476190476206E-2</v>
      </c>
      <c r="E10" s="18">
        <v>4.1493775933609998E-2</v>
      </c>
      <c r="F10" s="18">
        <v>3.09597523219814E-2</v>
      </c>
      <c r="G10" s="18">
        <v>5.5232558139534899E-2</v>
      </c>
      <c r="H10" s="18">
        <v>6.7526555386949905E-2</v>
      </c>
      <c r="I10" s="18">
        <v>4.0353089533417402E-2</v>
      </c>
      <c r="J10" s="18">
        <v>7.0707070707070704E-2</v>
      </c>
      <c r="K10" s="18">
        <v>1.6806722689075598E-2</v>
      </c>
      <c r="L10" s="18">
        <v>4.4247787610619503E-2</v>
      </c>
      <c r="M10" s="18"/>
      <c r="N10" s="18">
        <v>3.6144578313252997E-2</v>
      </c>
      <c r="O10" s="18">
        <v>6.19047619047619E-2</v>
      </c>
      <c r="P10" s="18">
        <v>5.5140186915887901E-2</v>
      </c>
      <c r="Q10" s="18">
        <v>5.4379562043795598E-2</v>
      </c>
      <c r="R10" s="18"/>
      <c r="S10" s="18">
        <v>4.7528517110266198E-2</v>
      </c>
      <c r="T10" s="18">
        <v>4.0669856459330099E-2</v>
      </c>
      <c r="U10" s="18">
        <v>4.52586206896552E-2</v>
      </c>
      <c r="V10" s="18">
        <v>5.82428430404738E-2</v>
      </c>
      <c r="W10" s="18">
        <v>3.99568034557235E-2</v>
      </c>
      <c r="X10" s="18">
        <v>3.6893203883495103E-2</v>
      </c>
      <c r="Y10" s="18">
        <v>4.7761194029850698E-2</v>
      </c>
      <c r="Z10" s="18"/>
      <c r="AA10" s="18">
        <v>3.57568533969011E-2</v>
      </c>
      <c r="AB10" s="18">
        <v>6.0412026726057902E-2</v>
      </c>
      <c r="AC10" s="18"/>
      <c r="AD10" s="18">
        <v>5.6737588652482303E-2</v>
      </c>
      <c r="AE10" s="18">
        <v>5.1036269430051802E-2</v>
      </c>
      <c r="AF10" s="18"/>
      <c r="AG10" s="18">
        <v>5.0592885375494098E-2</v>
      </c>
      <c r="AH10" s="18">
        <v>5.4379562043795598E-2</v>
      </c>
      <c r="AI10" s="18"/>
      <c r="AJ10" s="18">
        <v>4.7482603356528902E-2</v>
      </c>
      <c r="AK10" s="18">
        <v>5.6950831269897403E-2</v>
      </c>
      <c r="AL10" s="18"/>
      <c r="AM10" s="18">
        <v>0.121495327102804</v>
      </c>
      <c r="AN10" s="18">
        <v>7.7476038338658099E-2</v>
      </c>
      <c r="AO10" s="18">
        <v>5.2695092518101401E-2</v>
      </c>
      <c r="AP10" s="18">
        <v>8.3682008368200795E-3</v>
      </c>
      <c r="AQ10" s="18"/>
      <c r="AR10" s="18">
        <v>4.08805031446541E-2</v>
      </c>
      <c r="AS10" s="18">
        <v>5.76086956521739E-2</v>
      </c>
      <c r="AT10" s="18"/>
      <c r="AU10" s="18">
        <v>4.4389642416769397E-2</v>
      </c>
      <c r="AV10" s="18">
        <v>5.4047992823502998E-2</v>
      </c>
      <c r="AW10" s="18"/>
      <c r="AX10" s="18">
        <v>5.4181389870435803E-2</v>
      </c>
      <c r="AY10" s="18">
        <v>5.2250622031214701E-2</v>
      </c>
      <c r="AZ10" s="18"/>
      <c r="BA10" s="18">
        <v>6.9060773480663001E-2</v>
      </c>
      <c r="BB10" s="18">
        <v>5.1344743276283598E-2</v>
      </c>
      <c r="BC10" s="18"/>
      <c r="BD10" s="18">
        <v>3.8743455497382201E-2</v>
      </c>
      <c r="BE10" s="18">
        <v>5.5619930475086898E-2</v>
      </c>
      <c r="BF10" s="18"/>
      <c r="BG10" s="18">
        <v>4.3918918918918901E-2</v>
      </c>
      <c r="BH10" s="18">
        <v>5.3075995174909497E-2</v>
      </c>
      <c r="BI10" s="18"/>
      <c r="BJ10" s="18">
        <v>3.5256410256410298E-2</v>
      </c>
      <c r="BK10" s="18">
        <v>5.4885923374946202E-2</v>
      </c>
      <c r="BL10" s="18"/>
      <c r="BM10" s="18">
        <v>4.3037974683544297E-2</v>
      </c>
      <c r="BN10" s="18">
        <v>5.3333333333333302E-2</v>
      </c>
      <c r="BO10" s="18"/>
      <c r="BP10" s="18">
        <v>2.6490066225165601E-2</v>
      </c>
      <c r="BQ10" s="18">
        <v>5.5936562366052302E-2</v>
      </c>
    </row>
    <row r="11" spans="2:69" x14ac:dyDescent="0.25">
      <c r="B11" s="15"/>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Q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360</v>
      </c>
      <c r="C8" s="16">
        <v>0.25426944971537002</v>
      </c>
      <c r="D8" s="16">
        <v>0.24702380952381001</v>
      </c>
      <c r="E8" s="16">
        <v>0.24896265560166</v>
      </c>
      <c r="F8" s="16">
        <v>0.24922600619195001</v>
      </c>
      <c r="G8" s="16">
        <v>0.30813953488372098</v>
      </c>
      <c r="H8" s="16">
        <v>0.22154779969651001</v>
      </c>
      <c r="I8" s="16">
        <v>0.25598991172761698</v>
      </c>
      <c r="J8" s="16">
        <v>0.30808080808080801</v>
      </c>
      <c r="K8" s="16">
        <v>0.33613445378151302</v>
      </c>
      <c r="L8" s="16">
        <v>0.221238938053097</v>
      </c>
      <c r="M8" s="16"/>
      <c r="N8" s="16">
        <v>0.37469879518072302</v>
      </c>
      <c r="O8" s="16">
        <v>0.30476190476190501</v>
      </c>
      <c r="P8" s="16">
        <v>0.23831775700934599</v>
      </c>
      <c r="Q8" s="16">
        <v>0.21240875912408799</v>
      </c>
      <c r="R8" s="16"/>
      <c r="S8" s="16">
        <v>0.30418250950570302</v>
      </c>
      <c r="T8" s="16">
        <v>0.23684210526315799</v>
      </c>
      <c r="U8" s="16">
        <v>0.21982758620689699</v>
      </c>
      <c r="V8" s="16">
        <v>0.29516288252714701</v>
      </c>
      <c r="W8" s="16">
        <v>0.22138228941684701</v>
      </c>
      <c r="X8" s="16">
        <v>0.23009708737864101</v>
      </c>
      <c r="Y8" s="16">
        <v>0.22985074626865701</v>
      </c>
      <c r="Z8" s="16"/>
      <c r="AA8" s="16">
        <v>0.20679380214541099</v>
      </c>
      <c r="AB8" s="16">
        <v>0.27644766146993299</v>
      </c>
      <c r="AC8" s="16"/>
      <c r="AD8" s="16">
        <v>0.25886524822695001</v>
      </c>
      <c r="AE8" s="16">
        <v>0.25259067357512999</v>
      </c>
      <c r="AF8" s="16"/>
      <c r="AG8" s="16">
        <v>0.299604743083004</v>
      </c>
      <c r="AH8" s="16">
        <v>0.21240875912408799</v>
      </c>
      <c r="AI8" s="16"/>
      <c r="AJ8" s="16">
        <v>0.212034383954155</v>
      </c>
      <c r="AK8" s="16">
        <v>0.290767598160594</v>
      </c>
      <c r="AL8" s="16"/>
      <c r="AM8" s="16">
        <v>0.68224299065420602</v>
      </c>
      <c r="AN8" s="16">
        <v>0.46006389776357798</v>
      </c>
      <c r="AO8" s="16">
        <v>0.194288012872084</v>
      </c>
      <c r="AP8" s="16">
        <v>4.85355648535565E-2</v>
      </c>
      <c r="AQ8" s="16"/>
      <c r="AR8" s="16">
        <v>0.22138364779874201</v>
      </c>
      <c r="AS8" s="16">
        <v>0.268478260869565</v>
      </c>
      <c r="AT8" s="16"/>
      <c r="AU8" s="16">
        <v>0.18988902589395801</v>
      </c>
      <c r="AV8" s="16">
        <v>0.26597891904014398</v>
      </c>
      <c r="AW8" s="16"/>
      <c r="AX8" s="16">
        <v>0.23203769140164901</v>
      </c>
      <c r="AY8" s="16">
        <v>0.25853879212847802</v>
      </c>
      <c r="AZ8" s="16"/>
      <c r="BA8" s="16">
        <v>0.37845303867403302</v>
      </c>
      <c r="BB8" s="16">
        <v>0.24511002444987801</v>
      </c>
      <c r="BC8" s="16"/>
      <c r="BD8" s="16">
        <v>0.218848167539267</v>
      </c>
      <c r="BE8" s="16">
        <v>0.26210892236384697</v>
      </c>
      <c r="BF8" s="16"/>
      <c r="BG8" s="16">
        <v>0.27027027027027001</v>
      </c>
      <c r="BH8" s="16">
        <v>0.253317249698432</v>
      </c>
      <c r="BI8" s="16"/>
      <c r="BJ8" s="16">
        <v>0.293269230769231</v>
      </c>
      <c r="BK8" s="16">
        <v>0.249031424881619</v>
      </c>
      <c r="BL8" s="16"/>
      <c r="BM8" s="16">
        <v>0.21012658227848099</v>
      </c>
      <c r="BN8" s="16">
        <v>0.257846153846154</v>
      </c>
      <c r="BO8" s="16"/>
      <c r="BP8" s="16">
        <v>0.24834437086092701</v>
      </c>
      <c r="BQ8" s="16">
        <v>0.25503643377625401</v>
      </c>
    </row>
    <row r="9" spans="2:69" x14ac:dyDescent="0.25">
      <c r="B9" s="17" t="s">
        <v>361</v>
      </c>
      <c r="C9" s="16">
        <v>0.67647058823529405</v>
      </c>
      <c r="D9" s="16">
        <v>0.68452380952380998</v>
      </c>
      <c r="E9" s="16">
        <v>0.70401106500691601</v>
      </c>
      <c r="F9" s="16">
        <v>0.71207430340557298</v>
      </c>
      <c r="G9" s="16">
        <v>0.61482558139534904</v>
      </c>
      <c r="H9" s="16">
        <v>0.67754172989377803</v>
      </c>
      <c r="I9" s="16">
        <v>0.69230769230769196</v>
      </c>
      <c r="J9" s="16">
        <v>0.59595959595959602</v>
      </c>
      <c r="K9" s="16">
        <v>0.59663865546218497</v>
      </c>
      <c r="L9" s="16">
        <v>0.72566371681415898</v>
      </c>
      <c r="M9" s="16"/>
      <c r="N9" s="16">
        <v>0.56144578313253002</v>
      </c>
      <c r="O9" s="16">
        <v>0.63174603174603206</v>
      </c>
      <c r="P9" s="16">
        <v>0.69158878504672905</v>
      </c>
      <c r="Q9" s="16">
        <v>0.71569343065693403</v>
      </c>
      <c r="R9" s="16"/>
      <c r="S9" s="16">
        <v>0.631178707224335</v>
      </c>
      <c r="T9" s="16">
        <v>0.70813397129186595</v>
      </c>
      <c r="U9" s="16">
        <v>0.73060344827586199</v>
      </c>
      <c r="V9" s="16">
        <v>0.61500493583415605</v>
      </c>
      <c r="W9" s="16">
        <v>0.73650107991360703</v>
      </c>
      <c r="X9" s="16">
        <v>0.72233009708737905</v>
      </c>
      <c r="Y9" s="16">
        <v>0.71492537313432802</v>
      </c>
      <c r="Z9" s="16"/>
      <c r="AA9" s="16">
        <v>0.75506555423122801</v>
      </c>
      <c r="AB9" s="16">
        <v>0.63975501113585698</v>
      </c>
      <c r="AC9" s="16"/>
      <c r="AD9" s="16">
        <v>0.65815602836879405</v>
      </c>
      <c r="AE9" s="16">
        <v>0.68316062176165804</v>
      </c>
      <c r="AF9" s="16"/>
      <c r="AG9" s="16">
        <v>0.63399209486165997</v>
      </c>
      <c r="AH9" s="16">
        <v>0.71569343065693403</v>
      </c>
      <c r="AI9" s="16"/>
      <c r="AJ9" s="16">
        <v>0.73516168645108504</v>
      </c>
      <c r="AK9" s="16">
        <v>0.62575168022638805</v>
      </c>
      <c r="AL9" s="16"/>
      <c r="AM9" s="16">
        <v>0.13084112149532701</v>
      </c>
      <c r="AN9" s="16">
        <v>0.41533546325878601</v>
      </c>
      <c r="AO9" s="16">
        <v>0.74859211584875296</v>
      </c>
      <c r="AP9" s="16">
        <v>0.94644351464435195</v>
      </c>
      <c r="AQ9" s="16"/>
      <c r="AR9" s="16">
        <v>0.72264150943396199</v>
      </c>
      <c r="AS9" s="16">
        <v>0.65652173913043499</v>
      </c>
      <c r="AT9" s="16"/>
      <c r="AU9" s="16">
        <v>0.76572133168927203</v>
      </c>
      <c r="AV9" s="16">
        <v>0.66023772146221105</v>
      </c>
      <c r="AW9" s="16"/>
      <c r="AX9" s="16">
        <v>0.70553592461719705</v>
      </c>
      <c r="AY9" s="16">
        <v>0.67088893915403802</v>
      </c>
      <c r="AZ9" s="16"/>
      <c r="BA9" s="16">
        <v>0.54419889502762397</v>
      </c>
      <c r="BB9" s="16">
        <v>0.68622656886715605</v>
      </c>
      <c r="BC9" s="16"/>
      <c r="BD9" s="16">
        <v>0.72251308900523603</v>
      </c>
      <c r="BE9" s="16">
        <v>0.66628041714947905</v>
      </c>
      <c r="BF9" s="16"/>
      <c r="BG9" s="16">
        <v>0.66891891891891897</v>
      </c>
      <c r="BH9" s="16">
        <v>0.67691998391636499</v>
      </c>
      <c r="BI9" s="16"/>
      <c r="BJ9" s="16">
        <v>0.66346153846153799</v>
      </c>
      <c r="BK9" s="16">
        <v>0.67821782178217804</v>
      </c>
      <c r="BL9" s="16"/>
      <c r="BM9" s="16">
        <v>0.73670886075949404</v>
      </c>
      <c r="BN9" s="16">
        <v>0.67158974358974399</v>
      </c>
      <c r="BO9" s="16"/>
      <c r="BP9" s="16">
        <v>0.71854304635761601</v>
      </c>
      <c r="BQ9" s="16">
        <v>0.67102443206172302</v>
      </c>
    </row>
    <row r="10" spans="2:69" x14ac:dyDescent="0.25">
      <c r="B10" s="17" t="s">
        <v>330</v>
      </c>
      <c r="C10" s="18">
        <v>6.9259962049335905E-2</v>
      </c>
      <c r="D10" s="18">
        <v>6.8452380952381001E-2</v>
      </c>
      <c r="E10" s="18">
        <v>4.7026279391424598E-2</v>
      </c>
      <c r="F10" s="18">
        <v>3.8699690402476797E-2</v>
      </c>
      <c r="G10" s="18">
        <v>7.7034883720930203E-2</v>
      </c>
      <c r="H10" s="18">
        <v>0.100910470409712</v>
      </c>
      <c r="I10" s="18">
        <v>5.1702395964690999E-2</v>
      </c>
      <c r="J10" s="18">
        <v>9.5959595959595995E-2</v>
      </c>
      <c r="K10" s="18">
        <v>6.7226890756302504E-2</v>
      </c>
      <c r="L10" s="18">
        <v>5.3097345132743397E-2</v>
      </c>
      <c r="M10" s="18"/>
      <c r="N10" s="18">
        <v>6.3855421686747002E-2</v>
      </c>
      <c r="O10" s="18">
        <v>6.3492063492063502E-2</v>
      </c>
      <c r="P10" s="18">
        <v>7.00934579439252E-2</v>
      </c>
      <c r="Q10" s="18">
        <v>7.1897810218978106E-2</v>
      </c>
      <c r="R10" s="18"/>
      <c r="S10" s="18">
        <v>6.4638783269962002E-2</v>
      </c>
      <c r="T10" s="18">
        <v>5.50239234449761E-2</v>
      </c>
      <c r="U10" s="18">
        <v>4.9568965517241402E-2</v>
      </c>
      <c r="V10" s="18">
        <v>8.9832181638696898E-2</v>
      </c>
      <c r="W10" s="18">
        <v>4.21166306695464E-2</v>
      </c>
      <c r="X10" s="18">
        <v>4.75728155339806E-2</v>
      </c>
      <c r="Y10" s="18">
        <v>5.5223880597014899E-2</v>
      </c>
      <c r="Z10" s="18"/>
      <c r="AA10" s="18">
        <v>3.8140643623361101E-2</v>
      </c>
      <c r="AB10" s="18">
        <v>8.3797327394209406E-2</v>
      </c>
      <c r="AC10" s="18"/>
      <c r="AD10" s="18">
        <v>8.29787234042553E-2</v>
      </c>
      <c r="AE10" s="18">
        <v>6.4248704663212405E-2</v>
      </c>
      <c r="AF10" s="18"/>
      <c r="AG10" s="18">
        <v>6.6403162055336001E-2</v>
      </c>
      <c r="AH10" s="18">
        <v>7.1897810218978106E-2</v>
      </c>
      <c r="AI10" s="18"/>
      <c r="AJ10" s="18">
        <v>5.2803929594760497E-2</v>
      </c>
      <c r="AK10" s="18">
        <v>8.3480721613017297E-2</v>
      </c>
      <c r="AL10" s="18"/>
      <c r="AM10" s="18">
        <v>0.18691588785046701</v>
      </c>
      <c r="AN10" s="18">
        <v>0.124600638977636</v>
      </c>
      <c r="AO10" s="18">
        <v>5.7119871279163299E-2</v>
      </c>
      <c r="AP10" s="18">
        <v>5.0209205020920501E-3</v>
      </c>
      <c r="AQ10" s="18"/>
      <c r="AR10" s="18">
        <v>5.5974842767295599E-2</v>
      </c>
      <c r="AS10" s="18">
        <v>7.4999999999999997E-2</v>
      </c>
      <c r="AT10" s="18"/>
      <c r="AU10" s="18">
        <v>4.4389642416769397E-2</v>
      </c>
      <c r="AV10" s="18">
        <v>7.3783359497645196E-2</v>
      </c>
      <c r="AW10" s="18"/>
      <c r="AX10" s="18">
        <v>6.2426383981154299E-2</v>
      </c>
      <c r="AY10" s="18">
        <v>7.0572268717484704E-2</v>
      </c>
      <c r="AZ10" s="18"/>
      <c r="BA10" s="18">
        <v>7.7348066298342497E-2</v>
      </c>
      <c r="BB10" s="18">
        <v>6.8663406682966596E-2</v>
      </c>
      <c r="BC10" s="18"/>
      <c r="BD10" s="18">
        <v>5.8638743455497397E-2</v>
      </c>
      <c r="BE10" s="18">
        <v>7.1610660486674402E-2</v>
      </c>
      <c r="BF10" s="18"/>
      <c r="BG10" s="18">
        <v>6.08108108108108E-2</v>
      </c>
      <c r="BH10" s="18">
        <v>6.9762766385203095E-2</v>
      </c>
      <c r="BI10" s="18"/>
      <c r="BJ10" s="18">
        <v>4.3269230769230803E-2</v>
      </c>
      <c r="BK10" s="18">
        <v>7.2750753336203206E-2</v>
      </c>
      <c r="BL10" s="18"/>
      <c r="BM10" s="18">
        <v>5.3164556962025301E-2</v>
      </c>
      <c r="BN10" s="18">
        <v>7.0564102564102602E-2</v>
      </c>
      <c r="BO10" s="18"/>
      <c r="BP10" s="18">
        <v>3.3112582781456998E-2</v>
      </c>
      <c r="BQ10" s="18">
        <v>7.3939134162023107E-2</v>
      </c>
    </row>
    <row r="11" spans="2:69" x14ac:dyDescent="0.25">
      <c r="B11" s="15"/>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Q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360</v>
      </c>
      <c r="C8" s="16">
        <v>0.301518026565465</v>
      </c>
      <c r="D8" s="16">
        <v>0.25</v>
      </c>
      <c r="E8" s="16">
        <v>0.25034578146611303</v>
      </c>
      <c r="F8" s="16">
        <v>0.28018575851393202</v>
      </c>
      <c r="G8" s="16">
        <v>0.29215116279069803</v>
      </c>
      <c r="H8" s="16">
        <v>0.366464339908953</v>
      </c>
      <c r="I8" s="16">
        <v>0.31778058007566201</v>
      </c>
      <c r="J8" s="16">
        <v>0.25757575757575801</v>
      </c>
      <c r="K8" s="16">
        <v>0.29411764705882398</v>
      </c>
      <c r="L8" s="16">
        <v>0.32743362831858402</v>
      </c>
      <c r="M8" s="16"/>
      <c r="N8" s="16">
        <v>0.636144578313253</v>
      </c>
      <c r="O8" s="16">
        <v>0.40158730158730199</v>
      </c>
      <c r="P8" s="16">
        <v>0.29439252336448601</v>
      </c>
      <c r="Q8" s="16">
        <v>0.17992700729927</v>
      </c>
      <c r="R8" s="16"/>
      <c r="S8" s="16">
        <v>0.46768060836501901</v>
      </c>
      <c r="T8" s="16">
        <v>0.30622009569378</v>
      </c>
      <c r="U8" s="16">
        <v>0.28663793103448298</v>
      </c>
      <c r="V8" s="16">
        <v>0.39980256663376101</v>
      </c>
      <c r="W8" s="16">
        <v>0.22894168466522699</v>
      </c>
      <c r="X8" s="16">
        <v>0.228155339805825</v>
      </c>
      <c r="Y8" s="16">
        <v>0.25223880597014903</v>
      </c>
      <c r="Z8" s="16"/>
      <c r="AA8" s="16">
        <v>0.204410011918951</v>
      </c>
      <c r="AB8" s="16">
        <v>0.34688195991091297</v>
      </c>
      <c r="AC8" s="16"/>
      <c r="AD8" s="16">
        <v>0.30851063829787201</v>
      </c>
      <c r="AE8" s="16">
        <v>0.29896373056994802</v>
      </c>
      <c r="AF8" s="16"/>
      <c r="AG8" s="16">
        <v>0.43320158102766798</v>
      </c>
      <c r="AH8" s="16">
        <v>0.17992700729927</v>
      </c>
      <c r="AI8" s="16"/>
      <c r="AJ8" s="16">
        <v>0.231682357756856</v>
      </c>
      <c r="AK8" s="16">
        <v>0.36186770428015602</v>
      </c>
      <c r="AL8" s="16"/>
      <c r="AM8" s="16">
        <v>0.78504672897196304</v>
      </c>
      <c r="AN8" s="16">
        <v>0.57108626198083101</v>
      </c>
      <c r="AO8" s="16">
        <v>0.23853580048270301</v>
      </c>
      <c r="AP8" s="16">
        <v>2.25941422594142E-2</v>
      </c>
      <c r="AQ8" s="16"/>
      <c r="AR8" s="16">
        <v>0.237735849056604</v>
      </c>
      <c r="AS8" s="16">
        <v>0.32907608695652202</v>
      </c>
      <c r="AT8" s="16"/>
      <c r="AU8" s="16">
        <v>0.29469790382244099</v>
      </c>
      <c r="AV8" s="16">
        <v>0.30275846602377199</v>
      </c>
      <c r="AW8" s="16"/>
      <c r="AX8" s="16">
        <v>0.22732626619552401</v>
      </c>
      <c r="AY8" s="16">
        <v>0.31576566387695099</v>
      </c>
      <c r="AZ8" s="16"/>
      <c r="BA8" s="16">
        <v>0.29558011049723798</v>
      </c>
      <c r="BB8" s="16">
        <v>0.30195599022004899</v>
      </c>
      <c r="BC8" s="16"/>
      <c r="BD8" s="16">
        <v>0.259685863874346</v>
      </c>
      <c r="BE8" s="16">
        <v>0.31077636152954802</v>
      </c>
      <c r="BF8" s="16"/>
      <c r="BG8" s="16">
        <v>0.20945945945945901</v>
      </c>
      <c r="BH8" s="16">
        <v>0.306996381182147</v>
      </c>
      <c r="BI8" s="16"/>
      <c r="BJ8" s="16">
        <v>0.230769230769231</v>
      </c>
      <c r="BK8" s="16">
        <v>0.31102023245802801</v>
      </c>
      <c r="BL8" s="16"/>
      <c r="BM8" s="16">
        <v>0.29873417721519002</v>
      </c>
      <c r="BN8" s="16">
        <v>0.30174358974359</v>
      </c>
      <c r="BO8" s="16"/>
      <c r="BP8" s="16">
        <v>0.29139072847682101</v>
      </c>
      <c r="BQ8" s="16">
        <v>0.30282897556793797</v>
      </c>
    </row>
    <row r="9" spans="2:69" x14ac:dyDescent="0.25">
      <c r="B9" s="17" t="s">
        <v>361</v>
      </c>
      <c r="C9" s="16">
        <v>0.601328273244782</v>
      </c>
      <c r="D9" s="16">
        <v>0.66666666666666696</v>
      </c>
      <c r="E9" s="16">
        <v>0.69571230982019405</v>
      </c>
      <c r="F9" s="16">
        <v>0.66718266253869996</v>
      </c>
      <c r="G9" s="16">
        <v>0.65261627906976705</v>
      </c>
      <c r="H9" s="16">
        <v>0.44688922610015203</v>
      </c>
      <c r="I9" s="16">
        <v>0.61412358133669598</v>
      </c>
      <c r="J9" s="16">
        <v>0.59090909090909105</v>
      </c>
      <c r="K9" s="16">
        <v>0.64705882352941202</v>
      </c>
      <c r="L9" s="16">
        <v>0.60176991150442505</v>
      </c>
      <c r="M9" s="16"/>
      <c r="N9" s="16">
        <v>0.24216867469879499</v>
      </c>
      <c r="O9" s="16">
        <v>0.473015873015873</v>
      </c>
      <c r="P9" s="16">
        <v>0.59906542056074796</v>
      </c>
      <c r="Q9" s="16">
        <v>0.74051094890510905</v>
      </c>
      <c r="R9" s="16"/>
      <c r="S9" s="16">
        <v>0.41825095057034201</v>
      </c>
      <c r="T9" s="16">
        <v>0.58133971291866005</v>
      </c>
      <c r="U9" s="16">
        <v>0.64224137931034497</v>
      </c>
      <c r="V9" s="16">
        <v>0.48766041461006898</v>
      </c>
      <c r="W9" s="16">
        <v>0.70302375809935203</v>
      </c>
      <c r="X9" s="16">
        <v>0.70873786407767003</v>
      </c>
      <c r="Y9" s="16">
        <v>0.65820895522388101</v>
      </c>
      <c r="Z9" s="16"/>
      <c r="AA9" s="16">
        <v>0.75446960667461305</v>
      </c>
      <c r="AB9" s="16">
        <v>0.529788418708241</v>
      </c>
      <c r="AC9" s="16"/>
      <c r="AD9" s="16">
        <v>0.56241134751773003</v>
      </c>
      <c r="AE9" s="16">
        <v>0.61554404145077701</v>
      </c>
      <c r="AF9" s="16"/>
      <c r="AG9" s="16">
        <v>0.45059288537549402</v>
      </c>
      <c r="AH9" s="16">
        <v>0.74051094890510905</v>
      </c>
      <c r="AI9" s="16"/>
      <c r="AJ9" s="16">
        <v>0.69340974212034401</v>
      </c>
      <c r="AK9" s="16">
        <v>0.52175451008135798</v>
      </c>
      <c r="AL9" s="16"/>
      <c r="AM9" s="16">
        <v>3.1152647975077899E-2</v>
      </c>
      <c r="AN9" s="16">
        <v>0.23322683706070299</v>
      </c>
      <c r="AO9" s="16">
        <v>0.68181818181818199</v>
      </c>
      <c r="AP9" s="16">
        <v>0.97071129707113002</v>
      </c>
      <c r="AQ9" s="16"/>
      <c r="AR9" s="16">
        <v>0.70188679245283003</v>
      </c>
      <c r="AS9" s="16">
        <v>0.55788043478260896</v>
      </c>
      <c r="AT9" s="16"/>
      <c r="AU9" s="16">
        <v>0.61159062885326798</v>
      </c>
      <c r="AV9" s="16">
        <v>0.59946176272706897</v>
      </c>
      <c r="AW9" s="16"/>
      <c r="AX9" s="16">
        <v>0.71495877502944605</v>
      </c>
      <c r="AY9" s="16">
        <v>0.57950689889165397</v>
      </c>
      <c r="AZ9" s="16"/>
      <c r="BA9" s="16">
        <v>0.61325966850828695</v>
      </c>
      <c r="BB9" s="16">
        <v>0.60044824775876104</v>
      </c>
      <c r="BC9" s="16"/>
      <c r="BD9" s="16">
        <v>0.64397905759162299</v>
      </c>
      <c r="BE9" s="16">
        <v>0.59188876013905001</v>
      </c>
      <c r="BF9" s="16"/>
      <c r="BG9" s="16">
        <v>0.68243243243243201</v>
      </c>
      <c r="BH9" s="16">
        <v>0.59650180940892605</v>
      </c>
      <c r="BI9" s="16"/>
      <c r="BJ9" s="16">
        <v>0.71474358974358998</v>
      </c>
      <c r="BK9" s="16">
        <v>0.58609556607834701</v>
      </c>
      <c r="BL9" s="16"/>
      <c r="BM9" s="16">
        <v>0.632911392405063</v>
      </c>
      <c r="BN9" s="16">
        <v>0.59876923076923105</v>
      </c>
      <c r="BO9" s="16"/>
      <c r="BP9" s="16">
        <v>0.64900662251655605</v>
      </c>
      <c r="BQ9" s="16">
        <v>0.59515645092156</v>
      </c>
    </row>
    <row r="10" spans="2:69" x14ac:dyDescent="0.25">
      <c r="B10" s="17" t="s">
        <v>330</v>
      </c>
      <c r="C10" s="18">
        <v>9.7153700189753306E-2</v>
      </c>
      <c r="D10" s="18">
        <v>8.3333333333333301E-2</v>
      </c>
      <c r="E10" s="18">
        <v>5.39419087136929E-2</v>
      </c>
      <c r="F10" s="18">
        <v>5.2631578947368397E-2</v>
      </c>
      <c r="G10" s="18">
        <v>5.5232558139534899E-2</v>
      </c>
      <c r="H10" s="18">
        <v>0.18664643399089501</v>
      </c>
      <c r="I10" s="18">
        <v>6.8095838587641899E-2</v>
      </c>
      <c r="J10" s="18">
        <v>0.15151515151515199</v>
      </c>
      <c r="K10" s="18">
        <v>5.8823529411764698E-2</v>
      </c>
      <c r="L10" s="18">
        <v>7.0796460176991094E-2</v>
      </c>
      <c r="M10" s="18"/>
      <c r="N10" s="18">
        <v>0.121686746987952</v>
      </c>
      <c r="O10" s="18">
        <v>0.12539682539682501</v>
      </c>
      <c r="P10" s="18">
        <v>0.106542056074766</v>
      </c>
      <c r="Q10" s="18">
        <v>7.9562043795620402E-2</v>
      </c>
      <c r="R10" s="18"/>
      <c r="S10" s="18">
        <v>0.114068441064639</v>
      </c>
      <c r="T10" s="18">
        <v>0.11244019138756001</v>
      </c>
      <c r="U10" s="18">
        <v>7.1120689655172403E-2</v>
      </c>
      <c r="V10" s="18">
        <v>0.11253701875617</v>
      </c>
      <c r="W10" s="18">
        <v>6.8034557235421206E-2</v>
      </c>
      <c r="X10" s="18">
        <v>6.3106796116504896E-2</v>
      </c>
      <c r="Y10" s="18">
        <v>8.9552238805970102E-2</v>
      </c>
      <c r="Z10" s="18"/>
      <c r="AA10" s="18">
        <v>4.1120381406436202E-2</v>
      </c>
      <c r="AB10" s="18">
        <v>0.12332962138084599</v>
      </c>
      <c r="AC10" s="18"/>
      <c r="AD10" s="18">
        <v>0.12907801418439699</v>
      </c>
      <c r="AE10" s="18">
        <v>8.5492227979274596E-2</v>
      </c>
      <c r="AF10" s="18"/>
      <c r="AG10" s="18">
        <v>0.116205533596838</v>
      </c>
      <c r="AH10" s="18">
        <v>7.9562043795620402E-2</v>
      </c>
      <c r="AI10" s="18"/>
      <c r="AJ10" s="18">
        <v>7.4907900122799798E-2</v>
      </c>
      <c r="AK10" s="18">
        <v>0.116377785638486</v>
      </c>
      <c r="AL10" s="18"/>
      <c r="AM10" s="18">
        <v>0.18380062305295899</v>
      </c>
      <c r="AN10" s="18">
        <v>0.195686900958466</v>
      </c>
      <c r="AO10" s="18">
        <v>7.9646017699115002E-2</v>
      </c>
      <c r="AP10" s="18">
        <v>6.69456066945607E-3</v>
      </c>
      <c r="AQ10" s="18"/>
      <c r="AR10" s="18">
        <v>6.0377358490565997E-2</v>
      </c>
      <c r="AS10" s="18">
        <v>0.11304347826087</v>
      </c>
      <c r="AT10" s="18"/>
      <c r="AU10" s="18">
        <v>9.3711467324291003E-2</v>
      </c>
      <c r="AV10" s="18">
        <v>9.7779771249159E-2</v>
      </c>
      <c r="AW10" s="18"/>
      <c r="AX10" s="18">
        <v>5.7714958775029399E-2</v>
      </c>
      <c r="AY10" s="18">
        <v>0.10472743723139601</v>
      </c>
      <c r="AZ10" s="18"/>
      <c r="BA10" s="18">
        <v>9.11602209944751E-2</v>
      </c>
      <c r="BB10" s="18">
        <v>9.75957620211899E-2</v>
      </c>
      <c r="BC10" s="18"/>
      <c r="BD10" s="18">
        <v>9.6335078534031393E-2</v>
      </c>
      <c r="BE10" s="18">
        <v>9.73348783314021E-2</v>
      </c>
      <c r="BF10" s="18"/>
      <c r="BG10" s="18">
        <v>0.108108108108108</v>
      </c>
      <c r="BH10" s="18">
        <v>9.6501809408926401E-2</v>
      </c>
      <c r="BI10" s="18"/>
      <c r="BJ10" s="18">
        <v>5.4487179487179502E-2</v>
      </c>
      <c r="BK10" s="18">
        <v>0.10288420146362499</v>
      </c>
      <c r="BL10" s="18"/>
      <c r="BM10" s="18">
        <v>6.8354430379746797E-2</v>
      </c>
      <c r="BN10" s="18">
        <v>9.94871794871795E-2</v>
      </c>
      <c r="BO10" s="18"/>
      <c r="BP10" s="18">
        <v>5.9602649006622502E-2</v>
      </c>
      <c r="BQ10" s="18">
        <v>0.102014573510501</v>
      </c>
    </row>
    <row r="11" spans="2:69" x14ac:dyDescent="0.25">
      <c r="B11" s="15"/>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Q17"/>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377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4638</v>
      </c>
      <c r="D7" s="10">
        <v>599</v>
      </c>
      <c r="E7" s="10">
        <v>634</v>
      </c>
      <c r="F7" s="10">
        <v>589</v>
      </c>
      <c r="G7" s="10">
        <v>589</v>
      </c>
      <c r="H7" s="10">
        <v>1127</v>
      </c>
      <c r="I7" s="10">
        <v>729</v>
      </c>
      <c r="J7" s="10">
        <v>177</v>
      </c>
      <c r="K7" s="10">
        <v>89</v>
      </c>
      <c r="L7" s="10">
        <v>105</v>
      </c>
      <c r="M7" s="10"/>
      <c r="N7" s="10">
        <v>634</v>
      </c>
      <c r="O7" s="10">
        <v>559</v>
      </c>
      <c r="P7" s="10">
        <v>955</v>
      </c>
      <c r="Q7" s="10">
        <v>2490</v>
      </c>
      <c r="R7" s="10"/>
      <c r="S7" s="10">
        <v>428</v>
      </c>
      <c r="T7" s="10">
        <v>368</v>
      </c>
      <c r="U7" s="10">
        <v>409</v>
      </c>
      <c r="V7" s="10">
        <v>865</v>
      </c>
      <c r="W7" s="10">
        <v>847</v>
      </c>
      <c r="X7" s="10">
        <v>929</v>
      </c>
      <c r="Y7" s="10">
        <v>590</v>
      </c>
      <c r="Z7" s="10"/>
      <c r="AA7" s="10">
        <v>1507</v>
      </c>
      <c r="AB7" s="10">
        <v>3131</v>
      </c>
      <c r="AC7" s="10"/>
      <c r="AD7" s="10">
        <v>1209</v>
      </c>
      <c r="AE7" s="10">
        <v>3429</v>
      </c>
      <c r="AF7" s="10"/>
      <c r="AG7" s="10">
        <v>2148</v>
      </c>
      <c r="AH7" s="10">
        <v>2490</v>
      </c>
      <c r="AI7" s="10"/>
      <c r="AJ7" s="10">
        <v>2214</v>
      </c>
      <c r="AK7" s="10">
        <v>2424</v>
      </c>
      <c r="AL7" s="10"/>
      <c r="AM7" s="10">
        <v>134</v>
      </c>
      <c r="AN7" s="10">
        <v>979</v>
      </c>
      <c r="AO7" s="10">
        <v>2322</v>
      </c>
      <c r="AP7" s="10">
        <v>1189</v>
      </c>
      <c r="AQ7" s="10"/>
      <c r="AR7" s="10">
        <v>1427</v>
      </c>
      <c r="AS7" s="10">
        <v>3211</v>
      </c>
      <c r="AT7" s="10"/>
      <c r="AU7" s="10">
        <v>704</v>
      </c>
      <c r="AV7" s="10">
        <v>3934</v>
      </c>
      <c r="AW7" s="10"/>
      <c r="AX7" s="10">
        <v>743</v>
      </c>
      <c r="AY7" s="10">
        <v>3895</v>
      </c>
      <c r="AZ7" s="10"/>
      <c r="BA7" s="10">
        <v>304</v>
      </c>
      <c r="BB7" s="10">
        <v>4334</v>
      </c>
      <c r="BC7" s="10"/>
      <c r="BD7" s="10">
        <v>861</v>
      </c>
      <c r="BE7" s="10">
        <v>3777</v>
      </c>
      <c r="BF7" s="10"/>
      <c r="BG7" s="10">
        <v>254</v>
      </c>
      <c r="BH7" s="10">
        <v>4384</v>
      </c>
      <c r="BI7" s="10"/>
      <c r="BJ7" s="10">
        <v>524</v>
      </c>
      <c r="BK7" s="10">
        <v>4114</v>
      </c>
      <c r="BL7" s="10"/>
      <c r="BM7" s="10">
        <v>332</v>
      </c>
      <c r="BN7" s="10">
        <v>4306</v>
      </c>
      <c r="BO7" s="10"/>
      <c r="BP7" s="10">
        <v>536</v>
      </c>
      <c r="BQ7" s="10">
        <v>4102</v>
      </c>
    </row>
    <row r="8" spans="2:69" ht="45" x14ac:dyDescent="0.25">
      <c r="B8" s="17" t="s">
        <v>373</v>
      </c>
      <c r="C8" s="16">
        <v>0.63324708926261297</v>
      </c>
      <c r="D8" s="16">
        <v>0.60767946577629395</v>
      </c>
      <c r="E8" s="16">
        <v>0.62618296529968498</v>
      </c>
      <c r="F8" s="16">
        <v>0.58234295415959303</v>
      </c>
      <c r="G8" s="16">
        <v>0.53820033955857405</v>
      </c>
      <c r="H8" s="16">
        <v>0.71517302573203201</v>
      </c>
      <c r="I8" s="16">
        <v>0.66392318244170101</v>
      </c>
      <c r="J8" s="16">
        <v>0.63276836158192096</v>
      </c>
      <c r="K8" s="16">
        <v>0.60674157303370801</v>
      </c>
      <c r="L8" s="16">
        <v>0.57142857142857095</v>
      </c>
      <c r="M8" s="16"/>
      <c r="N8" s="16">
        <v>0.66876971608832803</v>
      </c>
      <c r="O8" s="16">
        <v>0.61538461538461497</v>
      </c>
      <c r="P8" s="16">
        <v>0.63874345549738198</v>
      </c>
      <c r="Q8" s="16">
        <v>0.62610441767068303</v>
      </c>
      <c r="R8" s="16"/>
      <c r="S8" s="16">
        <v>0.68224299065420602</v>
      </c>
      <c r="T8" s="16">
        <v>0.68206521739130399</v>
      </c>
      <c r="U8" s="16">
        <v>0.63569682151589202</v>
      </c>
      <c r="V8" s="16">
        <v>0.56994219653179201</v>
      </c>
      <c r="W8" s="16">
        <v>0.64698937426210201</v>
      </c>
      <c r="X8" s="16">
        <v>0.65877287405812701</v>
      </c>
      <c r="Y8" s="16">
        <v>0.65423728813559301</v>
      </c>
      <c r="Z8" s="16"/>
      <c r="AA8" s="16">
        <v>0.63835434638354305</v>
      </c>
      <c r="AB8" s="16">
        <v>0.63078888534014699</v>
      </c>
      <c r="AC8" s="16"/>
      <c r="AD8" s="16">
        <v>0.62531017369727004</v>
      </c>
      <c r="AE8" s="16">
        <v>0.636045494313211</v>
      </c>
      <c r="AF8" s="16"/>
      <c r="AG8" s="16">
        <v>0.64152700186219702</v>
      </c>
      <c r="AH8" s="16">
        <v>0.62610441767068303</v>
      </c>
      <c r="AI8" s="16"/>
      <c r="AJ8" s="16">
        <v>0.66214995483288197</v>
      </c>
      <c r="AK8" s="16">
        <v>0.60684818481848202</v>
      </c>
      <c r="AL8" s="16"/>
      <c r="AM8" s="16">
        <v>0.33582089552238797</v>
      </c>
      <c r="AN8" s="16">
        <v>0.51991828396322803</v>
      </c>
      <c r="AO8" s="16">
        <v>0.67527993109388496</v>
      </c>
      <c r="AP8" s="16">
        <v>0.67872161480235504</v>
      </c>
      <c r="AQ8" s="16"/>
      <c r="AR8" s="16">
        <v>0.63209530483531895</v>
      </c>
      <c r="AS8" s="16">
        <v>0.63375895359700996</v>
      </c>
      <c r="AT8" s="16"/>
      <c r="AU8" s="16">
        <v>0.74289772727272696</v>
      </c>
      <c r="AV8" s="16">
        <v>0.61362480935434704</v>
      </c>
      <c r="AW8" s="16"/>
      <c r="AX8" s="16">
        <v>0.61911170928667603</v>
      </c>
      <c r="AY8" s="16">
        <v>0.63594351732990995</v>
      </c>
      <c r="AZ8" s="16"/>
      <c r="BA8" s="16">
        <v>0.63815789473684204</v>
      </c>
      <c r="BB8" s="16">
        <v>0.63290263036455896</v>
      </c>
      <c r="BC8" s="16"/>
      <c r="BD8" s="16">
        <v>0.66085946573751497</v>
      </c>
      <c r="BE8" s="16">
        <v>0.62695260788985996</v>
      </c>
      <c r="BF8" s="16"/>
      <c r="BG8" s="16">
        <v>0.69685039370078705</v>
      </c>
      <c r="BH8" s="16">
        <v>0.62956204379561997</v>
      </c>
      <c r="BI8" s="16"/>
      <c r="BJ8" s="16">
        <v>0.66793893129770998</v>
      </c>
      <c r="BK8" s="16">
        <v>0.62882839086047604</v>
      </c>
      <c r="BL8" s="16"/>
      <c r="BM8" s="16">
        <v>0.70481927710843395</v>
      </c>
      <c r="BN8" s="16">
        <v>0.62772875058058497</v>
      </c>
      <c r="BO8" s="16"/>
      <c r="BP8" s="16">
        <v>0.662313432835821</v>
      </c>
      <c r="BQ8" s="16">
        <v>0.62944904924427103</v>
      </c>
    </row>
    <row r="9" spans="2:69" ht="30" x14ac:dyDescent="0.25">
      <c r="B9" s="17" t="s">
        <v>374</v>
      </c>
      <c r="C9" s="16">
        <v>0.494178525226391</v>
      </c>
      <c r="D9" s="16">
        <v>0.51752921535893204</v>
      </c>
      <c r="E9" s="16">
        <v>0.50315457413249198</v>
      </c>
      <c r="F9" s="16">
        <v>0.50594227504244504</v>
      </c>
      <c r="G9" s="16">
        <v>0.43972835314091702</v>
      </c>
      <c r="H9" s="16">
        <v>0.49778172138420601</v>
      </c>
      <c r="I9" s="16">
        <v>0.52400548696844995</v>
      </c>
      <c r="J9" s="16">
        <v>0.45762711864406802</v>
      </c>
      <c r="K9" s="16">
        <v>0.46067415730337102</v>
      </c>
      <c r="L9" s="16">
        <v>0.39047619047618998</v>
      </c>
      <c r="M9" s="16"/>
      <c r="N9" s="16">
        <v>0.356466876971609</v>
      </c>
      <c r="O9" s="16">
        <v>0.413237924865832</v>
      </c>
      <c r="P9" s="16">
        <v>0.51623036649214704</v>
      </c>
      <c r="Q9" s="16">
        <v>0.53895582329317304</v>
      </c>
      <c r="R9" s="16"/>
      <c r="S9" s="16">
        <v>0.47429906542056099</v>
      </c>
      <c r="T9" s="16">
        <v>0.502717391304348</v>
      </c>
      <c r="U9" s="16">
        <v>0.54767726161369201</v>
      </c>
      <c r="V9" s="16">
        <v>0.39075144508670501</v>
      </c>
      <c r="W9" s="16">
        <v>0.54663518299881897</v>
      </c>
      <c r="X9" s="16">
        <v>0.55435952637244301</v>
      </c>
      <c r="Y9" s="16">
        <v>0.53389830508474601</v>
      </c>
      <c r="Z9" s="16"/>
      <c r="AA9" s="16">
        <v>0.56735235567352404</v>
      </c>
      <c r="AB9" s="16">
        <v>0.45895879910571702</v>
      </c>
      <c r="AC9" s="16"/>
      <c r="AD9" s="16">
        <v>0.46071133167907402</v>
      </c>
      <c r="AE9" s="16">
        <v>0.50597841936424603</v>
      </c>
      <c r="AF9" s="16"/>
      <c r="AG9" s="16">
        <v>0.44227188081936702</v>
      </c>
      <c r="AH9" s="16">
        <v>0.53895582329317304</v>
      </c>
      <c r="AI9" s="16"/>
      <c r="AJ9" s="16">
        <v>0.55600722673893399</v>
      </c>
      <c r="AK9" s="16">
        <v>0.43770627062706302</v>
      </c>
      <c r="AL9" s="16"/>
      <c r="AM9" s="16">
        <v>0.104477611940299</v>
      </c>
      <c r="AN9" s="16">
        <v>0.27579162410623098</v>
      </c>
      <c r="AO9" s="16">
        <v>0.51378122308354901</v>
      </c>
      <c r="AP9" s="16">
        <v>0.67788057190916695</v>
      </c>
      <c r="AQ9" s="16"/>
      <c r="AR9" s="16">
        <v>0.53398738612473695</v>
      </c>
      <c r="AS9" s="16">
        <v>0.47648707567735898</v>
      </c>
      <c r="AT9" s="16"/>
      <c r="AU9" s="16">
        <v>0.66335227272727304</v>
      </c>
      <c r="AV9" s="16">
        <v>0.46390442297915602</v>
      </c>
      <c r="AW9" s="16"/>
      <c r="AX9" s="16">
        <v>0.52489905787348601</v>
      </c>
      <c r="AY9" s="16">
        <v>0.48831835686777902</v>
      </c>
      <c r="AZ9" s="16"/>
      <c r="BA9" s="16">
        <v>0.4375</v>
      </c>
      <c r="BB9" s="16">
        <v>0.49815413013382598</v>
      </c>
      <c r="BC9" s="16"/>
      <c r="BD9" s="16">
        <v>0.56562137049941896</v>
      </c>
      <c r="BE9" s="16">
        <v>0.47789250728091098</v>
      </c>
      <c r="BF9" s="16"/>
      <c r="BG9" s="16">
        <v>0.56299212598425197</v>
      </c>
      <c r="BH9" s="16">
        <v>0.49019160583941601</v>
      </c>
      <c r="BI9" s="16"/>
      <c r="BJ9" s="16">
        <v>0.56297709923664097</v>
      </c>
      <c r="BK9" s="16">
        <v>0.48541565386485203</v>
      </c>
      <c r="BL9" s="16"/>
      <c r="BM9" s="16">
        <v>0.53313253012048201</v>
      </c>
      <c r="BN9" s="16">
        <v>0.49117510450534102</v>
      </c>
      <c r="BO9" s="16"/>
      <c r="BP9" s="16">
        <v>0.537313432835821</v>
      </c>
      <c r="BQ9" s="16">
        <v>0.48854217454900101</v>
      </c>
    </row>
    <row r="10" spans="2:69" ht="30" x14ac:dyDescent="0.25">
      <c r="B10" s="17" t="s">
        <v>375</v>
      </c>
      <c r="C10" s="16">
        <v>0.47865459249676601</v>
      </c>
      <c r="D10" s="16">
        <v>0.52420701168614403</v>
      </c>
      <c r="E10" s="16">
        <v>0.54574132492113603</v>
      </c>
      <c r="F10" s="16">
        <v>0.483870967741935</v>
      </c>
      <c r="G10" s="16">
        <v>0.443123938879457</v>
      </c>
      <c r="H10" s="16">
        <v>0.40638864241348699</v>
      </c>
      <c r="I10" s="16">
        <v>0.52812071330589805</v>
      </c>
      <c r="J10" s="16">
        <v>0.45762711864406802</v>
      </c>
      <c r="K10" s="16">
        <v>0.550561797752809</v>
      </c>
      <c r="L10" s="16">
        <v>0.39047619047618998</v>
      </c>
      <c r="M10" s="16"/>
      <c r="N10" s="16">
        <v>0.34384858044164002</v>
      </c>
      <c r="O10" s="16">
        <v>0.39713774597495499</v>
      </c>
      <c r="P10" s="16">
        <v>0.45759162303664902</v>
      </c>
      <c r="Q10" s="16">
        <v>0.53935742971887501</v>
      </c>
      <c r="R10" s="16"/>
      <c r="S10" s="16">
        <v>0.41588785046728999</v>
      </c>
      <c r="T10" s="16">
        <v>0.467391304347826</v>
      </c>
      <c r="U10" s="16">
        <v>0.50855745721271395</v>
      </c>
      <c r="V10" s="16">
        <v>0.423121387283237</v>
      </c>
      <c r="W10" s="16">
        <v>0.51829988193624599</v>
      </c>
      <c r="X10" s="16">
        <v>0.53498385360602796</v>
      </c>
      <c r="Y10" s="16">
        <v>0.50847457627118597</v>
      </c>
      <c r="Z10" s="16"/>
      <c r="AA10" s="16">
        <v>0.55938951559389505</v>
      </c>
      <c r="AB10" s="16">
        <v>0.43979559246247202</v>
      </c>
      <c r="AC10" s="16"/>
      <c r="AD10" s="16">
        <v>0.46484698097601301</v>
      </c>
      <c r="AE10" s="16">
        <v>0.48352289297171203</v>
      </c>
      <c r="AF10" s="16"/>
      <c r="AG10" s="16">
        <v>0.40828677839851002</v>
      </c>
      <c r="AH10" s="16">
        <v>0.53935742971887501</v>
      </c>
      <c r="AI10" s="16"/>
      <c r="AJ10" s="16">
        <v>0.53839205058717299</v>
      </c>
      <c r="AK10" s="16">
        <v>0.42409240924092401</v>
      </c>
      <c r="AL10" s="16"/>
      <c r="AM10" s="16">
        <v>0.12686567164179099</v>
      </c>
      <c r="AN10" s="16">
        <v>0.28089887640449401</v>
      </c>
      <c r="AO10" s="16">
        <v>0.50516795865633102</v>
      </c>
      <c r="AP10" s="16">
        <v>0.63246425567704001</v>
      </c>
      <c r="AQ10" s="16"/>
      <c r="AR10" s="16">
        <v>0.494744218640505</v>
      </c>
      <c r="AS10" s="16">
        <v>0.47150420429772699</v>
      </c>
      <c r="AT10" s="16"/>
      <c r="AU10" s="16">
        <v>0.52130681818181801</v>
      </c>
      <c r="AV10" s="16">
        <v>0.47102186070157598</v>
      </c>
      <c r="AW10" s="16"/>
      <c r="AX10" s="16">
        <v>0.55181695827725397</v>
      </c>
      <c r="AY10" s="16">
        <v>0.46469833119383802</v>
      </c>
      <c r="AZ10" s="16"/>
      <c r="BA10" s="16">
        <v>0.52302631578947401</v>
      </c>
      <c r="BB10" s="16">
        <v>0.47554222427318898</v>
      </c>
      <c r="BC10" s="16"/>
      <c r="BD10" s="16">
        <v>0.478513356562137</v>
      </c>
      <c r="BE10" s="16">
        <v>0.47868678845644702</v>
      </c>
      <c r="BF10" s="16"/>
      <c r="BG10" s="16">
        <v>0.56692913385826804</v>
      </c>
      <c r="BH10" s="16">
        <v>0.47354014598540101</v>
      </c>
      <c r="BI10" s="16"/>
      <c r="BJ10" s="16">
        <v>0.56870229007633599</v>
      </c>
      <c r="BK10" s="16">
        <v>0.46718522119591599</v>
      </c>
      <c r="BL10" s="16"/>
      <c r="BM10" s="16">
        <v>0.60843373493975905</v>
      </c>
      <c r="BN10" s="16">
        <v>0.46864839758476501</v>
      </c>
      <c r="BO10" s="16"/>
      <c r="BP10" s="16">
        <v>0.52798507462686595</v>
      </c>
      <c r="BQ10" s="16">
        <v>0.47220867869332001</v>
      </c>
    </row>
    <row r="11" spans="2:69" ht="45" x14ac:dyDescent="0.25">
      <c r="B11" s="17" t="s">
        <v>376</v>
      </c>
      <c r="C11" s="16">
        <v>0.40319103061664502</v>
      </c>
      <c r="D11" s="16">
        <v>0.45075125208681099</v>
      </c>
      <c r="E11" s="16">
        <v>0.52681388012618302</v>
      </c>
      <c r="F11" s="16">
        <v>0.39558573853989798</v>
      </c>
      <c r="G11" s="16">
        <v>0.46010186757215599</v>
      </c>
      <c r="H11" s="16">
        <v>0.32830523513753301</v>
      </c>
      <c r="I11" s="16">
        <v>0.36076817558299001</v>
      </c>
      <c r="J11" s="16">
        <v>0.34463276836158202</v>
      </c>
      <c r="K11" s="16">
        <v>0.449438202247191</v>
      </c>
      <c r="L11" s="16">
        <v>0.266666666666667</v>
      </c>
      <c r="M11" s="16"/>
      <c r="N11" s="16">
        <v>0.23186119873816999</v>
      </c>
      <c r="O11" s="16">
        <v>0.32379248658318399</v>
      </c>
      <c r="P11" s="16">
        <v>0.389528795811518</v>
      </c>
      <c r="Q11" s="16">
        <v>0.469879518072289</v>
      </c>
      <c r="R11" s="16"/>
      <c r="S11" s="16">
        <v>0.355140186915888</v>
      </c>
      <c r="T11" s="16">
        <v>0.44836956521739102</v>
      </c>
      <c r="U11" s="16">
        <v>0.44009779951100197</v>
      </c>
      <c r="V11" s="16">
        <v>0.32254335260115602</v>
      </c>
      <c r="W11" s="16">
        <v>0.42621015348288099</v>
      </c>
      <c r="X11" s="16">
        <v>0.47685683530678102</v>
      </c>
      <c r="Y11" s="16">
        <v>0.43728813559322</v>
      </c>
      <c r="Z11" s="16"/>
      <c r="AA11" s="16">
        <v>0.53085600530856003</v>
      </c>
      <c r="AB11" s="16">
        <v>0.34174385180453498</v>
      </c>
      <c r="AC11" s="16"/>
      <c r="AD11" s="16">
        <v>0.38544251447477301</v>
      </c>
      <c r="AE11" s="16">
        <v>0.40944881889763801</v>
      </c>
      <c r="AF11" s="16"/>
      <c r="AG11" s="16">
        <v>0.325884543761639</v>
      </c>
      <c r="AH11" s="16">
        <v>0.469879518072289</v>
      </c>
      <c r="AI11" s="16"/>
      <c r="AJ11" s="16">
        <v>0.46702800361336899</v>
      </c>
      <c r="AK11" s="16">
        <v>0.34488448844884501</v>
      </c>
      <c r="AL11" s="16"/>
      <c r="AM11" s="16">
        <v>7.4626865671641798E-2</v>
      </c>
      <c r="AN11" s="16">
        <v>0.22880490296220601</v>
      </c>
      <c r="AO11" s="16">
        <v>0.38802756244616698</v>
      </c>
      <c r="AP11" s="16">
        <v>0.61059714045416302</v>
      </c>
      <c r="AQ11" s="16"/>
      <c r="AR11" s="16">
        <v>0.454099509460406</v>
      </c>
      <c r="AS11" s="16">
        <v>0.38056680161943301</v>
      </c>
      <c r="AT11" s="16"/>
      <c r="AU11" s="16">
        <v>0.44318181818181801</v>
      </c>
      <c r="AV11" s="16">
        <v>0.39603457041179502</v>
      </c>
      <c r="AW11" s="16"/>
      <c r="AX11" s="16">
        <v>0.51278600269178998</v>
      </c>
      <c r="AY11" s="16">
        <v>0.38228498074454398</v>
      </c>
      <c r="AZ11" s="16"/>
      <c r="BA11" s="16">
        <v>0.47039473684210498</v>
      </c>
      <c r="BB11" s="16">
        <v>0.39847715736040601</v>
      </c>
      <c r="BC11" s="16"/>
      <c r="BD11" s="16">
        <v>0.45412311265969801</v>
      </c>
      <c r="BE11" s="16">
        <v>0.391580619539317</v>
      </c>
      <c r="BF11" s="16"/>
      <c r="BG11" s="16">
        <v>0.488188976377953</v>
      </c>
      <c r="BH11" s="16">
        <v>0.39826642335766399</v>
      </c>
      <c r="BI11" s="16"/>
      <c r="BJ11" s="16">
        <v>0.538167938931298</v>
      </c>
      <c r="BK11" s="16">
        <v>0.38599902771025801</v>
      </c>
      <c r="BL11" s="16"/>
      <c r="BM11" s="16">
        <v>0.484939759036145</v>
      </c>
      <c r="BN11" s="16">
        <v>0.396888063167673</v>
      </c>
      <c r="BO11" s="16"/>
      <c r="BP11" s="16">
        <v>0.46082089552238797</v>
      </c>
      <c r="BQ11" s="16">
        <v>0.39566065333983402</v>
      </c>
    </row>
    <row r="12" spans="2:69" x14ac:dyDescent="0.25">
      <c r="B12" s="17" t="s">
        <v>105</v>
      </c>
      <c r="C12" s="18">
        <v>9.9611901681759402E-2</v>
      </c>
      <c r="D12" s="18">
        <v>8.6811352253756302E-2</v>
      </c>
      <c r="E12" s="18">
        <v>8.6750788643533097E-2</v>
      </c>
      <c r="F12" s="18">
        <v>8.1494057724957603E-2</v>
      </c>
      <c r="G12" s="18">
        <v>0.15619694397283501</v>
      </c>
      <c r="H12" s="18">
        <v>9.1393078970718702E-2</v>
      </c>
      <c r="I12" s="18">
        <v>9.6021947873799696E-2</v>
      </c>
      <c r="J12" s="18">
        <v>0.112994350282486</v>
      </c>
      <c r="K12" s="18">
        <v>5.6179775280898903E-2</v>
      </c>
      <c r="L12" s="18">
        <v>0.161904761904762</v>
      </c>
      <c r="M12" s="18"/>
      <c r="N12" s="18">
        <v>0.178233438485804</v>
      </c>
      <c r="O12" s="18">
        <v>0.13416815742397101</v>
      </c>
      <c r="P12" s="18">
        <v>9.8429319371727705E-2</v>
      </c>
      <c r="Q12" s="18">
        <v>7.2289156626505993E-2</v>
      </c>
      <c r="R12" s="18"/>
      <c r="S12" s="18">
        <v>0.10280373831775701</v>
      </c>
      <c r="T12" s="18">
        <v>5.4347826086956499E-2</v>
      </c>
      <c r="U12" s="18">
        <v>6.1124694376528101E-2</v>
      </c>
      <c r="V12" s="18">
        <v>0.158381502890173</v>
      </c>
      <c r="W12" s="18">
        <v>6.7296340023612705E-2</v>
      </c>
      <c r="X12" s="18">
        <v>6.2432723358449897E-2</v>
      </c>
      <c r="Y12" s="18">
        <v>9.4915254237288096E-2</v>
      </c>
      <c r="Z12" s="18"/>
      <c r="AA12" s="18">
        <v>4.9767750497677503E-2</v>
      </c>
      <c r="AB12" s="18">
        <v>0.12360268284893</v>
      </c>
      <c r="AC12" s="18"/>
      <c r="AD12" s="18">
        <v>0.10752688172043</v>
      </c>
      <c r="AE12" s="18">
        <v>9.6821230679498396E-2</v>
      </c>
      <c r="AF12" s="18"/>
      <c r="AG12" s="18">
        <v>0.13128491620111701</v>
      </c>
      <c r="AH12" s="18">
        <v>7.2289156626505993E-2</v>
      </c>
      <c r="AI12" s="18"/>
      <c r="AJ12" s="18">
        <v>7.1815718157181602E-2</v>
      </c>
      <c r="AK12" s="18">
        <v>0.125</v>
      </c>
      <c r="AL12" s="18"/>
      <c r="AM12" s="18">
        <v>0.50746268656716398</v>
      </c>
      <c r="AN12" s="18">
        <v>0.263534218590398</v>
      </c>
      <c r="AO12" s="18">
        <v>5.5124892334194701E-2</v>
      </c>
      <c r="AP12" s="18">
        <v>5.8873002523128701E-3</v>
      </c>
      <c r="AQ12" s="18"/>
      <c r="AR12" s="18">
        <v>9.1100210231254405E-2</v>
      </c>
      <c r="AS12" s="18">
        <v>0.103394581127375</v>
      </c>
      <c r="AT12" s="18"/>
      <c r="AU12" s="18">
        <v>4.8295454545454503E-2</v>
      </c>
      <c r="AV12" s="18">
        <v>0.108795119471276</v>
      </c>
      <c r="AW12" s="18"/>
      <c r="AX12" s="18">
        <v>6.9986541049798096E-2</v>
      </c>
      <c r="AY12" s="18">
        <v>0.105263157894737</v>
      </c>
      <c r="AZ12" s="18"/>
      <c r="BA12" s="18">
        <v>9.5394736842105296E-2</v>
      </c>
      <c r="BB12" s="18">
        <v>9.9907706506691299E-2</v>
      </c>
      <c r="BC12" s="18"/>
      <c r="BD12" s="18">
        <v>8.24622531939605E-2</v>
      </c>
      <c r="BE12" s="18">
        <v>0.10352131321154399</v>
      </c>
      <c r="BF12" s="18"/>
      <c r="BG12" s="18">
        <v>5.1181102362204703E-2</v>
      </c>
      <c r="BH12" s="18">
        <v>0.102417883211679</v>
      </c>
      <c r="BI12" s="18"/>
      <c r="BJ12" s="18">
        <v>5.5343511450381702E-2</v>
      </c>
      <c r="BK12" s="18">
        <v>0.105250364608653</v>
      </c>
      <c r="BL12" s="18"/>
      <c r="BM12" s="18">
        <v>6.02409638554217E-2</v>
      </c>
      <c r="BN12" s="18">
        <v>0.10264746864839799</v>
      </c>
      <c r="BO12" s="18"/>
      <c r="BP12" s="18">
        <v>7.0895522388059698E-2</v>
      </c>
      <c r="BQ12" s="18">
        <v>0.10336421257922999</v>
      </c>
    </row>
    <row r="13" spans="2:69" x14ac:dyDescent="0.25">
      <c r="B13" s="15" t="s">
        <v>695</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Q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378</v>
      </c>
      <c r="C8" s="16">
        <v>9.7912713472485799E-2</v>
      </c>
      <c r="D8" s="16">
        <v>0.111607142857143</v>
      </c>
      <c r="E8" s="16">
        <v>9.5435684647302899E-2</v>
      </c>
      <c r="F8" s="16">
        <v>0.11764705882352899</v>
      </c>
      <c r="G8" s="16">
        <v>0.143895348837209</v>
      </c>
      <c r="H8" s="16">
        <v>5.3869499241274703E-2</v>
      </c>
      <c r="I8" s="16">
        <v>9.9621689785624204E-2</v>
      </c>
      <c r="J8" s="16">
        <v>0.11616161616161599</v>
      </c>
      <c r="K8" s="16">
        <v>0.13445378151260501</v>
      </c>
      <c r="L8" s="16">
        <v>7.0796460176991094E-2</v>
      </c>
      <c r="M8" s="16"/>
      <c r="N8" s="16">
        <v>6.7469879518072304E-2</v>
      </c>
      <c r="O8" s="16">
        <v>9.8412698412698396E-2</v>
      </c>
      <c r="P8" s="16">
        <v>8.5046728971962596E-2</v>
      </c>
      <c r="Q8" s="16">
        <v>0.11204379562043799</v>
      </c>
      <c r="R8" s="16"/>
      <c r="S8" s="16">
        <v>0.12167300380228099</v>
      </c>
      <c r="T8" s="16">
        <v>9.3301435406698593E-2</v>
      </c>
      <c r="U8" s="16">
        <v>9.4827586206896505E-2</v>
      </c>
      <c r="V8" s="16">
        <v>5.82428430404738E-2</v>
      </c>
      <c r="W8" s="16">
        <v>8.4233261339092896E-2</v>
      </c>
      <c r="X8" s="16">
        <v>0.1</v>
      </c>
      <c r="Y8" s="16">
        <v>0.17313432835820899</v>
      </c>
      <c r="Z8" s="16"/>
      <c r="AA8" s="16">
        <v>0.142431466030989</v>
      </c>
      <c r="AB8" s="16">
        <v>7.71158129175947E-2</v>
      </c>
      <c r="AC8" s="16"/>
      <c r="AD8" s="16">
        <v>0.104964539007092</v>
      </c>
      <c r="AE8" s="16">
        <v>9.5336787564766795E-2</v>
      </c>
      <c r="AF8" s="16"/>
      <c r="AG8" s="16">
        <v>8.2608695652173894E-2</v>
      </c>
      <c r="AH8" s="16">
        <v>0.11204379562043799</v>
      </c>
      <c r="AI8" s="16"/>
      <c r="AJ8" s="16">
        <v>0.13548915268112999</v>
      </c>
      <c r="AK8" s="16">
        <v>6.5440396179695798E-2</v>
      </c>
      <c r="AL8" s="16"/>
      <c r="AM8" s="16">
        <v>6.8535825545171306E-2</v>
      </c>
      <c r="AN8" s="16">
        <v>7.3482428115015999E-2</v>
      </c>
      <c r="AO8" s="16">
        <v>8.2059533386967004E-2</v>
      </c>
      <c r="AP8" s="16">
        <v>0.163179916317992</v>
      </c>
      <c r="AQ8" s="16"/>
      <c r="AR8" s="16">
        <v>0.122641509433962</v>
      </c>
      <c r="AS8" s="16">
        <v>8.72282608695652E-2</v>
      </c>
      <c r="AT8" s="16"/>
      <c r="AU8" s="16">
        <v>0.123304562268804</v>
      </c>
      <c r="AV8" s="16">
        <v>9.3294460641399402E-2</v>
      </c>
      <c r="AW8" s="16"/>
      <c r="AX8" s="16">
        <v>0.13191990577149601</v>
      </c>
      <c r="AY8" s="16">
        <v>9.1382040262384098E-2</v>
      </c>
      <c r="AZ8" s="16"/>
      <c r="BA8" s="16">
        <v>0.13535911602209899</v>
      </c>
      <c r="BB8" s="16">
        <v>9.5150774246128805E-2</v>
      </c>
      <c r="BC8" s="16"/>
      <c r="BD8" s="16">
        <v>9.5287958115183202E-2</v>
      </c>
      <c r="BE8" s="16">
        <v>9.8493626882966395E-2</v>
      </c>
      <c r="BF8" s="16"/>
      <c r="BG8" s="16">
        <v>0.14527027027027001</v>
      </c>
      <c r="BH8" s="16">
        <v>9.5094491355046204E-2</v>
      </c>
      <c r="BI8" s="16"/>
      <c r="BJ8" s="16">
        <v>0.174679487179487</v>
      </c>
      <c r="BK8" s="16">
        <v>8.7602238484718001E-2</v>
      </c>
      <c r="BL8" s="16"/>
      <c r="BM8" s="16">
        <v>0.151898734177215</v>
      </c>
      <c r="BN8" s="16">
        <v>9.3538461538461501E-2</v>
      </c>
      <c r="BO8" s="16"/>
      <c r="BP8" s="16">
        <v>0.13410596026490099</v>
      </c>
      <c r="BQ8" s="16">
        <v>9.3227603943420501E-2</v>
      </c>
    </row>
    <row r="9" spans="2:69" ht="30" x14ac:dyDescent="0.25">
      <c r="B9" s="17" t="s">
        <v>379</v>
      </c>
      <c r="C9" s="16">
        <v>0.173055028462998</v>
      </c>
      <c r="D9" s="16">
        <v>0.20089285714285701</v>
      </c>
      <c r="E9" s="16">
        <v>0.21161825726141101</v>
      </c>
      <c r="F9" s="16">
        <v>0.17492260061919501</v>
      </c>
      <c r="G9" s="16">
        <v>0.25436046511627902</v>
      </c>
      <c r="H9" s="16">
        <v>0.100910470409712</v>
      </c>
      <c r="I9" s="16">
        <v>0.14501891551071899</v>
      </c>
      <c r="J9" s="16">
        <v>0.20202020202020199</v>
      </c>
      <c r="K9" s="16">
        <v>0.29411764705882398</v>
      </c>
      <c r="L9" s="16">
        <v>0.11504424778761101</v>
      </c>
      <c r="M9" s="16"/>
      <c r="N9" s="16">
        <v>8.91566265060241E-2</v>
      </c>
      <c r="O9" s="16">
        <v>0.136507936507936</v>
      </c>
      <c r="P9" s="16">
        <v>0.20373831775700901</v>
      </c>
      <c r="Q9" s="16">
        <v>0.194890510948905</v>
      </c>
      <c r="R9" s="16"/>
      <c r="S9" s="16">
        <v>0.12737642585551301</v>
      </c>
      <c r="T9" s="16">
        <v>0.18899521531100499</v>
      </c>
      <c r="U9" s="16">
        <v>0.22844827586206901</v>
      </c>
      <c r="V9" s="16">
        <v>0.13030602171767</v>
      </c>
      <c r="W9" s="16">
        <v>0.212742980561555</v>
      </c>
      <c r="X9" s="16">
        <v>0.207766990291262</v>
      </c>
      <c r="Y9" s="16">
        <v>0.15373134328358201</v>
      </c>
      <c r="Z9" s="16"/>
      <c r="AA9" s="16">
        <v>0.23718712753277699</v>
      </c>
      <c r="AB9" s="16">
        <v>0.14309576837416499</v>
      </c>
      <c r="AC9" s="16"/>
      <c r="AD9" s="16">
        <v>0.160283687943262</v>
      </c>
      <c r="AE9" s="16">
        <v>0.17772020725388599</v>
      </c>
      <c r="AF9" s="16"/>
      <c r="AG9" s="16">
        <v>0.14940711462450601</v>
      </c>
      <c r="AH9" s="16">
        <v>0.194890510948905</v>
      </c>
      <c r="AI9" s="16"/>
      <c r="AJ9" s="16">
        <v>0.17396643471142001</v>
      </c>
      <c r="AK9" s="16">
        <v>0.172267421294659</v>
      </c>
      <c r="AL9" s="16"/>
      <c r="AM9" s="16">
        <v>0.10280373831775701</v>
      </c>
      <c r="AN9" s="16">
        <v>0.17571884984025599</v>
      </c>
      <c r="AO9" s="16">
        <v>0.167739340305712</v>
      </c>
      <c r="AP9" s="16">
        <v>0.20083682008368201</v>
      </c>
      <c r="AQ9" s="16"/>
      <c r="AR9" s="16">
        <v>0.22138364779874201</v>
      </c>
      <c r="AS9" s="16">
        <v>0.15217391304347799</v>
      </c>
      <c r="AT9" s="16"/>
      <c r="AU9" s="16">
        <v>0.19112207151664601</v>
      </c>
      <c r="AV9" s="16">
        <v>0.1697690065037</v>
      </c>
      <c r="AW9" s="16"/>
      <c r="AX9" s="16">
        <v>0.206124852767962</v>
      </c>
      <c r="AY9" s="16">
        <v>0.16670436552816101</v>
      </c>
      <c r="AZ9" s="16"/>
      <c r="BA9" s="16">
        <v>0.20441988950276199</v>
      </c>
      <c r="BB9" s="16">
        <v>0.17074164629176899</v>
      </c>
      <c r="BC9" s="16"/>
      <c r="BD9" s="16">
        <v>0.19895287958115199</v>
      </c>
      <c r="BE9" s="16">
        <v>0.16732329084588601</v>
      </c>
      <c r="BF9" s="16"/>
      <c r="BG9" s="16">
        <v>0.212837837837838</v>
      </c>
      <c r="BH9" s="16">
        <v>0.17068757539203899</v>
      </c>
      <c r="BI9" s="16"/>
      <c r="BJ9" s="16">
        <v>0.237179487179487</v>
      </c>
      <c r="BK9" s="16">
        <v>0.164442531209643</v>
      </c>
      <c r="BL9" s="16"/>
      <c r="BM9" s="16">
        <v>0.19746835443037999</v>
      </c>
      <c r="BN9" s="16">
        <v>0.17107692307692299</v>
      </c>
      <c r="BO9" s="16"/>
      <c r="BP9" s="16">
        <v>0.21854304635761601</v>
      </c>
      <c r="BQ9" s="16">
        <v>0.167166738105444</v>
      </c>
    </row>
    <row r="10" spans="2:69" ht="30" x14ac:dyDescent="0.25">
      <c r="B10" s="17" t="s">
        <v>380</v>
      </c>
      <c r="C10" s="16">
        <v>0.170018975332068</v>
      </c>
      <c r="D10" s="16">
        <v>0.151785714285714</v>
      </c>
      <c r="E10" s="16">
        <v>0.20746887966805</v>
      </c>
      <c r="F10" s="16">
        <v>0.16253869969040199</v>
      </c>
      <c r="G10" s="16">
        <v>0.168604651162791</v>
      </c>
      <c r="H10" s="16">
        <v>0.192716236722307</v>
      </c>
      <c r="I10" s="16">
        <v>0.12736443883984899</v>
      </c>
      <c r="J10" s="16">
        <v>0.15656565656565699</v>
      </c>
      <c r="K10" s="16">
        <v>0.151260504201681</v>
      </c>
      <c r="L10" s="16">
        <v>0.16814159292035399</v>
      </c>
      <c r="M10" s="16"/>
      <c r="N10" s="16">
        <v>0.22530120481927701</v>
      </c>
      <c r="O10" s="16">
        <v>0.21746031746031699</v>
      </c>
      <c r="P10" s="16">
        <v>0.15607476635514</v>
      </c>
      <c r="Q10" s="16">
        <v>0.14781021897810201</v>
      </c>
      <c r="R10" s="16"/>
      <c r="S10" s="16">
        <v>0.20532319391635001</v>
      </c>
      <c r="T10" s="16">
        <v>0.16267942583732101</v>
      </c>
      <c r="U10" s="16">
        <v>0.148706896551724</v>
      </c>
      <c r="V10" s="16">
        <v>0.246791707798618</v>
      </c>
      <c r="W10" s="16">
        <v>0.15442764578833701</v>
      </c>
      <c r="X10" s="16">
        <v>0.13592233009708701</v>
      </c>
      <c r="Y10" s="16">
        <v>0.129850746268657</v>
      </c>
      <c r="Z10" s="16"/>
      <c r="AA10" s="16">
        <v>0.14004767580452901</v>
      </c>
      <c r="AB10" s="16">
        <v>0.18402004454342999</v>
      </c>
      <c r="AC10" s="16"/>
      <c r="AD10" s="16">
        <v>0.159574468085106</v>
      </c>
      <c r="AE10" s="16">
        <v>0.17383419689119201</v>
      </c>
      <c r="AF10" s="16"/>
      <c r="AG10" s="16">
        <v>0.194071146245059</v>
      </c>
      <c r="AH10" s="16">
        <v>0.14781021897810201</v>
      </c>
      <c r="AI10" s="16"/>
      <c r="AJ10" s="16">
        <v>0.14449447400736801</v>
      </c>
      <c r="AK10" s="16">
        <v>0.19207640608418799</v>
      </c>
      <c r="AL10" s="16"/>
      <c r="AM10" s="16">
        <v>0.355140186915888</v>
      </c>
      <c r="AN10" s="16">
        <v>0.201277955271566</v>
      </c>
      <c r="AO10" s="16">
        <v>0.156878519710378</v>
      </c>
      <c r="AP10" s="16">
        <v>0.11715481171548101</v>
      </c>
      <c r="AQ10" s="16"/>
      <c r="AR10" s="16">
        <v>0.162893081761006</v>
      </c>
      <c r="AS10" s="16">
        <v>0.17309782608695701</v>
      </c>
      <c r="AT10" s="16"/>
      <c r="AU10" s="16">
        <v>0.161528976572133</v>
      </c>
      <c r="AV10" s="16">
        <v>0.17156313074680399</v>
      </c>
      <c r="AW10" s="16"/>
      <c r="AX10" s="16">
        <v>0.14605418138987</v>
      </c>
      <c r="AY10" s="16">
        <v>0.17462112644198099</v>
      </c>
      <c r="AZ10" s="16"/>
      <c r="BA10" s="16">
        <v>0.16574585635359099</v>
      </c>
      <c r="BB10" s="16">
        <v>0.170334148329258</v>
      </c>
      <c r="BC10" s="16"/>
      <c r="BD10" s="16">
        <v>0.18429319371727701</v>
      </c>
      <c r="BE10" s="16">
        <v>0.166859791425261</v>
      </c>
      <c r="BF10" s="16"/>
      <c r="BG10" s="16">
        <v>0.13175675675675699</v>
      </c>
      <c r="BH10" s="16">
        <v>0.172295938882187</v>
      </c>
      <c r="BI10" s="16"/>
      <c r="BJ10" s="16">
        <v>0.14262820512820501</v>
      </c>
      <c r="BK10" s="16">
        <v>0.17369780456306499</v>
      </c>
      <c r="BL10" s="16"/>
      <c r="BM10" s="16">
        <v>0.13417721518987299</v>
      </c>
      <c r="BN10" s="16">
        <v>0.17292307692307701</v>
      </c>
      <c r="BO10" s="16"/>
      <c r="BP10" s="16">
        <v>0.15231788079470199</v>
      </c>
      <c r="BQ10" s="16">
        <v>0.17231033004714999</v>
      </c>
    </row>
    <row r="11" spans="2:69" ht="30" x14ac:dyDescent="0.25">
      <c r="B11" s="17" t="s">
        <v>381</v>
      </c>
      <c r="C11" s="16">
        <v>0.13586337760910799</v>
      </c>
      <c r="D11" s="16">
        <v>0.114583333333333</v>
      </c>
      <c r="E11" s="16">
        <v>0.14384508990318101</v>
      </c>
      <c r="F11" s="16">
        <v>0.10061919504644</v>
      </c>
      <c r="G11" s="16">
        <v>0.14098837209302301</v>
      </c>
      <c r="H11" s="16">
        <v>0.130500758725341</v>
      </c>
      <c r="I11" s="16">
        <v>0.168978562421185</v>
      </c>
      <c r="J11" s="16">
        <v>0.16161616161616199</v>
      </c>
      <c r="K11" s="16">
        <v>0.14285714285714299</v>
      </c>
      <c r="L11" s="16">
        <v>0.15929203539823</v>
      </c>
      <c r="M11" s="16"/>
      <c r="N11" s="16">
        <v>0.14457831325301199</v>
      </c>
      <c r="O11" s="16">
        <v>0.13015873015873</v>
      </c>
      <c r="P11" s="16">
        <v>0.152336448598131</v>
      </c>
      <c r="Q11" s="16">
        <v>0.128102189781022</v>
      </c>
      <c r="R11" s="16"/>
      <c r="S11" s="16">
        <v>0.11787072243346</v>
      </c>
      <c r="T11" s="16">
        <v>0.15311004784689</v>
      </c>
      <c r="U11" s="16">
        <v>0.142241379310345</v>
      </c>
      <c r="V11" s="16">
        <v>0.138203356367226</v>
      </c>
      <c r="W11" s="16">
        <v>0.140388768898488</v>
      </c>
      <c r="X11" s="16">
        <v>0.15533980582524301</v>
      </c>
      <c r="Y11" s="16">
        <v>0.101492537313433</v>
      </c>
      <c r="Z11" s="16"/>
      <c r="AA11" s="16">
        <v>0.12097735399284899</v>
      </c>
      <c r="AB11" s="16">
        <v>0.14281737193763899</v>
      </c>
      <c r="AC11" s="16"/>
      <c r="AD11" s="16">
        <v>0.12978723404255299</v>
      </c>
      <c r="AE11" s="16">
        <v>0.138082901554404</v>
      </c>
      <c r="AF11" s="16"/>
      <c r="AG11" s="16">
        <v>0.14426877470355701</v>
      </c>
      <c r="AH11" s="16">
        <v>0.128102189781022</v>
      </c>
      <c r="AI11" s="16"/>
      <c r="AJ11" s="16">
        <v>0.123618501841998</v>
      </c>
      <c r="AK11" s="16">
        <v>0.146444994694022</v>
      </c>
      <c r="AL11" s="16"/>
      <c r="AM11" s="16">
        <v>0.137071651090343</v>
      </c>
      <c r="AN11" s="16">
        <v>0.14297124600639</v>
      </c>
      <c r="AO11" s="16">
        <v>0.13636363636363599</v>
      </c>
      <c r="AP11" s="16">
        <v>0.125523012552301</v>
      </c>
      <c r="AQ11" s="16"/>
      <c r="AR11" s="16">
        <v>0.12955974842767301</v>
      </c>
      <c r="AS11" s="16">
        <v>0.138586956521739</v>
      </c>
      <c r="AT11" s="16"/>
      <c r="AU11" s="16">
        <v>0.13193588162761999</v>
      </c>
      <c r="AV11" s="16">
        <v>0.136577708006279</v>
      </c>
      <c r="AW11" s="16"/>
      <c r="AX11" s="16">
        <v>0.11660777385159</v>
      </c>
      <c r="AY11" s="16">
        <v>0.13956118525220501</v>
      </c>
      <c r="AZ11" s="16"/>
      <c r="BA11" s="16">
        <v>0.121546961325967</v>
      </c>
      <c r="BB11" s="16">
        <v>0.136919315403423</v>
      </c>
      <c r="BC11" s="16"/>
      <c r="BD11" s="16">
        <v>0.13507853403141401</v>
      </c>
      <c r="BE11" s="16">
        <v>0.13603707995365</v>
      </c>
      <c r="BF11" s="16"/>
      <c r="BG11" s="16">
        <v>0.15540540540540501</v>
      </c>
      <c r="BH11" s="16">
        <v>0.13470044229996</v>
      </c>
      <c r="BI11" s="16"/>
      <c r="BJ11" s="16">
        <v>0.131410256410256</v>
      </c>
      <c r="BK11" s="16">
        <v>0.13646147223418001</v>
      </c>
      <c r="BL11" s="16"/>
      <c r="BM11" s="16">
        <v>0.12911392405063299</v>
      </c>
      <c r="BN11" s="16">
        <v>0.136410256410256</v>
      </c>
      <c r="BO11" s="16"/>
      <c r="BP11" s="16">
        <v>0.12582781456953601</v>
      </c>
      <c r="BQ11" s="16">
        <v>0.13716245177882599</v>
      </c>
    </row>
    <row r="12" spans="2:69" ht="30" x14ac:dyDescent="0.25">
      <c r="B12" s="17" t="s">
        <v>382</v>
      </c>
      <c r="C12" s="16">
        <v>0.23111954459202999</v>
      </c>
      <c r="D12" s="16">
        <v>0.242559523809524</v>
      </c>
      <c r="E12" s="16">
        <v>0.22821576763485499</v>
      </c>
      <c r="F12" s="16">
        <v>0.23374613003096001</v>
      </c>
      <c r="G12" s="16">
        <v>0.164244186046512</v>
      </c>
      <c r="H12" s="16">
        <v>0.27238239757207899</v>
      </c>
      <c r="I12" s="16">
        <v>0.23833543505674701</v>
      </c>
      <c r="J12" s="16">
        <v>0.20202020202020199</v>
      </c>
      <c r="K12" s="16">
        <v>0.109243697478992</v>
      </c>
      <c r="L12" s="16">
        <v>0.221238938053097</v>
      </c>
      <c r="M12" s="16"/>
      <c r="N12" s="16">
        <v>0.232530120481928</v>
      </c>
      <c r="O12" s="16">
        <v>0.214285714285714</v>
      </c>
      <c r="P12" s="16">
        <v>0.23831775700934599</v>
      </c>
      <c r="Q12" s="16">
        <v>0.23175182481751799</v>
      </c>
      <c r="R12" s="16"/>
      <c r="S12" s="16">
        <v>0.23193916349809901</v>
      </c>
      <c r="T12" s="16">
        <v>0.23923444976076599</v>
      </c>
      <c r="U12" s="16">
        <v>0.23491379310344801</v>
      </c>
      <c r="V12" s="16">
        <v>0.222112537018756</v>
      </c>
      <c r="W12" s="16">
        <v>0.26241900647948202</v>
      </c>
      <c r="X12" s="16">
        <v>0.213592233009709</v>
      </c>
      <c r="Y12" s="16">
        <v>0.21343283582089601</v>
      </c>
      <c r="Z12" s="16"/>
      <c r="AA12" s="16">
        <v>0.18057210965435</v>
      </c>
      <c r="AB12" s="16">
        <v>0.25473273942093499</v>
      </c>
      <c r="AC12" s="16"/>
      <c r="AD12" s="16">
        <v>0.231205673758865</v>
      </c>
      <c r="AE12" s="16">
        <v>0.231088082901554</v>
      </c>
      <c r="AF12" s="16"/>
      <c r="AG12" s="16">
        <v>0.23043478260869599</v>
      </c>
      <c r="AH12" s="16">
        <v>0.23175182481751799</v>
      </c>
      <c r="AI12" s="16"/>
      <c r="AJ12" s="16">
        <v>0.21694637740483</v>
      </c>
      <c r="AK12" s="16">
        <v>0.24336752741421999</v>
      </c>
      <c r="AL12" s="16"/>
      <c r="AM12" s="16">
        <v>0.121495327102804</v>
      </c>
      <c r="AN12" s="16">
        <v>0.22523961661341901</v>
      </c>
      <c r="AO12" s="16">
        <v>0.25221238938053098</v>
      </c>
      <c r="AP12" s="16">
        <v>0.22175732217573199</v>
      </c>
      <c r="AQ12" s="16"/>
      <c r="AR12" s="16">
        <v>0.18553459119496901</v>
      </c>
      <c r="AS12" s="16">
        <v>0.25081521739130402</v>
      </c>
      <c r="AT12" s="16"/>
      <c r="AU12" s="16">
        <v>0.21208384710234299</v>
      </c>
      <c r="AV12" s="16">
        <v>0.234581744785826</v>
      </c>
      <c r="AW12" s="16"/>
      <c r="AX12" s="16">
        <v>0.19434628975265</v>
      </c>
      <c r="AY12" s="16">
        <v>0.23818140692151099</v>
      </c>
      <c r="AZ12" s="16"/>
      <c r="BA12" s="16">
        <v>0.21546961325966901</v>
      </c>
      <c r="BB12" s="16">
        <v>0.232273838630807</v>
      </c>
      <c r="BC12" s="16"/>
      <c r="BD12" s="16">
        <v>0.24607329842931899</v>
      </c>
      <c r="BE12" s="16">
        <v>0.22780996523754299</v>
      </c>
      <c r="BF12" s="16"/>
      <c r="BG12" s="16">
        <v>0.19256756756756799</v>
      </c>
      <c r="BH12" s="16">
        <v>0.23341375150784099</v>
      </c>
      <c r="BI12" s="16"/>
      <c r="BJ12" s="16">
        <v>0.174679487179487</v>
      </c>
      <c r="BK12" s="16">
        <v>0.23869995695221699</v>
      </c>
      <c r="BL12" s="16"/>
      <c r="BM12" s="16">
        <v>0.164556962025316</v>
      </c>
      <c r="BN12" s="16">
        <v>0.23651282051282099</v>
      </c>
      <c r="BO12" s="16"/>
      <c r="BP12" s="16">
        <v>0.17880794701986799</v>
      </c>
      <c r="BQ12" s="16">
        <v>0.237891127303901</v>
      </c>
    </row>
    <row r="13" spans="2:69" ht="30" x14ac:dyDescent="0.25">
      <c r="B13" s="17" t="s">
        <v>383</v>
      </c>
      <c r="C13" s="16">
        <v>0.17969639468690701</v>
      </c>
      <c r="D13" s="16">
        <v>0.168154761904762</v>
      </c>
      <c r="E13" s="16">
        <v>0.110650069156293</v>
      </c>
      <c r="F13" s="16">
        <v>0.20743034055727599</v>
      </c>
      <c r="G13" s="16">
        <v>0.117732558139535</v>
      </c>
      <c r="H13" s="16">
        <v>0.22230652503793599</v>
      </c>
      <c r="I13" s="16">
        <v>0.213114754098361</v>
      </c>
      <c r="J13" s="16">
        <v>0.15656565656565699</v>
      </c>
      <c r="K13" s="16">
        <v>0.159663865546218</v>
      </c>
      <c r="L13" s="16">
        <v>0.238938053097345</v>
      </c>
      <c r="M13" s="16"/>
      <c r="N13" s="16">
        <v>0.213253012048193</v>
      </c>
      <c r="O13" s="16">
        <v>0.18888888888888899</v>
      </c>
      <c r="P13" s="16">
        <v>0.154205607476636</v>
      </c>
      <c r="Q13" s="16">
        <v>0.17737226277372301</v>
      </c>
      <c r="R13" s="16"/>
      <c r="S13" s="16">
        <v>0.17490494296577899</v>
      </c>
      <c r="T13" s="16">
        <v>0.150717703349282</v>
      </c>
      <c r="U13" s="16">
        <v>0.14439655172413801</v>
      </c>
      <c r="V13" s="16">
        <v>0.18558736426456099</v>
      </c>
      <c r="W13" s="16">
        <v>0.13930885529157699</v>
      </c>
      <c r="X13" s="16">
        <v>0.18543689320388301</v>
      </c>
      <c r="Y13" s="16">
        <v>0.21940298507462699</v>
      </c>
      <c r="Z13" s="16"/>
      <c r="AA13" s="16">
        <v>0.174016686531585</v>
      </c>
      <c r="AB13" s="16">
        <v>0.18234966592427601</v>
      </c>
      <c r="AC13" s="16"/>
      <c r="AD13" s="16">
        <v>0.19787234042553201</v>
      </c>
      <c r="AE13" s="16">
        <v>0.173056994818653</v>
      </c>
      <c r="AF13" s="16"/>
      <c r="AG13" s="16">
        <v>0.18221343873517801</v>
      </c>
      <c r="AH13" s="16">
        <v>0.17737226277372301</v>
      </c>
      <c r="AI13" s="16"/>
      <c r="AJ13" s="16">
        <v>0.19811706917724101</v>
      </c>
      <c r="AK13" s="16">
        <v>0.16377785638486</v>
      </c>
      <c r="AL13" s="16"/>
      <c r="AM13" s="16">
        <v>0.14018691588785001</v>
      </c>
      <c r="AN13" s="16">
        <v>0.16693290734824301</v>
      </c>
      <c r="AO13" s="16">
        <v>0.19790828640386199</v>
      </c>
      <c r="AP13" s="16">
        <v>0.16652719665272001</v>
      </c>
      <c r="AQ13" s="16"/>
      <c r="AR13" s="16">
        <v>0.17358490566037699</v>
      </c>
      <c r="AS13" s="16">
        <v>0.18233695652173901</v>
      </c>
      <c r="AT13" s="16"/>
      <c r="AU13" s="16">
        <v>0.170160295930949</v>
      </c>
      <c r="AV13" s="16">
        <v>0.18143081408387501</v>
      </c>
      <c r="AW13" s="16"/>
      <c r="AX13" s="16">
        <v>0.196702002355713</v>
      </c>
      <c r="AY13" s="16">
        <v>0.176430671793712</v>
      </c>
      <c r="AZ13" s="16"/>
      <c r="BA13" s="16">
        <v>0.14088397790055199</v>
      </c>
      <c r="BB13" s="16">
        <v>0.18255908720456401</v>
      </c>
      <c r="BC13" s="16"/>
      <c r="BD13" s="16">
        <v>0.128795811518325</v>
      </c>
      <c r="BE13" s="16">
        <v>0.19096176129779799</v>
      </c>
      <c r="BF13" s="16"/>
      <c r="BG13" s="16">
        <v>0.15540540540540501</v>
      </c>
      <c r="BH13" s="16">
        <v>0.18114193807800599</v>
      </c>
      <c r="BI13" s="16"/>
      <c r="BJ13" s="16">
        <v>0.13301282051282101</v>
      </c>
      <c r="BK13" s="16">
        <v>0.185966422729229</v>
      </c>
      <c r="BL13" s="16"/>
      <c r="BM13" s="16">
        <v>0.22025316455696201</v>
      </c>
      <c r="BN13" s="16">
        <v>0.17641025641025601</v>
      </c>
      <c r="BO13" s="16"/>
      <c r="BP13" s="16">
        <v>0.18708609271523199</v>
      </c>
      <c r="BQ13" s="16">
        <v>0.17873981997428201</v>
      </c>
    </row>
    <row r="14" spans="2:69" x14ac:dyDescent="0.25">
      <c r="B14" s="17" t="s">
        <v>68</v>
      </c>
      <c r="C14" s="18">
        <v>1.23339658444023E-2</v>
      </c>
      <c r="D14" s="18">
        <v>1.0416666666666701E-2</v>
      </c>
      <c r="E14" s="18">
        <v>2.7662517289073298E-3</v>
      </c>
      <c r="F14" s="18">
        <v>3.09597523219814E-3</v>
      </c>
      <c r="G14" s="18">
        <v>1.01744186046512E-2</v>
      </c>
      <c r="H14" s="18">
        <v>2.7314112291350501E-2</v>
      </c>
      <c r="I14" s="18">
        <v>7.5662042875157603E-3</v>
      </c>
      <c r="J14" s="18">
        <v>5.0505050505050501E-3</v>
      </c>
      <c r="K14" s="18">
        <v>8.4033613445378096E-3</v>
      </c>
      <c r="L14" s="18">
        <v>2.6548672566371698E-2</v>
      </c>
      <c r="M14" s="18"/>
      <c r="N14" s="18">
        <v>2.7710843373493999E-2</v>
      </c>
      <c r="O14" s="18">
        <v>1.4285714285714299E-2</v>
      </c>
      <c r="P14" s="18">
        <v>1.0280373831775699E-2</v>
      </c>
      <c r="Q14" s="18">
        <v>8.0291970802919693E-3</v>
      </c>
      <c r="R14" s="18"/>
      <c r="S14" s="18">
        <v>2.0912547528517102E-2</v>
      </c>
      <c r="T14" s="18">
        <v>1.19617224880383E-2</v>
      </c>
      <c r="U14" s="18">
        <v>6.4655172413793103E-3</v>
      </c>
      <c r="V14" s="18">
        <v>1.8756169792695E-2</v>
      </c>
      <c r="W14" s="18">
        <v>6.4794816414686799E-3</v>
      </c>
      <c r="X14" s="18">
        <v>1.94174757281553E-3</v>
      </c>
      <c r="Y14" s="18">
        <v>8.9552238805970207E-3</v>
      </c>
      <c r="Z14" s="18"/>
      <c r="AA14" s="18">
        <v>4.7675804529201402E-3</v>
      </c>
      <c r="AB14" s="18">
        <v>1.58685968819599E-2</v>
      </c>
      <c r="AC14" s="18"/>
      <c r="AD14" s="18">
        <v>1.63120567375887E-2</v>
      </c>
      <c r="AE14" s="18">
        <v>1.0880829015544E-2</v>
      </c>
      <c r="AF14" s="18"/>
      <c r="AG14" s="18">
        <v>1.699604743083E-2</v>
      </c>
      <c r="AH14" s="18">
        <v>8.0291970802919693E-3</v>
      </c>
      <c r="AI14" s="18"/>
      <c r="AJ14" s="18">
        <v>7.3679901760131004E-3</v>
      </c>
      <c r="AK14" s="18">
        <v>1.6625397948355099E-2</v>
      </c>
      <c r="AL14" s="18"/>
      <c r="AM14" s="18">
        <v>7.4766355140186896E-2</v>
      </c>
      <c r="AN14" s="18">
        <v>1.43769968051118E-2</v>
      </c>
      <c r="AO14" s="18">
        <v>6.8382944489139199E-3</v>
      </c>
      <c r="AP14" s="18">
        <v>5.0209205020920501E-3</v>
      </c>
      <c r="AQ14" s="18"/>
      <c r="AR14" s="18">
        <v>4.4025157232704401E-3</v>
      </c>
      <c r="AS14" s="18">
        <v>1.5760869565217401E-2</v>
      </c>
      <c r="AT14" s="18"/>
      <c r="AU14" s="18">
        <v>9.8643649815043193E-3</v>
      </c>
      <c r="AV14" s="18">
        <v>1.2783135232114801E-2</v>
      </c>
      <c r="AW14" s="18"/>
      <c r="AX14" s="18">
        <v>8.2449941107184902E-3</v>
      </c>
      <c r="AY14" s="18">
        <v>1.31192038000452E-2</v>
      </c>
      <c r="AZ14" s="18"/>
      <c r="BA14" s="18">
        <v>1.6574585635359101E-2</v>
      </c>
      <c r="BB14" s="18">
        <v>1.20211898940505E-2</v>
      </c>
      <c r="BC14" s="18"/>
      <c r="BD14" s="18">
        <v>1.1518324607329799E-2</v>
      </c>
      <c r="BE14" s="18">
        <v>1.25144843568946E-2</v>
      </c>
      <c r="BF14" s="18"/>
      <c r="BG14" s="18">
        <v>6.7567567567567597E-3</v>
      </c>
      <c r="BH14" s="18">
        <v>1.2665862484921599E-2</v>
      </c>
      <c r="BI14" s="18"/>
      <c r="BJ14" s="18">
        <v>6.41025641025641E-3</v>
      </c>
      <c r="BK14" s="18">
        <v>1.3129573826947899E-2</v>
      </c>
      <c r="BL14" s="18"/>
      <c r="BM14" s="18">
        <v>2.5316455696202502E-3</v>
      </c>
      <c r="BN14" s="18">
        <v>1.31282051282051E-2</v>
      </c>
      <c r="BO14" s="18"/>
      <c r="BP14" s="18">
        <v>3.3112582781457001E-3</v>
      </c>
      <c r="BQ14" s="18">
        <v>1.35019288469781E-2</v>
      </c>
    </row>
    <row r="15" spans="2:69" x14ac:dyDescent="0.25">
      <c r="B15" s="15"/>
    </row>
    <row r="16" spans="2:69" x14ac:dyDescent="0.25">
      <c r="B16" t="s">
        <v>71</v>
      </c>
    </row>
    <row r="17" spans="2:2" x14ac:dyDescent="0.25">
      <c r="B17" t="s">
        <v>72</v>
      </c>
    </row>
    <row r="19" spans="2:2" x14ac:dyDescent="0.25">
      <c r="B19"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Q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2277</v>
      </c>
      <c r="D7" s="10">
        <v>291</v>
      </c>
      <c r="E7" s="10">
        <v>357</v>
      </c>
      <c r="F7" s="10">
        <v>223</v>
      </c>
      <c r="G7" s="10">
        <v>342</v>
      </c>
      <c r="H7" s="10">
        <v>536</v>
      </c>
      <c r="I7" s="10">
        <v>286</v>
      </c>
      <c r="J7" s="10">
        <v>74</v>
      </c>
      <c r="K7" s="10">
        <v>55</v>
      </c>
      <c r="L7" s="10">
        <v>113</v>
      </c>
      <c r="M7" s="10"/>
      <c r="N7" s="10">
        <v>215</v>
      </c>
      <c r="O7" s="10">
        <v>217</v>
      </c>
      <c r="P7" s="10">
        <v>466</v>
      </c>
      <c r="Q7" s="10">
        <v>1379</v>
      </c>
      <c r="R7" s="10"/>
      <c r="S7" s="10">
        <v>155</v>
      </c>
      <c r="T7" s="10">
        <v>160</v>
      </c>
      <c r="U7" s="10">
        <v>176</v>
      </c>
      <c r="V7" s="10">
        <v>376</v>
      </c>
      <c r="W7" s="10">
        <v>437</v>
      </c>
      <c r="X7" s="10">
        <v>549</v>
      </c>
      <c r="Y7" s="10">
        <v>353</v>
      </c>
      <c r="Z7" s="10"/>
      <c r="AA7" s="10">
        <v>934</v>
      </c>
      <c r="AB7" s="10">
        <v>1343</v>
      </c>
      <c r="AC7" s="10"/>
      <c r="AD7" s="10">
        <v>536</v>
      </c>
      <c r="AE7" s="10">
        <v>1741</v>
      </c>
      <c r="AF7" s="10"/>
      <c r="AG7" s="10">
        <v>898</v>
      </c>
      <c r="AH7" s="10">
        <v>1379</v>
      </c>
      <c r="AI7" s="10"/>
      <c r="AJ7" s="10">
        <v>1273</v>
      </c>
      <c r="AK7" s="10">
        <v>1004</v>
      </c>
      <c r="AL7" s="10"/>
      <c r="AM7" s="10">
        <v>49</v>
      </c>
      <c r="AN7" s="10">
        <v>408</v>
      </c>
      <c r="AO7" s="10">
        <v>1148</v>
      </c>
      <c r="AP7" s="10">
        <v>665</v>
      </c>
      <c r="AQ7" s="10"/>
      <c r="AR7" s="10">
        <v>834</v>
      </c>
      <c r="AS7" s="10">
        <v>1443</v>
      </c>
      <c r="AT7" s="10"/>
      <c r="AU7" s="10">
        <v>365</v>
      </c>
      <c r="AV7" s="10">
        <v>1912</v>
      </c>
      <c r="AW7" s="10"/>
      <c r="AX7" s="10">
        <v>439</v>
      </c>
      <c r="AY7" s="10">
        <v>1838</v>
      </c>
      <c r="AZ7" s="10"/>
      <c r="BA7" s="10">
        <v>166</v>
      </c>
      <c r="BB7" s="10">
        <v>2111</v>
      </c>
      <c r="BC7" s="10"/>
      <c r="BD7" s="10">
        <v>447</v>
      </c>
      <c r="BE7" s="10">
        <v>1830</v>
      </c>
      <c r="BF7" s="10"/>
      <c r="BG7" s="10">
        <v>143</v>
      </c>
      <c r="BH7" s="10">
        <v>2134</v>
      </c>
      <c r="BI7" s="10"/>
      <c r="BJ7" s="10">
        <v>340</v>
      </c>
      <c r="BK7" s="10">
        <v>1937</v>
      </c>
      <c r="BL7" s="10"/>
      <c r="BM7" s="10">
        <v>198</v>
      </c>
      <c r="BN7" s="10">
        <v>2079</v>
      </c>
      <c r="BO7" s="10"/>
      <c r="BP7" s="10">
        <v>284</v>
      </c>
      <c r="BQ7" s="10">
        <v>1993</v>
      </c>
    </row>
    <row r="8" spans="2:69" x14ac:dyDescent="0.25">
      <c r="B8" s="17" t="s">
        <v>385</v>
      </c>
      <c r="C8" s="16">
        <v>7.0267896354852897E-3</v>
      </c>
      <c r="D8" s="16">
        <v>3.4364261168384901E-3</v>
      </c>
      <c r="E8" s="16">
        <v>2.80112044817927E-3</v>
      </c>
      <c r="F8" s="16">
        <v>8.9686098654708502E-3</v>
      </c>
      <c r="G8" s="16">
        <v>0</v>
      </c>
      <c r="H8" s="16">
        <v>1.6791044776119399E-2</v>
      </c>
      <c r="I8" s="16">
        <v>3.4965034965035E-3</v>
      </c>
      <c r="J8" s="16">
        <v>0</v>
      </c>
      <c r="K8" s="16">
        <v>0</v>
      </c>
      <c r="L8" s="16">
        <v>1.7699115044247801E-2</v>
      </c>
      <c r="M8" s="16"/>
      <c r="N8" s="16">
        <v>5.5813953488372099E-2</v>
      </c>
      <c r="O8" s="16">
        <v>9.2165898617511503E-3</v>
      </c>
      <c r="P8" s="16">
        <v>0</v>
      </c>
      <c r="Q8" s="16">
        <v>1.4503263234227699E-3</v>
      </c>
      <c r="R8" s="16"/>
      <c r="S8" s="16">
        <v>1.9354838709677399E-2</v>
      </c>
      <c r="T8" s="16">
        <v>6.2500000000000003E-3</v>
      </c>
      <c r="U8" s="16">
        <v>1.7045454545454499E-2</v>
      </c>
      <c r="V8" s="16">
        <v>2.1276595744680899E-2</v>
      </c>
      <c r="W8" s="16">
        <v>0</v>
      </c>
      <c r="X8" s="16">
        <v>0</v>
      </c>
      <c r="Y8" s="16">
        <v>2.8328611898016999E-3</v>
      </c>
      <c r="Z8" s="16"/>
      <c r="AA8" s="16">
        <v>1.0706638115631701E-3</v>
      </c>
      <c r="AB8" s="16">
        <v>1.11690245718541E-2</v>
      </c>
      <c r="AC8" s="16"/>
      <c r="AD8" s="16">
        <v>1.1194029850746299E-2</v>
      </c>
      <c r="AE8" s="16">
        <v>5.7438253877082103E-3</v>
      </c>
      <c r="AF8" s="16"/>
      <c r="AG8" s="16">
        <v>1.5590200445434301E-2</v>
      </c>
      <c r="AH8" s="16">
        <v>1.4503263234227699E-3</v>
      </c>
      <c r="AI8" s="16"/>
      <c r="AJ8" s="16">
        <v>4.7132757266300099E-3</v>
      </c>
      <c r="AK8" s="16">
        <v>9.9601593625498006E-3</v>
      </c>
      <c r="AL8" s="16"/>
      <c r="AM8" s="16">
        <v>0.14285714285714299</v>
      </c>
      <c r="AN8" s="16">
        <v>1.9607843137254902E-2</v>
      </c>
      <c r="AO8" s="16">
        <v>0</v>
      </c>
      <c r="AP8" s="16">
        <v>1.50375939849624E-3</v>
      </c>
      <c r="AQ8" s="16"/>
      <c r="AR8" s="16">
        <v>4.7961630695443598E-3</v>
      </c>
      <c r="AS8" s="16">
        <v>8.3160083160083199E-3</v>
      </c>
      <c r="AT8" s="16"/>
      <c r="AU8" s="16">
        <v>5.4794520547945197E-3</v>
      </c>
      <c r="AV8" s="16">
        <v>7.3221757322175698E-3</v>
      </c>
      <c r="AW8" s="16"/>
      <c r="AX8" s="16">
        <v>0</v>
      </c>
      <c r="AY8" s="16">
        <v>8.7051142546245904E-3</v>
      </c>
      <c r="AZ8" s="16"/>
      <c r="BA8" s="16">
        <v>2.40963855421687E-2</v>
      </c>
      <c r="BB8" s="16">
        <v>5.6845097110374198E-3</v>
      </c>
      <c r="BC8" s="16"/>
      <c r="BD8" s="16">
        <v>0</v>
      </c>
      <c r="BE8" s="16">
        <v>8.7431693989071003E-3</v>
      </c>
      <c r="BF8" s="16"/>
      <c r="BG8" s="16">
        <v>6.9930069930069904E-3</v>
      </c>
      <c r="BH8" s="16">
        <v>7.0290534208059998E-3</v>
      </c>
      <c r="BI8" s="16"/>
      <c r="BJ8" s="16">
        <v>2.94117647058824E-3</v>
      </c>
      <c r="BK8" s="16">
        <v>7.7439339184305596E-3</v>
      </c>
      <c r="BL8" s="16"/>
      <c r="BM8" s="16">
        <v>5.0505050505050501E-3</v>
      </c>
      <c r="BN8" s="16">
        <v>7.2150072150072202E-3</v>
      </c>
      <c r="BO8" s="16"/>
      <c r="BP8" s="16">
        <v>3.5211267605633799E-3</v>
      </c>
      <c r="BQ8" s="16">
        <v>7.5263421976919202E-3</v>
      </c>
    </row>
    <row r="9" spans="2:69" x14ac:dyDescent="0.25">
      <c r="B9" s="17" t="s">
        <v>136</v>
      </c>
      <c r="C9" s="16">
        <v>0.205972771190162</v>
      </c>
      <c r="D9" s="16">
        <v>0.14432989690721601</v>
      </c>
      <c r="E9" s="16">
        <v>0.18207282913165301</v>
      </c>
      <c r="F9" s="16">
        <v>0.23766816143497799</v>
      </c>
      <c r="G9" s="16">
        <v>0.10233918128654999</v>
      </c>
      <c r="H9" s="16">
        <v>0.26492537313432801</v>
      </c>
      <c r="I9" s="16">
        <v>0.26223776223776202</v>
      </c>
      <c r="J9" s="16">
        <v>0.25675675675675702</v>
      </c>
      <c r="K9" s="16">
        <v>9.0909090909090898E-2</v>
      </c>
      <c r="L9" s="16">
        <v>0.29203539823008901</v>
      </c>
      <c r="M9" s="16"/>
      <c r="N9" s="16">
        <v>0.44651162790697702</v>
      </c>
      <c r="O9" s="16">
        <v>0.27188940092165897</v>
      </c>
      <c r="P9" s="16">
        <v>0.21244635193132999</v>
      </c>
      <c r="Q9" s="16">
        <v>0.15591007976794799</v>
      </c>
      <c r="R9" s="16"/>
      <c r="S9" s="16">
        <v>0.33548387096774201</v>
      </c>
      <c r="T9" s="16">
        <v>0.3</v>
      </c>
      <c r="U9" s="16">
        <v>0.19886363636363599</v>
      </c>
      <c r="V9" s="16">
        <v>0.25531914893617003</v>
      </c>
      <c r="W9" s="16">
        <v>0.21967963386727701</v>
      </c>
      <c r="X9" s="16">
        <v>0.16939890710382499</v>
      </c>
      <c r="Y9" s="16">
        <v>0.124645892351275</v>
      </c>
      <c r="Z9" s="16"/>
      <c r="AA9" s="16">
        <v>0.14775160599571699</v>
      </c>
      <c r="AB9" s="16">
        <v>0.246463142218913</v>
      </c>
      <c r="AC9" s="16"/>
      <c r="AD9" s="16">
        <v>0.20522388059701499</v>
      </c>
      <c r="AE9" s="16">
        <v>0.20620333141872499</v>
      </c>
      <c r="AF9" s="16"/>
      <c r="AG9" s="16">
        <v>0.28285077951002202</v>
      </c>
      <c r="AH9" s="16">
        <v>0.15591007976794799</v>
      </c>
      <c r="AI9" s="16"/>
      <c r="AJ9" s="16">
        <v>0.17831893165750201</v>
      </c>
      <c r="AK9" s="16">
        <v>0.24103585657370499</v>
      </c>
      <c r="AL9" s="16"/>
      <c r="AM9" s="16">
        <v>0.24489795918367299</v>
      </c>
      <c r="AN9" s="16">
        <v>0.25</v>
      </c>
      <c r="AO9" s="16">
        <v>0.22648083623693399</v>
      </c>
      <c r="AP9" s="16">
        <v>0.14285714285714299</v>
      </c>
      <c r="AQ9" s="16"/>
      <c r="AR9" s="16">
        <v>0.16067146282973599</v>
      </c>
      <c r="AS9" s="16">
        <v>0.23215523215523201</v>
      </c>
      <c r="AT9" s="16"/>
      <c r="AU9" s="16">
        <v>0.150684931506849</v>
      </c>
      <c r="AV9" s="16">
        <v>0.21652719665271999</v>
      </c>
      <c r="AW9" s="16"/>
      <c r="AX9" s="16">
        <v>0.12984054669703901</v>
      </c>
      <c r="AY9" s="16">
        <v>0.22415669205658301</v>
      </c>
      <c r="AZ9" s="16"/>
      <c r="BA9" s="16">
        <v>0.15060240963855401</v>
      </c>
      <c r="BB9" s="16">
        <v>0.21032685930838499</v>
      </c>
      <c r="BC9" s="16"/>
      <c r="BD9" s="16">
        <v>0.21029082774049199</v>
      </c>
      <c r="BE9" s="16">
        <v>0.204918032786885</v>
      </c>
      <c r="BF9" s="16"/>
      <c r="BG9" s="16">
        <v>0.16783216783216801</v>
      </c>
      <c r="BH9" s="16">
        <v>0.20852858481724501</v>
      </c>
      <c r="BI9" s="16"/>
      <c r="BJ9" s="16">
        <v>0.14411764705882399</v>
      </c>
      <c r="BK9" s="16">
        <v>0.21683014971605599</v>
      </c>
      <c r="BL9" s="16"/>
      <c r="BM9" s="16">
        <v>0.14646464646464599</v>
      </c>
      <c r="BN9" s="16">
        <v>0.21164021164021199</v>
      </c>
      <c r="BO9" s="16"/>
      <c r="BP9" s="16">
        <v>0.221830985915493</v>
      </c>
      <c r="BQ9" s="16">
        <v>0.203712995484195</v>
      </c>
    </row>
    <row r="10" spans="2:69" x14ac:dyDescent="0.25">
      <c r="B10" s="17" t="s">
        <v>386</v>
      </c>
      <c r="C10" s="16">
        <v>0.33552920509442202</v>
      </c>
      <c r="D10" s="16">
        <v>0.37113402061855699</v>
      </c>
      <c r="E10" s="16">
        <v>0.369747899159664</v>
      </c>
      <c r="F10" s="16">
        <v>0.38565022421524697</v>
      </c>
      <c r="G10" s="16">
        <v>0.283625730994152</v>
      </c>
      <c r="H10" s="16">
        <v>0.30410447761193998</v>
      </c>
      <c r="I10" s="16">
        <v>0.36713286713286702</v>
      </c>
      <c r="J10" s="16">
        <v>0.27027027027027001</v>
      </c>
      <c r="K10" s="16">
        <v>0.25454545454545502</v>
      </c>
      <c r="L10" s="16">
        <v>0.34513274336283201</v>
      </c>
      <c r="M10" s="16"/>
      <c r="N10" s="16">
        <v>0.25581395348837199</v>
      </c>
      <c r="O10" s="16">
        <v>0.38248847926267299</v>
      </c>
      <c r="P10" s="16">
        <v>0.33690987124463501</v>
      </c>
      <c r="Q10" s="16">
        <v>0.34010152284264</v>
      </c>
      <c r="R10" s="16"/>
      <c r="S10" s="16">
        <v>0.33548387096774201</v>
      </c>
      <c r="T10" s="16">
        <v>0.33750000000000002</v>
      </c>
      <c r="U10" s="16">
        <v>0.40340909090909099</v>
      </c>
      <c r="V10" s="16">
        <v>0.305851063829787</v>
      </c>
      <c r="W10" s="16">
        <v>0.36842105263157898</v>
      </c>
      <c r="X10" s="16">
        <v>0.35519125683060099</v>
      </c>
      <c r="Y10" s="16">
        <v>0.28895184135977298</v>
      </c>
      <c r="Z10" s="16"/>
      <c r="AA10" s="16">
        <v>0.354389721627409</v>
      </c>
      <c r="AB10" s="16">
        <v>0.32241250930752002</v>
      </c>
      <c r="AC10" s="16"/>
      <c r="AD10" s="16">
        <v>0.36194029850746301</v>
      </c>
      <c r="AE10" s="16">
        <v>0.32739804709936798</v>
      </c>
      <c r="AF10" s="16"/>
      <c r="AG10" s="16">
        <v>0.32850779510022299</v>
      </c>
      <c r="AH10" s="16">
        <v>0.34010152284264</v>
      </c>
      <c r="AI10" s="16"/>
      <c r="AJ10" s="16">
        <v>0.35192458758837403</v>
      </c>
      <c r="AK10" s="16">
        <v>0.31474103585657398</v>
      </c>
      <c r="AL10" s="16"/>
      <c r="AM10" s="16">
        <v>0.26530612244898</v>
      </c>
      <c r="AN10" s="16">
        <v>0.23284313725490199</v>
      </c>
      <c r="AO10" s="16">
        <v>0.35801393728223002</v>
      </c>
      <c r="AP10" s="16">
        <v>0.36541353383458602</v>
      </c>
      <c r="AQ10" s="16"/>
      <c r="AR10" s="16">
        <v>0.34532374100719399</v>
      </c>
      <c r="AS10" s="16">
        <v>0.32986832986832998</v>
      </c>
      <c r="AT10" s="16"/>
      <c r="AU10" s="16">
        <v>0.32876712328767099</v>
      </c>
      <c r="AV10" s="16">
        <v>0.336820083682008</v>
      </c>
      <c r="AW10" s="16"/>
      <c r="AX10" s="16">
        <v>0.305239179954442</v>
      </c>
      <c r="AY10" s="16">
        <v>0.342763873775843</v>
      </c>
      <c r="AZ10" s="16"/>
      <c r="BA10" s="16">
        <v>0.32530120481927699</v>
      </c>
      <c r="BB10" s="16">
        <v>0.33633349123638101</v>
      </c>
      <c r="BC10" s="16"/>
      <c r="BD10" s="16">
        <v>0.32885906040268498</v>
      </c>
      <c r="BE10" s="16">
        <v>0.33715846994535498</v>
      </c>
      <c r="BF10" s="16"/>
      <c r="BG10" s="16">
        <v>0.24475524475524499</v>
      </c>
      <c r="BH10" s="16">
        <v>0.341611996251172</v>
      </c>
      <c r="BI10" s="16"/>
      <c r="BJ10" s="16">
        <v>0.28235294117647097</v>
      </c>
      <c r="BK10" s="16">
        <v>0.34486319050077402</v>
      </c>
      <c r="BL10" s="16"/>
      <c r="BM10" s="16">
        <v>0.24242424242424199</v>
      </c>
      <c r="BN10" s="16">
        <v>0.34439634439634398</v>
      </c>
      <c r="BO10" s="16"/>
      <c r="BP10" s="16">
        <v>0.38732394366197198</v>
      </c>
      <c r="BQ10" s="16">
        <v>0.32814851981936799</v>
      </c>
    </row>
    <row r="11" spans="2:69" x14ac:dyDescent="0.25">
      <c r="B11" s="17" t="s">
        <v>387</v>
      </c>
      <c r="C11" s="16">
        <v>0.23978919631093501</v>
      </c>
      <c r="D11" s="16">
        <v>0.240549828178694</v>
      </c>
      <c r="E11" s="16">
        <v>0.22969187675069999</v>
      </c>
      <c r="F11" s="16">
        <v>0.224215246636771</v>
      </c>
      <c r="G11" s="16">
        <v>0.36549707602339199</v>
      </c>
      <c r="H11" s="16">
        <v>0.19776119402985101</v>
      </c>
      <c r="I11" s="16">
        <v>0.21678321678321699</v>
      </c>
      <c r="J11" s="16">
        <v>0.18918918918918901</v>
      </c>
      <c r="K11" s="16">
        <v>0.4</v>
      </c>
      <c r="L11" s="16">
        <v>0.132743362831858</v>
      </c>
      <c r="M11" s="16"/>
      <c r="N11" s="16">
        <v>4.6511627906976702E-2</v>
      </c>
      <c r="O11" s="16">
        <v>0.13824884792626699</v>
      </c>
      <c r="P11" s="16">
        <v>0.28111587982832598</v>
      </c>
      <c r="Q11" s="16">
        <v>0.27193618564176902</v>
      </c>
      <c r="R11" s="16"/>
      <c r="S11" s="16">
        <v>0.109677419354839</v>
      </c>
      <c r="T11" s="16">
        <v>0.20624999999999999</v>
      </c>
      <c r="U11" s="16">
        <v>0.21022727272727301</v>
      </c>
      <c r="V11" s="16">
        <v>0.20212765957446799</v>
      </c>
      <c r="W11" s="16">
        <v>0.24485125858123599</v>
      </c>
      <c r="X11" s="16">
        <v>0.31147540983606598</v>
      </c>
      <c r="Y11" s="16">
        <v>0.274787535410765</v>
      </c>
      <c r="Z11" s="16"/>
      <c r="AA11" s="16">
        <v>0.30620985010706597</v>
      </c>
      <c r="AB11" s="16">
        <v>0.19359642591213699</v>
      </c>
      <c r="AC11" s="16"/>
      <c r="AD11" s="16">
        <v>0.238805970149254</v>
      </c>
      <c r="AE11" s="16">
        <v>0.240091901206203</v>
      </c>
      <c r="AF11" s="16"/>
      <c r="AG11" s="16">
        <v>0.19042316258351899</v>
      </c>
      <c r="AH11" s="16">
        <v>0.27193618564176902</v>
      </c>
      <c r="AI11" s="16"/>
      <c r="AJ11" s="16">
        <v>0.25687352710133499</v>
      </c>
      <c r="AK11" s="16">
        <v>0.218127490039841</v>
      </c>
      <c r="AL11" s="16"/>
      <c r="AM11" s="16">
        <v>0.102040816326531</v>
      </c>
      <c r="AN11" s="16">
        <v>0.193627450980392</v>
      </c>
      <c r="AO11" s="16">
        <v>0.21777003484320601</v>
      </c>
      <c r="AP11" s="16">
        <v>0.31127819548872199</v>
      </c>
      <c r="AQ11" s="16"/>
      <c r="AR11" s="16">
        <v>0.26858513189448402</v>
      </c>
      <c r="AS11" s="16">
        <v>0.22314622314622301</v>
      </c>
      <c r="AT11" s="16"/>
      <c r="AU11" s="16">
        <v>0.29041095890411001</v>
      </c>
      <c r="AV11" s="16">
        <v>0.23012552301255201</v>
      </c>
      <c r="AW11" s="16"/>
      <c r="AX11" s="16">
        <v>0.31207289293849699</v>
      </c>
      <c r="AY11" s="16">
        <v>0.22252448313384099</v>
      </c>
      <c r="AZ11" s="16"/>
      <c r="BA11" s="16">
        <v>0.234939759036145</v>
      </c>
      <c r="BB11" s="16">
        <v>0.24017053529133101</v>
      </c>
      <c r="BC11" s="16"/>
      <c r="BD11" s="16">
        <v>0.25279642058165502</v>
      </c>
      <c r="BE11" s="16">
        <v>0.23661202185792299</v>
      </c>
      <c r="BF11" s="16"/>
      <c r="BG11" s="16">
        <v>0.230769230769231</v>
      </c>
      <c r="BH11" s="16">
        <v>0.240393626991565</v>
      </c>
      <c r="BI11" s="16"/>
      <c r="BJ11" s="16">
        <v>0.32352941176470601</v>
      </c>
      <c r="BK11" s="16">
        <v>0.225090345895715</v>
      </c>
      <c r="BL11" s="16"/>
      <c r="BM11" s="16">
        <v>0.31313131313131298</v>
      </c>
      <c r="BN11" s="16">
        <v>0.23280423280423301</v>
      </c>
      <c r="BO11" s="16"/>
      <c r="BP11" s="16">
        <v>0.25352112676056299</v>
      </c>
      <c r="BQ11" s="16">
        <v>0.23783241344706499</v>
      </c>
    </row>
    <row r="12" spans="2:69" x14ac:dyDescent="0.25">
      <c r="B12" s="17" t="s">
        <v>388</v>
      </c>
      <c r="C12" s="16">
        <v>9.22266139657444E-2</v>
      </c>
      <c r="D12" s="16">
        <v>9.96563573883162E-2</v>
      </c>
      <c r="E12" s="16">
        <v>0.126050420168067</v>
      </c>
      <c r="F12" s="16">
        <v>7.1748878923766801E-2</v>
      </c>
      <c r="G12" s="16">
        <v>0.108187134502924</v>
      </c>
      <c r="H12" s="16">
        <v>8.0223880597014893E-2</v>
      </c>
      <c r="I12" s="16">
        <v>5.5944055944055902E-2</v>
      </c>
      <c r="J12" s="16">
        <v>0.135135135135135</v>
      </c>
      <c r="K12" s="16">
        <v>0.163636363636364</v>
      </c>
      <c r="L12" s="16">
        <v>4.4247787610619503E-2</v>
      </c>
      <c r="M12" s="16"/>
      <c r="N12" s="16">
        <v>3.25581395348837E-2</v>
      </c>
      <c r="O12" s="16">
        <v>5.5299539170506902E-2</v>
      </c>
      <c r="P12" s="16">
        <v>7.2961373390557901E-2</v>
      </c>
      <c r="Q12" s="16">
        <v>0.113850616388687</v>
      </c>
      <c r="R12" s="16"/>
      <c r="S12" s="16">
        <v>6.4516129032258104E-2</v>
      </c>
      <c r="T12" s="16">
        <v>7.4999999999999997E-2</v>
      </c>
      <c r="U12" s="16">
        <v>9.6590909090909102E-2</v>
      </c>
      <c r="V12" s="16">
        <v>6.3829787234042507E-2</v>
      </c>
      <c r="W12" s="16">
        <v>8.0091533180777996E-2</v>
      </c>
      <c r="X12" s="16">
        <v>0.103825136612022</v>
      </c>
      <c r="Y12" s="16">
        <v>0.15297450424929199</v>
      </c>
      <c r="Z12" s="16"/>
      <c r="AA12" s="16">
        <v>0.13169164882227</v>
      </c>
      <c r="AB12" s="16">
        <v>6.4780342516753506E-2</v>
      </c>
      <c r="AC12" s="16"/>
      <c r="AD12" s="16">
        <v>8.9552238805970102E-2</v>
      </c>
      <c r="AE12" s="16">
        <v>9.3049971280873098E-2</v>
      </c>
      <c r="AF12" s="16"/>
      <c r="AG12" s="16">
        <v>5.9020044543429802E-2</v>
      </c>
      <c r="AH12" s="16">
        <v>0.113850616388687</v>
      </c>
      <c r="AI12" s="16"/>
      <c r="AJ12" s="16">
        <v>0.10369206598586</v>
      </c>
      <c r="AK12" s="16">
        <v>7.7689243027888405E-2</v>
      </c>
      <c r="AL12" s="16"/>
      <c r="AM12" s="16">
        <v>6.1224489795918401E-2</v>
      </c>
      <c r="AN12" s="16">
        <v>8.8235294117647106E-2</v>
      </c>
      <c r="AO12" s="16">
        <v>7.9268292682926803E-2</v>
      </c>
      <c r="AP12" s="16">
        <v>0.12030075187969901</v>
      </c>
      <c r="AQ12" s="16"/>
      <c r="AR12" s="16">
        <v>0.115107913669065</v>
      </c>
      <c r="AS12" s="16">
        <v>7.9002079002079006E-2</v>
      </c>
      <c r="AT12" s="16"/>
      <c r="AU12" s="16">
        <v>0.117808219178082</v>
      </c>
      <c r="AV12" s="16">
        <v>8.7343096234309595E-2</v>
      </c>
      <c r="AW12" s="16"/>
      <c r="AX12" s="16">
        <v>0.123006833712984</v>
      </c>
      <c r="AY12" s="16">
        <v>8.4874863982589796E-2</v>
      </c>
      <c r="AZ12" s="16"/>
      <c r="BA12" s="16">
        <v>0.132530120481928</v>
      </c>
      <c r="BB12" s="16">
        <v>8.9057318806253005E-2</v>
      </c>
      <c r="BC12" s="16"/>
      <c r="BD12" s="16">
        <v>0.10290827740492201</v>
      </c>
      <c r="BE12" s="16">
        <v>8.9617486338797805E-2</v>
      </c>
      <c r="BF12" s="16"/>
      <c r="BG12" s="16">
        <v>0.188811188811189</v>
      </c>
      <c r="BH12" s="16">
        <v>8.5754451733833198E-2</v>
      </c>
      <c r="BI12" s="16"/>
      <c r="BJ12" s="16">
        <v>0.15</v>
      </c>
      <c r="BK12" s="16">
        <v>8.2085699535364001E-2</v>
      </c>
      <c r="BL12" s="16"/>
      <c r="BM12" s="16">
        <v>0.15151515151515199</v>
      </c>
      <c r="BN12" s="16">
        <v>8.6580086580086604E-2</v>
      </c>
      <c r="BO12" s="16"/>
      <c r="BP12" s="16">
        <v>8.4507042253521097E-2</v>
      </c>
      <c r="BQ12" s="16">
        <v>9.3326643251379807E-2</v>
      </c>
    </row>
    <row r="13" spans="2:69" x14ac:dyDescent="0.25">
      <c r="B13" s="17" t="s">
        <v>389</v>
      </c>
      <c r="C13" s="16">
        <v>1.8006148440931E-2</v>
      </c>
      <c r="D13" s="16">
        <v>1.3745704467354E-2</v>
      </c>
      <c r="E13" s="16">
        <v>4.7619047619047603E-2</v>
      </c>
      <c r="F13" s="16">
        <v>3.5874439461883401E-2</v>
      </c>
      <c r="G13" s="16">
        <v>2.0467836257309899E-2</v>
      </c>
      <c r="H13" s="16">
        <v>1.86567164179104E-3</v>
      </c>
      <c r="I13" s="16">
        <v>3.4965034965035E-3</v>
      </c>
      <c r="J13" s="16">
        <v>1.35135135135135E-2</v>
      </c>
      <c r="K13" s="16">
        <v>0</v>
      </c>
      <c r="L13" s="16">
        <v>1.7699115044247801E-2</v>
      </c>
      <c r="M13" s="16"/>
      <c r="N13" s="16">
        <v>1.3953488372093001E-2</v>
      </c>
      <c r="O13" s="16">
        <v>1.3824884792626699E-2</v>
      </c>
      <c r="P13" s="16">
        <v>4.29184549356223E-3</v>
      </c>
      <c r="Q13" s="16">
        <v>2.39303843364757E-2</v>
      </c>
      <c r="R13" s="16"/>
      <c r="S13" s="16">
        <v>5.8064516129032302E-2</v>
      </c>
      <c r="T13" s="16">
        <v>6.2500000000000003E-3</v>
      </c>
      <c r="U13" s="16">
        <v>0</v>
      </c>
      <c r="V13" s="16">
        <v>1.8617021276595699E-2</v>
      </c>
      <c r="W13" s="16">
        <v>6.8649885583523997E-3</v>
      </c>
      <c r="X13" s="16">
        <v>3.6429872495446301E-3</v>
      </c>
      <c r="Y13" s="16">
        <v>5.3824362606232301E-2</v>
      </c>
      <c r="Z13" s="16"/>
      <c r="AA13" s="16">
        <v>2.3554603854389702E-2</v>
      </c>
      <c r="AB13" s="16">
        <v>1.41474311243485E-2</v>
      </c>
      <c r="AC13" s="16"/>
      <c r="AD13" s="16">
        <v>7.4626865671641798E-3</v>
      </c>
      <c r="AE13" s="16">
        <v>2.1252153934520401E-2</v>
      </c>
      <c r="AF13" s="16"/>
      <c r="AG13" s="16">
        <v>8.9086859688196005E-3</v>
      </c>
      <c r="AH13" s="16">
        <v>2.39303843364757E-2</v>
      </c>
      <c r="AI13" s="16"/>
      <c r="AJ13" s="16">
        <v>2.9850746268656699E-2</v>
      </c>
      <c r="AK13" s="16">
        <v>2.9880478087649402E-3</v>
      </c>
      <c r="AL13" s="16"/>
      <c r="AM13" s="16">
        <v>0</v>
      </c>
      <c r="AN13" s="16">
        <v>1.9607843137254902E-2</v>
      </c>
      <c r="AO13" s="16">
        <v>7.8397212543554005E-3</v>
      </c>
      <c r="AP13" s="16">
        <v>3.6090225563909797E-2</v>
      </c>
      <c r="AQ13" s="16"/>
      <c r="AR13" s="16">
        <v>3.35731414868106E-2</v>
      </c>
      <c r="AS13" s="16">
        <v>9.0090090090090107E-3</v>
      </c>
      <c r="AT13" s="16"/>
      <c r="AU13" s="16">
        <v>4.1095890410958902E-2</v>
      </c>
      <c r="AV13" s="16">
        <v>1.35983263598326E-2</v>
      </c>
      <c r="AW13" s="16"/>
      <c r="AX13" s="16">
        <v>4.1002277904327998E-2</v>
      </c>
      <c r="AY13" s="16">
        <v>1.25136017410229E-2</v>
      </c>
      <c r="AZ13" s="16"/>
      <c r="BA13" s="16">
        <v>6.6265060240963902E-2</v>
      </c>
      <c r="BB13" s="16">
        <v>1.42112742775936E-2</v>
      </c>
      <c r="BC13" s="16"/>
      <c r="BD13" s="16">
        <v>2.68456375838926E-2</v>
      </c>
      <c r="BE13" s="16">
        <v>1.5846994535519101E-2</v>
      </c>
      <c r="BF13" s="16"/>
      <c r="BG13" s="16">
        <v>8.3916083916083906E-2</v>
      </c>
      <c r="BH13" s="16">
        <v>1.35895032802249E-2</v>
      </c>
      <c r="BI13" s="16"/>
      <c r="BJ13" s="16">
        <v>4.4117647058823498E-2</v>
      </c>
      <c r="BK13" s="16">
        <v>1.34228187919463E-2</v>
      </c>
      <c r="BL13" s="16"/>
      <c r="BM13" s="16">
        <v>8.0808080808080801E-2</v>
      </c>
      <c r="BN13" s="16">
        <v>1.2025012025011999E-2</v>
      </c>
      <c r="BO13" s="16"/>
      <c r="BP13" s="16">
        <v>1.0563380281690101E-2</v>
      </c>
      <c r="BQ13" s="16">
        <v>1.9066733567486199E-2</v>
      </c>
    </row>
    <row r="14" spans="2:69" x14ac:dyDescent="0.25">
      <c r="B14" s="17" t="s">
        <v>330</v>
      </c>
      <c r="C14" s="18">
        <v>0.101449275362319</v>
      </c>
      <c r="D14" s="18">
        <v>0.12714776632302399</v>
      </c>
      <c r="E14" s="18">
        <v>4.20168067226891E-2</v>
      </c>
      <c r="F14" s="18">
        <v>3.5874439461883401E-2</v>
      </c>
      <c r="G14" s="18">
        <v>0.11988304093567299</v>
      </c>
      <c r="H14" s="18">
        <v>0.134328358208955</v>
      </c>
      <c r="I14" s="18">
        <v>9.0909090909090898E-2</v>
      </c>
      <c r="J14" s="18">
        <v>0.135135135135135</v>
      </c>
      <c r="K14" s="18">
        <v>9.0909090909090898E-2</v>
      </c>
      <c r="L14" s="18">
        <v>0.15044247787610601</v>
      </c>
      <c r="M14" s="18"/>
      <c r="N14" s="18">
        <v>0.148837209302326</v>
      </c>
      <c r="O14" s="18">
        <v>0.12903225806451599</v>
      </c>
      <c r="P14" s="18">
        <v>9.2274678111588002E-2</v>
      </c>
      <c r="Q14" s="18">
        <v>9.2820884699057304E-2</v>
      </c>
      <c r="R14" s="18"/>
      <c r="S14" s="18">
        <v>7.7419354838709695E-2</v>
      </c>
      <c r="T14" s="18">
        <v>6.8750000000000006E-2</v>
      </c>
      <c r="U14" s="18">
        <v>7.3863636363636395E-2</v>
      </c>
      <c r="V14" s="18">
        <v>0.13297872340425501</v>
      </c>
      <c r="W14" s="18">
        <v>8.0091533180777996E-2</v>
      </c>
      <c r="X14" s="18">
        <v>5.6466302367941701E-2</v>
      </c>
      <c r="Y14" s="18">
        <v>0.10198300283286101</v>
      </c>
      <c r="Z14" s="18"/>
      <c r="AA14" s="18">
        <v>3.5331905781584599E-2</v>
      </c>
      <c r="AB14" s="18">
        <v>0.147431124348474</v>
      </c>
      <c r="AC14" s="18"/>
      <c r="AD14" s="18">
        <v>8.5820895522388099E-2</v>
      </c>
      <c r="AE14" s="18">
        <v>0.10626076967260201</v>
      </c>
      <c r="AF14" s="18"/>
      <c r="AG14" s="18">
        <v>0.11469933184855199</v>
      </c>
      <c r="AH14" s="18">
        <v>9.2820884699057304E-2</v>
      </c>
      <c r="AI14" s="18"/>
      <c r="AJ14" s="18">
        <v>7.4626865671641798E-2</v>
      </c>
      <c r="AK14" s="18">
        <v>0.135458167330677</v>
      </c>
      <c r="AL14" s="18"/>
      <c r="AM14" s="18">
        <v>0.183673469387755</v>
      </c>
      <c r="AN14" s="18">
        <v>0.19607843137254899</v>
      </c>
      <c r="AO14" s="18">
        <v>0.110627177700348</v>
      </c>
      <c r="AP14" s="18">
        <v>2.2556390977443601E-2</v>
      </c>
      <c r="AQ14" s="18"/>
      <c r="AR14" s="18">
        <v>7.1942446043165506E-2</v>
      </c>
      <c r="AS14" s="18">
        <v>0.118503118503119</v>
      </c>
      <c r="AT14" s="18"/>
      <c r="AU14" s="18">
        <v>6.5753424657534199E-2</v>
      </c>
      <c r="AV14" s="18">
        <v>0.10826359832636</v>
      </c>
      <c r="AW14" s="18"/>
      <c r="AX14" s="18">
        <v>8.8838268792710701E-2</v>
      </c>
      <c r="AY14" s="18">
        <v>0.10446137105549499</v>
      </c>
      <c r="AZ14" s="18"/>
      <c r="BA14" s="18">
        <v>6.6265060240963902E-2</v>
      </c>
      <c r="BB14" s="18">
        <v>0.10421601136901899</v>
      </c>
      <c r="BC14" s="18"/>
      <c r="BD14" s="18">
        <v>7.8299776286353498E-2</v>
      </c>
      <c r="BE14" s="18">
        <v>0.107103825136612</v>
      </c>
      <c r="BF14" s="18"/>
      <c r="BG14" s="18">
        <v>7.69230769230769E-2</v>
      </c>
      <c r="BH14" s="18">
        <v>0.10309278350515499</v>
      </c>
      <c r="BI14" s="18"/>
      <c r="BJ14" s="18">
        <v>5.29411764705882E-2</v>
      </c>
      <c r="BK14" s="18">
        <v>0.109963861641714</v>
      </c>
      <c r="BL14" s="18"/>
      <c r="BM14" s="18">
        <v>6.0606060606060601E-2</v>
      </c>
      <c r="BN14" s="18">
        <v>0.105339105339105</v>
      </c>
      <c r="BO14" s="18"/>
      <c r="BP14" s="18">
        <v>3.8732394366197201E-2</v>
      </c>
      <c r="BQ14" s="18">
        <v>0.110386352232815</v>
      </c>
    </row>
    <row r="15" spans="2:69" x14ac:dyDescent="0.25">
      <c r="B15" s="15" t="s">
        <v>696</v>
      </c>
    </row>
    <row r="16" spans="2:69" x14ac:dyDescent="0.25">
      <c r="B16" t="s">
        <v>71</v>
      </c>
    </row>
    <row r="17" spans="2:2" x14ac:dyDescent="0.25">
      <c r="B17" t="s">
        <v>72</v>
      </c>
    </row>
    <row r="19" spans="2:2" x14ac:dyDescent="0.25">
      <c r="B19"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Q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4477</v>
      </c>
      <c r="D7" s="10">
        <v>672</v>
      </c>
      <c r="E7" s="10">
        <v>723</v>
      </c>
      <c r="F7" s="10">
        <v>646</v>
      </c>
      <c r="G7" s="10">
        <v>688</v>
      </c>
      <c r="H7" s="10">
        <v>620</v>
      </c>
      <c r="I7" s="10">
        <v>698</v>
      </c>
      <c r="J7" s="10">
        <v>198</v>
      </c>
      <c r="K7" s="10">
        <v>119</v>
      </c>
      <c r="L7" s="10">
        <v>113</v>
      </c>
      <c r="M7" s="10"/>
      <c r="N7" s="10">
        <v>478</v>
      </c>
      <c r="O7" s="10">
        <v>507</v>
      </c>
      <c r="P7" s="10">
        <v>940</v>
      </c>
      <c r="Q7" s="10">
        <v>2552</v>
      </c>
      <c r="R7" s="10"/>
      <c r="S7" s="10">
        <v>369</v>
      </c>
      <c r="T7" s="10">
        <v>347</v>
      </c>
      <c r="U7" s="10">
        <v>413</v>
      </c>
      <c r="V7" s="10">
        <v>807</v>
      </c>
      <c r="W7" s="10">
        <v>859</v>
      </c>
      <c r="X7" s="10">
        <v>930</v>
      </c>
      <c r="Y7" s="10">
        <v>596</v>
      </c>
      <c r="Z7" s="10"/>
      <c r="AA7" s="10">
        <v>1678</v>
      </c>
      <c r="AB7" s="10">
        <v>2799</v>
      </c>
      <c r="AC7" s="10"/>
      <c r="AD7" s="10">
        <v>1100</v>
      </c>
      <c r="AE7" s="10">
        <v>3377</v>
      </c>
      <c r="AF7" s="10"/>
      <c r="AG7" s="10">
        <v>1925</v>
      </c>
      <c r="AH7" s="10">
        <v>2552</v>
      </c>
      <c r="AI7" s="10"/>
      <c r="AJ7" s="10">
        <v>2131</v>
      </c>
      <c r="AK7" s="10">
        <v>2346</v>
      </c>
      <c r="AL7" s="10"/>
      <c r="AM7" s="10">
        <v>139</v>
      </c>
      <c r="AN7" s="10">
        <v>956</v>
      </c>
      <c r="AO7" s="10">
        <v>2232</v>
      </c>
      <c r="AP7" s="10">
        <v>1134</v>
      </c>
      <c r="AQ7" s="10"/>
      <c r="AR7" s="10">
        <v>1490</v>
      </c>
      <c r="AS7" s="10">
        <v>2987</v>
      </c>
      <c r="AT7" s="10"/>
      <c r="AU7" s="10">
        <v>653</v>
      </c>
      <c r="AV7" s="10">
        <v>3824</v>
      </c>
      <c r="AW7" s="10"/>
      <c r="AX7" s="10">
        <v>786</v>
      </c>
      <c r="AY7" s="10">
        <v>3691</v>
      </c>
      <c r="AZ7" s="10"/>
      <c r="BA7" s="10">
        <v>332</v>
      </c>
      <c r="BB7" s="10">
        <v>4145</v>
      </c>
      <c r="BC7" s="10"/>
      <c r="BD7" s="10">
        <v>847</v>
      </c>
      <c r="BE7" s="10">
        <v>3630</v>
      </c>
      <c r="BF7" s="10"/>
      <c r="BG7" s="10">
        <v>260</v>
      </c>
      <c r="BH7" s="10">
        <v>4217</v>
      </c>
      <c r="BI7" s="10"/>
      <c r="BJ7" s="10">
        <v>601</v>
      </c>
      <c r="BK7" s="10">
        <v>3876</v>
      </c>
      <c r="BL7" s="10"/>
      <c r="BM7" s="10">
        <v>352</v>
      </c>
      <c r="BN7" s="10">
        <v>4125</v>
      </c>
      <c r="BO7" s="10"/>
      <c r="BP7" s="10">
        <v>604</v>
      </c>
      <c r="BQ7" s="10">
        <v>3873</v>
      </c>
    </row>
    <row r="8" spans="2:69" x14ac:dyDescent="0.25">
      <c r="B8" s="17" t="s">
        <v>385</v>
      </c>
      <c r="C8" s="16">
        <v>1.4742014742014699E-2</v>
      </c>
      <c r="D8" s="16">
        <v>1.0416666666666701E-2</v>
      </c>
      <c r="E8" s="16">
        <v>8.29875518672199E-3</v>
      </c>
      <c r="F8" s="16">
        <v>3.09597523219814E-2</v>
      </c>
      <c r="G8" s="16">
        <v>1.01744186046512E-2</v>
      </c>
      <c r="H8" s="16">
        <v>1.9354838709677399E-2</v>
      </c>
      <c r="I8" s="16">
        <v>1.0028653295128901E-2</v>
      </c>
      <c r="J8" s="16">
        <v>2.5252525252525301E-2</v>
      </c>
      <c r="K8" s="16">
        <v>0</v>
      </c>
      <c r="L8" s="16">
        <v>1.7699115044247801E-2</v>
      </c>
      <c r="M8" s="16"/>
      <c r="N8" s="16">
        <v>6.2761506276150597E-2</v>
      </c>
      <c r="O8" s="16">
        <v>3.5502958579881699E-2</v>
      </c>
      <c r="P8" s="16">
        <v>9.5744680851063795E-3</v>
      </c>
      <c r="Q8" s="16">
        <v>3.5266457680250799E-3</v>
      </c>
      <c r="R8" s="16"/>
      <c r="S8" s="16">
        <v>4.0650406504064998E-2</v>
      </c>
      <c r="T8" s="16">
        <v>1.1527377521613799E-2</v>
      </c>
      <c r="U8" s="16">
        <v>1.4527845036319599E-2</v>
      </c>
      <c r="V8" s="16">
        <v>2.47831474597274E-2</v>
      </c>
      <c r="W8" s="16">
        <v>1.0477299185098999E-2</v>
      </c>
      <c r="X8" s="16">
        <v>4.3010752688172E-3</v>
      </c>
      <c r="Y8" s="16">
        <v>1.00671140939597E-2</v>
      </c>
      <c r="Z8" s="16"/>
      <c r="AA8" s="16">
        <v>7.7473182359952299E-3</v>
      </c>
      <c r="AB8" s="16">
        <v>1.8935334047874199E-2</v>
      </c>
      <c r="AC8" s="16"/>
      <c r="AD8" s="16">
        <v>2.3636363636363601E-2</v>
      </c>
      <c r="AE8" s="16">
        <v>1.1844832691738199E-2</v>
      </c>
      <c r="AF8" s="16"/>
      <c r="AG8" s="16">
        <v>2.9610389610389601E-2</v>
      </c>
      <c r="AH8" s="16">
        <v>3.5266457680250799E-3</v>
      </c>
      <c r="AI8" s="16"/>
      <c r="AJ8" s="16">
        <v>7.0389488503050197E-3</v>
      </c>
      <c r="AK8" s="16">
        <v>2.1739130434782601E-2</v>
      </c>
      <c r="AL8" s="16"/>
      <c r="AM8" s="16">
        <v>9.3525179856115095E-2</v>
      </c>
      <c r="AN8" s="16">
        <v>3.7656903765690398E-2</v>
      </c>
      <c r="AO8" s="16">
        <v>6.27240143369176E-3</v>
      </c>
      <c r="AP8" s="16">
        <v>2.6455026455026501E-3</v>
      </c>
      <c r="AQ8" s="16"/>
      <c r="AR8" s="16">
        <v>4.6979865771812103E-3</v>
      </c>
      <c r="AS8" s="16">
        <v>1.9752259792433901E-2</v>
      </c>
      <c r="AT8" s="16"/>
      <c r="AU8" s="16">
        <v>9.18836140888208E-3</v>
      </c>
      <c r="AV8" s="16">
        <v>1.5690376569037701E-2</v>
      </c>
      <c r="AW8" s="16"/>
      <c r="AX8" s="16">
        <v>8.9058524173028005E-3</v>
      </c>
      <c r="AY8" s="16">
        <v>1.5984827959902501E-2</v>
      </c>
      <c r="AZ8" s="16"/>
      <c r="BA8" s="16">
        <v>2.1084337349397599E-2</v>
      </c>
      <c r="BB8" s="16">
        <v>1.42340168878166E-2</v>
      </c>
      <c r="BC8" s="16"/>
      <c r="BD8" s="16">
        <v>1.18063754427391E-2</v>
      </c>
      <c r="BE8" s="16">
        <v>1.5426997245179101E-2</v>
      </c>
      <c r="BF8" s="16"/>
      <c r="BG8" s="16">
        <v>1.1538461538461499E-2</v>
      </c>
      <c r="BH8" s="16">
        <v>1.49395304718995E-2</v>
      </c>
      <c r="BI8" s="16"/>
      <c r="BJ8" s="16">
        <v>9.9833610648918502E-3</v>
      </c>
      <c r="BK8" s="16">
        <v>1.54798761609907E-2</v>
      </c>
      <c r="BL8" s="16"/>
      <c r="BM8" s="16">
        <v>2.8409090909090901E-3</v>
      </c>
      <c r="BN8" s="16">
        <v>1.57575757575758E-2</v>
      </c>
      <c r="BO8" s="16"/>
      <c r="BP8" s="16">
        <v>1.82119205298013E-2</v>
      </c>
      <c r="BQ8" s="16">
        <v>1.42008778724503E-2</v>
      </c>
    </row>
    <row r="9" spans="2:69" x14ac:dyDescent="0.25">
      <c r="B9" s="17" t="s">
        <v>136</v>
      </c>
      <c r="C9" s="16">
        <v>0.25039088675452298</v>
      </c>
      <c r="D9" s="16">
        <v>0.21279761904761901</v>
      </c>
      <c r="E9" s="16">
        <v>0.24066390041493799</v>
      </c>
      <c r="F9" s="16">
        <v>0.29876160990712097</v>
      </c>
      <c r="G9" s="16">
        <v>0.19476744186046499</v>
      </c>
      <c r="H9" s="16">
        <v>0.261290322580645</v>
      </c>
      <c r="I9" s="16">
        <v>0.30229226361031503</v>
      </c>
      <c r="J9" s="16">
        <v>0.21212121212121199</v>
      </c>
      <c r="K9" s="16">
        <v>0.126050420168067</v>
      </c>
      <c r="L9" s="16">
        <v>0.41592920353982299</v>
      </c>
      <c r="M9" s="16"/>
      <c r="N9" s="16">
        <v>0.44560669456066898</v>
      </c>
      <c r="O9" s="16">
        <v>0.34516765285996098</v>
      </c>
      <c r="P9" s="16">
        <v>0.25531914893617003</v>
      </c>
      <c r="Q9" s="16">
        <v>0.19318181818181801</v>
      </c>
      <c r="R9" s="16"/>
      <c r="S9" s="16">
        <v>0.32520325203251998</v>
      </c>
      <c r="T9" s="16">
        <v>0.31123919308357401</v>
      </c>
      <c r="U9" s="16">
        <v>0.28329297820823202</v>
      </c>
      <c r="V9" s="16">
        <v>0.27757125154894702</v>
      </c>
      <c r="W9" s="16">
        <v>0.28288707799767199</v>
      </c>
      <c r="X9" s="16">
        <v>0.20537634408602201</v>
      </c>
      <c r="Y9" s="16">
        <v>0.17617449664429499</v>
      </c>
      <c r="Z9" s="16"/>
      <c r="AA9" s="16">
        <v>0.19904648390941601</v>
      </c>
      <c r="AB9" s="16">
        <v>0.281171847088246</v>
      </c>
      <c r="AC9" s="16"/>
      <c r="AD9" s="16">
        <v>0.25363636363636399</v>
      </c>
      <c r="AE9" s="16">
        <v>0.24933372816109001</v>
      </c>
      <c r="AF9" s="16"/>
      <c r="AG9" s="16">
        <v>0.32623376623376599</v>
      </c>
      <c r="AH9" s="16">
        <v>0.19318181818181801</v>
      </c>
      <c r="AI9" s="16"/>
      <c r="AJ9" s="16">
        <v>0.22008446738620399</v>
      </c>
      <c r="AK9" s="16">
        <v>0.277919863597613</v>
      </c>
      <c r="AL9" s="16"/>
      <c r="AM9" s="16">
        <v>0.22302158273381301</v>
      </c>
      <c r="AN9" s="16">
        <v>0.27928870292886998</v>
      </c>
      <c r="AO9" s="16">
        <v>0.27105734767025103</v>
      </c>
      <c r="AP9" s="16">
        <v>0.19047619047618999</v>
      </c>
      <c r="AQ9" s="16"/>
      <c r="AR9" s="16">
        <v>0.202684563758389</v>
      </c>
      <c r="AS9" s="16">
        <v>0.274188148644125</v>
      </c>
      <c r="AT9" s="16"/>
      <c r="AU9" s="16">
        <v>0.234303215926493</v>
      </c>
      <c r="AV9" s="16">
        <v>0.253138075313808</v>
      </c>
      <c r="AW9" s="16"/>
      <c r="AX9" s="16">
        <v>0.18702290076335901</v>
      </c>
      <c r="AY9" s="16">
        <v>0.263885125982119</v>
      </c>
      <c r="AZ9" s="16"/>
      <c r="BA9" s="16">
        <v>0.19578313253012</v>
      </c>
      <c r="BB9" s="16">
        <v>0.254764776839566</v>
      </c>
      <c r="BC9" s="16"/>
      <c r="BD9" s="16">
        <v>0.246753246753247</v>
      </c>
      <c r="BE9" s="16">
        <v>0.25123966942148801</v>
      </c>
      <c r="BF9" s="16"/>
      <c r="BG9" s="16">
        <v>0.19615384615384601</v>
      </c>
      <c r="BH9" s="16">
        <v>0.253734882617975</v>
      </c>
      <c r="BI9" s="16"/>
      <c r="BJ9" s="16">
        <v>0.178036605657238</v>
      </c>
      <c r="BK9" s="16">
        <v>0.261609907120743</v>
      </c>
      <c r="BL9" s="16"/>
      <c r="BM9" s="16">
        <v>0.19602272727272699</v>
      </c>
      <c r="BN9" s="16">
        <v>0.255030303030303</v>
      </c>
      <c r="BO9" s="16"/>
      <c r="BP9" s="16">
        <v>0.286423841059603</v>
      </c>
      <c r="BQ9" s="16">
        <v>0.244771494965143</v>
      </c>
    </row>
    <row r="10" spans="2:69" x14ac:dyDescent="0.25">
      <c r="B10" s="17" t="s">
        <v>386</v>
      </c>
      <c r="C10" s="16">
        <v>0.34040652222470402</v>
      </c>
      <c r="D10" s="16">
        <v>0.37202380952380998</v>
      </c>
      <c r="E10" s="16">
        <v>0.38312586445366498</v>
      </c>
      <c r="F10" s="16">
        <v>0.35603715170278599</v>
      </c>
      <c r="G10" s="16">
        <v>0.29215116279069803</v>
      </c>
      <c r="H10" s="16">
        <v>0.35161290322580602</v>
      </c>
      <c r="I10" s="16">
        <v>0.35100286532951303</v>
      </c>
      <c r="J10" s="16">
        <v>0.27272727272727298</v>
      </c>
      <c r="K10" s="16">
        <v>0.184873949579832</v>
      </c>
      <c r="L10" s="16">
        <v>0.238938053097345</v>
      </c>
      <c r="M10" s="16"/>
      <c r="N10" s="16">
        <v>0.22384937238493699</v>
      </c>
      <c r="O10" s="16">
        <v>0.291913214990138</v>
      </c>
      <c r="P10" s="16">
        <v>0.33297872340425499</v>
      </c>
      <c r="Q10" s="16">
        <v>0.374608150470219</v>
      </c>
      <c r="R10" s="16"/>
      <c r="S10" s="16">
        <v>0.27371273712737099</v>
      </c>
      <c r="T10" s="16">
        <v>0.32564841498559099</v>
      </c>
      <c r="U10" s="16">
        <v>0.35108958837772403</v>
      </c>
      <c r="V10" s="16">
        <v>0.35935563816604699</v>
      </c>
      <c r="W10" s="16">
        <v>0.37485448195576299</v>
      </c>
      <c r="X10" s="16">
        <v>0.39247311827956999</v>
      </c>
      <c r="Y10" s="16">
        <v>0.28523489932885898</v>
      </c>
      <c r="Z10" s="16"/>
      <c r="AA10" s="16">
        <v>0.37425506555423099</v>
      </c>
      <c r="AB10" s="16">
        <v>0.320114326545195</v>
      </c>
      <c r="AC10" s="16"/>
      <c r="AD10" s="16">
        <v>0.33272727272727298</v>
      </c>
      <c r="AE10" s="16">
        <v>0.34290790642582197</v>
      </c>
      <c r="AF10" s="16"/>
      <c r="AG10" s="16">
        <v>0.29506493506493497</v>
      </c>
      <c r="AH10" s="16">
        <v>0.374608150470219</v>
      </c>
      <c r="AI10" s="16"/>
      <c r="AJ10" s="16">
        <v>0.35617081182543397</v>
      </c>
      <c r="AK10" s="16">
        <v>0.32608695652173902</v>
      </c>
      <c r="AL10" s="16"/>
      <c r="AM10" s="16">
        <v>0.18705035971223</v>
      </c>
      <c r="AN10" s="16">
        <v>0.23640167364016701</v>
      </c>
      <c r="AO10" s="16">
        <v>0.37096774193548399</v>
      </c>
      <c r="AP10" s="16">
        <v>0.38800705467372099</v>
      </c>
      <c r="AQ10" s="16"/>
      <c r="AR10" s="16">
        <v>0.35838926174496599</v>
      </c>
      <c r="AS10" s="16">
        <v>0.33143622363575498</v>
      </c>
      <c r="AT10" s="16"/>
      <c r="AU10" s="16">
        <v>0.31240428790199098</v>
      </c>
      <c r="AV10" s="16">
        <v>0.34518828451882799</v>
      </c>
      <c r="AW10" s="16"/>
      <c r="AX10" s="16">
        <v>0.36259541984732802</v>
      </c>
      <c r="AY10" s="16">
        <v>0.33568138715795198</v>
      </c>
      <c r="AZ10" s="16"/>
      <c r="BA10" s="16">
        <v>0.29216867469879498</v>
      </c>
      <c r="BB10" s="16">
        <v>0.34427020506634498</v>
      </c>
      <c r="BC10" s="16"/>
      <c r="BD10" s="16">
        <v>0.35301062573789799</v>
      </c>
      <c r="BE10" s="16">
        <v>0.33746556473829198</v>
      </c>
      <c r="BF10" s="16"/>
      <c r="BG10" s="16">
        <v>0.30384615384615399</v>
      </c>
      <c r="BH10" s="16">
        <v>0.34266065923642403</v>
      </c>
      <c r="BI10" s="16"/>
      <c r="BJ10" s="16">
        <v>0.29950083194675498</v>
      </c>
      <c r="BK10" s="16">
        <v>0.34674922600619201</v>
      </c>
      <c r="BL10" s="16"/>
      <c r="BM10" s="16">
        <v>0.27840909090909099</v>
      </c>
      <c r="BN10" s="16">
        <v>0.34569696969697</v>
      </c>
      <c r="BO10" s="16"/>
      <c r="BP10" s="16">
        <v>0.34437086092715202</v>
      </c>
      <c r="BQ10" s="16">
        <v>0.339788277820811</v>
      </c>
    </row>
    <row r="11" spans="2:69" x14ac:dyDescent="0.25">
      <c r="B11" s="17" t="s">
        <v>387</v>
      </c>
      <c r="C11" s="16">
        <v>0.20393120393120401</v>
      </c>
      <c r="D11" s="16">
        <v>0.18154761904761901</v>
      </c>
      <c r="E11" s="16">
        <v>0.20331950207468899</v>
      </c>
      <c r="F11" s="16">
        <v>0.17027863777089799</v>
      </c>
      <c r="G11" s="16">
        <v>0.268895348837209</v>
      </c>
      <c r="H11" s="16">
        <v>0.187096774193548</v>
      </c>
      <c r="I11" s="16">
        <v>0.19340974212034401</v>
      </c>
      <c r="J11" s="16">
        <v>0.20202020202020199</v>
      </c>
      <c r="K11" s="16">
        <v>0.369747899159664</v>
      </c>
      <c r="L11" s="16">
        <v>0.123893805309735</v>
      </c>
      <c r="M11" s="16"/>
      <c r="N11" s="16">
        <v>0.106694560669456</v>
      </c>
      <c r="O11" s="16">
        <v>0.157790927021696</v>
      </c>
      <c r="P11" s="16">
        <v>0.231914893617021</v>
      </c>
      <c r="Q11" s="16">
        <v>0.22100313479623801</v>
      </c>
      <c r="R11" s="16"/>
      <c r="S11" s="16">
        <v>0.19512195121951201</v>
      </c>
      <c r="T11" s="16">
        <v>0.207492795389049</v>
      </c>
      <c r="U11" s="16">
        <v>0.24213075060532699</v>
      </c>
      <c r="V11" s="16">
        <v>0.15489467162329601</v>
      </c>
      <c r="W11" s="16">
        <v>0.182770663562282</v>
      </c>
      <c r="X11" s="16">
        <v>0.24301075268817199</v>
      </c>
      <c r="Y11" s="16">
        <v>0.25838926174496601</v>
      </c>
      <c r="Z11" s="16"/>
      <c r="AA11" s="16">
        <v>0.25208581644815298</v>
      </c>
      <c r="AB11" s="16">
        <v>0.175062522329403</v>
      </c>
      <c r="AC11" s="16"/>
      <c r="AD11" s="16">
        <v>0.20909090909090899</v>
      </c>
      <c r="AE11" s="16">
        <v>0.20225051821143</v>
      </c>
      <c r="AF11" s="16"/>
      <c r="AG11" s="16">
        <v>0.18129870129870099</v>
      </c>
      <c r="AH11" s="16">
        <v>0.22100313479623801</v>
      </c>
      <c r="AI11" s="16"/>
      <c r="AJ11" s="16">
        <v>0.23322383857344001</v>
      </c>
      <c r="AK11" s="16">
        <v>0.177323103154305</v>
      </c>
      <c r="AL11" s="16"/>
      <c r="AM11" s="16">
        <v>0.13669064748201401</v>
      </c>
      <c r="AN11" s="16">
        <v>0.18723849372384899</v>
      </c>
      <c r="AO11" s="16">
        <v>0.177867383512545</v>
      </c>
      <c r="AP11" s="16">
        <v>0.272486772486772</v>
      </c>
      <c r="AQ11" s="16"/>
      <c r="AR11" s="16">
        <v>0.23221476510067099</v>
      </c>
      <c r="AS11" s="16">
        <v>0.18982256444593201</v>
      </c>
      <c r="AT11" s="16"/>
      <c r="AU11" s="16">
        <v>0.22970903522205199</v>
      </c>
      <c r="AV11" s="16">
        <v>0.19952928870292899</v>
      </c>
      <c r="AW11" s="16"/>
      <c r="AX11" s="16">
        <v>0.244274809160305</v>
      </c>
      <c r="AY11" s="16">
        <v>0.195340016255757</v>
      </c>
      <c r="AZ11" s="16"/>
      <c r="BA11" s="16">
        <v>0.25</v>
      </c>
      <c r="BB11" s="16">
        <v>0.20024125452352201</v>
      </c>
      <c r="BC11" s="16"/>
      <c r="BD11" s="16">
        <v>0.20543093270366</v>
      </c>
      <c r="BE11" s="16">
        <v>0.20358126721763101</v>
      </c>
      <c r="BF11" s="16"/>
      <c r="BG11" s="16">
        <v>0.242307692307692</v>
      </c>
      <c r="BH11" s="16">
        <v>0.20156509366848499</v>
      </c>
      <c r="BI11" s="16"/>
      <c r="BJ11" s="16">
        <v>0.30782029950083201</v>
      </c>
      <c r="BK11" s="16">
        <v>0.187822497420021</v>
      </c>
      <c r="BL11" s="16"/>
      <c r="BM11" s="16">
        <v>0.26704545454545497</v>
      </c>
      <c r="BN11" s="16">
        <v>0.198545454545455</v>
      </c>
      <c r="BO11" s="16"/>
      <c r="BP11" s="16">
        <v>0.221854304635762</v>
      </c>
      <c r="BQ11" s="16">
        <v>0.20113607022979599</v>
      </c>
    </row>
    <row r="12" spans="2:69" x14ac:dyDescent="0.25">
      <c r="B12" s="17" t="s">
        <v>388</v>
      </c>
      <c r="C12" s="16">
        <v>6.5445610900156395E-2</v>
      </c>
      <c r="D12" s="16">
        <v>5.5059523809523801E-2</v>
      </c>
      <c r="E12" s="16">
        <v>7.74550484094053E-2</v>
      </c>
      <c r="F12" s="16">
        <v>5.8823529411764698E-2</v>
      </c>
      <c r="G12" s="16">
        <v>9.0116279069767394E-2</v>
      </c>
      <c r="H12" s="16">
        <v>5.6451612903225798E-2</v>
      </c>
      <c r="I12" s="16">
        <v>3.5816618911174797E-2</v>
      </c>
      <c r="J12" s="16">
        <v>9.0909090909090898E-2</v>
      </c>
      <c r="K12" s="16">
        <v>0.151260504201681</v>
      </c>
      <c r="L12" s="16">
        <v>3.5398230088495602E-2</v>
      </c>
      <c r="M12" s="16"/>
      <c r="N12" s="16">
        <v>4.1841004184100403E-2</v>
      </c>
      <c r="O12" s="16">
        <v>4.1420118343195297E-2</v>
      </c>
      <c r="P12" s="16">
        <v>5.5319148936170202E-2</v>
      </c>
      <c r="Q12" s="16">
        <v>7.8369905956112901E-2</v>
      </c>
      <c r="R12" s="16"/>
      <c r="S12" s="16">
        <v>3.5230352303522998E-2</v>
      </c>
      <c r="T12" s="16">
        <v>6.9164265129683003E-2</v>
      </c>
      <c r="U12" s="16">
        <v>4.35835351089588E-2</v>
      </c>
      <c r="V12" s="16">
        <v>4.08921933085502E-2</v>
      </c>
      <c r="W12" s="16">
        <v>5.4714784633294503E-2</v>
      </c>
      <c r="X12" s="16">
        <v>8.3870967741935504E-2</v>
      </c>
      <c r="Y12" s="16">
        <v>0.12751677852349</v>
      </c>
      <c r="Z12" s="16"/>
      <c r="AA12" s="16">
        <v>9.7735399284862898E-2</v>
      </c>
      <c r="AB12" s="16">
        <v>4.6087888531618403E-2</v>
      </c>
      <c r="AC12" s="16"/>
      <c r="AD12" s="16">
        <v>6.9090909090909106E-2</v>
      </c>
      <c r="AE12" s="16">
        <v>6.4258217352679906E-2</v>
      </c>
      <c r="AF12" s="16"/>
      <c r="AG12" s="16">
        <v>4.8311688311688299E-2</v>
      </c>
      <c r="AH12" s="16">
        <v>7.8369905956112901E-2</v>
      </c>
      <c r="AI12" s="16"/>
      <c r="AJ12" s="16">
        <v>8.4467386203660205E-2</v>
      </c>
      <c r="AK12" s="16">
        <v>4.8167092924126201E-2</v>
      </c>
      <c r="AL12" s="16"/>
      <c r="AM12" s="16">
        <v>5.7553956834532398E-2</v>
      </c>
      <c r="AN12" s="16">
        <v>5.9623430962343099E-2</v>
      </c>
      <c r="AO12" s="16">
        <v>5.5107526881720402E-2</v>
      </c>
      <c r="AP12" s="16">
        <v>9.2592592592592601E-2</v>
      </c>
      <c r="AQ12" s="16"/>
      <c r="AR12" s="16">
        <v>0.1</v>
      </c>
      <c r="AS12" s="16">
        <v>4.8208905256109803E-2</v>
      </c>
      <c r="AT12" s="16"/>
      <c r="AU12" s="16">
        <v>9.18836140888208E-2</v>
      </c>
      <c r="AV12" s="16">
        <v>6.0930962343096202E-2</v>
      </c>
      <c r="AW12" s="16"/>
      <c r="AX12" s="16">
        <v>7.5063613231552195E-2</v>
      </c>
      <c r="AY12" s="16">
        <v>6.3397453264697895E-2</v>
      </c>
      <c r="AZ12" s="16"/>
      <c r="BA12" s="16">
        <v>7.5301204819277101E-2</v>
      </c>
      <c r="BB12" s="16">
        <v>6.4656212303980706E-2</v>
      </c>
      <c r="BC12" s="16"/>
      <c r="BD12" s="16">
        <v>5.9031877213695398E-2</v>
      </c>
      <c r="BE12" s="16">
        <v>6.6942148760330597E-2</v>
      </c>
      <c r="BF12" s="16"/>
      <c r="BG12" s="16">
        <v>0.1</v>
      </c>
      <c r="BH12" s="16">
        <v>6.3315152952335793E-2</v>
      </c>
      <c r="BI12" s="16"/>
      <c r="BJ12" s="16">
        <v>0.111480865224626</v>
      </c>
      <c r="BK12" s="16">
        <v>5.8307533539731699E-2</v>
      </c>
      <c r="BL12" s="16"/>
      <c r="BM12" s="16">
        <v>0.11363636363636399</v>
      </c>
      <c r="BN12" s="16">
        <v>6.1333333333333302E-2</v>
      </c>
      <c r="BO12" s="16"/>
      <c r="BP12" s="16">
        <v>6.6225165562913899E-2</v>
      </c>
      <c r="BQ12" s="16">
        <v>6.5324038213271401E-2</v>
      </c>
    </row>
    <row r="13" spans="2:69" x14ac:dyDescent="0.25">
      <c r="B13" s="17" t="s">
        <v>389</v>
      </c>
      <c r="C13" s="16">
        <v>1.31784677239223E-2</v>
      </c>
      <c r="D13" s="16">
        <v>8.9285714285714298E-3</v>
      </c>
      <c r="E13" s="16">
        <v>2.7662517289073301E-2</v>
      </c>
      <c r="F13" s="16">
        <v>1.54798761609907E-2</v>
      </c>
      <c r="G13" s="16">
        <v>4.3604651162790697E-3</v>
      </c>
      <c r="H13" s="16">
        <v>4.8387096774193603E-3</v>
      </c>
      <c r="I13" s="16">
        <v>8.5959885386819503E-3</v>
      </c>
      <c r="J13" s="16">
        <v>2.02020202020202E-2</v>
      </c>
      <c r="K13" s="16">
        <v>5.8823529411764698E-2</v>
      </c>
      <c r="L13" s="16">
        <v>0</v>
      </c>
      <c r="M13" s="16"/>
      <c r="N13" s="16">
        <v>1.2552301255230099E-2</v>
      </c>
      <c r="O13" s="16">
        <v>3.94477317554241E-3</v>
      </c>
      <c r="P13" s="16">
        <v>5.31914893617021E-3</v>
      </c>
      <c r="Q13" s="16">
        <v>1.8025078369906002E-2</v>
      </c>
      <c r="R13" s="16"/>
      <c r="S13" s="16">
        <v>2.1680216802168001E-2</v>
      </c>
      <c r="T13" s="16">
        <v>8.6455331412103806E-3</v>
      </c>
      <c r="U13" s="16">
        <v>2.4213075060532702E-3</v>
      </c>
      <c r="V13" s="16">
        <v>9.9132589838909508E-3</v>
      </c>
      <c r="W13" s="16">
        <v>6.9848661233992996E-3</v>
      </c>
      <c r="X13" s="16">
        <v>9.6774193548387101E-3</v>
      </c>
      <c r="Y13" s="16">
        <v>4.0268456375838903E-2</v>
      </c>
      <c r="Z13" s="16"/>
      <c r="AA13" s="16">
        <v>2.0858164481525599E-2</v>
      </c>
      <c r="AB13" s="16">
        <v>8.5744908896034297E-3</v>
      </c>
      <c r="AC13" s="16"/>
      <c r="AD13" s="16">
        <v>0.01</v>
      </c>
      <c r="AE13" s="16">
        <v>1.4213799230085899E-2</v>
      </c>
      <c r="AF13" s="16"/>
      <c r="AG13" s="16">
        <v>6.7532467532467498E-3</v>
      </c>
      <c r="AH13" s="16">
        <v>1.8025078369906002E-2</v>
      </c>
      <c r="AI13" s="16"/>
      <c r="AJ13" s="16">
        <v>2.0647583294228101E-2</v>
      </c>
      <c r="AK13" s="16">
        <v>6.3938618925831201E-3</v>
      </c>
      <c r="AL13" s="16"/>
      <c r="AM13" s="16">
        <v>7.1942446043165497E-3</v>
      </c>
      <c r="AN13" s="16">
        <v>6.2761506276150601E-3</v>
      </c>
      <c r="AO13" s="16">
        <v>8.0645161290322596E-3</v>
      </c>
      <c r="AP13" s="16">
        <v>2.9100529100529099E-2</v>
      </c>
      <c r="AQ13" s="16"/>
      <c r="AR13" s="16">
        <v>2.01342281879195E-2</v>
      </c>
      <c r="AS13" s="16">
        <v>9.7087378640776708E-3</v>
      </c>
      <c r="AT13" s="16"/>
      <c r="AU13" s="16">
        <v>3.5222052067381299E-2</v>
      </c>
      <c r="AV13" s="16">
        <v>9.4142259414225892E-3</v>
      </c>
      <c r="AW13" s="16"/>
      <c r="AX13" s="16">
        <v>3.0534351145038201E-2</v>
      </c>
      <c r="AY13" s="16">
        <v>9.4825250609590905E-3</v>
      </c>
      <c r="AZ13" s="16"/>
      <c r="BA13" s="16">
        <v>4.81927710843374E-2</v>
      </c>
      <c r="BB13" s="16">
        <v>1.03739445114596E-2</v>
      </c>
      <c r="BC13" s="16"/>
      <c r="BD13" s="16">
        <v>2.00708382526564E-2</v>
      </c>
      <c r="BE13" s="16">
        <v>1.15702479338843E-2</v>
      </c>
      <c r="BF13" s="16"/>
      <c r="BG13" s="16">
        <v>6.15384615384615E-2</v>
      </c>
      <c r="BH13" s="16">
        <v>1.0196822385582199E-2</v>
      </c>
      <c r="BI13" s="16"/>
      <c r="BJ13" s="16">
        <v>3.4941763727121503E-2</v>
      </c>
      <c r="BK13" s="16">
        <v>9.8039215686274508E-3</v>
      </c>
      <c r="BL13" s="16"/>
      <c r="BM13" s="16">
        <v>6.5340909090909102E-2</v>
      </c>
      <c r="BN13" s="16">
        <v>8.7272727272727293E-3</v>
      </c>
      <c r="BO13" s="16"/>
      <c r="BP13" s="16">
        <v>1.4900662251655599E-2</v>
      </c>
      <c r="BQ13" s="16">
        <v>1.29098889749548E-2</v>
      </c>
    </row>
    <row r="14" spans="2:69" x14ac:dyDescent="0.25">
      <c r="B14" s="17" t="s">
        <v>89</v>
      </c>
      <c r="C14" s="18">
        <v>0.111905293723476</v>
      </c>
      <c r="D14" s="18">
        <v>0.15922619047618999</v>
      </c>
      <c r="E14" s="18">
        <v>5.9474412171507597E-2</v>
      </c>
      <c r="F14" s="18">
        <v>6.9659442724458204E-2</v>
      </c>
      <c r="G14" s="18">
        <v>0.13953488372093001</v>
      </c>
      <c r="H14" s="18">
        <v>0.119354838709677</v>
      </c>
      <c r="I14" s="18">
        <v>9.8853868194842404E-2</v>
      </c>
      <c r="J14" s="18">
        <v>0.17676767676767699</v>
      </c>
      <c r="K14" s="18">
        <v>0.109243697478992</v>
      </c>
      <c r="L14" s="18">
        <v>0.16814159292035399</v>
      </c>
      <c r="M14" s="18"/>
      <c r="N14" s="18">
        <v>0.106694560669456</v>
      </c>
      <c r="O14" s="18">
        <v>0.124260355029586</v>
      </c>
      <c r="P14" s="18">
        <v>0.109574468085106</v>
      </c>
      <c r="Q14" s="18">
        <v>0.11128526645768</v>
      </c>
      <c r="R14" s="18"/>
      <c r="S14" s="18">
        <v>0.10840108401084</v>
      </c>
      <c r="T14" s="18">
        <v>6.6282420749279494E-2</v>
      </c>
      <c r="U14" s="18">
        <v>6.2953995157385007E-2</v>
      </c>
      <c r="V14" s="18">
        <v>0.13258983890954201</v>
      </c>
      <c r="W14" s="18">
        <v>8.7310826542491296E-2</v>
      </c>
      <c r="X14" s="18">
        <v>6.12903225806452E-2</v>
      </c>
      <c r="Y14" s="18">
        <v>0.102348993288591</v>
      </c>
      <c r="Z14" s="18"/>
      <c r="AA14" s="18">
        <v>4.8271752085816397E-2</v>
      </c>
      <c r="AB14" s="18">
        <v>0.15005359056806</v>
      </c>
      <c r="AC14" s="18"/>
      <c r="AD14" s="18">
        <v>0.101818181818182</v>
      </c>
      <c r="AE14" s="18">
        <v>0.115190997927154</v>
      </c>
      <c r="AF14" s="18"/>
      <c r="AG14" s="18">
        <v>0.112727272727273</v>
      </c>
      <c r="AH14" s="18">
        <v>0.11128526645768</v>
      </c>
      <c r="AI14" s="18"/>
      <c r="AJ14" s="18">
        <v>7.83669638667292E-2</v>
      </c>
      <c r="AK14" s="18">
        <v>0.14236999147485099</v>
      </c>
      <c r="AL14" s="18"/>
      <c r="AM14" s="18">
        <v>0.29496402877697803</v>
      </c>
      <c r="AN14" s="18">
        <v>0.19351464435146401</v>
      </c>
      <c r="AO14" s="18">
        <v>0.110663082437276</v>
      </c>
      <c r="AP14" s="18">
        <v>2.4691358024691398E-2</v>
      </c>
      <c r="AQ14" s="18"/>
      <c r="AR14" s="18">
        <v>8.1879194630872495E-2</v>
      </c>
      <c r="AS14" s="18">
        <v>0.12688316036156699</v>
      </c>
      <c r="AT14" s="18"/>
      <c r="AU14" s="18">
        <v>8.7289433384379805E-2</v>
      </c>
      <c r="AV14" s="18">
        <v>0.11610878661087901</v>
      </c>
      <c r="AW14" s="18"/>
      <c r="AX14" s="18">
        <v>9.1603053435114504E-2</v>
      </c>
      <c r="AY14" s="18">
        <v>0.11622866431861301</v>
      </c>
      <c r="AZ14" s="18"/>
      <c r="BA14" s="18">
        <v>0.117469879518072</v>
      </c>
      <c r="BB14" s="18">
        <v>0.11145958986731</v>
      </c>
      <c r="BC14" s="18"/>
      <c r="BD14" s="18">
        <v>0.103896103896104</v>
      </c>
      <c r="BE14" s="18">
        <v>0.113774104683196</v>
      </c>
      <c r="BF14" s="18"/>
      <c r="BG14" s="18">
        <v>8.4615384615384606E-2</v>
      </c>
      <c r="BH14" s="18">
        <v>0.11358785866729899</v>
      </c>
      <c r="BI14" s="18"/>
      <c r="BJ14" s="18">
        <v>5.8236272878535798E-2</v>
      </c>
      <c r="BK14" s="18">
        <v>0.120227038183695</v>
      </c>
      <c r="BL14" s="18"/>
      <c r="BM14" s="18">
        <v>7.6704545454545497E-2</v>
      </c>
      <c r="BN14" s="18">
        <v>0.114909090909091</v>
      </c>
      <c r="BO14" s="18"/>
      <c r="BP14" s="18">
        <v>4.8013245033112599E-2</v>
      </c>
      <c r="BQ14" s="18">
        <v>0.121869351923573</v>
      </c>
    </row>
    <row r="15" spans="2:69" x14ac:dyDescent="0.25">
      <c r="B15" s="15" t="s">
        <v>697</v>
      </c>
    </row>
    <row r="16" spans="2:69" x14ac:dyDescent="0.25">
      <c r="B16" t="s">
        <v>71</v>
      </c>
    </row>
    <row r="17" spans="2:2" x14ac:dyDescent="0.25">
      <c r="B17" t="s">
        <v>72</v>
      </c>
    </row>
    <row r="19" spans="2:2" x14ac:dyDescent="0.25">
      <c r="B19"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Q17"/>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396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4477</v>
      </c>
      <c r="D7" s="10">
        <v>672</v>
      </c>
      <c r="E7" s="10">
        <v>723</v>
      </c>
      <c r="F7" s="10">
        <v>646</v>
      </c>
      <c r="G7" s="10">
        <v>688</v>
      </c>
      <c r="H7" s="10">
        <v>620</v>
      </c>
      <c r="I7" s="10">
        <v>698</v>
      </c>
      <c r="J7" s="10">
        <v>198</v>
      </c>
      <c r="K7" s="10">
        <v>119</v>
      </c>
      <c r="L7" s="10">
        <v>113</v>
      </c>
      <c r="M7" s="10"/>
      <c r="N7" s="10">
        <v>478</v>
      </c>
      <c r="O7" s="10">
        <v>507</v>
      </c>
      <c r="P7" s="10">
        <v>940</v>
      </c>
      <c r="Q7" s="10">
        <v>2552</v>
      </c>
      <c r="R7" s="10"/>
      <c r="S7" s="10">
        <v>369</v>
      </c>
      <c r="T7" s="10">
        <v>347</v>
      </c>
      <c r="U7" s="10">
        <v>413</v>
      </c>
      <c r="V7" s="10">
        <v>807</v>
      </c>
      <c r="W7" s="10">
        <v>859</v>
      </c>
      <c r="X7" s="10">
        <v>930</v>
      </c>
      <c r="Y7" s="10">
        <v>596</v>
      </c>
      <c r="Z7" s="10"/>
      <c r="AA7" s="10">
        <v>1678</v>
      </c>
      <c r="AB7" s="10">
        <v>2799</v>
      </c>
      <c r="AC7" s="10"/>
      <c r="AD7" s="10">
        <v>1100</v>
      </c>
      <c r="AE7" s="10">
        <v>3377</v>
      </c>
      <c r="AF7" s="10"/>
      <c r="AG7" s="10">
        <v>1925</v>
      </c>
      <c r="AH7" s="10">
        <v>2552</v>
      </c>
      <c r="AI7" s="10"/>
      <c r="AJ7" s="10">
        <v>2131</v>
      </c>
      <c r="AK7" s="10">
        <v>2346</v>
      </c>
      <c r="AL7" s="10"/>
      <c r="AM7" s="10">
        <v>139</v>
      </c>
      <c r="AN7" s="10">
        <v>956</v>
      </c>
      <c r="AO7" s="10">
        <v>2232</v>
      </c>
      <c r="AP7" s="10">
        <v>1134</v>
      </c>
      <c r="AQ7" s="10"/>
      <c r="AR7" s="10">
        <v>1490</v>
      </c>
      <c r="AS7" s="10">
        <v>2987</v>
      </c>
      <c r="AT7" s="10"/>
      <c r="AU7" s="10">
        <v>653</v>
      </c>
      <c r="AV7" s="10">
        <v>3824</v>
      </c>
      <c r="AW7" s="10"/>
      <c r="AX7" s="10">
        <v>786</v>
      </c>
      <c r="AY7" s="10">
        <v>3691</v>
      </c>
      <c r="AZ7" s="10"/>
      <c r="BA7" s="10">
        <v>332</v>
      </c>
      <c r="BB7" s="10">
        <v>4145</v>
      </c>
      <c r="BC7" s="10"/>
      <c r="BD7" s="10">
        <v>847</v>
      </c>
      <c r="BE7" s="10">
        <v>3630</v>
      </c>
      <c r="BF7" s="10"/>
      <c r="BG7" s="10">
        <v>260</v>
      </c>
      <c r="BH7" s="10">
        <v>4217</v>
      </c>
      <c r="BI7" s="10"/>
      <c r="BJ7" s="10">
        <v>601</v>
      </c>
      <c r="BK7" s="10">
        <v>3876</v>
      </c>
      <c r="BL7" s="10"/>
      <c r="BM7" s="10">
        <v>352</v>
      </c>
      <c r="BN7" s="10">
        <v>4125</v>
      </c>
      <c r="BO7" s="10"/>
      <c r="BP7" s="10">
        <v>604</v>
      </c>
      <c r="BQ7" s="10">
        <v>3873</v>
      </c>
    </row>
    <row r="8" spans="2:69" x14ac:dyDescent="0.25">
      <c r="B8" s="17" t="s">
        <v>392</v>
      </c>
      <c r="C8" s="16">
        <v>0.51239669421487599</v>
      </c>
      <c r="D8" s="16">
        <v>0.40922619047619002</v>
      </c>
      <c r="E8" s="16">
        <v>0.427385892116183</v>
      </c>
      <c r="F8" s="16">
        <v>0.51702786377708998</v>
      </c>
      <c r="G8" s="16">
        <v>0.56540697674418605</v>
      </c>
      <c r="H8" s="16">
        <v>0.662903225806452</v>
      </c>
      <c r="I8" s="16">
        <v>0.50859598853868204</v>
      </c>
      <c r="J8" s="16">
        <v>0.53030303030303005</v>
      </c>
      <c r="K8" s="16">
        <v>0.58823529411764697</v>
      </c>
      <c r="L8" s="16">
        <v>0.40707964601769903</v>
      </c>
      <c r="M8" s="16"/>
      <c r="N8" s="16">
        <v>0.52510460251045998</v>
      </c>
      <c r="O8" s="16">
        <v>0.54043392504930998</v>
      </c>
      <c r="P8" s="16">
        <v>0.55106382978723401</v>
      </c>
      <c r="Q8" s="16">
        <v>0.49020376175548602</v>
      </c>
      <c r="R8" s="16"/>
      <c r="S8" s="16">
        <v>0.52303523035230304</v>
      </c>
      <c r="T8" s="16">
        <v>0.54178674351584999</v>
      </c>
      <c r="U8" s="16">
        <v>0.54721549636803901</v>
      </c>
      <c r="V8" s="16">
        <v>0.48079306071871097</v>
      </c>
      <c r="W8" s="16">
        <v>0.51920838183934803</v>
      </c>
      <c r="X8" s="16">
        <v>0.51935483870967702</v>
      </c>
      <c r="Y8" s="16">
        <v>0.53020134228187898</v>
      </c>
      <c r="Z8" s="16"/>
      <c r="AA8" s="16">
        <v>0.47675804529201399</v>
      </c>
      <c r="AB8" s="16">
        <v>0.53376205787781394</v>
      </c>
      <c r="AC8" s="16"/>
      <c r="AD8" s="16">
        <v>0.55727272727272703</v>
      </c>
      <c r="AE8" s="16">
        <v>0.49777909387029901</v>
      </c>
      <c r="AF8" s="16"/>
      <c r="AG8" s="16">
        <v>0.54181818181818198</v>
      </c>
      <c r="AH8" s="16">
        <v>0.49020376175548602</v>
      </c>
      <c r="AI8" s="16"/>
      <c r="AJ8" s="16">
        <v>0.55326137963397504</v>
      </c>
      <c r="AK8" s="16">
        <v>0.47527706734867903</v>
      </c>
      <c r="AL8" s="16"/>
      <c r="AM8" s="16">
        <v>0.33812949640287798</v>
      </c>
      <c r="AN8" s="16">
        <v>0.46757322175732202</v>
      </c>
      <c r="AO8" s="16">
        <v>0.49731182795698903</v>
      </c>
      <c r="AP8" s="16">
        <v>0.60052910052910102</v>
      </c>
      <c r="AQ8" s="16"/>
      <c r="AR8" s="16">
        <v>0.57919463087248302</v>
      </c>
      <c r="AS8" s="16">
        <v>0.47907599598259099</v>
      </c>
      <c r="AT8" s="16"/>
      <c r="AU8" s="16">
        <v>0.62021439509954102</v>
      </c>
      <c r="AV8" s="16">
        <v>0.49398535564853602</v>
      </c>
      <c r="AW8" s="16"/>
      <c r="AX8" s="16">
        <v>0.55852417302798996</v>
      </c>
      <c r="AY8" s="16">
        <v>0.50257382823083196</v>
      </c>
      <c r="AZ8" s="16"/>
      <c r="BA8" s="16">
        <v>0.593373493975904</v>
      </c>
      <c r="BB8" s="16">
        <v>0.50591073582629698</v>
      </c>
      <c r="BC8" s="16"/>
      <c r="BD8" s="16">
        <v>0.53837072018890197</v>
      </c>
      <c r="BE8" s="16">
        <v>0.50633608815427</v>
      </c>
      <c r="BF8" s="16"/>
      <c r="BG8" s="16">
        <v>0.56923076923076898</v>
      </c>
      <c r="BH8" s="16">
        <v>0.50889257766184504</v>
      </c>
      <c r="BI8" s="16"/>
      <c r="BJ8" s="16">
        <v>0.643926788685524</v>
      </c>
      <c r="BK8" s="16">
        <v>0.492002063983488</v>
      </c>
      <c r="BL8" s="16"/>
      <c r="BM8" s="16">
        <v>0.70170454545454497</v>
      </c>
      <c r="BN8" s="16">
        <v>0.49624242424242399</v>
      </c>
      <c r="BO8" s="16"/>
      <c r="BP8" s="16">
        <v>0.48509933774834402</v>
      </c>
      <c r="BQ8" s="16">
        <v>0.51665375677769199</v>
      </c>
    </row>
    <row r="9" spans="2:69" x14ac:dyDescent="0.25">
      <c r="B9" s="17" t="s">
        <v>393</v>
      </c>
      <c r="C9" s="16">
        <v>0.44829126647308498</v>
      </c>
      <c r="D9" s="16">
        <v>0.50892857142857095</v>
      </c>
      <c r="E9" s="16">
        <v>0.511756569847856</v>
      </c>
      <c r="F9" s="16">
        <v>0.36996904024767802</v>
      </c>
      <c r="G9" s="16">
        <v>0.51453488372093004</v>
      </c>
      <c r="H9" s="16">
        <v>0.35</v>
      </c>
      <c r="I9" s="16">
        <v>0.41404011461318102</v>
      </c>
      <c r="J9" s="16">
        <v>0.419191919191919</v>
      </c>
      <c r="K9" s="16">
        <v>0.47058823529411797</v>
      </c>
      <c r="L9" s="16">
        <v>0.50442477876106195</v>
      </c>
      <c r="M9" s="16"/>
      <c r="N9" s="16">
        <v>0.202928870292887</v>
      </c>
      <c r="O9" s="16">
        <v>0.28205128205128199</v>
      </c>
      <c r="P9" s="16">
        <v>0.40744680851063803</v>
      </c>
      <c r="Q9" s="16">
        <v>0.54231974921630099</v>
      </c>
      <c r="R9" s="16"/>
      <c r="S9" s="16">
        <v>0.32249322493224902</v>
      </c>
      <c r="T9" s="16">
        <v>0.38904899135446702</v>
      </c>
      <c r="U9" s="16">
        <v>0.50605326876513301</v>
      </c>
      <c r="V9" s="16">
        <v>0.35439900867410201</v>
      </c>
      <c r="W9" s="16">
        <v>0.46798603026775298</v>
      </c>
      <c r="X9" s="16">
        <v>0.50967741935483901</v>
      </c>
      <c r="Y9" s="16">
        <v>0.52684563758389302</v>
      </c>
      <c r="Z9" s="16"/>
      <c r="AA9" s="16">
        <v>0.43563766388557801</v>
      </c>
      <c r="AB9" s="16">
        <v>0.45587709896391598</v>
      </c>
      <c r="AC9" s="16"/>
      <c r="AD9" s="16">
        <v>0.40818181818181798</v>
      </c>
      <c r="AE9" s="16">
        <v>0.46135623334320403</v>
      </c>
      <c r="AF9" s="16"/>
      <c r="AG9" s="16">
        <v>0.323636363636364</v>
      </c>
      <c r="AH9" s="16">
        <v>0.54231974921630099</v>
      </c>
      <c r="AI9" s="16"/>
      <c r="AJ9" s="16">
        <v>0.48944157672454203</v>
      </c>
      <c r="AK9" s="16">
        <v>0.41091219096334197</v>
      </c>
      <c r="AL9" s="16"/>
      <c r="AM9" s="16">
        <v>0.30935251798561197</v>
      </c>
      <c r="AN9" s="16">
        <v>0.35146443514644299</v>
      </c>
      <c r="AO9" s="16">
        <v>0.45654121863799302</v>
      </c>
      <c r="AP9" s="16">
        <v>0.53262786596119904</v>
      </c>
      <c r="AQ9" s="16"/>
      <c r="AR9" s="16">
        <v>0.48053691275167798</v>
      </c>
      <c r="AS9" s="16">
        <v>0.43220622698359601</v>
      </c>
      <c r="AT9" s="16"/>
      <c r="AU9" s="16">
        <v>0.45941807044410399</v>
      </c>
      <c r="AV9" s="16">
        <v>0.44639121338912102</v>
      </c>
      <c r="AW9" s="16"/>
      <c r="AX9" s="16">
        <v>0.50636132315521598</v>
      </c>
      <c r="AY9" s="16">
        <v>0.43592522351666202</v>
      </c>
      <c r="AZ9" s="16"/>
      <c r="BA9" s="16">
        <v>0.46084337349397603</v>
      </c>
      <c r="BB9" s="16">
        <v>0.44728588661037399</v>
      </c>
      <c r="BC9" s="16"/>
      <c r="BD9" s="16">
        <v>0.495867768595041</v>
      </c>
      <c r="BE9" s="16">
        <v>0.437190082644628</v>
      </c>
      <c r="BF9" s="16"/>
      <c r="BG9" s="16">
        <v>0.53461538461538505</v>
      </c>
      <c r="BH9" s="16">
        <v>0.44296893526203501</v>
      </c>
      <c r="BI9" s="16"/>
      <c r="BJ9" s="16">
        <v>0.50249584026622296</v>
      </c>
      <c r="BK9" s="16">
        <v>0.43988648090815302</v>
      </c>
      <c r="BL9" s="16"/>
      <c r="BM9" s="16">
        <v>0.45738636363636398</v>
      </c>
      <c r="BN9" s="16">
        <v>0.44751515151515198</v>
      </c>
      <c r="BO9" s="16"/>
      <c r="BP9" s="16">
        <v>0.31953642384106001</v>
      </c>
      <c r="BQ9" s="16">
        <v>0.46837077201136101</v>
      </c>
    </row>
    <row r="10" spans="2:69" ht="30" x14ac:dyDescent="0.25">
      <c r="B10" s="17" t="s">
        <v>394</v>
      </c>
      <c r="C10" s="16">
        <v>0.37480455662273798</v>
      </c>
      <c r="D10" s="16">
        <v>0.41220238095238099</v>
      </c>
      <c r="E10" s="16">
        <v>0.475795297372061</v>
      </c>
      <c r="F10" s="16">
        <v>0.42260061919504599</v>
      </c>
      <c r="G10" s="16">
        <v>0.28924418604651198</v>
      </c>
      <c r="H10" s="16">
        <v>0.30322580645161301</v>
      </c>
      <c r="I10" s="16">
        <v>0.35816618911174802</v>
      </c>
      <c r="J10" s="16">
        <v>0.29292929292929298</v>
      </c>
      <c r="K10" s="16">
        <v>0.44537815126050401</v>
      </c>
      <c r="L10" s="16">
        <v>0.31858407079646001</v>
      </c>
      <c r="M10" s="16"/>
      <c r="N10" s="16">
        <v>0.26569037656903799</v>
      </c>
      <c r="O10" s="16">
        <v>0.27218934911242598</v>
      </c>
      <c r="P10" s="16">
        <v>0.36063829787233997</v>
      </c>
      <c r="Q10" s="16">
        <v>0.42084639498432602</v>
      </c>
      <c r="R10" s="16"/>
      <c r="S10" s="16">
        <v>0.31978319783197801</v>
      </c>
      <c r="T10" s="16">
        <v>0.33717579250720497</v>
      </c>
      <c r="U10" s="16">
        <v>0.35351089588377699</v>
      </c>
      <c r="V10" s="16">
        <v>0.27137546468401502</v>
      </c>
      <c r="W10" s="16">
        <v>0.39464493597206102</v>
      </c>
      <c r="X10" s="16">
        <v>0.46021505376344102</v>
      </c>
      <c r="Y10" s="16">
        <v>0.466442953020134</v>
      </c>
      <c r="Z10" s="16"/>
      <c r="AA10" s="16">
        <v>1</v>
      </c>
      <c r="AB10" s="16">
        <v>0</v>
      </c>
      <c r="AC10" s="16"/>
      <c r="AD10" s="16">
        <v>0.34181818181818202</v>
      </c>
      <c r="AE10" s="16">
        <v>0.38554930411607902</v>
      </c>
      <c r="AF10" s="16"/>
      <c r="AG10" s="16">
        <v>0.31376623376623403</v>
      </c>
      <c r="AH10" s="16">
        <v>0.42084639498432602</v>
      </c>
      <c r="AI10" s="16"/>
      <c r="AJ10" s="16">
        <v>0.442515251055842</v>
      </c>
      <c r="AK10" s="16">
        <v>0.31329923273657301</v>
      </c>
      <c r="AL10" s="16"/>
      <c r="AM10" s="16">
        <v>0.27338129496402902</v>
      </c>
      <c r="AN10" s="16">
        <v>0.23744769874477001</v>
      </c>
      <c r="AO10" s="16">
        <v>0.37410394265232999</v>
      </c>
      <c r="AP10" s="16">
        <v>0.50440917107583805</v>
      </c>
      <c r="AQ10" s="16"/>
      <c r="AR10" s="16">
        <v>0.47248322147651001</v>
      </c>
      <c r="AS10" s="16">
        <v>0.32607967860729797</v>
      </c>
      <c r="AT10" s="16"/>
      <c r="AU10" s="16">
        <v>0.45329249617151601</v>
      </c>
      <c r="AV10" s="16">
        <v>0.36140167364016701</v>
      </c>
      <c r="AW10" s="16"/>
      <c r="AX10" s="16">
        <v>0.46310432569974602</v>
      </c>
      <c r="AY10" s="16">
        <v>0.35600108371715</v>
      </c>
      <c r="AZ10" s="16"/>
      <c r="BA10" s="16">
        <v>0.391566265060241</v>
      </c>
      <c r="BB10" s="16">
        <v>0.37346200241254501</v>
      </c>
      <c r="BC10" s="16"/>
      <c r="BD10" s="16">
        <v>0.38488783943329402</v>
      </c>
      <c r="BE10" s="16">
        <v>0.372451790633609</v>
      </c>
      <c r="BF10" s="16"/>
      <c r="BG10" s="16">
        <v>0.496153846153846</v>
      </c>
      <c r="BH10" s="16">
        <v>0.36732274128527398</v>
      </c>
      <c r="BI10" s="16"/>
      <c r="BJ10" s="16">
        <v>0.45257903494176399</v>
      </c>
      <c r="BK10" s="16">
        <v>0.36274509803921601</v>
      </c>
      <c r="BL10" s="16"/>
      <c r="BM10" s="16">
        <v>0.52840909090909105</v>
      </c>
      <c r="BN10" s="16">
        <v>0.36169696969697002</v>
      </c>
      <c r="BO10" s="16"/>
      <c r="BP10" s="16">
        <v>1</v>
      </c>
      <c r="BQ10" s="16">
        <v>0.27730441518202897</v>
      </c>
    </row>
    <row r="11" spans="2:69" x14ac:dyDescent="0.25">
      <c r="B11" s="17" t="s">
        <v>89</v>
      </c>
      <c r="C11" s="16">
        <v>5.1820415456779102E-2</v>
      </c>
      <c r="D11" s="16">
        <v>5.0595238095238103E-2</v>
      </c>
      <c r="E11" s="16">
        <v>3.7344398340249003E-2</v>
      </c>
      <c r="F11" s="16">
        <v>4.3343653250774002E-2</v>
      </c>
      <c r="G11" s="16">
        <v>5.2325581395348798E-2</v>
      </c>
      <c r="H11" s="16">
        <v>6.4516129032258104E-2</v>
      </c>
      <c r="I11" s="16">
        <v>4.5845272206303703E-2</v>
      </c>
      <c r="J11" s="16">
        <v>0.11111111111111099</v>
      </c>
      <c r="K11" s="16">
        <v>3.3613445378151301E-2</v>
      </c>
      <c r="L11" s="16">
        <v>7.9646017699115002E-2</v>
      </c>
      <c r="M11" s="16"/>
      <c r="N11" s="16">
        <v>6.9037656903765704E-2</v>
      </c>
      <c r="O11" s="16">
        <v>8.2840236686390498E-2</v>
      </c>
      <c r="P11" s="16">
        <v>6.1702127659574502E-2</v>
      </c>
      <c r="Q11" s="16">
        <v>3.8793103448275898E-2</v>
      </c>
      <c r="R11" s="16"/>
      <c r="S11" s="16">
        <v>5.9620596205962099E-2</v>
      </c>
      <c r="T11" s="16">
        <v>7.7809798270893404E-2</v>
      </c>
      <c r="U11" s="16">
        <v>3.3898305084745797E-2</v>
      </c>
      <c r="V11" s="16">
        <v>6.8153655514250303E-2</v>
      </c>
      <c r="W11" s="16">
        <v>3.0267753201397001E-2</v>
      </c>
      <c r="X11" s="16">
        <v>2.9032258064516099E-2</v>
      </c>
      <c r="Y11" s="16">
        <v>5.3691275167785199E-2</v>
      </c>
      <c r="Z11" s="16"/>
      <c r="AA11" s="16">
        <v>0</v>
      </c>
      <c r="AB11" s="16">
        <v>8.2886745266166503E-2</v>
      </c>
      <c r="AC11" s="16"/>
      <c r="AD11" s="16">
        <v>6.0909090909090899E-2</v>
      </c>
      <c r="AE11" s="16">
        <v>4.8859934853420203E-2</v>
      </c>
      <c r="AF11" s="16"/>
      <c r="AG11" s="16">
        <v>6.9090909090909106E-2</v>
      </c>
      <c r="AH11" s="16">
        <v>3.8793103448275898E-2</v>
      </c>
      <c r="AI11" s="16"/>
      <c r="AJ11" s="16">
        <v>3.14406381980291E-2</v>
      </c>
      <c r="AK11" s="16">
        <v>7.0332480818414297E-2</v>
      </c>
      <c r="AL11" s="16"/>
      <c r="AM11" s="16">
        <v>0.12949640287769801</v>
      </c>
      <c r="AN11" s="16">
        <v>0.105648535564854</v>
      </c>
      <c r="AO11" s="16">
        <v>4.4802867383512503E-2</v>
      </c>
      <c r="AP11" s="16">
        <v>1.0582010582010601E-2</v>
      </c>
      <c r="AQ11" s="16"/>
      <c r="AR11" s="16">
        <v>2.61744966442953E-2</v>
      </c>
      <c r="AS11" s="16">
        <v>6.4613324405758302E-2</v>
      </c>
      <c r="AT11" s="16"/>
      <c r="AU11" s="16">
        <v>4.1347626339969398E-2</v>
      </c>
      <c r="AV11" s="16">
        <v>5.36087866108787E-2</v>
      </c>
      <c r="AW11" s="16"/>
      <c r="AX11" s="16">
        <v>3.0534351145038201E-2</v>
      </c>
      <c r="AY11" s="16">
        <v>5.63532917908426E-2</v>
      </c>
      <c r="AZ11" s="16"/>
      <c r="BA11" s="16">
        <v>6.9277108433734899E-2</v>
      </c>
      <c r="BB11" s="16">
        <v>5.0422195416164099E-2</v>
      </c>
      <c r="BC11" s="16"/>
      <c r="BD11" s="16">
        <v>5.4309327036599797E-2</v>
      </c>
      <c r="BE11" s="16">
        <v>5.1239669421487603E-2</v>
      </c>
      <c r="BF11" s="16"/>
      <c r="BG11" s="16">
        <v>5.7692307692307702E-2</v>
      </c>
      <c r="BH11" s="16">
        <v>5.1458382736542602E-2</v>
      </c>
      <c r="BI11" s="16"/>
      <c r="BJ11" s="16">
        <v>1.99667221297837E-2</v>
      </c>
      <c r="BK11" s="16">
        <v>5.6759545923632602E-2</v>
      </c>
      <c r="BL11" s="16"/>
      <c r="BM11" s="16">
        <v>1.4204545454545499E-2</v>
      </c>
      <c r="BN11" s="16">
        <v>5.5030303030302999E-2</v>
      </c>
      <c r="BO11" s="16"/>
      <c r="BP11" s="16">
        <v>0</v>
      </c>
      <c r="BQ11" s="16">
        <v>5.9901884843790297E-2</v>
      </c>
    </row>
    <row r="12" spans="2:69" x14ac:dyDescent="0.25">
      <c r="B12" s="17" t="s">
        <v>395</v>
      </c>
      <c r="C12" s="18">
        <v>9.8726825999553305E-2</v>
      </c>
      <c r="D12" s="18">
        <v>0.125</v>
      </c>
      <c r="E12" s="18">
        <v>8.8520055325034597E-2</v>
      </c>
      <c r="F12" s="18">
        <v>0.13003095975232201</v>
      </c>
      <c r="G12" s="18">
        <v>8.57558139534884E-2</v>
      </c>
      <c r="H12" s="18">
        <v>6.7741935483871002E-2</v>
      </c>
      <c r="I12" s="18">
        <v>9.8853868194842404E-2</v>
      </c>
      <c r="J12" s="18">
        <v>9.0909090909090898E-2</v>
      </c>
      <c r="K12" s="18">
        <v>5.8823529411764698E-2</v>
      </c>
      <c r="L12" s="18">
        <v>0.132743362831858</v>
      </c>
      <c r="M12" s="18"/>
      <c r="N12" s="18">
        <v>0.209205020920502</v>
      </c>
      <c r="O12" s="18">
        <v>0.140039447731755</v>
      </c>
      <c r="P12" s="18">
        <v>8.40425531914894E-2</v>
      </c>
      <c r="Q12" s="18">
        <v>7.5235109717868301E-2</v>
      </c>
      <c r="R12" s="18"/>
      <c r="S12" s="18">
        <v>0.168021680216802</v>
      </c>
      <c r="T12" s="18">
        <v>9.2219020172910698E-2</v>
      </c>
      <c r="U12" s="18">
        <v>5.0847457627118599E-2</v>
      </c>
      <c r="V12" s="18">
        <v>0.123915737298637</v>
      </c>
      <c r="W12" s="18">
        <v>9.4295692665890593E-2</v>
      </c>
      <c r="X12" s="18">
        <v>7.3118279569892503E-2</v>
      </c>
      <c r="Y12" s="18">
        <v>9.7315436241610695E-2</v>
      </c>
      <c r="Z12" s="18"/>
      <c r="AA12" s="18">
        <v>4.2312276519666299E-2</v>
      </c>
      <c r="AB12" s="18">
        <v>0.13254733833512</v>
      </c>
      <c r="AC12" s="18"/>
      <c r="AD12" s="18">
        <v>9.27272727272727E-2</v>
      </c>
      <c r="AE12" s="18">
        <v>0.100681077879775</v>
      </c>
      <c r="AF12" s="18"/>
      <c r="AG12" s="18">
        <v>0.12987012987013</v>
      </c>
      <c r="AH12" s="18">
        <v>7.5235109717868301E-2</v>
      </c>
      <c r="AI12" s="18"/>
      <c r="AJ12" s="18">
        <v>8.5875175973721296E-2</v>
      </c>
      <c r="AK12" s="18">
        <v>0.11040068201193499</v>
      </c>
      <c r="AL12" s="18"/>
      <c r="AM12" s="18">
        <v>0.22302158273381301</v>
      </c>
      <c r="AN12" s="18">
        <v>0.14958158995815901</v>
      </c>
      <c r="AO12" s="18">
        <v>9.2293906810035797E-2</v>
      </c>
      <c r="AP12" s="18">
        <v>5.3791887125220497E-2</v>
      </c>
      <c r="AQ12" s="18"/>
      <c r="AR12" s="18">
        <v>8.6577181208053702E-2</v>
      </c>
      <c r="AS12" s="18">
        <v>0.10478741211918299</v>
      </c>
      <c r="AT12" s="18"/>
      <c r="AU12" s="18">
        <v>0.10260336906585001</v>
      </c>
      <c r="AV12" s="18">
        <v>9.8064853556485407E-2</v>
      </c>
      <c r="AW12" s="18"/>
      <c r="AX12" s="18">
        <v>7.5063613231552195E-2</v>
      </c>
      <c r="AY12" s="18">
        <v>0.103765917095638</v>
      </c>
      <c r="AZ12" s="18"/>
      <c r="BA12" s="18">
        <v>8.1325301204819303E-2</v>
      </c>
      <c r="BB12" s="18">
        <v>0.10012062726176101</v>
      </c>
      <c r="BC12" s="18"/>
      <c r="BD12" s="18">
        <v>8.38252656434475E-2</v>
      </c>
      <c r="BE12" s="18">
        <v>0.102203856749311</v>
      </c>
      <c r="BF12" s="18"/>
      <c r="BG12" s="18">
        <v>9.6153846153846201E-2</v>
      </c>
      <c r="BH12" s="18">
        <v>9.8885463599715395E-2</v>
      </c>
      <c r="BI12" s="18"/>
      <c r="BJ12" s="18">
        <v>7.15474209650582E-2</v>
      </c>
      <c r="BK12" s="18">
        <v>0.10294117647058799</v>
      </c>
      <c r="BL12" s="18"/>
      <c r="BM12" s="18">
        <v>9.6590909090909102E-2</v>
      </c>
      <c r="BN12" s="18">
        <v>9.8909090909090905E-2</v>
      </c>
      <c r="BO12" s="18"/>
      <c r="BP12" s="18">
        <v>3.8079470198675497E-2</v>
      </c>
      <c r="BQ12" s="18">
        <v>0.108184869610121</v>
      </c>
    </row>
    <row r="13" spans="2:69" x14ac:dyDescent="0.25">
      <c r="B13" s="15" t="s">
        <v>697</v>
      </c>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Q28"/>
  <sheetViews>
    <sheetView showGridLines="0" topLeftCell="A7" workbookViewId="0">
      <pane xSplit="2" topLeftCell="C1" activePane="topRight" state="frozen"/>
      <selection pane="topRight" activeCell="B24" sqref="B2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412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441</v>
      </c>
      <c r="D7" s="10">
        <v>84</v>
      </c>
      <c r="E7" s="10">
        <v>64</v>
      </c>
      <c r="F7" s="10">
        <v>84</v>
      </c>
      <c r="G7" s="10">
        <v>59</v>
      </c>
      <c r="H7" s="10">
        <v>42</v>
      </c>
      <c r="I7" s="10">
        <v>69</v>
      </c>
      <c r="J7" s="10">
        <v>17</v>
      </c>
      <c r="K7" s="10">
        <v>7</v>
      </c>
      <c r="L7" s="10">
        <v>15</v>
      </c>
      <c r="M7" s="10"/>
      <c r="N7" s="10">
        <v>100</v>
      </c>
      <c r="O7" s="10">
        <v>71</v>
      </c>
      <c r="P7" s="10">
        <v>79</v>
      </c>
      <c r="Q7" s="10">
        <v>191</v>
      </c>
      <c r="R7" s="10"/>
      <c r="S7" s="10">
        <v>62</v>
      </c>
      <c r="T7" s="10">
        <v>32</v>
      </c>
      <c r="U7" s="10">
        <v>21</v>
      </c>
      <c r="V7" s="10">
        <v>100</v>
      </c>
      <c r="W7" s="10">
        <v>81</v>
      </c>
      <c r="X7" s="10">
        <v>68</v>
      </c>
      <c r="Y7" s="10">
        <v>57</v>
      </c>
      <c r="Z7" s="10"/>
      <c r="AA7" s="10">
        <v>71</v>
      </c>
      <c r="AB7" s="10">
        <v>370</v>
      </c>
      <c r="AC7" s="10"/>
      <c r="AD7" s="10">
        <v>103</v>
      </c>
      <c r="AE7" s="10">
        <v>338</v>
      </c>
      <c r="AF7" s="10"/>
      <c r="AG7" s="10">
        <v>250</v>
      </c>
      <c r="AH7" s="10">
        <v>191</v>
      </c>
      <c r="AI7" s="10"/>
      <c r="AJ7" s="10">
        <v>184</v>
      </c>
      <c r="AK7" s="10">
        <v>257</v>
      </c>
      <c r="AL7" s="10"/>
      <c r="AM7" s="10">
        <v>31</v>
      </c>
      <c r="AN7" s="10">
        <v>142</v>
      </c>
      <c r="AO7" s="10">
        <v>206</v>
      </c>
      <c r="AP7" s="10">
        <v>61</v>
      </c>
      <c r="AQ7" s="10"/>
      <c r="AR7" s="10">
        <v>128</v>
      </c>
      <c r="AS7" s="10">
        <v>313</v>
      </c>
      <c r="AT7" s="10"/>
      <c r="AU7" s="10">
        <v>67</v>
      </c>
      <c r="AV7" s="10">
        <v>374</v>
      </c>
      <c r="AW7" s="10"/>
      <c r="AX7" s="10">
        <v>59</v>
      </c>
      <c r="AY7" s="10">
        <v>382</v>
      </c>
      <c r="AZ7" s="10"/>
      <c r="BA7" s="10">
        <v>27</v>
      </c>
      <c r="BB7" s="10">
        <v>414</v>
      </c>
      <c r="BC7" s="10"/>
      <c r="BD7" s="10">
        <v>70</v>
      </c>
      <c r="BE7" s="10">
        <v>371</v>
      </c>
      <c r="BF7" s="10"/>
      <c r="BG7" s="10">
        <v>25</v>
      </c>
      <c r="BH7" s="10">
        <v>416</v>
      </c>
      <c r="BI7" s="10"/>
      <c r="BJ7" s="10">
        <v>42</v>
      </c>
      <c r="BK7" s="10">
        <v>399</v>
      </c>
      <c r="BL7" s="10"/>
      <c r="BM7" s="10">
        <v>34</v>
      </c>
      <c r="BN7" s="10">
        <v>407</v>
      </c>
      <c r="BO7" s="10"/>
      <c r="BP7" s="10">
        <v>23</v>
      </c>
      <c r="BQ7" s="10">
        <v>418</v>
      </c>
    </row>
    <row r="8" spans="2:69" x14ac:dyDescent="0.25">
      <c r="B8" s="17" t="s">
        <v>397</v>
      </c>
      <c r="C8" s="16">
        <v>0.28798185941043097</v>
      </c>
      <c r="D8" s="16">
        <v>0.32142857142857101</v>
      </c>
      <c r="E8" s="16">
        <v>0.296875</v>
      </c>
      <c r="F8" s="16">
        <v>0.32142857142857101</v>
      </c>
      <c r="G8" s="16">
        <v>0.305084745762712</v>
      </c>
      <c r="H8" s="16">
        <v>0.19047619047618999</v>
      </c>
      <c r="I8" s="16">
        <v>0.24637681159420299</v>
      </c>
      <c r="J8" s="16">
        <v>0.17647058823529399</v>
      </c>
      <c r="K8" s="16">
        <v>0.28571428571428598</v>
      </c>
      <c r="L8" s="16">
        <v>0.4</v>
      </c>
      <c r="M8" s="16"/>
      <c r="N8" s="16">
        <v>7.0000000000000007E-2</v>
      </c>
      <c r="O8" s="16">
        <v>0.183098591549296</v>
      </c>
      <c r="P8" s="16">
        <v>0.265822784810127</v>
      </c>
      <c r="Q8" s="16">
        <v>0.45026178010471202</v>
      </c>
      <c r="R8" s="16"/>
      <c r="S8" s="16">
        <v>0.29032258064516098</v>
      </c>
      <c r="T8" s="16">
        <v>0.375</v>
      </c>
      <c r="U8" s="16">
        <v>0.28571428571428598</v>
      </c>
      <c r="V8" s="16">
        <v>0.14000000000000001</v>
      </c>
      <c r="W8" s="16">
        <v>0.43209876543209902</v>
      </c>
      <c r="X8" s="16">
        <v>0.33823529411764702</v>
      </c>
      <c r="Y8" s="16">
        <v>0.29824561403508798</v>
      </c>
      <c r="Z8" s="16"/>
      <c r="AA8" s="16">
        <v>0.50704225352112697</v>
      </c>
      <c r="AB8" s="16">
        <v>0.24594594594594599</v>
      </c>
      <c r="AC8" s="16"/>
      <c r="AD8" s="16">
        <v>0.31067961165048502</v>
      </c>
      <c r="AE8" s="16">
        <v>0.281065088757396</v>
      </c>
      <c r="AF8" s="16"/>
      <c r="AG8" s="16">
        <v>0.16400000000000001</v>
      </c>
      <c r="AH8" s="16">
        <v>0.45026178010471202</v>
      </c>
      <c r="AI8" s="16"/>
      <c r="AJ8" s="16">
        <v>0.33152173913043498</v>
      </c>
      <c r="AK8" s="16">
        <v>0.25680933852140098</v>
      </c>
      <c r="AL8" s="16"/>
      <c r="AM8" s="16">
        <v>6.4516129032258104E-2</v>
      </c>
      <c r="AN8" s="16">
        <v>0.11971830985915501</v>
      </c>
      <c r="AO8" s="16">
        <v>0.35436893203883502</v>
      </c>
      <c r="AP8" s="16">
        <v>0.55737704918032804</v>
      </c>
      <c r="AQ8" s="16"/>
      <c r="AR8" s="16">
        <v>0.3203125</v>
      </c>
      <c r="AS8" s="16">
        <v>0.27476038338658099</v>
      </c>
      <c r="AT8" s="16"/>
      <c r="AU8" s="16">
        <v>0.29850746268656703</v>
      </c>
      <c r="AV8" s="16">
        <v>0.28609625668449201</v>
      </c>
      <c r="AW8" s="16"/>
      <c r="AX8" s="16">
        <v>0.322033898305085</v>
      </c>
      <c r="AY8" s="16">
        <v>0.28272251308900498</v>
      </c>
      <c r="AZ8" s="16"/>
      <c r="BA8" s="16">
        <v>0.296296296296296</v>
      </c>
      <c r="BB8" s="16">
        <v>0.28743961352656999</v>
      </c>
      <c r="BC8" s="16"/>
      <c r="BD8" s="16">
        <v>0.41428571428571398</v>
      </c>
      <c r="BE8" s="16">
        <v>0.26415094339622602</v>
      </c>
      <c r="BF8" s="16"/>
      <c r="BG8" s="16">
        <v>0.48</v>
      </c>
      <c r="BH8" s="16">
        <v>0.27644230769230799</v>
      </c>
      <c r="BI8" s="16"/>
      <c r="BJ8" s="16">
        <v>0.38095238095238099</v>
      </c>
      <c r="BK8" s="16">
        <v>0.278195488721804</v>
      </c>
      <c r="BL8" s="16"/>
      <c r="BM8" s="16">
        <v>0.29411764705882398</v>
      </c>
      <c r="BN8" s="16">
        <v>0.28746928746928702</v>
      </c>
      <c r="BO8" s="16"/>
      <c r="BP8" s="16">
        <v>0.39130434782608697</v>
      </c>
      <c r="BQ8" s="16">
        <v>0.28229665071770299</v>
      </c>
    </row>
    <row r="9" spans="2:69" x14ac:dyDescent="0.25">
      <c r="B9" s="17" t="s">
        <v>398</v>
      </c>
      <c r="C9" s="16">
        <v>0.208616780045351</v>
      </c>
      <c r="D9" s="16">
        <v>0.19047619047618999</v>
      </c>
      <c r="E9" s="16">
        <v>0.1875</v>
      </c>
      <c r="F9" s="16">
        <v>0.26190476190476197</v>
      </c>
      <c r="G9" s="16">
        <v>0.305084745762712</v>
      </c>
      <c r="H9" s="16">
        <v>0.19047619047618999</v>
      </c>
      <c r="I9" s="16">
        <v>0.15942028985507201</v>
      </c>
      <c r="J9" s="16">
        <v>5.8823529411764698E-2</v>
      </c>
      <c r="K9" s="16">
        <v>0.14285714285714299</v>
      </c>
      <c r="L9" s="16">
        <v>0.2</v>
      </c>
      <c r="M9" s="16"/>
      <c r="N9" s="16">
        <v>0.09</v>
      </c>
      <c r="O9" s="16">
        <v>7.0422535211267595E-2</v>
      </c>
      <c r="P9" s="16">
        <v>0.278481012658228</v>
      </c>
      <c r="Q9" s="16">
        <v>0.293193717277487</v>
      </c>
      <c r="R9" s="16"/>
      <c r="S9" s="16">
        <v>0.17741935483870999</v>
      </c>
      <c r="T9" s="16">
        <v>0.25</v>
      </c>
      <c r="U9" s="16">
        <v>0.238095238095238</v>
      </c>
      <c r="V9" s="16">
        <v>0.12</v>
      </c>
      <c r="W9" s="16">
        <v>0.32098765432098803</v>
      </c>
      <c r="X9" s="16">
        <v>0.191176470588235</v>
      </c>
      <c r="Y9" s="16">
        <v>0.24561403508771901</v>
      </c>
      <c r="Z9" s="16"/>
      <c r="AA9" s="16">
        <v>0.323943661971831</v>
      </c>
      <c r="AB9" s="16">
        <v>0.186486486486486</v>
      </c>
      <c r="AC9" s="16"/>
      <c r="AD9" s="16">
        <v>0.12621359223301001</v>
      </c>
      <c r="AE9" s="16">
        <v>0.23372781065088799</v>
      </c>
      <c r="AF9" s="16"/>
      <c r="AG9" s="16">
        <v>0.14399999999999999</v>
      </c>
      <c r="AH9" s="16">
        <v>0.293193717277487</v>
      </c>
      <c r="AI9" s="16"/>
      <c r="AJ9" s="16">
        <v>0.24456521739130399</v>
      </c>
      <c r="AK9" s="16">
        <v>0.18287937743190699</v>
      </c>
      <c r="AL9" s="16"/>
      <c r="AM9" s="16">
        <v>3.2258064516128997E-2</v>
      </c>
      <c r="AN9" s="16">
        <v>0.147887323943662</v>
      </c>
      <c r="AO9" s="16">
        <v>0.20873786407767</v>
      </c>
      <c r="AP9" s="16">
        <v>0.44262295081967201</v>
      </c>
      <c r="AQ9" s="16"/>
      <c r="AR9" s="16">
        <v>0.3046875</v>
      </c>
      <c r="AS9" s="16">
        <v>0.16932907348242801</v>
      </c>
      <c r="AT9" s="16"/>
      <c r="AU9" s="16">
        <v>0.28358208955223901</v>
      </c>
      <c r="AV9" s="16">
        <v>0.19518716577540099</v>
      </c>
      <c r="AW9" s="16"/>
      <c r="AX9" s="16">
        <v>0.305084745762712</v>
      </c>
      <c r="AY9" s="16">
        <v>0.193717277486911</v>
      </c>
      <c r="AZ9" s="16"/>
      <c r="BA9" s="16">
        <v>0.33333333333333298</v>
      </c>
      <c r="BB9" s="16">
        <v>0.20048309178744</v>
      </c>
      <c r="BC9" s="16"/>
      <c r="BD9" s="16">
        <v>0.3</v>
      </c>
      <c r="BE9" s="16">
        <v>0.19137466307277601</v>
      </c>
      <c r="BF9" s="16"/>
      <c r="BG9" s="16">
        <v>0.32</v>
      </c>
      <c r="BH9" s="16">
        <v>0.20192307692307701</v>
      </c>
      <c r="BI9" s="16"/>
      <c r="BJ9" s="16">
        <v>0.35714285714285698</v>
      </c>
      <c r="BK9" s="16">
        <v>0.19298245614035101</v>
      </c>
      <c r="BL9" s="16"/>
      <c r="BM9" s="16">
        <v>0.23529411764705899</v>
      </c>
      <c r="BN9" s="16">
        <v>0.20638820638820601</v>
      </c>
      <c r="BO9" s="16"/>
      <c r="BP9" s="16">
        <v>0.173913043478261</v>
      </c>
      <c r="BQ9" s="16">
        <v>0.21052631578947401</v>
      </c>
    </row>
    <row r="10" spans="2:69" x14ac:dyDescent="0.25">
      <c r="B10" s="17" t="s">
        <v>399</v>
      </c>
      <c r="C10" s="16">
        <v>0.117913832199546</v>
      </c>
      <c r="D10" s="16">
        <v>0.17857142857142899</v>
      </c>
      <c r="E10" s="16">
        <v>3.125E-2</v>
      </c>
      <c r="F10" s="16">
        <v>9.5238095238095205E-2</v>
      </c>
      <c r="G10" s="16">
        <v>6.7796610169491497E-2</v>
      </c>
      <c r="H10" s="16">
        <v>0.38095238095238099</v>
      </c>
      <c r="I10" s="16">
        <v>7.2463768115942004E-2</v>
      </c>
      <c r="J10" s="16">
        <v>5.8823529411764698E-2</v>
      </c>
      <c r="K10" s="16">
        <v>0.14285714285714299</v>
      </c>
      <c r="L10" s="16">
        <v>0</v>
      </c>
      <c r="M10" s="16"/>
      <c r="N10" s="16">
        <v>0.12</v>
      </c>
      <c r="O10" s="16">
        <v>0.11267605633802801</v>
      </c>
      <c r="P10" s="16">
        <v>0.139240506329114</v>
      </c>
      <c r="Q10" s="16">
        <v>0.109947643979058</v>
      </c>
      <c r="R10" s="16"/>
      <c r="S10" s="16">
        <v>8.0645161290322606E-2</v>
      </c>
      <c r="T10" s="16">
        <v>0.1875</v>
      </c>
      <c r="U10" s="16">
        <v>0.28571428571428598</v>
      </c>
      <c r="V10" s="16">
        <v>0.14000000000000001</v>
      </c>
      <c r="W10" s="16">
        <v>7.4074074074074098E-2</v>
      </c>
      <c r="X10" s="16">
        <v>0.11764705882352899</v>
      </c>
      <c r="Y10" s="16">
        <v>0.105263157894737</v>
      </c>
      <c r="Z10" s="16"/>
      <c r="AA10" s="16">
        <v>0.169014084507042</v>
      </c>
      <c r="AB10" s="16">
        <v>0.108108108108108</v>
      </c>
      <c r="AC10" s="16"/>
      <c r="AD10" s="16">
        <v>0.15533980582524301</v>
      </c>
      <c r="AE10" s="16">
        <v>0.106508875739645</v>
      </c>
      <c r="AF10" s="16"/>
      <c r="AG10" s="16">
        <v>0.124</v>
      </c>
      <c r="AH10" s="16">
        <v>0.109947643979058</v>
      </c>
      <c r="AI10" s="16"/>
      <c r="AJ10" s="16">
        <v>0.108695652173913</v>
      </c>
      <c r="AK10" s="16">
        <v>0.124513618677043</v>
      </c>
      <c r="AL10" s="16"/>
      <c r="AM10" s="16">
        <v>0.19354838709677399</v>
      </c>
      <c r="AN10" s="16">
        <v>7.7464788732394402E-2</v>
      </c>
      <c r="AO10" s="16">
        <v>0.13106796116504901</v>
      </c>
      <c r="AP10" s="16">
        <v>0.13114754098360701</v>
      </c>
      <c r="AQ10" s="16"/>
      <c r="AR10" s="16">
        <v>0.1484375</v>
      </c>
      <c r="AS10" s="16">
        <v>0.105431309904153</v>
      </c>
      <c r="AT10" s="16"/>
      <c r="AU10" s="16">
        <v>0.164179104477612</v>
      </c>
      <c r="AV10" s="16">
        <v>0.10962566844919799</v>
      </c>
      <c r="AW10" s="16"/>
      <c r="AX10" s="16">
        <v>0.152542372881356</v>
      </c>
      <c r="AY10" s="16">
        <v>0.112565445026178</v>
      </c>
      <c r="AZ10" s="16"/>
      <c r="BA10" s="16">
        <v>0.33333333333333298</v>
      </c>
      <c r="BB10" s="16">
        <v>0.10386473429951699</v>
      </c>
      <c r="BC10" s="16"/>
      <c r="BD10" s="16">
        <v>0.2</v>
      </c>
      <c r="BE10" s="16">
        <v>0.102425876010782</v>
      </c>
      <c r="BF10" s="16"/>
      <c r="BG10" s="16">
        <v>0.36</v>
      </c>
      <c r="BH10" s="16">
        <v>0.103365384615385</v>
      </c>
      <c r="BI10" s="16"/>
      <c r="BJ10" s="16">
        <v>0.214285714285714</v>
      </c>
      <c r="BK10" s="16">
        <v>0.107769423558897</v>
      </c>
      <c r="BL10" s="16"/>
      <c r="BM10" s="16">
        <v>0.35294117647058798</v>
      </c>
      <c r="BN10" s="16">
        <v>9.8280098280098302E-2</v>
      </c>
      <c r="BO10" s="16"/>
      <c r="BP10" s="16">
        <v>0.217391304347826</v>
      </c>
      <c r="BQ10" s="16">
        <v>0.11244019138756001</v>
      </c>
    </row>
    <row r="11" spans="2:69" x14ac:dyDescent="0.25">
      <c r="B11" s="17" t="s">
        <v>400</v>
      </c>
      <c r="C11" s="16">
        <v>7.4829931972789102E-2</v>
      </c>
      <c r="D11" s="16">
        <v>0.17857142857142899</v>
      </c>
      <c r="E11" s="16">
        <v>0</v>
      </c>
      <c r="F11" s="16">
        <v>9.5238095238095205E-2</v>
      </c>
      <c r="G11" s="16">
        <v>6.7796610169491497E-2</v>
      </c>
      <c r="H11" s="16">
        <v>9.5238095238095205E-2</v>
      </c>
      <c r="I11" s="16">
        <v>1.4492753623188401E-2</v>
      </c>
      <c r="J11" s="16">
        <v>0</v>
      </c>
      <c r="K11" s="16">
        <v>0</v>
      </c>
      <c r="L11" s="16">
        <v>6.6666666666666693E-2</v>
      </c>
      <c r="M11" s="16"/>
      <c r="N11" s="16">
        <v>7.0000000000000007E-2</v>
      </c>
      <c r="O11" s="16">
        <v>8.4507042253521097E-2</v>
      </c>
      <c r="P11" s="16">
        <v>7.5949367088607597E-2</v>
      </c>
      <c r="Q11" s="16">
        <v>7.3298429319371694E-2</v>
      </c>
      <c r="R11" s="16"/>
      <c r="S11" s="16">
        <v>6.4516129032258104E-2</v>
      </c>
      <c r="T11" s="16">
        <v>3.125E-2</v>
      </c>
      <c r="U11" s="16">
        <v>4.7619047619047603E-2</v>
      </c>
      <c r="V11" s="16">
        <v>0.06</v>
      </c>
      <c r="W11" s="16">
        <v>6.1728395061728399E-2</v>
      </c>
      <c r="X11" s="16">
        <v>4.4117647058823498E-2</v>
      </c>
      <c r="Y11" s="16">
        <v>0.175438596491228</v>
      </c>
      <c r="Z11" s="16"/>
      <c r="AA11" s="16">
        <v>0.140845070422535</v>
      </c>
      <c r="AB11" s="16">
        <v>6.21621621621622E-2</v>
      </c>
      <c r="AC11" s="16"/>
      <c r="AD11" s="16">
        <v>4.85436893203883E-2</v>
      </c>
      <c r="AE11" s="16">
        <v>8.2840236686390498E-2</v>
      </c>
      <c r="AF11" s="16"/>
      <c r="AG11" s="16">
        <v>7.5999999999999998E-2</v>
      </c>
      <c r="AH11" s="16">
        <v>7.3298429319371694E-2</v>
      </c>
      <c r="AI11" s="16"/>
      <c r="AJ11" s="16">
        <v>0.103260869565217</v>
      </c>
      <c r="AK11" s="16">
        <v>5.4474708171206199E-2</v>
      </c>
      <c r="AL11" s="16"/>
      <c r="AM11" s="16">
        <v>0</v>
      </c>
      <c r="AN11" s="16">
        <v>0.105633802816901</v>
      </c>
      <c r="AO11" s="16">
        <v>5.3398058252427202E-2</v>
      </c>
      <c r="AP11" s="16">
        <v>0.114754098360656</v>
      </c>
      <c r="AQ11" s="16"/>
      <c r="AR11" s="16">
        <v>0.15625</v>
      </c>
      <c r="AS11" s="16">
        <v>4.1533546325878599E-2</v>
      </c>
      <c r="AT11" s="16"/>
      <c r="AU11" s="16">
        <v>0.14925373134328401</v>
      </c>
      <c r="AV11" s="16">
        <v>6.1497326203208601E-2</v>
      </c>
      <c r="AW11" s="16"/>
      <c r="AX11" s="16">
        <v>0.101694915254237</v>
      </c>
      <c r="AY11" s="16">
        <v>7.06806282722513E-2</v>
      </c>
      <c r="AZ11" s="16"/>
      <c r="BA11" s="16">
        <v>0.11111111111111099</v>
      </c>
      <c r="BB11" s="16">
        <v>7.2463768115942004E-2</v>
      </c>
      <c r="BC11" s="16"/>
      <c r="BD11" s="16">
        <v>8.5714285714285701E-2</v>
      </c>
      <c r="BE11" s="16">
        <v>7.2776280323450099E-2</v>
      </c>
      <c r="BF11" s="16"/>
      <c r="BG11" s="16">
        <v>0.24</v>
      </c>
      <c r="BH11" s="16">
        <v>6.4903846153846201E-2</v>
      </c>
      <c r="BI11" s="16"/>
      <c r="BJ11" s="16">
        <v>0.16666666666666699</v>
      </c>
      <c r="BK11" s="16">
        <v>6.5162907268170395E-2</v>
      </c>
      <c r="BL11" s="16"/>
      <c r="BM11" s="16">
        <v>0.14705882352941199</v>
      </c>
      <c r="BN11" s="16">
        <v>6.8796068796068796E-2</v>
      </c>
      <c r="BO11" s="16"/>
      <c r="BP11" s="16">
        <v>0.173913043478261</v>
      </c>
      <c r="BQ11" s="16">
        <v>6.9377990430621997E-2</v>
      </c>
    </row>
    <row r="12" spans="2:69" x14ac:dyDescent="0.25">
      <c r="B12" s="17" t="s">
        <v>401</v>
      </c>
      <c r="C12" s="16">
        <v>7.0294784580498898E-2</v>
      </c>
      <c r="D12" s="16">
        <v>8.3333333333333301E-2</v>
      </c>
      <c r="E12" s="16">
        <v>7.8125E-2</v>
      </c>
      <c r="F12" s="16">
        <v>2.3809523809523801E-2</v>
      </c>
      <c r="G12" s="16">
        <v>8.4745762711864403E-2</v>
      </c>
      <c r="H12" s="16">
        <v>7.1428571428571397E-2</v>
      </c>
      <c r="I12" s="16">
        <v>0.115942028985507</v>
      </c>
      <c r="J12" s="16">
        <v>0</v>
      </c>
      <c r="K12" s="16">
        <v>0</v>
      </c>
      <c r="L12" s="16">
        <v>6.6666666666666693E-2</v>
      </c>
      <c r="M12" s="16"/>
      <c r="N12" s="16">
        <v>0.04</v>
      </c>
      <c r="O12" s="16">
        <v>5.63380281690141E-2</v>
      </c>
      <c r="P12" s="16">
        <v>8.8607594936708903E-2</v>
      </c>
      <c r="Q12" s="16">
        <v>8.3769633507853394E-2</v>
      </c>
      <c r="R12" s="16"/>
      <c r="S12" s="16">
        <v>8.0645161290322606E-2</v>
      </c>
      <c r="T12" s="16">
        <v>0.125</v>
      </c>
      <c r="U12" s="16">
        <v>9.5238095238095205E-2</v>
      </c>
      <c r="V12" s="16">
        <v>0.04</v>
      </c>
      <c r="W12" s="16">
        <v>4.9382716049382699E-2</v>
      </c>
      <c r="X12" s="16">
        <v>7.3529411764705899E-2</v>
      </c>
      <c r="Y12" s="16">
        <v>0.105263157894737</v>
      </c>
      <c r="Z12" s="16"/>
      <c r="AA12" s="16">
        <v>0.21126760563380301</v>
      </c>
      <c r="AB12" s="16">
        <v>4.3243243243243197E-2</v>
      </c>
      <c r="AC12" s="16"/>
      <c r="AD12" s="16">
        <v>7.7669902912621394E-2</v>
      </c>
      <c r="AE12" s="16">
        <v>6.8047337278106496E-2</v>
      </c>
      <c r="AF12" s="16"/>
      <c r="AG12" s="16">
        <v>0.06</v>
      </c>
      <c r="AH12" s="16">
        <v>8.3769633507853394E-2</v>
      </c>
      <c r="AI12" s="16"/>
      <c r="AJ12" s="16">
        <v>0.108695652173913</v>
      </c>
      <c r="AK12" s="16">
        <v>4.2801556420233498E-2</v>
      </c>
      <c r="AL12" s="16"/>
      <c r="AM12" s="16">
        <v>0</v>
      </c>
      <c r="AN12" s="16">
        <v>4.92957746478873E-2</v>
      </c>
      <c r="AO12" s="16">
        <v>6.3106796116504896E-2</v>
      </c>
      <c r="AP12" s="16">
        <v>0.18032786885245899</v>
      </c>
      <c r="AQ12" s="16"/>
      <c r="AR12" s="16">
        <v>0.1328125</v>
      </c>
      <c r="AS12" s="16">
        <v>4.4728434504792303E-2</v>
      </c>
      <c r="AT12" s="16"/>
      <c r="AU12" s="16">
        <v>0.14925373134328401</v>
      </c>
      <c r="AV12" s="16">
        <v>5.61497326203209E-2</v>
      </c>
      <c r="AW12" s="16"/>
      <c r="AX12" s="16">
        <v>0.152542372881356</v>
      </c>
      <c r="AY12" s="16">
        <v>5.7591623036649199E-2</v>
      </c>
      <c r="AZ12" s="16"/>
      <c r="BA12" s="16">
        <v>0.148148148148148</v>
      </c>
      <c r="BB12" s="16">
        <v>6.5217391304347797E-2</v>
      </c>
      <c r="BC12" s="16"/>
      <c r="BD12" s="16">
        <v>0.14285714285714299</v>
      </c>
      <c r="BE12" s="16">
        <v>5.6603773584905703E-2</v>
      </c>
      <c r="BF12" s="16"/>
      <c r="BG12" s="16">
        <v>0.28000000000000003</v>
      </c>
      <c r="BH12" s="16">
        <v>5.7692307692307702E-2</v>
      </c>
      <c r="BI12" s="16"/>
      <c r="BJ12" s="16">
        <v>0.19047619047618999</v>
      </c>
      <c r="BK12" s="16">
        <v>5.7644110275689199E-2</v>
      </c>
      <c r="BL12" s="16"/>
      <c r="BM12" s="16">
        <v>0.17647058823529399</v>
      </c>
      <c r="BN12" s="16">
        <v>6.1425061425061399E-2</v>
      </c>
      <c r="BO12" s="16"/>
      <c r="BP12" s="16">
        <v>0.26086956521739102</v>
      </c>
      <c r="BQ12" s="16">
        <v>5.9808612440191401E-2</v>
      </c>
    </row>
    <row r="13" spans="2:69" x14ac:dyDescent="0.25">
      <c r="B13" s="17" t="s">
        <v>402</v>
      </c>
      <c r="C13" s="16">
        <v>6.1224489795918401E-2</v>
      </c>
      <c r="D13" s="16">
        <v>1.1904761904761901E-2</v>
      </c>
      <c r="E13" s="16">
        <v>0.28125</v>
      </c>
      <c r="F13" s="16">
        <v>3.5714285714285698E-2</v>
      </c>
      <c r="G13" s="16">
        <v>5.0847457627118599E-2</v>
      </c>
      <c r="H13" s="16">
        <v>2.3809523809523801E-2</v>
      </c>
      <c r="I13" s="16">
        <v>1.4492753623188401E-2</v>
      </c>
      <c r="J13" s="16">
        <v>0</v>
      </c>
      <c r="K13" s="16">
        <v>0</v>
      </c>
      <c r="L13" s="16">
        <v>0</v>
      </c>
      <c r="M13" s="16"/>
      <c r="N13" s="16">
        <v>0.03</v>
      </c>
      <c r="O13" s="16">
        <v>2.8169014084507001E-2</v>
      </c>
      <c r="P13" s="16">
        <v>8.8607594936708903E-2</v>
      </c>
      <c r="Q13" s="16">
        <v>7.8534031413612607E-2</v>
      </c>
      <c r="R13" s="16"/>
      <c r="S13" s="16">
        <v>1.6129032258064498E-2</v>
      </c>
      <c r="T13" s="16">
        <v>3.125E-2</v>
      </c>
      <c r="U13" s="16">
        <v>4.7619047619047603E-2</v>
      </c>
      <c r="V13" s="16">
        <v>0.06</v>
      </c>
      <c r="W13" s="16">
        <v>3.7037037037037E-2</v>
      </c>
      <c r="X13" s="16">
        <v>8.8235294117647106E-2</v>
      </c>
      <c r="Y13" s="16">
        <v>0.105263157894737</v>
      </c>
      <c r="Z13" s="16"/>
      <c r="AA13" s="16">
        <v>0.140845070422535</v>
      </c>
      <c r="AB13" s="16">
        <v>4.59459459459459E-2</v>
      </c>
      <c r="AC13" s="16"/>
      <c r="AD13" s="16">
        <v>3.8834951456310697E-2</v>
      </c>
      <c r="AE13" s="16">
        <v>6.8047337278106496E-2</v>
      </c>
      <c r="AF13" s="16"/>
      <c r="AG13" s="16">
        <v>4.8000000000000001E-2</v>
      </c>
      <c r="AH13" s="16">
        <v>7.8534031413612607E-2</v>
      </c>
      <c r="AI13" s="16"/>
      <c r="AJ13" s="16">
        <v>8.6956521739130405E-2</v>
      </c>
      <c r="AK13" s="16">
        <v>4.2801556420233498E-2</v>
      </c>
      <c r="AL13" s="16"/>
      <c r="AM13" s="16">
        <v>9.6774193548387094E-2</v>
      </c>
      <c r="AN13" s="16">
        <v>3.5211267605633798E-2</v>
      </c>
      <c r="AO13" s="16">
        <v>7.2815533980582506E-2</v>
      </c>
      <c r="AP13" s="16">
        <v>6.5573770491803296E-2</v>
      </c>
      <c r="AQ13" s="16"/>
      <c r="AR13" s="16">
        <v>8.59375E-2</v>
      </c>
      <c r="AS13" s="16">
        <v>5.1118210862619799E-2</v>
      </c>
      <c r="AT13" s="16"/>
      <c r="AU13" s="16">
        <v>0.119402985074627</v>
      </c>
      <c r="AV13" s="16">
        <v>5.0802139037433199E-2</v>
      </c>
      <c r="AW13" s="16"/>
      <c r="AX13" s="16">
        <v>0.186440677966102</v>
      </c>
      <c r="AY13" s="16">
        <v>4.1884816753926697E-2</v>
      </c>
      <c r="AZ13" s="16"/>
      <c r="BA13" s="16">
        <v>0.18518518518518501</v>
      </c>
      <c r="BB13" s="16">
        <v>5.3140096618357502E-2</v>
      </c>
      <c r="BC13" s="16"/>
      <c r="BD13" s="16">
        <v>0.128571428571429</v>
      </c>
      <c r="BE13" s="16">
        <v>4.8517520215633402E-2</v>
      </c>
      <c r="BF13" s="16"/>
      <c r="BG13" s="16">
        <v>0.2</v>
      </c>
      <c r="BH13" s="16">
        <v>5.2884615384615398E-2</v>
      </c>
      <c r="BI13" s="16"/>
      <c r="BJ13" s="16">
        <v>0.19047619047618999</v>
      </c>
      <c r="BK13" s="16">
        <v>4.7619047619047603E-2</v>
      </c>
      <c r="BL13" s="16"/>
      <c r="BM13" s="16">
        <v>0.20588235294117599</v>
      </c>
      <c r="BN13" s="16">
        <v>4.9140049140049102E-2</v>
      </c>
      <c r="BO13" s="16"/>
      <c r="BP13" s="16">
        <v>0.13043478260869601</v>
      </c>
      <c r="BQ13" s="16">
        <v>5.7416267942583699E-2</v>
      </c>
    </row>
    <row r="14" spans="2:69" x14ac:dyDescent="0.25">
      <c r="B14" s="17" t="s">
        <v>403</v>
      </c>
      <c r="C14" s="16">
        <v>5.8956916099773202E-2</v>
      </c>
      <c r="D14" s="16">
        <v>4.7619047619047603E-2</v>
      </c>
      <c r="E14" s="16">
        <v>6.25E-2</v>
      </c>
      <c r="F14" s="16">
        <v>9.5238095238095205E-2</v>
      </c>
      <c r="G14" s="16">
        <v>5.0847457627118599E-2</v>
      </c>
      <c r="H14" s="16">
        <v>7.1428571428571397E-2</v>
      </c>
      <c r="I14" s="16">
        <v>0</v>
      </c>
      <c r="J14" s="16">
        <v>0.17647058823529399</v>
      </c>
      <c r="K14" s="16">
        <v>0</v>
      </c>
      <c r="L14" s="16">
        <v>6.6666666666666693E-2</v>
      </c>
      <c r="M14" s="16"/>
      <c r="N14" s="16">
        <v>0.04</v>
      </c>
      <c r="O14" s="16">
        <v>1.4084507042253501E-2</v>
      </c>
      <c r="P14" s="16">
        <v>5.0632911392405097E-2</v>
      </c>
      <c r="Q14" s="16">
        <v>8.9005235602094196E-2</v>
      </c>
      <c r="R14" s="16"/>
      <c r="S14" s="16">
        <v>3.2258064516128997E-2</v>
      </c>
      <c r="T14" s="16">
        <v>0.1875</v>
      </c>
      <c r="U14" s="16">
        <v>4.7619047619047603E-2</v>
      </c>
      <c r="V14" s="16">
        <v>0.02</v>
      </c>
      <c r="W14" s="16">
        <v>7.4074074074074098E-2</v>
      </c>
      <c r="X14" s="16">
        <v>2.9411764705882401E-2</v>
      </c>
      <c r="Y14" s="16">
        <v>0.105263157894737</v>
      </c>
      <c r="Z14" s="16"/>
      <c r="AA14" s="16">
        <v>0.28169014084506999</v>
      </c>
      <c r="AB14" s="16">
        <v>1.62162162162162E-2</v>
      </c>
      <c r="AC14" s="16"/>
      <c r="AD14" s="16">
        <v>9.7087378640776708E-3</v>
      </c>
      <c r="AE14" s="16">
        <v>7.3964497041420094E-2</v>
      </c>
      <c r="AF14" s="16"/>
      <c r="AG14" s="16">
        <v>3.5999999999999997E-2</v>
      </c>
      <c r="AH14" s="16">
        <v>8.9005235602094196E-2</v>
      </c>
      <c r="AI14" s="16"/>
      <c r="AJ14" s="16">
        <v>8.1521739130434798E-2</v>
      </c>
      <c r="AK14" s="16">
        <v>4.2801556420233498E-2</v>
      </c>
      <c r="AL14" s="16"/>
      <c r="AM14" s="16">
        <v>0</v>
      </c>
      <c r="AN14" s="16">
        <v>3.5211267605633798E-2</v>
      </c>
      <c r="AO14" s="16">
        <v>4.85436893203883E-2</v>
      </c>
      <c r="AP14" s="16">
        <v>0.18032786885245899</v>
      </c>
      <c r="AQ14" s="16"/>
      <c r="AR14" s="16">
        <v>0.1328125</v>
      </c>
      <c r="AS14" s="16">
        <v>2.8753993610223599E-2</v>
      </c>
      <c r="AT14" s="16"/>
      <c r="AU14" s="16">
        <v>0.14925373134328401</v>
      </c>
      <c r="AV14" s="16">
        <v>4.2780748663101602E-2</v>
      </c>
      <c r="AW14" s="16"/>
      <c r="AX14" s="16">
        <v>0.13559322033898299</v>
      </c>
      <c r="AY14" s="16">
        <v>4.7120418848167499E-2</v>
      </c>
      <c r="AZ14" s="16"/>
      <c r="BA14" s="16">
        <v>0.148148148148148</v>
      </c>
      <c r="BB14" s="16">
        <v>5.3140096618357502E-2</v>
      </c>
      <c r="BC14" s="16"/>
      <c r="BD14" s="16">
        <v>0.14285714285714299</v>
      </c>
      <c r="BE14" s="16">
        <v>4.3126684636118601E-2</v>
      </c>
      <c r="BF14" s="16"/>
      <c r="BG14" s="16">
        <v>0.24</v>
      </c>
      <c r="BH14" s="16">
        <v>4.80769230769231E-2</v>
      </c>
      <c r="BI14" s="16"/>
      <c r="BJ14" s="16">
        <v>0.19047619047618999</v>
      </c>
      <c r="BK14" s="16">
        <v>4.5112781954887202E-2</v>
      </c>
      <c r="BL14" s="16"/>
      <c r="BM14" s="16">
        <v>0.23529411764705899</v>
      </c>
      <c r="BN14" s="16">
        <v>4.4226044226044203E-2</v>
      </c>
      <c r="BO14" s="16"/>
      <c r="BP14" s="16">
        <v>0.217391304347826</v>
      </c>
      <c r="BQ14" s="16">
        <v>5.0239234449760799E-2</v>
      </c>
    </row>
    <row r="15" spans="2:69" x14ac:dyDescent="0.25">
      <c r="B15" s="17" t="s">
        <v>404</v>
      </c>
      <c r="C15" s="16">
        <v>4.9886621315192697E-2</v>
      </c>
      <c r="D15" s="16">
        <v>3.5714285714285698E-2</v>
      </c>
      <c r="E15" s="16">
        <v>0</v>
      </c>
      <c r="F15" s="16">
        <v>4.7619047619047603E-2</v>
      </c>
      <c r="G15" s="16">
        <v>6.7796610169491497E-2</v>
      </c>
      <c r="H15" s="16">
        <v>0.14285714285714299</v>
      </c>
      <c r="I15" s="16">
        <v>4.3478260869565202E-2</v>
      </c>
      <c r="J15" s="16">
        <v>0.11764705882352899</v>
      </c>
      <c r="K15" s="16">
        <v>0</v>
      </c>
      <c r="L15" s="16">
        <v>0</v>
      </c>
      <c r="M15" s="16"/>
      <c r="N15" s="16">
        <v>0.04</v>
      </c>
      <c r="O15" s="16">
        <v>2.8169014084507001E-2</v>
      </c>
      <c r="P15" s="16">
        <v>3.7974683544303799E-2</v>
      </c>
      <c r="Q15" s="16">
        <v>6.8062827225130906E-2</v>
      </c>
      <c r="R15" s="16"/>
      <c r="S15" s="16">
        <v>4.8387096774193498E-2</v>
      </c>
      <c r="T15" s="16">
        <v>3.125E-2</v>
      </c>
      <c r="U15" s="16">
        <v>0.14285714285714299</v>
      </c>
      <c r="V15" s="16">
        <v>0.05</v>
      </c>
      <c r="W15" s="16">
        <v>1.2345679012345699E-2</v>
      </c>
      <c r="X15" s="16">
        <v>5.8823529411764698E-2</v>
      </c>
      <c r="Y15" s="16">
        <v>8.7719298245614002E-2</v>
      </c>
      <c r="Z15" s="16"/>
      <c r="AA15" s="16">
        <v>0.169014084507042</v>
      </c>
      <c r="AB15" s="16">
        <v>2.7027027027027001E-2</v>
      </c>
      <c r="AC15" s="16"/>
      <c r="AD15" s="16">
        <v>4.85436893203883E-2</v>
      </c>
      <c r="AE15" s="16">
        <v>5.0295857988165701E-2</v>
      </c>
      <c r="AF15" s="16"/>
      <c r="AG15" s="16">
        <v>3.5999999999999997E-2</v>
      </c>
      <c r="AH15" s="16">
        <v>6.8062827225130906E-2</v>
      </c>
      <c r="AI15" s="16"/>
      <c r="AJ15" s="16">
        <v>8.1521739130434798E-2</v>
      </c>
      <c r="AK15" s="16">
        <v>2.7237354085603099E-2</v>
      </c>
      <c r="AL15" s="16"/>
      <c r="AM15" s="16">
        <v>0</v>
      </c>
      <c r="AN15" s="16">
        <v>2.8169014084507001E-2</v>
      </c>
      <c r="AO15" s="16">
        <v>2.9126213592233E-2</v>
      </c>
      <c r="AP15" s="16">
        <v>0.19672131147541</v>
      </c>
      <c r="AQ15" s="16"/>
      <c r="AR15" s="16">
        <v>9.375E-2</v>
      </c>
      <c r="AS15" s="16">
        <v>3.19488817891374E-2</v>
      </c>
      <c r="AT15" s="16"/>
      <c r="AU15" s="16">
        <v>0.104477611940299</v>
      </c>
      <c r="AV15" s="16">
        <v>4.0106951871657803E-2</v>
      </c>
      <c r="AW15" s="16"/>
      <c r="AX15" s="16">
        <v>0.169491525423729</v>
      </c>
      <c r="AY15" s="16">
        <v>3.1413612565444997E-2</v>
      </c>
      <c r="AZ15" s="16"/>
      <c r="BA15" s="16">
        <v>0.148148148148148</v>
      </c>
      <c r="BB15" s="16">
        <v>4.3478260869565202E-2</v>
      </c>
      <c r="BC15" s="16"/>
      <c r="BD15" s="16">
        <v>0.114285714285714</v>
      </c>
      <c r="BE15" s="16">
        <v>3.77358490566038E-2</v>
      </c>
      <c r="BF15" s="16"/>
      <c r="BG15" s="16">
        <v>0.16</v>
      </c>
      <c r="BH15" s="16">
        <v>4.3269230769230803E-2</v>
      </c>
      <c r="BI15" s="16"/>
      <c r="BJ15" s="16">
        <v>0.14285714285714299</v>
      </c>
      <c r="BK15" s="16">
        <v>4.01002506265664E-2</v>
      </c>
      <c r="BL15" s="16"/>
      <c r="BM15" s="16">
        <v>0.17647058823529399</v>
      </c>
      <c r="BN15" s="16">
        <v>3.9312039312039297E-2</v>
      </c>
      <c r="BO15" s="16"/>
      <c r="BP15" s="16">
        <v>0.173913043478261</v>
      </c>
      <c r="BQ15" s="16">
        <v>4.3062200956937802E-2</v>
      </c>
    </row>
    <row r="16" spans="2:69" x14ac:dyDescent="0.25">
      <c r="B16" s="17" t="s">
        <v>405</v>
      </c>
      <c r="C16" s="16">
        <v>4.7619047619047603E-2</v>
      </c>
      <c r="D16" s="16">
        <v>2.3809523809523801E-2</v>
      </c>
      <c r="E16" s="16">
        <v>1.5625E-2</v>
      </c>
      <c r="F16" s="16">
        <v>7.1428571428571397E-2</v>
      </c>
      <c r="G16" s="16">
        <v>0.101694915254237</v>
      </c>
      <c r="H16" s="16">
        <v>9.5238095238095205E-2</v>
      </c>
      <c r="I16" s="16">
        <v>1.4492753623188401E-2</v>
      </c>
      <c r="J16" s="16">
        <v>0</v>
      </c>
      <c r="K16" s="16">
        <v>0</v>
      </c>
      <c r="L16" s="16">
        <v>6.6666666666666693E-2</v>
      </c>
      <c r="M16" s="16"/>
      <c r="N16" s="16">
        <v>0.01</v>
      </c>
      <c r="O16" s="16">
        <v>2.8169014084507001E-2</v>
      </c>
      <c r="P16" s="16">
        <v>2.53164556962025E-2</v>
      </c>
      <c r="Q16" s="16">
        <v>8.3769633507853394E-2</v>
      </c>
      <c r="R16" s="16"/>
      <c r="S16" s="16">
        <v>0</v>
      </c>
      <c r="T16" s="16">
        <v>0.15625</v>
      </c>
      <c r="U16" s="16">
        <v>4.7619047619047603E-2</v>
      </c>
      <c r="V16" s="16">
        <v>0.01</v>
      </c>
      <c r="W16" s="16">
        <v>6.1728395061728399E-2</v>
      </c>
      <c r="X16" s="16">
        <v>7.3529411764705899E-2</v>
      </c>
      <c r="Y16" s="16">
        <v>7.0175438596491196E-2</v>
      </c>
      <c r="Z16" s="16"/>
      <c r="AA16" s="16">
        <v>0.23943661971831001</v>
      </c>
      <c r="AB16" s="16">
        <v>1.0810810810810799E-2</v>
      </c>
      <c r="AC16" s="16"/>
      <c r="AD16" s="16">
        <v>1.94174757281553E-2</v>
      </c>
      <c r="AE16" s="16">
        <v>5.6213017751479299E-2</v>
      </c>
      <c r="AF16" s="16"/>
      <c r="AG16" s="16">
        <v>0.02</v>
      </c>
      <c r="AH16" s="16">
        <v>8.3769633507853394E-2</v>
      </c>
      <c r="AI16" s="16"/>
      <c r="AJ16" s="16">
        <v>8.6956521739130405E-2</v>
      </c>
      <c r="AK16" s="16">
        <v>1.94552529182879E-2</v>
      </c>
      <c r="AL16" s="16"/>
      <c r="AM16" s="16">
        <v>0</v>
      </c>
      <c r="AN16" s="16">
        <v>7.0422535211267599E-3</v>
      </c>
      <c r="AO16" s="16">
        <v>4.3689320388349502E-2</v>
      </c>
      <c r="AP16" s="16">
        <v>0.18032786885245899</v>
      </c>
      <c r="AQ16" s="16"/>
      <c r="AR16" s="16">
        <v>0.109375</v>
      </c>
      <c r="AS16" s="16">
        <v>2.23642172523962E-2</v>
      </c>
      <c r="AT16" s="16"/>
      <c r="AU16" s="16">
        <v>8.9552238805970102E-2</v>
      </c>
      <c r="AV16" s="16">
        <v>4.0106951871657803E-2</v>
      </c>
      <c r="AW16" s="16"/>
      <c r="AX16" s="16">
        <v>0.13559322033898299</v>
      </c>
      <c r="AY16" s="16">
        <v>3.4031413612565398E-2</v>
      </c>
      <c r="AZ16" s="16"/>
      <c r="BA16" s="16">
        <v>0.148148148148148</v>
      </c>
      <c r="BB16" s="16">
        <v>4.10628019323672E-2</v>
      </c>
      <c r="BC16" s="16"/>
      <c r="BD16" s="16">
        <v>0.128571428571429</v>
      </c>
      <c r="BE16" s="16">
        <v>3.2345013477088999E-2</v>
      </c>
      <c r="BF16" s="16"/>
      <c r="BG16" s="16">
        <v>0.28000000000000003</v>
      </c>
      <c r="BH16" s="16">
        <v>3.3653846153846201E-2</v>
      </c>
      <c r="BI16" s="16"/>
      <c r="BJ16" s="16">
        <v>0.214285714285714</v>
      </c>
      <c r="BK16" s="16">
        <v>3.00751879699248E-2</v>
      </c>
      <c r="BL16" s="16"/>
      <c r="BM16" s="16">
        <v>0.14705882352941199</v>
      </c>
      <c r="BN16" s="16">
        <v>3.9312039312039297E-2</v>
      </c>
      <c r="BO16" s="16"/>
      <c r="BP16" s="16">
        <v>0.173913043478261</v>
      </c>
      <c r="BQ16" s="16">
        <v>4.0669856459330099E-2</v>
      </c>
    </row>
    <row r="17" spans="2:69" x14ac:dyDescent="0.25">
      <c r="B17" s="17" t="s">
        <v>406</v>
      </c>
      <c r="C17" s="16">
        <v>4.5351473922902501E-2</v>
      </c>
      <c r="D17" s="16">
        <v>1.1904761904761901E-2</v>
      </c>
      <c r="E17" s="16">
        <v>0.109375</v>
      </c>
      <c r="F17" s="16">
        <v>3.5714285714285698E-2</v>
      </c>
      <c r="G17" s="16">
        <v>0.101694915254237</v>
      </c>
      <c r="H17" s="16">
        <v>7.1428571428571397E-2</v>
      </c>
      <c r="I17" s="16">
        <v>0</v>
      </c>
      <c r="J17" s="16">
        <v>0</v>
      </c>
      <c r="K17" s="16">
        <v>0</v>
      </c>
      <c r="L17" s="16">
        <v>0</v>
      </c>
      <c r="M17" s="16"/>
      <c r="N17" s="16">
        <v>0</v>
      </c>
      <c r="O17" s="16">
        <v>4.2253521126760597E-2</v>
      </c>
      <c r="P17" s="16">
        <v>2.53164556962025E-2</v>
      </c>
      <c r="Q17" s="16">
        <v>7.8534031413612607E-2</v>
      </c>
      <c r="R17" s="16"/>
      <c r="S17" s="16">
        <v>3.2258064516128997E-2</v>
      </c>
      <c r="T17" s="16">
        <v>9.375E-2</v>
      </c>
      <c r="U17" s="16">
        <v>9.5238095238095205E-2</v>
      </c>
      <c r="V17" s="16">
        <v>0.02</v>
      </c>
      <c r="W17" s="16">
        <v>3.7037037037037E-2</v>
      </c>
      <c r="X17" s="16">
        <v>4.4117647058823498E-2</v>
      </c>
      <c r="Y17" s="16">
        <v>8.7719298245614002E-2</v>
      </c>
      <c r="Z17" s="16"/>
      <c r="AA17" s="16">
        <v>0.21126760563380301</v>
      </c>
      <c r="AB17" s="16">
        <v>1.35135135135135E-2</v>
      </c>
      <c r="AC17" s="16"/>
      <c r="AD17" s="16">
        <v>3.8834951456310697E-2</v>
      </c>
      <c r="AE17" s="16">
        <v>4.7337278106508902E-2</v>
      </c>
      <c r="AF17" s="16"/>
      <c r="AG17" s="16">
        <v>0.02</v>
      </c>
      <c r="AH17" s="16">
        <v>7.8534031413612607E-2</v>
      </c>
      <c r="AI17" s="16"/>
      <c r="AJ17" s="16">
        <v>7.0652173913043501E-2</v>
      </c>
      <c r="AK17" s="16">
        <v>2.7237354085603099E-2</v>
      </c>
      <c r="AL17" s="16"/>
      <c r="AM17" s="16">
        <v>0</v>
      </c>
      <c r="AN17" s="16">
        <v>4.2253521126760597E-2</v>
      </c>
      <c r="AO17" s="16">
        <v>3.3980582524271802E-2</v>
      </c>
      <c r="AP17" s="16">
        <v>0.114754098360656</v>
      </c>
      <c r="AQ17" s="16"/>
      <c r="AR17" s="16">
        <v>8.59375E-2</v>
      </c>
      <c r="AS17" s="16">
        <v>2.8753993610223599E-2</v>
      </c>
      <c r="AT17" s="16"/>
      <c r="AU17" s="16">
        <v>8.9552238805970102E-2</v>
      </c>
      <c r="AV17" s="16">
        <v>3.7433155080213901E-2</v>
      </c>
      <c r="AW17" s="16"/>
      <c r="AX17" s="16">
        <v>0.186440677966102</v>
      </c>
      <c r="AY17" s="16">
        <v>2.3560209424083801E-2</v>
      </c>
      <c r="AZ17" s="16"/>
      <c r="BA17" s="16">
        <v>0.18518518518518501</v>
      </c>
      <c r="BB17" s="16">
        <v>3.6231884057971002E-2</v>
      </c>
      <c r="BC17" s="16"/>
      <c r="BD17" s="16">
        <v>0.114285714285714</v>
      </c>
      <c r="BE17" s="16">
        <v>3.2345013477088999E-2</v>
      </c>
      <c r="BF17" s="16"/>
      <c r="BG17" s="16">
        <v>0.28000000000000003</v>
      </c>
      <c r="BH17" s="16">
        <v>3.125E-2</v>
      </c>
      <c r="BI17" s="16"/>
      <c r="BJ17" s="16">
        <v>0.14285714285714299</v>
      </c>
      <c r="BK17" s="16">
        <v>3.5087719298245598E-2</v>
      </c>
      <c r="BL17" s="16"/>
      <c r="BM17" s="16">
        <v>0.17647058823529399</v>
      </c>
      <c r="BN17" s="16">
        <v>3.4398034398034398E-2</v>
      </c>
      <c r="BO17" s="16"/>
      <c r="BP17" s="16">
        <v>8.6956521739130405E-2</v>
      </c>
      <c r="BQ17" s="16">
        <v>4.3062200956937802E-2</v>
      </c>
    </row>
    <row r="18" spans="2:69" x14ac:dyDescent="0.25">
      <c r="B18" s="17" t="s">
        <v>407</v>
      </c>
      <c r="C18" s="16">
        <v>3.8548752834467098E-2</v>
      </c>
      <c r="D18" s="16">
        <v>3.5714285714285698E-2</v>
      </c>
      <c r="E18" s="16">
        <v>6.25E-2</v>
      </c>
      <c r="F18" s="16">
        <v>2.3809523809523801E-2</v>
      </c>
      <c r="G18" s="16">
        <v>3.3898305084745797E-2</v>
      </c>
      <c r="H18" s="16">
        <v>4.7619047619047603E-2</v>
      </c>
      <c r="I18" s="16">
        <v>4.3478260869565202E-2</v>
      </c>
      <c r="J18" s="16">
        <v>5.8823529411764698E-2</v>
      </c>
      <c r="K18" s="16">
        <v>0</v>
      </c>
      <c r="L18" s="16">
        <v>0</v>
      </c>
      <c r="M18" s="16"/>
      <c r="N18" s="16">
        <v>0.02</v>
      </c>
      <c r="O18" s="16">
        <v>2.8169014084507001E-2</v>
      </c>
      <c r="P18" s="16">
        <v>5.0632911392405097E-2</v>
      </c>
      <c r="Q18" s="16">
        <v>4.7120418848167499E-2</v>
      </c>
      <c r="R18" s="16"/>
      <c r="S18" s="16">
        <v>3.2258064516128997E-2</v>
      </c>
      <c r="T18" s="16">
        <v>3.125E-2</v>
      </c>
      <c r="U18" s="16">
        <v>4.7619047619047603E-2</v>
      </c>
      <c r="V18" s="16">
        <v>0.04</v>
      </c>
      <c r="W18" s="16">
        <v>3.7037037037037E-2</v>
      </c>
      <c r="X18" s="16">
        <v>5.8823529411764698E-2</v>
      </c>
      <c r="Y18" s="16">
        <v>3.5087719298245598E-2</v>
      </c>
      <c r="Z18" s="16"/>
      <c r="AA18" s="16">
        <v>8.4507042253521097E-2</v>
      </c>
      <c r="AB18" s="16">
        <v>2.97297297297297E-2</v>
      </c>
      <c r="AC18" s="16"/>
      <c r="AD18" s="16">
        <v>1.94174757281553E-2</v>
      </c>
      <c r="AE18" s="16">
        <v>4.4378698224852103E-2</v>
      </c>
      <c r="AF18" s="16"/>
      <c r="AG18" s="16">
        <v>3.2000000000000001E-2</v>
      </c>
      <c r="AH18" s="16">
        <v>4.7120418848167499E-2</v>
      </c>
      <c r="AI18" s="16"/>
      <c r="AJ18" s="16">
        <v>5.9782608695652197E-2</v>
      </c>
      <c r="AK18" s="16">
        <v>2.3346303501945501E-2</v>
      </c>
      <c r="AL18" s="16"/>
      <c r="AM18" s="16">
        <v>0</v>
      </c>
      <c r="AN18" s="16">
        <v>1.4084507042253501E-2</v>
      </c>
      <c r="AO18" s="16">
        <v>4.3689320388349502E-2</v>
      </c>
      <c r="AP18" s="16">
        <v>9.8360655737704902E-2</v>
      </c>
      <c r="AQ18" s="16"/>
      <c r="AR18" s="16">
        <v>8.59375E-2</v>
      </c>
      <c r="AS18" s="16">
        <v>1.91693290734824E-2</v>
      </c>
      <c r="AT18" s="16"/>
      <c r="AU18" s="16">
        <v>0.104477611940299</v>
      </c>
      <c r="AV18" s="16">
        <v>2.6737967914438499E-2</v>
      </c>
      <c r="AW18" s="16"/>
      <c r="AX18" s="16">
        <v>8.4745762711864403E-2</v>
      </c>
      <c r="AY18" s="16">
        <v>3.1413612565444997E-2</v>
      </c>
      <c r="AZ18" s="16"/>
      <c r="BA18" s="16">
        <v>0.11111111111111099</v>
      </c>
      <c r="BB18" s="16">
        <v>3.3816425120772903E-2</v>
      </c>
      <c r="BC18" s="16"/>
      <c r="BD18" s="16">
        <v>0.128571428571429</v>
      </c>
      <c r="BE18" s="16">
        <v>2.15633423180593E-2</v>
      </c>
      <c r="BF18" s="16"/>
      <c r="BG18" s="16">
        <v>0.12</v>
      </c>
      <c r="BH18" s="16">
        <v>3.3653846153846201E-2</v>
      </c>
      <c r="BI18" s="16"/>
      <c r="BJ18" s="16">
        <v>0.16666666666666699</v>
      </c>
      <c r="BK18" s="16">
        <v>2.5062656641604002E-2</v>
      </c>
      <c r="BL18" s="16"/>
      <c r="BM18" s="16">
        <v>0.11764705882352899</v>
      </c>
      <c r="BN18" s="16">
        <v>3.19410319410319E-2</v>
      </c>
      <c r="BO18" s="16"/>
      <c r="BP18" s="16">
        <v>8.6956521739130405E-2</v>
      </c>
      <c r="BQ18" s="16">
        <v>3.5885167464114798E-2</v>
      </c>
    </row>
    <row r="19" spans="2:69" x14ac:dyDescent="0.25">
      <c r="B19" s="17" t="s">
        <v>408</v>
      </c>
      <c r="C19" s="16">
        <v>3.6281179138322003E-2</v>
      </c>
      <c r="D19" s="16">
        <v>2.3809523809523801E-2</v>
      </c>
      <c r="E19" s="16">
        <v>1.5625E-2</v>
      </c>
      <c r="F19" s="16">
        <v>2.3809523809523801E-2</v>
      </c>
      <c r="G19" s="16">
        <v>8.4745762711864403E-2</v>
      </c>
      <c r="H19" s="16">
        <v>7.1428571428571397E-2</v>
      </c>
      <c r="I19" s="16">
        <v>4.3478260869565202E-2</v>
      </c>
      <c r="J19" s="16">
        <v>0</v>
      </c>
      <c r="K19" s="16">
        <v>0</v>
      </c>
      <c r="L19" s="16">
        <v>0</v>
      </c>
      <c r="M19" s="16"/>
      <c r="N19" s="16">
        <v>0.03</v>
      </c>
      <c r="O19" s="16">
        <v>0</v>
      </c>
      <c r="P19" s="16">
        <v>2.53164556962025E-2</v>
      </c>
      <c r="Q19" s="16">
        <v>5.7591623036649199E-2</v>
      </c>
      <c r="R19" s="16"/>
      <c r="S19" s="16">
        <v>4.8387096774193498E-2</v>
      </c>
      <c r="T19" s="16">
        <v>0.125</v>
      </c>
      <c r="U19" s="16">
        <v>4.7619047619047603E-2</v>
      </c>
      <c r="V19" s="16">
        <v>0.01</v>
      </c>
      <c r="W19" s="16">
        <v>1.2345679012345699E-2</v>
      </c>
      <c r="X19" s="16">
        <v>4.4117647058823498E-2</v>
      </c>
      <c r="Y19" s="16">
        <v>5.2631578947368397E-2</v>
      </c>
      <c r="Z19" s="16"/>
      <c r="AA19" s="16">
        <v>0.140845070422535</v>
      </c>
      <c r="AB19" s="16">
        <v>1.62162162162162E-2</v>
      </c>
      <c r="AC19" s="16"/>
      <c r="AD19" s="16">
        <v>0</v>
      </c>
      <c r="AE19" s="16">
        <v>4.7337278106508902E-2</v>
      </c>
      <c r="AF19" s="16"/>
      <c r="AG19" s="16">
        <v>0.02</v>
      </c>
      <c r="AH19" s="16">
        <v>5.7591623036649199E-2</v>
      </c>
      <c r="AI19" s="16"/>
      <c r="AJ19" s="16">
        <v>6.5217391304347797E-2</v>
      </c>
      <c r="AK19" s="16">
        <v>1.5564202334630401E-2</v>
      </c>
      <c r="AL19" s="16"/>
      <c r="AM19" s="16">
        <v>0</v>
      </c>
      <c r="AN19" s="16">
        <v>2.1126760563380299E-2</v>
      </c>
      <c r="AO19" s="16">
        <v>4.3689320388349502E-2</v>
      </c>
      <c r="AP19" s="16">
        <v>6.5573770491803296E-2</v>
      </c>
      <c r="AQ19" s="16"/>
      <c r="AR19" s="16">
        <v>9.375E-2</v>
      </c>
      <c r="AS19" s="16">
        <v>1.2779552715655E-2</v>
      </c>
      <c r="AT19" s="16"/>
      <c r="AU19" s="16">
        <v>0.104477611940299</v>
      </c>
      <c r="AV19" s="16">
        <v>2.40641711229947E-2</v>
      </c>
      <c r="AW19" s="16"/>
      <c r="AX19" s="16">
        <v>0.152542372881356</v>
      </c>
      <c r="AY19" s="16">
        <v>1.8324607329842899E-2</v>
      </c>
      <c r="AZ19" s="16"/>
      <c r="BA19" s="16">
        <v>0.11111111111111099</v>
      </c>
      <c r="BB19" s="16">
        <v>3.1400966183574901E-2</v>
      </c>
      <c r="BC19" s="16"/>
      <c r="BD19" s="16">
        <v>0.114285714285714</v>
      </c>
      <c r="BE19" s="16">
        <v>2.15633423180593E-2</v>
      </c>
      <c r="BF19" s="16"/>
      <c r="BG19" s="16">
        <v>0.24</v>
      </c>
      <c r="BH19" s="16">
        <v>2.4038461538461502E-2</v>
      </c>
      <c r="BI19" s="16"/>
      <c r="BJ19" s="16">
        <v>0.214285714285714</v>
      </c>
      <c r="BK19" s="16">
        <v>1.7543859649122799E-2</v>
      </c>
      <c r="BL19" s="16"/>
      <c r="BM19" s="16">
        <v>0.17647058823529399</v>
      </c>
      <c r="BN19" s="16">
        <v>2.45700245700246E-2</v>
      </c>
      <c r="BO19" s="16"/>
      <c r="BP19" s="16">
        <v>8.6956521739130405E-2</v>
      </c>
      <c r="BQ19" s="16">
        <v>3.3492822966507199E-2</v>
      </c>
    </row>
    <row r="20" spans="2:69" x14ac:dyDescent="0.25">
      <c r="B20" s="17" t="s">
        <v>409</v>
      </c>
      <c r="C20" s="16">
        <v>3.4013605442176902E-2</v>
      </c>
      <c r="D20" s="16">
        <v>4.7619047619047603E-2</v>
      </c>
      <c r="E20" s="16">
        <v>0</v>
      </c>
      <c r="F20" s="16">
        <v>2.3809523809523801E-2</v>
      </c>
      <c r="G20" s="16">
        <v>6.7796610169491497E-2</v>
      </c>
      <c r="H20" s="16">
        <v>4.7619047619047603E-2</v>
      </c>
      <c r="I20" s="16">
        <v>1.4492753623188401E-2</v>
      </c>
      <c r="J20" s="16">
        <v>0.11764705882352899</v>
      </c>
      <c r="K20" s="16">
        <v>0</v>
      </c>
      <c r="L20" s="16">
        <v>0</v>
      </c>
      <c r="M20" s="16"/>
      <c r="N20" s="16">
        <v>0.01</v>
      </c>
      <c r="O20" s="16">
        <v>1.4084507042253501E-2</v>
      </c>
      <c r="P20" s="16">
        <v>3.7974683544303799E-2</v>
      </c>
      <c r="Q20" s="16">
        <v>5.2356020942408397E-2</v>
      </c>
      <c r="R20" s="16"/>
      <c r="S20" s="16">
        <v>1.6129032258064498E-2</v>
      </c>
      <c r="T20" s="16">
        <v>6.25E-2</v>
      </c>
      <c r="U20" s="16">
        <v>9.5238095238095205E-2</v>
      </c>
      <c r="V20" s="16">
        <v>0</v>
      </c>
      <c r="W20" s="16">
        <v>0</v>
      </c>
      <c r="X20" s="16">
        <v>7.3529411764705899E-2</v>
      </c>
      <c r="Y20" s="16">
        <v>7.0175438596491196E-2</v>
      </c>
      <c r="Z20" s="16"/>
      <c r="AA20" s="16">
        <v>0.12676056338028199</v>
      </c>
      <c r="AB20" s="16">
        <v>1.62162162162162E-2</v>
      </c>
      <c r="AC20" s="16"/>
      <c r="AD20" s="16">
        <v>2.9126213592233E-2</v>
      </c>
      <c r="AE20" s="16">
        <v>3.5502958579881699E-2</v>
      </c>
      <c r="AF20" s="16"/>
      <c r="AG20" s="16">
        <v>0.02</v>
      </c>
      <c r="AH20" s="16">
        <v>5.2356020942408397E-2</v>
      </c>
      <c r="AI20" s="16"/>
      <c r="AJ20" s="16">
        <v>4.3478260869565202E-2</v>
      </c>
      <c r="AK20" s="16">
        <v>2.7237354085603099E-2</v>
      </c>
      <c r="AL20" s="16"/>
      <c r="AM20" s="16">
        <v>3.2258064516128997E-2</v>
      </c>
      <c r="AN20" s="16">
        <v>1.4084507042253501E-2</v>
      </c>
      <c r="AO20" s="16">
        <v>2.9126213592233E-2</v>
      </c>
      <c r="AP20" s="16">
        <v>9.8360655737704902E-2</v>
      </c>
      <c r="AQ20" s="16"/>
      <c r="AR20" s="16">
        <v>7.8125E-2</v>
      </c>
      <c r="AS20" s="16">
        <v>1.59744408945687E-2</v>
      </c>
      <c r="AT20" s="16"/>
      <c r="AU20" s="16">
        <v>7.4626865671641798E-2</v>
      </c>
      <c r="AV20" s="16">
        <v>2.6737967914438499E-2</v>
      </c>
      <c r="AW20" s="16"/>
      <c r="AX20" s="16">
        <v>0.169491525423729</v>
      </c>
      <c r="AY20" s="16">
        <v>1.3089005235602099E-2</v>
      </c>
      <c r="AZ20" s="16"/>
      <c r="BA20" s="16">
        <v>0.148148148148148</v>
      </c>
      <c r="BB20" s="16">
        <v>2.6570048309178699E-2</v>
      </c>
      <c r="BC20" s="16"/>
      <c r="BD20" s="16">
        <v>0.1</v>
      </c>
      <c r="BE20" s="16">
        <v>2.15633423180593E-2</v>
      </c>
      <c r="BF20" s="16"/>
      <c r="BG20" s="16">
        <v>0.2</v>
      </c>
      <c r="BH20" s="16">
        <v>2.4038461538461502E-2</v>
      </c>
      <c r="BI20" s="16"/>
      <c r="BJ20" s="16">
        <v>0.16666666666666699</v>
      </c>
      <c r="BK20" s="16">
        <v>2.00501253132832E-2</v>
      </c>
      <c r="BL20" s="16"/>
      <c r="BM20" s="16">
        <v>0.17647058823529399</v>
      </c>
      <c r="BN20" s="16">
        <v>2.2113022113022102E-2</v>
      </c>
      <c r="BO20" s="16"/>
      <c r="BP20" s="16">
        <v>4.3478260869565202E-2</v>
      </c>
      <c r="BQ20" s="16">
        <v>3.3492822966507199E-2</v>
      </c>
    </row>
    <row r="21" spans="2:69" x14ac:dyDescent="0.25">
      <c r="B21" s="17" t="s">
        <v>410</v>
      </c>
      <c r="C21" s="16">
        <v>3.1746031746031703E-2</v>
      </c>
      <c r="D21" s="16">
        <v>1.1904761904761901E-2</v>
      </c>
      <c r="E21" s="16">
        <v>1.5625E-2</v>
      </c>
      <c r="F21" s="16">
        <v>2.3809523809523801E-2</v>
      </c>
      <c r="G21" s="16">
        <v>6.7796610169491497E-2</v>
      </c>
      <c r="H21" s="16">
        <v>7.1428571428571397E-2</v>
      </c>
      <c r="I21" s="16">
        <v>0</v>
      </c>
      <c r="J21" s="16">
        <v>5.8823529411764698E-2</v>
      </c>
      <c r="K21" s="16">
        <v>0.14285714285714299</v>
      </c>
      <c r="L21" s="16">
        <v>6.6666666666666693E-2</v>
      </c>
      <c r="M21" s="16"/>
      <c r="N21" s="16">
        <v>0.01</v>
      </c>
      <c r="O21" s="16">
        <v>2.8169014084507001E-2</v>
      </c>
      <c r="P21" s="16">
        <v>2.53164556962025E-2</v>
      </c>
      <c r="Q21" s="16">
        <v>4.7120418848167499E-2</v>
      </c>
      <c r="R21" s="16"/>
      <c r="S21" s="16">
        <v>0</v>
      </c>
      <c r="T21" s="16">
        <v>9.375E-2</v>
      </c>
      <c r="U21" s="16">
        <v>9.5238095238095205E-2</v>
      </c>
      <c r="V21" s="16">
        <v>0.02</v>
      </c>
      <c r="W21" s="16">
        <v>1.2345679012345699E-2</v>
      </c>
      <c r="X21" s="16">
        <v>2.9411764705882401E-2</v>
      </c>
      <c r="Y21" s="16">
        <v>7.0175438596491196E-2</v>
      </c>
      <c r="Z21" s="16"/>
      <c r="AA21" s="16">
        <v>0.11267605633802801</v>
      </c>
      <c r="AB21" s="16">
        <v>1.62162162162162E-2</v>
      </c>
      <c r="AC21" s="16"/>
      <c r="AD21" s="16">
        <v>2.9126213592233E-2</v>
      </c>
      <c r="AE21" s="16">
        <v>3.25443786982249E-2</v>
      </c>
      <c r="AF21" s="16"/>
      <c r="AG21" s="16">
        <v>0.02</v>
      </c>
      <c r="AH21" s="16">
        <v>4.7120418848167499E-2</v>
      </c>
      <c r="AI21" s="16"/>
      <c r="AJ21" s="16">
        <v>5.4347826086956499E-2</v>
      </c>
      <c r="AK21" s="16">
        <v>1.5564202334630401E-2</v>
      </c>
      <c r="AL21" s="16"/>
      <c r="AM21" s="16">
        <v>0</v>
      </c>
      <c r="AN21" s="16">
        <v>1.4084507042253501E-2</v>
      </c>
      <c r="AO21" s="16">
        <v>3.8834951456310697E-2</v>
      </c>
      <c r="AP21" s="16">
        <v>6.5573770491803296E-2</v>
      </c>
      <c r="AQ21" s="16"/>
      <c r="AR21" s="16">
        <v>6.25E-2</v>
      </c>
      <c r="AS21" s="16">
        <v>1.91693290734824E-2</v>
      </c>
      <c r="AT21" s="16"/>
      <c r="AU21" s="16">
        <v>7.4626865671641798E-2</v>
      </c>
      <c r="AV21" s="16">
        <v>2.40641711229947E-2</v>
      </c>
      <c r="AW21" s="16"/>
      <c r="AX21" s="16">
        <v>0.13559322033898299</v>
      </c>
      <c r="AY21" s="16">
        <v>1.5706806282722498E-2</v>
      </c>
      <c r="AZ21" s="16"/>
      <c r="BA21" s="16">
        <v>0.18518518518518501</v>
      </c>
      <c r="BB21" s="16">
        <v>2.1739130434782601E-2</v>
      </c>
      <c r="BC21" s="16"/>
      <c r="BD21" s="16">
        <v>0.128571428571429</v>
      </c>
      <c r="BE21" s="16">
        <v>1.3477088948787099E-2</v>
      </c>
      <c r="BF21" s="16"/>
      <c r="BG21" s="16">
        <v>0.32</v>
      </c>
      <c r="BH21" s="16">
        <v>1.44230769230769E-2</v>
      </c>
      <c r="BI21" s="16"/>
      <c r="BJ21" s="16">
        <v>0.19047619047618999</v>
      </c>
      <c r="BK21" s="16">
        <v>1.50375939849624E-2</v>
      </c>
      <c r="BL21" s="16"/>
      <c r="BM21" s="16">
        <v>0.23529411764705899</v>
      </c>
      <c r="BN21" s="16">
        <v>1.4742014742014699E-2</v>
      </c>
      <c r="BO21" s="16"/>
      <c r="BP21" s="16">
        <v>8.6956521739130405E-2</v>
      </c>
      <c r="BQ21" s="16">
        <v>2.8708133971291901E-2</v>
      </c>
    </row>
    <row r="22" spans="2:69" x14ac:dyDescent="0.25">
      <c r="B22" s="17" t="s">
        <v>411</v>
      </c>
      <c r="C22" s="16">
        <v>1.8140589569161002E-2</v>
      </c>
      <c r="D22" s="16">
        <v>1.1904761904761901E-2</v>
      </c>
      <c r="E22" s="16">
        <v>0</v>
      </c>
      <c r="F22" s="16">
        <v>2.3809523809523801E-2</v>
      </c>
      <c r="G22" s="16">
        <v>5.0847457627118599E-2</v>
      </c>
      <c r="H22" s="16">
        <v>2.3809523809523801E-2</v>
      </c>
      <c r="I22" s="16">
        <v>0</v>
      </c>
      <c r="J22" s="16">
        <v>5.8823529411764698E-2</v>
      </c>
      <c r="K22" s="16">
        <v>0</v>
      </c>
      <c r="L22" s="16">
        <v>0</v>
      </c>
      <c r="M22" s="16"/>
      <c r="N22" s="16">
        <v>0</v>
      </c>
      <c r="O22" s="16">
        <v>0</v>
      </c>
      <c r="P22" s="16">
        <v>1.26582278481013E-2</v>
      </c>
      <c r="Q22" s="16">
        <v>3.6649214659685903E-2</v>
      </c>
      <c r="R22" s="16"/>
      <c r="S22" s="16">
        <v>0</v>
      </c>
      <c r="T22" s="16">
        <v>3.125E-2</v>
      </c>
      <c r="U22" s="16">
        <v>4.7619047619047603E-2</v>
      </c>
      <c r="V22" s="16">
        <v>0.01</v>
      </c>
      <c r="W22" s="16">
        <v>1.2345679012345699E-2</v>
      </c>
      <c r="X22" s="16">
        <v>2.9411764705882401E-2</v>
      </c>
      <c r="Y22" s="16">
        <v>3.5087719298245598E-2</v>
      </c>
      <c r="Z22" s="16"/>
      <c r="AA22" s="16">
        <v>8.4507042253521097E-2</v>
      </c>
      <c r="AB22" s="16">
        <v>5.40540540540541E-3</v>
      </c>
      <c r="AC22" s="16"/>
      <c r="AD22" s="16">
        <v>0</v>
      </c>
      <c r="AE22" s="16">
        <v>2.3668639053254399E-2</v>
      </c>
      <c r="AF22" s="16"/>
      <c r="AG22" s="16">
        <v>4.0000000000000001E-3</v>
      </c>
      <c r="AH22" s="16">
        <v>3.6649214659685903E-2</v>
      </c>
      <c r="AI22" s="16"/>
      <c r="AJ22" s="16">
        <v>3.8043478260869602E-2</v>
      </c>
      <c r="AK22" s="16">
        <v>3.8910505836575902E-3</v>
      </c>
      <c r="AL22" s="16"/>
      <c r="AM22" s="16">
        <v>3.2258064516128997E-2</v>
      </c>
      <c r="AN22" s="16">
        <v>7.0422535211267599E-3</v>
      </c>
      <c r="AO22" s="16">
        <v>9.7087378640776708E-3</v>
      </c>
      <c r="AP22" s="16">
        <v>6.5573770491803296E-2</v>
      </c>
      <c r="AQ22" s="16"/>
      <c r="AR22" s="16">
        <v>6.25E-2</v>
      </c>
      <c r="AS22" s="16">
        <v>0</v>
      </c>
      <c r="AT22" s="16"/>
      <c r="AU22" s="16">
        <v>5.9701492537313397E-2</v>
      </c>
      <c r="AV22" s="16">
        <v>1.06951871657754E-2</v>
      </c>
      <c r="AW22" s="16"/>
      <c r="AX22" s="16">
        <v>8.4745762711864403E-2</v>
      </c>
      <c r="AY22" s="16">
        <v>7.8534031413612596E-3</v>
      </c>
      <c r="AZ22" s="16"/>
      <c r="BA22" s="16">
        <v>0.11111111111111099</v>
      </c>
      <c r="BB22" s="16">
        <v>1.20772946859903E-2</v>
      </c>
      <c r="BC22" s="16"/>
      <c r="BD22" s="16">
        <v>7.1428571428571397E-2</v>
      </c>
      <c r="BE22" s="16">
        <v>8.0862533692722394E-3</v>
      </c>
      <c r="BF22" s="16"/>
      <c r="BG22" s="16">
        <v>0.12</v>
      </c>
      <c r="BH22" s="16">
        <v>1.2019230769230799E-2</v>
      </c>
      <c r="BI22" s="16"/>
      <c r="BJ22" s="16">
        <v>0.119047619047619</v>
      </c>
      <c r="BK22" s="16">
        <v>7.5187969924812E-3</v>
      </c>
      <c r="BL22" s="16"/>
      <c r="BM22" s="16">
        <v>0.11764705882352899</v>
      </c>
      <c r="BN22" s="16">
        <v>9.8280098280098295E-3</v>
      </c>
      <c r="BO22" s="16"/>
      <c r="BP22" s="16">
        <v>4.3478260869565202E-2</v>
      </c>
      <c r="BQ22" s="16">
        <v>1.67464114832536E-2</v>
      </c>
    </row>
    <row r="23" spans="2:69" x14ac:dyDescent="0.25">
      <c r="B23" s="17" t="s">
        <v>90</v>
      </c>
      <c r="C23" s="18">
        <v>0.30385487528344701</v>
      </c>
      <c r="D23" s="18">
        <v>0.119047619047619</v>
      </c>
      <c r="E23" s="18">
        <v>0.1875</v>
      </c>
      <c r="F23" s="18">
        <v>0.36904761904761901</v>
      </c>
      <c r="G23" s="18">
        <v>0.322033898305085</v>
      </c>
      <c r="H23" s="18">
        <v>0.28571428571428598</v>
      </c>
      <c r="I23" s="18">
        <v>0.44927536231884102</v>
      </c>
      <c r="J23" s="18">
        <v>0.58823529411764697</v>
      </c>
      <c r="K23" s="18">
        <v>0.57142857142857095</v>
      </c>
      <c r="L23" s="18">
        <v>0.33333333333333298</v>
      </c>
      <c r="M23" s="18"/>
      <c r="N23" s="18">
        <v>0.56000000000000005</v>
      </c>
      <c r="O23" s="18">
        <v>0.46478873239436602</v>
      </c>
      <c r="P23" s="18">
        <v>0.227848101265823</v>
      </c>
      <c r="Q23" s="18">
        <v>0.14136125654450299</v>
      </c>
      <c r="R23" s="18"/>
      <c r="S23" s="18">
        <v>0.35483870967741898</v>
      </c>
      <c r="T23" s="18">
        <v>0.25</v>
      </c>
      <c r="U23" s="18">
        <v>0.38095238095238099</v>
      </c>
      <c r="V23" s="18">
        <v>0.4</v>
      </c>
      <c r="W23" s="18">
        <v>0.148148148148148</v>
      </c>
      <c r="X23" s="18">
        <v>0.26470588235294101</v>
      </c>
      <c r="Y23" s="18">
        <v>0.33333333333333298</v>
      </c>
      <c r="Z23" s="18"/>
      <c r="AA23" s="18">
        <v>0.140845070422535</v>
      </c>
      <c r="AB23" s="18">
        <v>0.33513513513513499</v>
      </c>
      <c r="AC23" s="18"/>
      <c r="AD23" s="18">
        <v>0.29126213592233002</v>
      </c>
      <c r="AE23" s="18">
        <v>0.30769230769230799</v>
      </c>
      <c r="AF23" s="18"/>
      <c r="AG23" s="18">
        <v>0.42799999999999999</v>
      </c>
      <c r="AH23" s="18">
        <v>0.14136125654450299</v>
      </c>
      <c r="AI23" s="18"/>
      <c r="AJ23" s="18">
        <v>0.25</v>
      </c>
      <c r="AK23" s="18">
        <v>0.34241245136186799</v>
      </c>
      <c r="AL23" s="18"/>
      <c r="AM23" s="18">
        <v>0.54838709677419395</v>
      </c>
      <c r="AN23" s="18">
        <v>0.42253521126760601</v>
      </c>
      <c r="AO23" s="18">
        <v>0.25242718446601897</v>
      </c>
      <c r="AP23" s="18">
        <v>8.1967213114754106E-2</v>
      </c>
      <c r="AQ23" s="18"/>
      <c r="AR23" s="18">
        <v>0.28125</v>
      </c>
      <c r="AS23" s="18">
        <v>0.31309904153354601</v>
      </c>
      <c r="AT23" s="18"/>
      <c r="AU23" s="18">
        <v>0.25373134328358199</v>
      </c>
      <c r="AV23" s="18">
        <v>0.31283422459893001</v>
      </c>
      <c r="AW23" s="18"/>
      <c r="AX23" s="18">
        <v>0.23728813559322001</v>
      </c>
      <c r="AY23" s="18">
        <v>0.31413612565444998</v>
      </c>
      <c r="AZ23" s="18"/>
      <c r="BA23" s="18">
        <v>0.296296296296296</v>
      </c>
      <c r="BB23" s="18">
        <v>0.30434782608695699</v>
      </c>
      <c r="BC23" s="18"/>
      <c r="BD23" s="18">
        <v>0.27142857142857102</v>
      </c>
      <c r="BE23" s="18">
        <v>0.309973045822102</v>
      </c>
      <c r="BF23" s="18"/>
      <c r="BG23" s="18">
        <v>0.2</v>
      </c>
      <c r="BH23" s="18">
        <v>0.31009615384615402</v>
      </c>
      <c r="BI23" s="18"/>
      <c r="BJ23" s="18">
        <v>0.19047619047618999</v>
      </c>
      <c r="BK23" s="18">
        <v>0.31578947368421101</v>
      </c>
      <c r="BL23" s="18"/>
      <c r="BM23" s="18">
        <v>0.32352941176470601</v>
      </c>
      <c r="BN23" s="18">
        <v>0.30221130221130199</v>
      </c>
      <c r="BO23" s="18"/>
      <c r="BP23" s="18">
        <v>0.26086956521739102</v>
      </c>
      <c r="BQ23" s="18">
        <v>0.30622009569378</v>
      </c>
    </row>
    <row r="24" spans="2:69" x14ac:dyDescent="0.25">
      <c r="B24" s="15" t="s">
        <v>698</v>
      </c>
    </row>
    <row r="25" spans="2:69" x14ac:dyDescent="0.25">
      <c r="B25" t="s">
        <v>71</v>
      </c>
    </row>
    <row r="26" spans="2:69" x14ac:dyDescent="0.25">
      <c r="B26" t="s">
        <v>72</v>
      </c>
    </row>
    <row r="28" spans="2:69" x14ac:dyDescent="0.25">
      <c r="B2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Q25"/>
  <sheetViews>
    <sheetView showGridLines="0" topLeftCell="A7" workbookViewId="0">
      <pane xSplit="2" topLeftCell="C1" activePane="topRight" state="frozen"/>
      <selection pane="topRight" activeCell="B21" sqref="B21"/>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415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4477</v>
      </c>
      <c r="D7" s="10">
        <v>672</v>
      </c>
      <c r="E7" s="10">
        <v>723</v>
      </c>
      <c r="F7" s="10">
        <v>646</v>
      </c>
      <c r="G7" s="10">
        <v>688</v>
      </c>
      <c r="H7" s="10">
        <v>620</v>
      </c>
      <c r="I7" s="10">
        <v>698</v>
      </c>
      <c r="J7" s="10">
        <v>198</v>
      </c>
      <c r="K7" s="10">
        <v>119</v>
      </c>
      <c r="L7" s="10">
        <v>113</v>
      </c>
      <c r="M7" s="10"/>
      <c r="N7" s="10">
        <v>478</v>
      </c>
      <c r="O7" s="10">
        <v>507</v>
      </c>
      <c r="P7" s="10">
        <v>940</v>
      </c>
      <c r="Q7" s="10">
        <v>2552</v>
      </c>
      <c r="R7" s="10"/>
      <c r="S7" s="10">
        <v>369</v>
      </c>
      <c r="T7" s="10">
        <v>347</v>
      </c>
      <c r="U7" s="10">
        <v>413</v>
      </c>
      <c r="V7" s="10">
        <v>807</v>
      </c>
      <c r="W7" s="10">
        <v>859</v>
      </c>
      <c r="X7" s="10">
        <v>930</v>
      </c>
      <c r="Y7" s="10">
        <v>596</v>
      </c>
      <c r="Z7" s="10"/>
      <c r="AA7" s="10">
        <v>1678</v>
      </c>
      <c r="AB7" s="10">
        <v>2799</v>
      </c>
      <c r="AC7" s="10"/>
      <c r="AD7" s="10">
        <v>1100</v>
      </c>
      <c r="AE7" s="10">
        <v>3377</v>
      </c>
      <c r="AF7" s="10"/>
      <c r="AG7" s="10">
        <v>1925</v>
      </c>
      <c r="AH7" s="10">
        <v>2552</v>
      </c>
      <c r="AI7" s="10"/>
      <c r="AJ7" s="10">
        <v>2131</v>
      </c>
      <c r="AK7" s="10">
        <v>2346</v>
      </c>
      <c r="AL7" s="10"/>
      <c r="AM7" s="10">
        <v>139</v>
      </c>
      <c r="AN7" s="10">
        <v>956</v>
      </c>
      <c r="AO7" s="10">
        <v>2232</v>
      </c>
      <c r="AP7" s="10">
        <v>1134</v>
      </c>
      <c r="AQ7" s="10"/>
      <c r="AR7" s="10">
        <v>1490</v>
      </c>
      <c r="AS7" s="10">
        <v>2987</v>
      </c>
      <c r="AT7" s="10"/>
      <c r="AU7" s="10">
        <v>653</v>
      </c>
      <c r="AV7" s="10">
        <v>3824</v>
      </c>
      <c r="AW7" s="10"/>
      <c r="AX7" s="10">
        <v>786</v>
      </c>
      <c r="AY7" s="10">
        <v>3691</v>
      </c>
      <c r="AZ7" s="10"/>
      <c r="BA7" s="10">
        <v>332</v>
      </c>
      <c r="BB7" s="10">
        <v>4145</v>
      </c>
      <c r="BC7" s="10"/>
      <c r="BD7" s="10">
        <v>847</v>
      </c>
      <c r="BE7" s="10">
        <v>3630</v>
      </c>
      <c r="BF7" s="10"/>
      <c r="BG7" s="10">
        <v>260</v>
      </c>
      <c r="BH7" s="10">
        <v>4217</v>
      </c>
      <c r="BI7" s="10"/>
      <c r="BJ7" s="10">
        <v>601</v>
      </c>
      <c r="BK7" s="10">
        <v>3876</v>
      </c>
      <c r="BL7" s="10"/>
      <c r="BM7" s="10">
        <v>352</v>
      </c>
      <c r="BN7" s="10">
        <v>4125</v>
      </c>
      <c r="BO7" s="10"/>
      <c r="BP7" s="10">
        <v>604</v>
      </c>
      <c r="BQ7" s="10">
        <v>3873</v>
      </c>
    </row>
    <row r="8" spans="2:69" ht="30" x14ac:dyDescent="0.25">
      <c r="B8" s="17" t="s">
        <v>394</v>
      </c>
      <c r="C8" s="16">
        <v>0.23028813937904799</v>
      </c>
      <c r="D8" s="16">
        <v>0.242559523809524</v>
      </c>
      <c r="E8" s="16">
        <v>0.304287690179806</v>
      </c>
      <c r="F8" s="16">
        <v>0.28018575851393202</v>
      </c>
      <c r="G8" s="16">
        <v>0.15697674418604701</v>
      </c>
      <c r="H8" s="16">
        <v>0.16935483870967699</v>
      </c>
      <c r="I8" s="16">
        <v>0.23782234957020101</v>
      </c>
      <c r="J8" s="16">
        <v>0.16666666666666699</v>
      </c>
      <c r="K8" s="16">
        <v>0.28571428571428598</v>
      </c>
      <c r="L8" s="16">
        <v>0.185840707964602</v>
      </c>
      <c r="M8" s="16"/>
      <c r="N8" s="16">
        <v>0.169456066945607</v>
      </c>
      <c r="O8" s="16">
        <v>0.171597633136095</v>
      </c>
      <c r="P8" s="16">
        <v>0.211702127659574</v>
      </c>
      <c r="Q8" s="16">
        <v>0.26018808777429497</v>
      </c>
      <c r="R8" s="16"/>
      <c r="S8" s="16">
        <v>0.197831978319783</v>
      </c>
      <c r="T8" s="16">
        <v>0.20172910662824201</v>
      </c>
      <c r="U8" s="16">
        <v>0.23244552058111401</v>
      </c>
      <c r="V8" s="16">
        <v>0.183395291201983</v>
      </c>
      <c r="W8" s="16">
        <v>0.25261932479627502</v>
      </c>
      <c r="X8" s="16">
        <v>0.27849462365591399</v>
      </c>
      <c r="Y8" s="16">
        <v>0.25167785234899298</v>
      </c>
      <c r="Z8" s="16"/>
      <c r="AA8" s="16">
        <v>0.61442193087008301</v>
      </c>
      <c r="AB8" s="16">
        <v>0</v>
      </c>
      <c r="AC8" s="16"/>
      <c r="AD8" s="16">
        <v>0.191818181818182</v>
      </c>
      <c r="AE8" s="16">
        <v>0.24281907018063401</v>
      </c>
      <c r="AF8" s="16"/>
      <c r="AG8" s="16">
        <v>0.19064935064935101</v>
      </c>
      <c r="AH8" s="16">
        <v>0.26018808777429497</v>
      </c>
      <c r="AI8" s="16"/>
      <c r="AJ8" s="16">
        <v>0.25527921163772899</v>
      </c>
      <c r="AK8" s="16">
        <v>0.207587382779199</v>
      </c>
      <c r="AL8" s="16"/>
      <c r="AM8" s="16">
        <v>0.18705035971223</v>
      </c>
      <c r="AN8" s="16">
        <v>0.14853556485355601</v>
      </c>
      <c r="AO8" s="16">
        <v>0.23566308243727599</v>
      </c>
      <c r="AP8" s="16">
        <v>0.29453262786596102</v>
      </c>
      <c r="AQ8" s="16"/>
      <c r="AR8" s="16">
        <v>0.27651006711409398</v>
      </c>
      <c r="AS8" s="16">
        <v>0.20723133578841599</v>
      </c>
      <c r="AT8" s="16"/>
      <c r="AU8" s="16">
        <v>0.26493108728943299</v>
      </c>
      <c r="AV8" s="16">
        <v>0.22437238493723799</v>
      </c>
      <c r="AW8" s="16"/>
      <c r="AX8" s="16">
        <v>0.25445292620865101</v>
      </c>
      <c r="AY8" s="16">
        <v>0.225142237875914</v>
      </c>
      <c r="AZ8" s="16"/>
      <c r="BA8" s="16">
        <v>0.19879518072289201</v>
      </c>
      <c r="BB8" s="16">
        <v>0.23281061519903501</v>
      </c>
      <c r="BC8" s="16"/>
      <c r="BD8" s="16">
        <v>0.22314049586776899</v>
      </c>
      <c r="BE8" s="16">
        <v>0.23195592286501401</v>
      </c>
      <c r="BF8" s="16"/>
      <c r="BG8" s="16">
        <v>0.230769230769231</v>
      </c>
      <c r="BH8" s="16">
        <v>0.230258477590704</v>
      </c>
      <c r="BI8" s="16"/>
      <c r="BJ8" s="16">
        <v>0.25790349417637298</v>
      </c>
      <c r="BK8" s="16">
        <v>0.22600619195046401</v>
      </c>
      <c r="BL8" s="16"/>
      <c r="BM8" s="16">
        <v>0.26988636363636398</v>
      </c>
      <c r="BN8" s="16">
        <v>0.226909090909091</v>
      </c>
      <c r="BO8" s="16"/>
      <c r="BP8" s="16">
        <v>0.60761589403973504</v>
      </c>
      <c r="BQ8" s="16">
        <v>0.1714433255874</v>
      </c>
    </row>
    <row r="9" spans="2:69" x14ac:dyDescent="0.25">
      <c r="B9" s="17" t="s">
        <v>393</v>
      </c>
      <c r="C9" s="16">
        <v>0.28456555729283001</v>
      </c>
      <c r="D9" s="16">
        <v>0.34523809523809501</v>
      </c>
      <c r="E9" s="16">
        <v>0.33886583679114801</v>
      </c>
      <c r="F9" s="16">
        <v>0.224458204334365</v>
      </c>
      <c r="G9" s="16">
        <v>0.31976744186046502</v>
      </c>
      <c r="H9" s="16">
        <v>0.18387096774193501</v>
      </c>
      <c r="I9" s="16">
        <v>0.27936962750716299</v>
      </c>
      <c r="J9" s="16">
        <v>0.25757575757575801</v>
      </c>
      <c r="K9" s="16">
        <v>0.28571428571428598</v>
      </c>
      <c r="L9" s="16">
        <v>0.33628318584070799</v>
      </c>
      <c r="M9" s="16"/>
      <c r="N9" s="16">
        <v>0.13598326359832599</v>
      </c>
      <c r="O9" s="16">
        <v>0.17948717948717899</v>
      </c>
      <c r="P9" s="16">
        <v>0.25425531914893601</v>
      </c>
      <c r="Q9" s="16">
        <v>0.34443573667711602</v>
      </c>
      <c r="R9" s="16"/>
      <c r="S9" s="16">
        <v>0.203252032520325</v>
      </c>
      <c r="T9" s="16">
        <v>0.26512968299711798</v>
      </c>
      <c r="U9" s="16">
        <v>0.322033898305085</v>
      </c>
      <c r="V9" s="16">
        <v>0.254027261462206</v>
      </c>
      <c r="W9" s="16">
        <v>0.30267753201397002</v>
      </c>
      <c r="X9" s="16">
        <v>0.30752688172043002</v>
      </c>
      <c r="Y9" s="16">
        <v>0.29026845637583898</v>
      </c>
      <c r="Z9" s="16"/>
      <c r="AA9" s="16">
        <v>0.15852205005959499</v>
      </c>
      <c r="AB9" s="16">
        <v>0.36012861736334401</v>
      </c>
      <c r="AC9" s="16"/>
      <c r="AD9" s="16">
        <v>0.24454545454545501</v>
      </c>
      <c r="AE9" s="16">
        <v>0.29760142137992301</v>
      </c>
      <c r="AF9" s="16"/>
      <c r="AG9" s="16">
        <v>0.20519480519480501</v>
      </c>
      <c r="AH9" s="16">
        <v>0.34443573667711602</v>
      </c>
      <c r="AI9" s="16"/>
      <c r="AJ9" s="16">
        <v>0.29704364148287199</v>
      </c>
      <c r="AK9" s="16">
        <v>0.27323103154305201</v>
      </c>
      <c r="AL9" s="16"/>
      <c r="AM9" s="16">
        <v>0.18705035971223</v>
      </c>
      <c r="AN9" s="16">
        <v>0.24058577405857701</v>
      </c>
      <c r="AO9" s="16">
        <v>0.30152329749103901</v>
      </c>
      <c r="AP9" s="16">
        <v>0.30070546737213399</v>
      </c>
      <c r="AQ9" s="16"/>
      <c r="AR9" s="16">
        <v>0.26442953020134202</v>
      </c>
      <c r="AS9" s="16">
        <v>0.29460997656511601</v>
      </c>
      <c r="AT9" s="16"/>
      <c r="AU9" s="16">
        <v>0.23889739663093401</v>
      </c>
      <c r="AV9" s="16">
        <v>0.292364016736402</v>
      </c>
      <c r="AW9" s="16"/>
      <c r="AX9" s="16">
        <v>0.30661577608142498</v>
      </c>
      <c r="AY9" s="16">
        <v>0.27986995394202102</v>
      </c>
      <c r="AZ9" s="16"/>
      <c r="BA9" s="16">
        <v>0.26807228915662701</v>
      </c>
      <c r="BB9" s="16">
        <v>0.28588661037394503</v>
      </c>
      <c r="BC9" s="16"/>
      <c r="BD9" s="16">
        <v>0.30932703659976402</v>
      </c>
      <c r="BE9" s="16">
        <v>0.27878787878787897</v>
      </c>
      <c r="BF9" s="16"/>
      <c r="BG9" s="16">
        <v>0.28461538461538499</v>
      </c>
      <c r="BH9" s="16">
        <v>0.28456248517903698</v>
      </c>
      <c r="BI9" s="16"/>
      <c r="BJ9" s="16">
        <v>0.25457570715474198</v>
      </c>
      <c r="BK9" s="16">
        <v>0.28921568627451</v>
      </c>
      <c r="BL9" s="16"/>
      <c r="BM9" s="16">
        <v>0.1875</v>
      </c>
      <c r="BN9" s="16">
        <v>0.29284848484848502</v>
      </c>
      <c r="BO9" s="16"/>
      <c r="BP9" s="16">
        <v>0.112582781456954</v>
      </c>
      <c r="BQ9" s="16">
        <v>0.31138652207591</v>
      </c>
    </row>
    <row r="10" spans="2:69" x14ac:dyDescent="0.25">
      <c r="B10" s="17" t="s">
        <v>392</v>
      </c>
      <c r="C10" s="16">
        <v>0.34844762117489397</v>
      </c>
      <c r="D10" s="16">
        <v>0.242559523809524</v>
      </c>
      <c r="E10" s="16">
        <v>0.24757952973720601</v>
      </c>
      <c r="F10" s="16">
        <v>0.34984520123839002</v>
      </c>
      <c r="G10" s="16">
        <v>0.40116279069767402</v>
      </c>
      <c r="H10" s="16">
        <v>0.52096774193548401</v>
      </c>
      <c r="I10" s="16">
        <v>0.346704871060172</v>
      </c>
      <c r="J10" s="16">
        <v>0.38888888888888901</v>
      </c>
      <c r="K10" s="16">
        <v>0.34453781512604997</v>
      </c>
      <c r="L10" s="16">
        <v>0.29203539823008901</v>
      </c>
      <c r="M10" s="16"/>
      <c r="N10" s="16">
        <v>0.43933054393305399</v>
      </c>
      <c r="O10" s="16">
        <v>0.44970414201183401</v>
      </c>
      <c r="P10" s="16">
        <v>0.38829787234042601</v>
      </c>
      <c r="Q10" s="16">
        <v>0.29663009404388702</v>
      </c>
      <c r="R10" s="16"/>
      <c r="S10" s="16">
        <v>0.39295392953929498</v>
      </c>
      <c r="T10" s="16">
        <v>0.39769452449567699</v>
      </c>
      <c r="U10" s="16">
        <v>0.355932203389831</v>
      </c>
      <c r="V10" s="16">
        <v>0.37794299876084297</v>
      </c>
      <c r="W10" s="16">
        <v>0.33760186263096598</v>
      </c>
      <c r="X10" s="16">
        <v>0.331182795698925</v>
      </c>
      <c r="Y10" s="16">
        <v>0.32382550335570498</v>
      </c>
      <c r="Z10" s="16"/>
      <c r="AA10" s="16">
        <v>0.20738974970202601</v>
      </c>
      <c r="AB10" s="16">
        <v>0.43301178992497302</v>
      </c>
      <c r="AC10" s="16"/>
      <c r="AD10" s="16">
        <v>0.41454545454545499</v>
      </c>
      <c r="AE10" s="16">
        <v>0.32691738229197498</v>
      </c>
      <c r="AF10" s="16"/>
      <c r="AG10" s="16">
        <v>0.41714285714285698</v>
      </c>
      <c r="AH10" s="16">
        <v>0.29663009404388702</v>
      </c>
      <c r="AI10" s="16"/>
      <c r="AJ10" s="16">
        <v>0.349601126231816</v>
      </c>
      <c r="AK10" s="16">
        <v>0.34739982949701598</v>
      </c>
      <c r="AL10" s="16"/>
      <c r="AM10" s="16">
        <v>0.26618705035971202</v>
      </c>
      <c r="AN10" s="16">
        <v>0.36087866108786598</v>
      </c>
      <c r="AO10" s="16">
        <v>0.34139784946236601</v>
      </c>
      <c r="AP10" s="16">
        <v>0.36155202821869498</v>
      </c>
      <c r="AQ10" s="16"/>
      <c r="AR10" s="16">
        <v>0.37114093959731498</v>
      </c>
      <c r="AS10" s="16">
        <v>0.33712755272848999</v>
      </c>
      <c r="AT10" s="16"/>
      <c r="AU10" s="16">
        <v>0.38284839203675303</v>
      </c>
      <c r="AV10" s="16">
        <v>0.34257322175732202</v>
      </c>
      <c r="AW10" s="16"/>
      <c r="AX10" s="16">
        <v>0.35241730279898198</v>
      </c>
      <c r="AY10" s="16">
        <v>0.34760227580601499</v>
      </c>
      <c r="AZ10" s="16"/>
      <c r="BA10" s="16">
        <v>0.40963855421686701</v>
      </c>
      <c r="BB10" s="16">
        <v>0.34354644149577801</v>
      </c>
      <c r="BC10" s="16"/>
      <c r="BD10" s="16">
        <v>0.34828807556080299</v>
      </c>
      <c r="BE10" s="16">
        <v>0.34848484848484901</v>
      </c>
      <c r="BF10" s="16"/>
      <c r="BG10" s="16">
        <v>0.36538461538461497</v>
      </c>
      <c r="BH10" s="16">
        <v>0.34740336732274102</v>
      </c>
      <c r="BI10" s="16"/>
      <c r="BJ10" s="16">
        <v>0.42595673876871898</v>
      </c>
      <c r="BK10" s="16">
        <v>0.33642930856553099</v>
      </c>
      <c r="BL10" s="16"/>
      <c r="BM10" s="16">
        <v>0.48011363636363602</v>
      </c>
      <c r="BN10" s="16">
        <v>0.33721212121212102</v>
      </c>
      <c r="BO10" s="16"/>
      <c r="BP10" s="16">
        <v>0.25662251655629098</v>
      </c>
      <c r="BQ10" s="16">
        <v>0.36276788019623002</v>
      </c>
    </row>
    <row r="11" spans="2:69" x14ac:dyDescent="0.25">
      <c r="B11" s="17" t="s">
        <v>398</v>
      </c>
      <c r="C11" s="16">
        <v>0</v>
      </c>
      <c r="D11" s="16">
        <v>0</v>
      </c>
      <c r="E11" s="16">
        <v>0</v>
      </c>
      <c r="F11" s="16">
        <v>0</v>
      </c>
      <c r="G11" s="16">
        <v>0</v>
      </c>
      <c r="H11" s="16">
        <v>0</v>
      </c>
      <c r="I11" s="16">
        <v>0</v>
      </c>
      <c r="J11" s="16">
        <v>0</v>
      </c>
      <c r="K11" s="16">
        <v>0</v>
      </c>
      <c r="L11" s="16">
        <v>0</v>
      </c>
      <c r="M11" s="16"/>
      <c r="N11" s="16">
        <v>0</v>
      </c>
      <c r="O11" s="16">
        <v>0</v>
      </c>
      <c r="P11" s="16">
        <v>0</v>
      </c>
      <c r="Q11" s="16">
        <v>0</v>
      </c>
      <c r="R11" s="16"/>
      <c r="S11" s="16">
        <v>0</v>
      </c>
      <c r="T11" s="16">
        <v>0</v>
      </c>
      <c r="U11" s="16">
        <v>0</v>
      </c>
      <c r="V11" s="16">
        <v>0</v>
      </c>
      <c r="W11" s="16">
        <v>0</v>
      </c>
      <c r="X11" s="16">
        <v>0</v>
      </c>
      <c r="Y11" s="16">
        <v>0</v>
      </c>
      <c r="Z11" s="16"/>
      <c r="AA11" s="16">
        <v>0</v>
      </c>
      <c r="AB11" s="16">
        <v>0</v>
      </c>
      <c r="AC11" s="16"/>
      <c r="AD11" s="16">
        <v>0</v>
      </c>
      <c r="AE11" s="16">
        <v>0</v>
      </c>
      <c r="AF11" s="16"/>
      <c r="AG11" s="16">
        <v>0</v>
      </c>
      <c r="AH11" s="16">
        <v>0</v>
      </c>
      <c r="AI11" s="16"/>
      <c r="AJ11" s="16">
        <v>0</v>
      </c>
      <c r="AK11" s="16">
        <v>0</v>
      </c>
      <c r="AL11" s="16"/>
      <c r="AM11" s="16">
        <v>0</v>
      </c>
      <c r="AN11" s="16">
        <v>0</v>
      </c>
      <c r="AO11" s="16">
        <v>0</v>
      </c>
      <c r="AP11" s="16">
        <v>0</v>
      </c>
      <c r="AQ11" s="16"/>
      <c r="AR11" s="16">
        <v>0</v>
      </c>
      <c r="AS11" s="16">
        <v>0</v>
      </c>
      <c r="AT11" s="16"/>
      <c r="AU11" s="16">
        <v>0</v>
      </c>
      <c r="AV11" s="16">
        <v>0</v>
      </c>
      <c r="AW11" s="16"/>
      <c r="AX11" s="16">
        <v>0</v>
      </c>
      <c r="AY11" s="16">
        <v>0</v>
      </c>
      <c r="AZ11" s="16"/>
      <c r="BA11" s="16">
        <v>0</v>
      </c>
      <c r="BB11" s="16">
        <v>0</v>
      </c>
      <c r="BC11" s="16"/>
      <c r="BD11" s="16">
        <v>0</v>
      </c>
      <c r="BE11" s="16">
        <v>0</v>
      </c>
      <c r="BF11" s="16"/>
      <c r="BG11" s="16">
        <v>0</v>
      </c>
      <c r="BH11" s="16">
        <v>0</v>
      </c>
      <c r="BI11" s="16"/>
      <c r="BJ11" s="16">
        <v>0</v>
      </c>
      <c r="BK11" s="16">
        <v>0</v>
      </c>
      <c r="BL11" s="16"/>
      <c r="BM11" s="16">
        <v>0</v>
      </c>
      <c r="BN11" s="16">
        <v>0</v>
      </c>
      <c r="BO11" s="16"/>
      <c r="BP11" s="16">
        <v>0</v>
      </c>
      <c r="BQ11" s="16">
        <v>0</v>
      </c>
    </row>
    <row r="12" spans="2:69" x14ac:dyDescent="0.25">
      <c r="B12" s="17" t="s">
        <v>397</v>
      </c>
      <c r="C12" s="16">
        <v>0</v>
      </c>
      <c r="D12" s="16">
        <v>0</v>
      </c>
      <c r="E12" s="16">
        <v>0</v>
      </c>
      <c r="F12" s="16">
        <v>0</v>
      </c>
      <c r="G12" s="16">
        <v>0</v>
      </c>
      <c r="H12" s="16">
        <v>0</v>
      </c>
      <c r="I12" s="16">
        <v>0</v>
      </c>
      <c r="J12" s="16">
        <v>0</v>
      </c>
      <c r="K12" s="16">
        <v>0</v>
      </c>
      <c r="L12" s="16">
        <v>0</v>
      </c>
      <c r="M12" s="16"/>
      <c r="N12" s="16">
        <v>0</v>
      </c>
      <c r="O12" s="16">
        <v>0</v>
      </c>
      <c r="P12" s="16">
        <v>0</v>
      </c>
      <c r="Q12" s="16">
        <v>0</v>
      </c>
      <c r="R12" s="16"/>
      <c r="S12" s="16">
        <v>0</v>
      </c>
      <c r="T12" s="16">
        <v>0</v>
      </c>
      <c r="U12" s="16">
        <v>0</v>
      </c>
      <c r="V12" s="16">
        <v>0</v>
      </c>
      <c r="W12" s="16">
        <v>0</v>
      </c>
      <c r="X12" s="16">
        <v>0</v>
      </c>
      <c r="Y12" s="16">
        <v>0</v>
      </c>
      <c r="Z12" s="16"/>
      <c r="AA12" s="16">
        <v>0</v>
      </c>
      <c r="AB12" s="16">
        <v>0</v>
      </c>
      <c r="AC12" s="16"/>
      <c r="AD12" s="16">
        <v>0</v>
      </c>
      <c r="AE12" s="16">
        <v>0</v>
      </c>
      <c r="AF12" s="16"/>
      <c r="AG12" s="16">
        <v>0</v>
      </c>
      <c r="AH12" s="16">
        <v>0</v>
      </c>
      <c r="AI12" s="16"/>
      <c r="AJ12" s="16">
        <v>0</v>
      </c>
      <c r="AK12" s="16">
        <v>0</v>
      </c>
      <c r="AL12" s="16"/>
      <c r="AM12" s="16">
        <v>0</v>
      </c>
      <c r="AN12" s="16">
        <v>0</v>
      </c>
      <c r="AO12" s="16">
        <v>0</v>
      </c>
      <c r="AP12" s="16">
        <v>0</v>
      </c>
      <c r="AQ12" s="16"/>
      <c r="AR12" s="16">
        <v>0</v>
      </c>
      <c r="AS12" s="16">
        <v>0</v>
      </c>
      <c r="AT12" s="16"/>
      <c r="AU12" s="16">
        <v>0</v>
      </c>
      <c r="AV12" s="16">
        <v>0</v>
      </c>
      <c r="AW12" s="16"/>
      <c r="AX12" s="16">
        <v>0</v>
      </c>
      <c r="AY12" s="16">
        <v>0</v>
      </c>
      <c r="AZ12" s="16"/>
      <c r="BA12" s="16">
        <v>0</v>
      </c>
      <c r="BB12" s="16">
        <v>0</v>
      </c>
      <c r="BC12" s="16"/>
      <c r="BD12" s="16">
        <v>0</v>
      </c>
      <c r="BE12" s="16">
        <v>0</v>
      </c>
      <c r="BF12" s="16"/>
      <c r="BG12" s="16">
        <v>0</v>
      </c>
      <c r="BH12" s="16">
        <v>0</v>
      </c>
      <c r="BI12" s="16"/>
      <c r="BJ12" s="16">
        <v>0</v>
      </c>
      <c r="BK12" s="16">
        <v>0</v>
      </c>
      <c r="BL12" s="16"/>
      <c r="BM12" s="16">
        <v>0</v>
      </c>
      <c r="BN12" s="16">
        <v>0</v>
      </c>
      <c r="BO12" s="16"/>
      <c r="BP12" s="16">
        <v>0</v>
      </c>
      <c r="BQ12" s="16">
        <v>0</v>
      </c>
    </row>
    <row r="13" spans="2:69" x14ac:dyDescent="0.25">
      <c r="B13" s="17" t="s">
        <v>413</v>
      </c>
      <c r="C13" s="16">
        <v>0</v>
      </c>
      <c r="D13" s="16">
        <v>0</v>
      </c>
      <c r="E13" s="16">
        <v>0</v>
      </c>
      <c r="F13" s="16">
        <v>0</v>
      </c>
      <c r="G13" s="16">
        <v>0</v>
      </c>
      <c r="H13" s="16">
        <v>0</v>
      </c>
      <c r="I13" s="16">
        <v>0</v>
      </c>
      <c r="J13" s="16">
        <v>0</v>
      </c>
      <c r="K13" s="16">
        <v>0</v>
      </c>
      <c r="L13" s="16">
        <v>0</v>
      </c>
      <c r="M13" s="16"/>
      <c r="N13" s="16">
        <v>0</v>
      </c>
      <c r="O13" s="16">
        <v>0</v>
      </c>
      <c r="P13" s="16">
        <v>0</v>
      </c>
      <c r="Q13" s="16">
        <v>0</v>
      </c>
      <c r="R13" s="16"/>
      <c r="S13" s="16">
        <v>0</v>
      </c>
      <c r="T13" s="16">
        <v>0</v>
      </c>
      <c r="U13" s="16">
        <v>0</v>
      </c>
      <c r="V13" s="16">
        <v>0</v>
      </c>
      <c r="W13" s="16">
        <v>0</v>
      </c>
      <c r="X13" s="16">
        <v>0</v>
      </c>
      <c r="Y13" s="16">
        <v>0</v>
      </c>
      <c r="Z13" s="16"/>
      <c r="AA13" s="16">
        <v>0</v>
      </c>
      <c r="AB13" s="16">
        <v>0</v>
      </c>
      <c r="AC13" s="16"/>
      <c r="AD13" s="16">
        <v>0</v>
      </c>
      <c r="AE13" s="16">
        <v>0</v>
      </c>
      <c r="AF13" s="16"/>
      <c r="AG13" s="16">
        <v>0</v>
      </c>
      <c r="AH13" s="16">
        <v>0</v>
      </c>
      <c r="AI13" s="16"/>
      <c r="AJ13" s="16">
        <v>0</v>
      </c>
      <c r="AK13" s="16">
        <v>0</v>
      </c>
      <c r="AL13" s="16"/>
      <c r="AM13" s="16">
        <v>0</v>
      </c>
      <c r="AN13" s="16">
        <v>0</v>
      </c>
      <c r="AO13" s="16">
        <v>0</v>
      </c>
      <c r="AP13" s="16">
        <v>0</v>
      </c>
      <c r="AQ13" s="16"/>
      <c r="AR13" s="16">
        <v>0</v>
      </c>
      <c r="AS13" s="16">
        <v>0</v>
      </c>
      <c r="AT13" s="16"/>
      <c r="AU13" s="16">
        <v>0</v>
      </c>
      <c r="AV13" s="16">
        <v>0</v>
      </c>
      <c r="AW13" s="16"/>
      <c r="AX13" s="16">
        <v>0</v>
      </c>
      <c r="AY13" s="16">
        <v>0</v>
      </c>
      <c r="AZ13" s="16"/>
      <c r="BA13" s="16">
        <v>0</v>
      </c>
      <c r="BB13" s="16">
        <v>0</v>
      </c>
      <c r="BC13" s="16"/>
      <c r="BD13" s="16">
        <v>0</v>
      </c>
      <c r="BE13" s="16">
        <v>0</v>
      </c>
      <c r="BF13" s="16"/>
      <c r="BG13" s="16">
        <v>0</v>
      </c>
      <c r="BH13" s="16">
        <v>0</v>
      </c>
      <c r="BI13" s="16"/>
      <c r="BJ13" s="16">
        <v>0</v>
      </c>
      <c r="BK13" s="16">
        <v>0</v>
      </c>
      <c r="BL13" s="16"/>
      <c r="BM13" s="16">
        <v>0</v>
      </c>
      <c r="BN13" s="16">
        <v>0</v>
      </c>
      <c r="BO13" s="16"/>
      <c r="BP13" s="16">
        <v>0</v>
      </c>
      <c r="BQ13" s="16">
        <v>0</v>
      </c>
    </row>
    <row r="14" spans="2:69" x14ac:dyDescent="0.25">
      <c r="B14" s="17" t="s">
        <v>414</v>
      </c>
      <c r="C14" s="16">
        <v>0</v>
      </c>
      <c r="D14" s="16">
        <v>0</v>
      </c>
      <c r="E14" s="16">
        <v>0</v>
      </c>
      <c r="F14" s="16">
        <v>0</v>
      </c>
      <c r="G14" s="16">
        <v>0</v>
      </c>
      <c r="H14" s="16">
        <v>0</v>
      </c>
      <c r="I14" s="16">
        <v>0</v>
      </c>
      <c r="J14" s="16">
        <v>0</v>
      </c>
      <c r="K14" s="16">
        <v>0</v>
      </c>
      <c r="L14" s="16">
        <v>0</v>
      </c>
      <c r="M14" s="16"/>
      <c r="N14" s="16">
        <v>0</v>
      </c>
      <c r="O14" s="16">
        <v>0</v>
      </c>
      <c r="P14" s="16">
        <v>0</v>
      </c>
      <c r="Q14" s="16">
        <v>0</v>
      </c>
      <c r="R14" s="16"/>
      <c r="S14" s="16">
        <v>0</v>
      </c>
      <c r="T14" s="16">
        <v>0</v>
      </c>
      <c r="U14" s="16">
        <v>0</v>
      </c>
      <c r="V14" s="16">
        <v>0</v>
      </c>
      <c r="W14" s="16">
        <v>0</v>
      </c>
      <c r="X14" s="16">
        <v>0</v>
      </c>
      <c r="Y14" s="16">
        <v>0</v>
      </c>
      <c r="Z14" s="16"/>
      <c r="AA14" s="16">
        <v>0</v>
      </c>
      <c r="AB14" s="16">
        <v>0</v>
      </c>
      <c r="AC14" s="16"/>
      <c r="AD14" s="16">
        <v>0</v>
      </c>
      <c r="AE14" s="16">
        <v>0</v>
      </c>
      <c r="AF14" s="16"/>
      <c r="AG14" s="16">
        <v>0</v>
      </c>
      <c r="AH14" s="16">
        <v>0</v>
      </c>
      <c r="AI14" s="16"/>
      <c r="AJ14" s="16">
        <v>0</v>
      </c>
      <c r="AK14" s="16">
        <v>0</v>
      </c>
      <c r="AL14" s="16"/>
      <c r="AM14" s="16">
        <v>0</v>
      </c>
      <c r="AN14" s="16">
        <v>0</v>
      </c>
      <c r="AO14" s="16">
        <v>0</v>
      </c>
      <c r="AP14" s="16">
        <v>0</v>
      </c>
      <c r="AQ14" s="16"/>
      <c r="AR14" s="16">
        <v>0</v>
      </c>
      <c r="AS14" s="16">
        <v>0</v>
      </c>
      <c r="AT14" s="16"/>
      <c r="AU14" s="16">
        <v>0</v>
      </c>
      <c r="AV14" s="16">
        <v>0</v>
      </c>
      <c r="AW14" s="16"/>
      <c r="AX14" s="16">
        <v>0</v>
      </c>
      <c r="AY14" s="16">
        <v>0</v>
      </c>
      <c r="AZ14" s="16"/>
      <c r="BA14" s="16">
        <v>0</v>
      </c>
      <c r="BB14" s="16">
        <v>0</v>
      </c>
      <c r="BC14" s="16"/>
      <c r="BD14" s="16">
        <v>0</v>
      </c>
      <c r="BE14" s="16">
        <v>0</v>
      </c>
      <c r="BF14" s="16"/>
      <c r="BG14" s="16">
        <v>0</v>
      </c>
      <c r="BH14" s="16">
        <v>0</v>
      </c>
      <c r="BI14" s="16"/>
      <c r="BJ14" s="16">
        <v>0</v>
      </c>
      <c r="BK14" s="16">
        <v>0</v>
      </c>
      <c r="BL14" s="16"/>
      <c r="BM14" s="16">
        <v>0</v>
      </c>
      <c r="BN14" s="16">
        <v>0</v>
      </c>
      <c r="BO14" s="16"/>
      <c r="BP14" s="16">
        <v>0</v>
      </c>
      <c r="BQ14" s="16">
        <v>0</v>
      </c>
    </row>
    <row r="15" spans="2:69" x14ac:dyDescent="0.25">
      <c r="B15" s="17" t="s">
        <v>409</v>
      </c>
      <c r="C15" s="16">
        <v>0</v>
      </c>
      <c r="D15" s="16">
        <v>0</v>
      </c>
      <c r="E15" s="16">
        <v>0</v>
      </c>
      <c r="F15" s="16">
        <v>0</v>
      </c>
      <c r="G15" s="16">
        <v>0</v>
      </c>
      <c r="H15" s="16">
        <v>0</v>
      </c>
      <c r="I15" s="16">
        <v>0</v>
      </c>
      <c r="J15" s="16">
        <v>0</v>
      </c>
      <c r="K15" s="16">
        <v>0</v>
      </c>
      <c r="L15" s="16">
        <v>0</v>
      </c>
      <c r="M15" s="16"/>
      <c r="N15" s="16">
        <v>0</v>
      </c>
      <c r="O15" s="16">
        <v>0</v>
      </c>
      <c r="P15" s="16">
        <v>0</v>
      </c>
      <c r="Q15" s="16">
        <v>0</v>
      </c>
      <c r="R15" s="16"/>
      <c r="S15" s="16">
        <v>0</v>
      </c>
      <c r="T15" s="16">
        <v>0</v>
      </c>
      <c r="U15" s="16">
        <v>0</v>
      </c>
      <c r="V15" s="16">
        <v>0</v>
      </c>
      <c r="W15" s="16">
        <v>0</v>
      </c>
      <c r="X15" s="16">
        <v>0</v>
      </c>
      <c r="Y15" s="16">
        <v>0</v>
      </c>
      <c r="Z15" s="16"/>
      <c r="AA15" s="16">
        <v>0</v>
      </c>
      <c r="AB15" s="16">
        <v>0</v>
      </c>
      <c r="AC15" s="16"/>
      <c r="AD15" s="16">
        <v>0</v>
      </c>
      <c r="AE15" s="16">
        <v>0</v>
      </c>
      <c r="AF15" s="16"/>
      <c r="AG15" s="16">
        <v>0</v>
      </c>
      <c r="AH15" s="16">
        <v>0</v>
      </c>
      <c r="AI15" s="16"/>
      <c r="AJ15" s="16">
        <v>0</v>
      </c>
      <c r="AK15" s="16">
        <v>0</v>
      </c>
      <c r="AL15" s="16"/>
      <c r="AM15" s="16">
        <v>0</v>
      </c>
      <c r="AN15" s="16">
        <v>0</v>
      </c>
      <c r="AO15" s="16">
        <v>0</v>
      </c>
      <c r="AP15" s="16">
        <v>0</v>
      </c>
      <c r="AQ15" s="16"/>
      <c r="AR15" s="16">
        <v>0</v>
      </c>
      <c r="AS15" s="16">
        <v>0</v>
      </c>
      <c r="AT15" s="16"/>
      <c r="AU15" s="16">
        <v>0</v>
      </c>
      <c r="AV15" s="16">
        <v>0</v>
      </c>
      <c r="AW15" s="16"/>
      <c r="AX15" s="16">
        <v>0</v>
      </c>
      <c r="AY15" s="16">
        <v>0</v>
      </c>
      <c r="AZ15" s="16"/>
      <c r="BA15" s="16">
        <v>0</v>
      </c>
      <c r="BB15" s="16">
        <v>0</v>
      </c>
      <c r="BC15" s="16"/>
      <c r="BD15" s="16">
        <v>0</v>
      </c>
      <c r="BE15" s="16">
        <v>0</v>
      </c>
      <c r="BF15" s="16"/>
      <c r="BG15" s="16">
        <v>0</v>
      </c>
      <c r="BH15" s="16">
        <v>0</v>
      </c>
      <c r="BI15" s="16"/>
      <c r="BJ15" s="16">
        <v>0</v>
      </c>
      <c r="BK15" s="16">
        <v>0</v>
      </c>
      <c r="BL15" s="16"/>
      <c r="BM15" s="16">
        <v>0</v>
      </c>
      <c r="BN15" s="16">
        <v>0</v>
      </c>
      <c r="BO15" s="16"/>
      <c r="BP15" s="16">
        <v>0</v>
      </c>
      <c r="BQ15" s="16">
        <v>0</v>
      </c>
    </row>
    <row r="16" spans="2:69" x14ac:dyDescent="0.25">
      <c r="B16" s="17" t="s">
        <v>408</v>
      </c>
      <c r="C16" s="16">
        <v>0</v>
      </c>
      <c r="D16" s="16">
        <v>0</v>
      </c>
      <c r="E16" s="16">
        <v>0</v>
      </c>
      <c r="F16" s="16">
        <v>0</v>
      </c>
      <c r="G16" s="16">
        <v>0</v>
      </c>
      <c r="H16" s="16">
        <v>0</v>
      </c>
      <c r="I16" s="16">
        <v>0</v>
      </c>
      <c r="J16" s="16">
        <v>0</v>
      </c>
      <c r="K16" s="16">
        <v>0</v>
      </c>
      <c r="L16" s="16">
        <v>0</v>
      </c>
      <c r="M16" s="16"/>
      <c r="N16" s="16">
        <v>0</v>
      </c>
      <c r="O16" s="16">
        <v>0</v>
      </c>
      <c r="P16" s="16">
        <v>0</v>
      </c>
      <c r="Q16" s="16">
        <v>0</v>
      </c>
      <c r="R16" s="16"/>
      <c r="S16" s="16">
        <v>0</v>
      </c>
      <c r="T16" s="16">
        <v>0</v>
      </c>
      <c r="U16" s="16">
        <v>0</v>
      </c>
      <c r="V16" s="16">
        <v>0</v>
      </c>
      <c r="W16" s="16">
        <v>0</v>
      </c>
      <c r="X16" s="16">
        <v>0</v>
      </c>
      <c r="Y16" s="16">
        <v>0</v>
      </c>
      <c r="Z16" s="16"/>
      <c r="AA16" s="16">
        <v>0</v>
      </c>
      <c r="AB16" s="16">
        <v>0</v>
      </c>
      <c r="AC16" s="16"/>
      <c r="AD16" s="16">
        <v>0</v>
      </c>
      <c r="AE16" s="16">
        <v>0</v>
      </c>
      <c r="AF16" s="16"/>
      <c r="AG16" s="16">
        <v>0</v>
      </c>
      <c r="AH16" s="16">
        <v>0</v>
      </c>
      <c r="AI16" s="16"/>
      <c r="AJ16" s="16">
        <v>0</v>
      </c>
      <c r="AK16" s="16">
        <v>0</v>
      </c>
      <c r="AL16" s="16"/>
      <c r="AM16" s="16">
        <v>0</v>
      </c>
      <c r="AN16" s="16">
        <v>0</v>
      </c>
      <c r="AO16" s="16">
        <v>0</v>
      </c>
      <c r="AP16" s="16">
        <v>0</v>
      </c>
      <c r="AQ16" s="16"/>
      <c r="AR16" s="16">
        <v>0</v>
      </c>
      <c r="AS16" s="16">
        <v>0</v>
      </c>
      <c r="AT16" s="16"/>
      <c r="AU16" s="16">
        <v>0</v>
      </c>
      <c r="AV16" s="16">
        <v>0</v>
      </c>
      <c r="AW16" s="16"/>
      <c r="AX16" s="16">
        <v>0</v>
      </c>
      <c r="AY16" s="16">
        <v>0</v>
      </c>
      <c r="AZ16" s="16"/>
      <c r="BA16" s="16">
        <v>0</v>
      </c>
      <c r="BB16" s="16">
        <v>0</v>
      </c>
      <c r="BC16" s="16"/>
      <c r="BD16" s="16">
        <v>0</v>
      </c>
      <c r="BE16" s="16">
        <v>0</v>
      </c>
      <c r="BF16" s="16"/>
      <c r="BG16" s="16">
        <v>0</v>
      </c>
      <c r="BH16" s="16">
        <v>0</v>
      </c>
      <c r="BI16" s="16"/>
      <c r="BJ16" s="16">
        <v>0</v>
      </c>
      <c r="BK16" s="16">
        <v>0</v>
      </c>
      <c r="BL16" s="16"/>
      <c r="BM16" s="16">
        <v>0</v>
      </c>
      <c r="BN16" s="16">
        <v>0</v>
      </c>
      <c r="BO16" s="16"/>
      <c r="BP16" s="16">
        <v>0</v>
      </c>
      <c r="BQ16" s="16">
        <v>0</v>
      </c>
    </row>
    <row r="17" spans="2:69" x14ac:dyDescent="0.25">
      <c r="B17" s="17" t="s">
        <v>401</v>
      </c>
      <c r="C17" s="16">
        <v>0</v>
      </c>
      <c r="D17" s="16">
        <v>0</v>
      </c>
      <c r="E17" s="16">
        <v>0</v>
      </c>
      <c r="F17" s="16">
        <v>0</v>
      </c>
      <c r="G17" s="16">
        <v>0</v>
      </c>
      <c r="H17" s="16">
        <v>0</v>
      </c>
      <c r="I17" s="16">
        <v>0</v>
      </c>
      <c r="J17" s="16">
        <v>0</v>
      </c>
      <c r="K17" s="16">
        <v>0</v>
      </c>
      <c r="L17" s="16">
        <v>0</v>
      </c>
      <c r="M17" s="16"/>
      <c r="N17" s="16">
        <v>0</v>
      </c>
      <c r="O17" s="16">
        <v>0</v>
      </c>
      <c r="P17" s="16">
        <v>0</v>
      </c>
      <c r="Q17" s="16">
        <v>0</v>
      </c>
      <c r="R17" s="16"/>
      <c r="S17" s="16">
        <v>0</v>
      </c>
      <c r="T17" s="16">
        <v>0</v>
      </c>
      <c r="U17" s="16">
        <v>0</v>
      </c>
      <c r="V17" s="16">
        <v>0</v>
      </c>
      <c r="W17" s="16">
        <v>0</v>
      </c>
      <c r="X17" s="16">
        <v>0</v>
      </c>
      <c r="Y17" s="16">
        <v>0</v>
      </c>
      <c r="Z17" s="16"/>
      <c r="AA17" s="16">
        <v>0</v>
      </c>
      <c r="AB17" s="16">
        <v>0</v>
      </c>
      <c r="AC17" s="16"/>
      <c r="AD17" s="16">
        <v>0</v>
      </c>
      <c r="AE17" s="16">
        <v>0</v>
      </c>
      <c r="AF17" s="16"/>
      <c r="AG17" s="16">
        <v>0</v>
      </c>
      <c r="AH17" s="16">
        <v>0</v>
      </c>
      <c r="AI17" s="16"/>
      <c r="AJ17" s="16">
        <v>0</v>
      </c>
      <c r="AK17" s="16">
        <v>0</v>
      </c>
      <c r="AL17" s="16"/>
      <c r="AM17" s="16">
        <v>0</v>
      </c>
      <c r="AN17" s="16">
        <v>0</v>
      </c>
      <c r="AO17" s="16">
        <v>0</v>
      </c>
      <c r="AP17" s="16">
        <v>0</v>
      </c>
      <c r="AQ17" s="16"/>
      <c r="AR17" s="16">
        <v>0</v>
      </c>
      <c r="AS17" s="16">
        <v>0</v>
      </c>
      <c r="AT17" s="16"/>
      <c r="AU17" s="16">
        <v>0</v>
      </c>
      <c r="AV17" s="16">
        <v>0</v>
      </c>
      <c r="AW17" s="16"/>
      <c r="AX17" s="16">
        <v>0</v>
      </c>
      <c r="AY17" s="16">
        <v>0</v>
      </c>
      <c r="AZ17" s="16"/>
      <c r="BA17" s="16">
        <v>0</v>
      </c>
      <c r="BB17" s="16">
        <v>0</v>
      </c>
      <c r="BC17" s="16"/>
      <c r="BD17" s="16">
        <v>0</v>
      </c>
      <c r="BE17" s="16">
        <v>0</v>
      </c>
      <c r="BF17" s="16"/>
      <c r="BG17" s="16">
        <v>0</v>
      </c>
      <c r="BH17" s="16">
        <v>0</v>
      </c>
      <c r="BI17" s="16"/>
      <c r="BJ17" s="16">
        <v>0</v>
      </c>
      <c r="BK17" s="16">
        <v>0</v>
      </c>
      <c r="BL17" s="16"/>
      <c r="BM17" s="16">
        <v>0</v>
      </c>
      <c r="BN17" s="16">
        <v>0</v>
      </c>
      <c r="BO17" s="16"/>
      <c r="BP17" s="16">
        <v>0</v>
      </c>
      <c r="BQ17" s="16">
        <v>0</v>
      </c>
    </row>
    <row r="18" spans="2:69" x14ac:dyDescent="0.25">
      <c r="B18" s="17" t="s">
        <v>406</v>
      </c>
      <c r="C18" s="16">
        <v>0</v>
      </c>
      <c r="D18" s="16">
        <v>0</v>
      </c>
      <c r="E18" s="16">
        <v>0</v>
      </c>
      <c r="F18" s="16">
        <v>0</v>
      </c>
      <c r="G18" s="16">
        <v>0</v>
      </c>
      <c r="H18" s="16">
        <v>0</v>
      </c>
      <c r="I18" s="16">
        <v>0</v>
      </c>
      <c r="J18" s="16">
        <v>0</v>
      </c>
      <c r="K18" s="16">
        <v>0</v>
      </c>
      <c r="L18" s="16">
        <v>0</v>
      </c>
      <c r="M18" s="16"/>
      <c r="N18" s="16">
        <v>0</v>
      </c>
      <c r="O18" s="16">
        <v>0</v>
      </c>
      <c r="P18" s="16">
        <v>0</v>
      </c>
      <c r="Q18" s="16">
        <v>0</v>
      </c>
      <c r="R18" s="16"/>
      <c r="S18" s="16">
        <v>0</v>
      </c>
      <c r="T18" s="16">
        <v>0</v>
      </c>
      <c r="U18" s="16">
        <v>0</v>
      </c>
      <c r="V18" s="16">
        <v>0</v>
      </c>
      <c r="W18" s="16">
        <v>0</v>
      </c>
      <c r="X18" s="16">
        <v>0</v>
      </c>
      <c r="Y18" s="16">
        <v>0</v>
      </c>
      <c r="Z18" s="16"/>
      <c r="AA18" s="16">
        <v>0</v>
      </c>
      <c r="AB18" s="16">
        <v>0</v>
      </c>
      <c r="AC18" s="16"/>
      <c r="AD18" s="16">
        <v>0</v>
      </c>
      <c r="AE18" s="16">
        <v>0</v>
      </c>
      <c r="AF18" s="16"/>
      <c r="AG18" s="16">
        <v>0</v>
      </c>
      <c r="AH18" s="16">
        <v>0</v>
      </c>
      <c r="AI18" s="16"/>
      <c r="AJ18" s="16">
        <v>0</v>
      </c>
      <c r="AK18" s="16">
        <v>0</v>
      </c>
      <c r="AL18" s="16"/>
      <c r="AM18" s="16">
        <v>0</v>
      </c>
      <c r="AN18" s="16">
        <v>0</v>
      </c>
      <c r="AO18" s="16">
        <v>0</v>
      </c>
      <c r="AP18" s="16">
        <v>0</v>
      </c>
      <c r="AQ18" s="16"/>
      <c r="AR18" s="16">
        <v>0</v>
      </c>
      <c r="AS18" s="16">
        <v>0</v>
      </c>
      <c r="AT18" s="16"/>
      <c r="AU18" s="16">
        <v>0</v>
      </c>
      <c r="AV18" s="16">
        <v>0</v>
      </c>
      <c r="AW18" s="16"/>
      <c r="AX18" s="16">
        <v>0</v>
      </c>
      <c r="AY18" s="16">
        <v>0</v>
      </c>
      <c r="AZ18" s="16"/>
      <c r="BA18" s="16">
        <v>0</v>
      </c>
      <c r="BB18" s="16">
        <v>0</v>
      </c>
      <c r="BC18" s="16"/>
      <c r="BD18" s="16">
        <v>0</v>
      </c>
      <c r="BE18" s="16">
        <v>0</v>
      </c>
      <c r="BF18" s="16"/>
      <c r="BG18" s="16">
        <v>0</v>
      </c>
      <c r="BH18" s="16">
        <v>0</v>
      </c>
      <c r="BI18" s="16"/>
      <c r="BJ18" s="16">
        <v>0</v>
      </c>
      <c r="BK18" s="16">
        <v>0</v>
      </c>
      <c r="BL18" s="16"/>
      <c r="BM18" s="16">
        <v>0</v>
      </c>
      <c r="BN18" s="16">
        <v>0</v>
      </c>
      <c r="BO18" s="16"/>
      <c r="BP18" s="16">
        <v>0</v>
      </c>
      <c r="BQ18" s="16">
        <v>0</v>
      </c>
    </row>
    <row r="19" spans="2:69" x14ac:dyDescent="0.25">
      <c r="B19" s="17" t="s">
        <v>395</v>
      </c>
      <c r="C19" s="16">
        <v>5.47241456332365E-2</v>
      </c>
      <c r="D19" s="16">
        <v>6.9940476190476206E-2</v>
      </c>
      <c r="E19" s="16">
        <v>5.2558782849239302E-2</v>
      </c>
      <c r="F19" s="16">
        <v>7.4303405572755402E-2</v>
      </c>
      <c r="G19" s="16">
        <v>4.5058139534883697E-2</v>
      </c>
      <c r="H19" s="16">
        <v>2.25806451612903E-2</v>
      </c>
      <c r="I19" s="16">
        <v>6.4469914040114595E-2</v>
      </c>
      <c r="J19" s="16">
        <v>5.5555555555555601E-2</v>
      </c>
      <c r="K19" s="16">
        <v>3.3613445378151301E-2</v>
      </c>
      <c r="L19" s="16">
        <v>6.1946902654867297E-2</v>
      </c>
      <c r="M19" s="16"/>
      <c r="N19" s="16">
        <v>0.14225941422594099</v>
      </c>
      <c r="O19" s="16">
        <v>6.9033530571992102E-2</v>
      </c>
      <c r="P19" s="16">
        <v>5.42553191489362E-2</v>
      </c>
      <c r="Q19" s="16">
        <v>3.5658307210031298E-2</v>
      </c>
      <c r="R19" s="16"/>
      <c r="S19" s="16">
        <v>8.9430894308943104E-2</v>
      </c>
      <c r="T19" s="16">
        <v>3.7463976945245003E-2</v>
      </c>
      <c r="U19" s="16">
        <v>3.6319612590799001E-2</v>
      </c>
      <c r="V19" s="16">
        <v>7.8066914498141293E-2</v>
      </c>
      <c r="W19" s="16">
        <v>5.2386495925494797E-2</v>
      </c>
      <c r="X19" s="16">
        <v>3.5483870967741901E-2</v>
      </c>
      <c r="Y19" s="16">
        <v>5.3691275167785199E-2</v>
      </c>
      <c r="Z19" s="16"/>
      <c r="AA19" s="16">
        <v>6.5554231227652002E-3</v>
      </c>
      <c r="AB19" s="16">
        <v>8.3601286173633396E-2</v>
      </c>
      <c r="AC19" s="16"/>
      <c r="AD19" s="16">
        <v>5.5454545454545499E-2</v>
      </c>
      <c r="AE19" s="16">
        <v>5.4486230381995897E-2</v>
      </c>
      <c r="AF19" s="16"/>
      <c r="AG19" s="16">
        <v>0.08</v>
      </c>
      <c r="AH19" s="16">
        <v>3.5658307210031298E-2</v>
      </c>
      <c r="AI19" s="16"/>
      <c r="AJ19" s="16">
        <v>4.6457062412013098E-2</v>
      </c>
      <c r="AK19" s="16">
        <v>6.2233589087809002E-2</v>
      </c>
      <c r="AL19" s="16"/>
      <c r="AM19" s="16">
        <v>0.12230215827338101</v>
      </c>
      <c r="AN19" s="16">
        <v>9.9372384937238503E-2</v>
      </c>
      <c r="AO19" s="16">
        <v>5.0627240143369202E-2</v>
      </c>
      <c r="AP19" s="16">
        <v>1.7636684303351E-2</v>
      </c>
      <c r="AQ19" s="16"/>
      <c r="AR19" s="16">
        <v>3.8926174496644303E-2</v>
      </c>
      <c r="AS19" s="16">
        <v>6.2604620020087001E-2</v>
      </c>
      <c r="AT19" s="16"/>
      <c r="AU19" s="16">
        <v>4.1347626339969398E-2</v>
      </c>
      <c r="AV19" s="16">
        <v>5.7008368200836802E-2</v>
      </c>
      <c r="AW19" s="16"/>
      <c r="AX19" s="16">
        <v>3.30788804071247E-2</v>
      </c>
      <c r="AY19" s="16">
        <v>5.9333513952858297E-2</v>
      </c>
      <c r="AZ19" s="16"/>
      <c r="BA19" s="16">
        <v>3.3132530120481903E-2</v>
      </c>
      <c r="BB19" s="16">
        <v>5.6453558504221998E-2</v>
      </c>
      <c r="BC19" s="16"/>
      <c r="BD19" s="16">
        <v>3.6599763872491101E-2</v>
      </c>
      <c r="BE19" s="16">
        <v>5.8953168044077103E-2</v>
      </c>
      <c r="BF19" s="16"/>
      <c r="BG19" s="16">
        <v>3.4615384615384603E-2</v>
      </c>
      <c r="BH19" s="16">
        <v>5.5963955418544001E-2</v>
      </c>
      <c r="BI19" s="16"/>
      <c r="BJ19" s="16">
        <v>1.99667221297837E-2</v>
      </c>
      <c r="BK19" s="16">
        <v>6.0113519091847298E-2</v>
      </c>
      <c r="BL19" s="16"/>
      <c r="BM19" s="16">
        <v>3.4090909090909102E-2</v>
      </c>
      <c r="BN19" s="16">
        <v>5.6484848484848499E-2</v>
      </c>
      <c r="BO19" s="16"/>
      <c r="BP19" s="16">
        <v>6.6225165562913899E-3</v>
      </c>
      <c r="BQ19" s="16">
        <v>6.2225664859282201E-2</v>
      </c>
    </row>
    <row r="20" spans="2:69" x14ac:dyDescent="0.25">
      <c r="B20" s="17" t="s">
        <v>330</v>
      </c>
      <c r="C20" s="18">
        <v>8.1974536519991106E-2</v>
      </c>
      <c r="D20" s="18">
        <v>9.9702380952381001E-2</v>
      </c>
      <c r="E20" s="18">
        <v>5.6708160442600297E-2</v>
      </c>
      <c r="F20" s="18">
        <v>7.1207430340557307E-2</v>
      </c>
      <c r="G20" s="18">
        <v>7.7034883720930203E-2</v>
      </c>
      <c r="H20" s="18">
        <v>0.103225806451613</v>
      </c>
      <c r="I20" s="18">
        <v>7.1633237822349594E-2</v>
      </c>
      <c r="J20" s="18">
        <v>0.13131313131313099</v>
      </c>
      <c r="K20" s="18">
        <v>5.0420168067226899E-2</v>
      </c>
      <c r="L20" s="18">
        <v>0.123893805309735</v>
      </c>
      <c r="M20" s="18"/>
      <c r="N20" s="18">
        <v>0.11297071129707099</v>
      </c>
      <c r="O20" s="18">
        <v>0.13017751479289899</v>
      </c>
      <c r="P20" s="18">
        <v>9.1489361702127694E-2</v>
      </c>
      <c r="Q20" s="18">
        <v>6.3087774294670801E-2</v>
      </c>
      <c r="R20" s="18"/>
      <c r="S20" s="18">
        <v>0.116531165311653</v>
      </c>
      <c r="T20" s="18">
        <v>9.7982708933717605E-2</v>
      </c>
      <c r="U20" s="18">
        <v>5.32687651331719E-2</v>
      </c>
      <c r="V20" s="18">
        <v>0.10656753407682799</v>
      </c>
      <c r="W20" s="18">
        <v>5.4714784633294503E-2</v>
      </c>
      <c r="X20" s="18">
        <v>4.7311827956989197E-2</v>
      </c>
      <c r="Y20" s="18">
        <v>8.0536912751677805E-2</v>
      </c>
      <c r="Z20" s="18"/>
      <c r="AA20" s="18">
        <v>1.31108462455304E-2</v>
      </c>
      <c r="AB20" s="18">
        <v>0.12325830653804901</v>
      </c>
      <c r="AC20" s="18"/>
      <c r="AD20" s="18">
        <v>9.3636363636363601E-2</v>
      </c>
      <c r="AE20" s="18">
        <v>7.8175895765472306E-2</v>
      </c>
      <c r="AF20" s="18"/>
      <c r="AG20" s="18">
        <v>0.107012987012987</v>
      </c>
      <c r="AH20" s="18">
        <v>6.3087774294670801E-2</v>
      </c>
      <c r="AI20" s="18"/>
      <c r="AJ20" s="18">
        <v>5.1618958235570202E-2</v>
      </c>
      <c r="AK20" s="18">
        <v>0.109548167092924</v>
      </c>
      <c r="AL20" s="18"/>
      <c r="AM20" s="18">
        <v>0.23741007194244601</v>
      </c>
      <c r="AN20" s="18">
        <v>0.15062761506276201</v>
      </c>
      <c r="AO20" s="18">
        <v>7.0788530465949795E-2</v>
      </c>
      <c r="AP20" s="18">
        <v>2.5573192239858902E-2</v>
      </c>
      <c r="AQ20" s="18"/>
      <c r="AR20" s="18">
        <v>4.8993288590603999E-2</v>
      </c>
      <c r="AS20" s="18">
        <v>9.8426514897890893E-2</v>
      </c>
      <c r="AT20" s="18"/>
      <c r="AU20" s="18">
        <v>7.1975497702909605E-2</v>
      </c>
      <c r="AV20" s="18">
        <v>8.3682008368200805E-2</v>
      </c>
      <c r="AW20" s="18"/>
      <c r="AX20" s="18">
        <v>5.34351145038168E-2</v>
      </c>
      <c r="AY20" s="18">
        <v>8.8052018423191505E-2</v>
      </c>
      <c r="AZ20" s="18"/>
      <c r="BA20" s="18">
        <v>9.0361445783132502E-2</v>
      </c>
      <c r="BB20" s="18">
        <v>8.1302774427020497E-2</v>
      </c>
      <c r="BC20" s="18"/>
      <c r="BD20" s="18">
        <v>8.2644628099173598E-2</v>
      </c>
      <c r="BE20" s="18">
        <v>8.1818181818181804E-2</v>
      </c>
      <c r="BF20" s="18"/>
      <c r="BG20" s="18">
        <v>8.4615384615384606E-2</v>
      </c>
      <c r="BH20" s="18">
        <v>8.1811714488973203E-2</v>
      </c>
      <c r="BI20" s="18"/>
      <c r="BJ20" s="18">
        <v>4.15973377703827E-2</v>
      </c>
      <c r="BK20" s="18">
        <v>8.8235294117647106E-2</v>
      </c>
      <c r="BL20" s="18"/>
      <c r="BM20" s="18">
        <v>2.8409090909090901E-2</v>
      </c>
      <c r="BN20" s="18">
        <v>8.6545454545454606E-2</v>
      </c>
      <c r="BO20" s="18"/>
      <c r="BP20" s="18">
        <v>1.6556291390728499E-2</v>
      </c>
      <c r="BQ20" s="18">
        <v>9.2176607281177395E-2</v>
      </c>
    </row>
    <row r="21" spans="2:69" x14ac:dyDescent="0.25">
      <c r="B21" s="15" t="s">
        <v>697</v>
      </c>
    </row>
    <row r="22" spans="2:69" x14ac:dyDescent="0.25">
      <c r="B22" t="s">
        <v>71</v>
      </c>
    </row>
    <row r="23" spans="2:69" x14ac:dyDescent="0.25">
      <c r="B23" t="s">
        <v>72</v>
      </c>
    </row>
    <row r="25" spans="2:69" x14ac:dyDescent="0.25">
      <c r="B2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Q29"/>
  <sheetViews>
    <sheetView showGridLines="0" topLeftCell="A19" workbookViewId="0">
      <pane xSplit="2" topLeftCell="C1" activePane="topRight" state="frozen"/>
      <selection pane="topRight" activeCell="B25" sqref="B2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431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4477</v>
      </c>
      <c r="D7" s="10">
        <v>672</v>
      </c>
      <c r="E7" s="10">
        <v>723</v>
      </c>
      <c r="F7" s="10">
        <v>646</v>
      </c>
      <c r="G7" s="10">
        <v>688</v>
      </c>
      <c r="H7" s="10">
        <v>620</v>
      </c>
      <c r="I7" s="10">
        <v>698</v>
      </c>
      <c r="J7" s="10">
        <v>198</v>
      </c>
      <c r="K7" s="10">
        <v>119</v>
      </c>
      <c r="L7" s="10">
        <v>113</v>
      </c>
      <c r="M7" s="10"/>
      <c r="N7" s="10">
        <v>478</v>
      </c>
      <c r="O7" s="10">
        <v>507</v>
      </c>
      <c r="P7" s="10">
        <v>940</v>
      </c>
      <c r="Q7" s="10">
        <v>2552</v>
      </c>
      <c r="R7" s="10"/>
      <c r="S7" s="10">
        <v>369</v>
      </c>
      <c r="T7" s="10">
        <v>347</v>
      </c>
      <c r="U7" s="10">
        <v>413</v>
      </c>
      <c r="V7" s="10">
        <v>807</v>
      </c>
      <c r="W7" s="10">
        <v>859</v>
      </c>
      <c r="X7" s="10">
        <v>930</v>
      </c>
      <c r="Y7" s="10">
        <v>596</v>
      </c>
      <c r="Z7" s="10"/>
      <c r="AA7" s="10">
        <v>1678</v>
      </c>
      <c r="AB7" s="10">
        <v>2799</v>
      </c>
      <c r="AC7" s="10"/>
      <c r="AD7" s="10">
        <v>1100</v>
      </c>
      <c r="AE7" s="10">
        <v>3377</v>
      </c>
      <c r="AF7" s="10"/>
      <c r="AG7" s="10">
        <v>1925</v>
      </c>
      <c r="AH7" s="10">
        <v>2552</v>
      </c>
      <c r="AI7" s="10"/>
      <c r="AJ7" s="10">
        <v>2131</v>
      </c>
      <c r="AK7" s="10">
        <v>2346</v>
      </c>
      <c r="AL7" s="10"/>
      <c r="AM7" s="10">
        <v>139</v>
      </c>
      <c r="AN7" s="10">
        <v>956</v>
      </c>
      <c r="AO7" s="10">
        <v>2232</v>
      </c>
      <c r="AP7" s="10">
        <v>1134</v>
      </c>
      <c r="AQ7" s="10"/>
      <c r="AR7" s="10">
        <v>1490</v>
      </c>
      <c r="AS7" s="10">
        <v>2987</v>
      </c>
      <c r="AT7" s="10"/>
      <c r="AU7" s="10">
        <v>653</v>
      </c>
      <c r="AV7" s="10">
        <v>3824</v>
      </c>
      <c r="AW7" s="10"/>
      <c r="AX7" s="10">
        <v>786</v>
      </c>
      <c r="AY7" s="10">
        <v>3691</v>
      </c>
      <c r="AZ7" s="10"/>
      <c r="BA7" s="10">
        <v>332</v>
      </c>
      <c r="BB7" s="10">
        <v>4145</v>
      </c>
      <c r="BC7" s="10"/>
      <c r="BD7" s="10">
        <v>847</v>
      </c>
      <c r="BE7" s="10">
        <v>3630</v>
      </c>
      <c r="BF7" s="10"/>
      <c r="BG7" s="10">
        <v>260</v>
      </c>
      <c r="BH7" s="10">
        <v>4217</v>
      </c>
      <c r="BI7" s="10"/>
      <c r="BJ7" s="10">
        <v>601</v>
      </c>
      <c r="BK7" s="10">
        <v>3876</v>
      </c>
      <c r="BL7" s="10"/>
      <c r="BM7" s="10">
        <v>352</v>
      </c>
      <c r="BN7" s="10">
        <v>4125</v>
      </c>
      <c r="BO7" s="10"/>
      <c r="BP7" s="10">
        <v>604</v>
      </c>
      <c r="BQ7" s="10">
        <v>3873</v>
      </c>
    </row>
    <row r="8" spans="2:69" x14ac:dyDescent="0.25">
      <c r="B8" s="17" t="s">
        <v>416</v>
      </c>
      <c r="C8" s="16">
        <v>0.41411659593477801</v>
      </c>
      <c r="D8" s="16">
        <v>0.43452380952380998</v>
      </c>
      <c r="E8" s="16">
        <v>0.45643153526970998</v>
      </c>
      <c r="F8" s="16">
        <v>0.47832817337461297</v>
      </c>
      <c r="G8" s="16">
        <v>0.34011627906976699</v>
      </c>
      <c r="H8" s="16">
        <v>0.35806451612903201</v>
      </c>
      <c r="I8" s="16">
        <v>0.44842406876790802</v>
      </c>
      <c r="J8" s="16">
        <v>0.31818181818181801</v>
      </c>
      <c r="K8" s="16">
        <v>0.27731092436974802</v>
      </c>
      <c r="L8" s="16">
        <v>0.51327433628318597</v>
      </c>
      <c r="M8" s="16"/>
      <c r="N8" s="16">
        <v>0.49163179916318001</v>
      </c>
      <c r="O8" s="16">
        <v>0.40039447731755401</v>
      </c>
      <c r="P8" s="16">
        <v>0.4</v>
      </c>
      <c r="Q8" s="16">
        <v>0.40752351097178702</v>
      </c>
      <c r="R8" s="16"/>
      <c r="S8" s="16">
        <v>0.34959349593495898</v>
      </c>
      <c r="T8" s="16">
        <v>0.36887608069164302</v>
      </c>
      <c r="U8" s="16">
        <v>0.42857142857142899</v>
      </c>
      <c r="V8" s="16">
        <v>0.42379182156133799</v>
      </c>
      <c r="W8" s="16">
        <v>0.41909196740395799</v>
      </c>
      <c r="X8" s="16">
        <v>0.43333333333333302</v>
      </c>
      <c r="Y8" s="16">
        <v>0.42953020134228198</v>
      </c>
      <c r="Z8" s="16"/>
      <c r="AA8" s="16">
        <v>0.387961859356377</v>
      </c>
      <c r="AB8" s="16">
        <v>0.42979635584137199</v>
      </c>
      <c r="AC8" s="16"/>
      <c r="AD8" s="16">
        <v>0.395454545454545</v>
      </c>
      <c r="AE8" s="16">
        <v>0.42019543973941398</v>
      </c>
      <c r="AF8" s="16"/>
      <c r="AG8" s="16">
        <v>0.42285714285714299</v>
      </c>
      <c r="AH8" s="16">
        <v>0.40752351097178702</v>
      </c>
      <c r="AI8" s="16"/>
      <c r="AJ8" s="16">
        <v>0.40685124354763003</v>
      </c>
      <c r="AK8" s="16">
        <v>0.420716112531969</v>
      </c>
      <c r="AL8" s="16"/>
      <c r="AM8" s="16">
        <v>0.34532374100719399</v>
      </c>
      <c r="AN8" s="16">
        <v>0.38179916317991602</v>
      </c>
      <c r="AO8" s="16">
        <v>0.43503584229390702</v>
      </c>
      <c r="AP8" s="16">
        <v>0.41093474426807802</v>
      </c>
      <c r="AQ8" s="16"/>
      <c r="AR8" s="16">
        <v>0.41275167785234901</v>
      </c>
      <c r="AS8" s="16">
        <v>0.41479745564111098</v>
      </c>
      <c r="AT8" s="16"/>
      <c r="AU8" s="16">
        <v>0.38591117917304701</v>
      </c>
      <c r="AV8" s="16">
        <v>0.41893305439330503</v>
      </c>
      <c r="AW8" s="16"/>
      <c r="AX8" s="16">
        <v>0.41857506361323199</v>
      </c>
      <c r="AY8" s="16">
        <v>0.41316716337036002</v>
      </c>
      <c r="AZ8" s="16"/>
      <c r="BA8" s="16">
        <v>0.38855421686746999</v>
      </c>
      <c r="BB8" s="16">
        <v>0.41616405307599502</v>
      </c>
      <c r="BC8" s="16"/>
      <c r="BD8" s="16">
        <v>0.412042502951594</v>
      </c>
      <c r="BE8" s="16">
        <v>0.41460055096418702</v>
      </c>
      <c r="BF8" s="16"/>
      <c r="BG8" s="16">
        <v>0.32692307692307698</v>
      </c>
      <c r="BH8" s="16">
        <v>0.41949253023476402</v>
      </c>
      <c r="BI8" s="16"/>
      <c r="BJ8" s="16">
        <v>0.33777038269550702</v>
      </c>
      <c r="BK8" s="16">
        <v>0.425954592363261</v>
      </c>
      <c r="BL8" s="16"/>
      <c r="BM8" s="16">
        <v>0.34659090909090901</v>
      </c>
      <c r="BN8" s="16">
        <v>0.41987878787878802</v>
      </c>
      <c r="BO8" s="16"/>
      <c r="BP8" s="16">
        <v>0.41887417218542999</v>
      </c>
      <c r="BQ8" s="16">
        <v>0.41337464497805299</v>
      </c>
    </row>
    <row r="9" spans="2:69" x14ac:dyDescent="0.25">
      <c r="B9" s="17" t="s">
        <v>417</v>
      </c>
      <c r="C9" s="16">
        <v>0.34911771275407599</v>
      </c>
      <c r="D9" s="16">
        <v>0.41815476190476197</v>
      </c>
      <c r="E9" s="16">
        <v>0.38035961272475799</v>
      </c>
      <c r="F9" s="16">
        <v>0.43188854489164102</v>
      </c>
      <c r="G9" s="16">
        <v>0.26162790697674398</v>
      </c>
      <c r="H9" s="16">
        <v>0.369354838709677</v>
      </c>
      <c r="I9" s="16">
        <v>0.24928366762177701</v>
      </c>
      <c r="J9" s="16">
        <v>0.33838383838383801</v>
      </c>
      <c r="K9" s="16">
        <v>0.26890756302521002</v>
      </c>
      <c r="L9" s="16">
        <v>0.40707964601769903</v>
      </c>
      <c r="M9" s="16"/>
      <c r="N9" s="16">
        <v>0.36192468619246898</v>
      </c>
      <c r="O9" s="16">
        <v>0.35108481262327401</v>
      </c>
      <c r="P9" s="16">
        <v>0.33617021276595699</v>
      </c>
      <c r="Q9" s="16">
        <v>0.35109717868338602</v>
      </c>
      <c r="R9" s="16"/>
      <c r="S9" s="16">
        <v>0.33875338753387502</v>
      </c>
      <c r="T9" s="16">
        <v>0.30547550432276699</v>
      </c>
      <c r="U9" s="16">
        <v>0.322033898305085</v>
      </c>
      <c r="V9" s="16">
        <v>0.36183395291201997</v>
      </c>
      <c r="W9" s="16">
        <v>0.37834691501746198</v>
      </c>
      <c r="X9" s="16">
        <v>0.35376344086021499</v>
      </c>
      <c r="Y9" s="16">
        <v>0.34563758389261701</v>
      </c>
      <c r="Z9" s="16"/>
      <c r="AA9" s="16">
        <v>0.34624553039332501</v>
      </c>
      <c r="AB9" s="16">
        <v>0.35083958556627398</v>
      </c>
      <c r="AC9" s="16"/>
      <c r="AD9" s="16">
        <v>0.354545454545455</v>
      </c>
      <c r="AE9" s="16">
        <v>0.34734971868522402</v>
      </c>
      <c r="AF9" s="16"/>
      <c r="AG9" s="16">
        <v>0.34649350649350702</v>
      </c>
      <c r="AH9" s="16">
        <v>0.35109717868338602</v>
      </c>
      <c r="AI9" s="16"/>
      <c r="AJ9" s="16">
        <v>0.34913186297512899</v>
      </c>
      <c r="AK9" s="16">
        <v>0.34910485933503799</v>
      </c>
      <c r="AL9" s="16"/>
      <c r="AM9" s="16">
        <v>0.31654676258992798</v>
      </c>
      <c r="AN9" s="16">
        <v>0.30857740585774102</v>
      </c>
      <c r="AO9" s="16">
        <v>0.36111111111111099</v>
      </c>
      <c r="AP9" s="16">
        <v>0.362433862433862</v>
      </c>
      <c r="AQ9" s="16"/>
      <c r="AR9" s="16">
        <v>0.33489932885905999</v>
      </c>
      <c r="AS9" s="16">
        <v>0.35621024439236698</v>
      </c>
      <c r="AT9" s="16"/>
      <c r="AU9" s="16">
        <v>0.341500765696784</v>
      </c>
      <c r="AV9" s="16">
        <v>0.35041841004184099</v>
      </c>
      <c r="AW9" s="16"/>
      <c r="AX9" s="16">
        <v>0.36641221374045801</v>
      </c>
      <c r="AY9" s="16">
        <v>0.345434841506367</v>
      </c>
      <c r="AZ9" s="16"/>
      <c r="BA9" s="16">
        <v>0.26807228915662701</v>
      </c>
      <c r="BB9" s="16">
        <v>0.35560916767189399</v>
      </c>
      <c r="BC9" s="16"/>
      <c r="BD9" s="16">
        <v>0.328217237308146</v>
      </c>
      <c r="BE9" s="16">
        <v>0.35399449035812702</v>
      </c>
      <c r="BF9" s="16"/>
      <c r="BG9" s="16">
        <v>0.3</v>
      </c>
      <c r="BH9" s="16">
        <v>0.35214607540905901</v>
      </c>
      <c r="BI9" s="16"/>
      <c r="BJ9" s="16">
        <v>0.31281198003327798</v>
      </c>
      <c r="BK9" s="16">
        <v>0.35474716202270401</v>
      </c>
      <c r="BL9" s="16"/>
      <c r="BM9" s="16">
        <v>0.32386363636363602</v>
      </c>
      <c r="BN9" s="16">
        <v>0.35127272727272701</v>
      </c>
      <c r="BO9" s="16"/>
      <c r="BP9" s="16">
        <v>0.350993377483444</v>
      </c>
      <c r="BQ9" s="16">
        <v>0.348825200103279</v>
      </c>
    </row>
    <row r="10" spans="2:69" x14ac:dyDescent="0.25">
      <c r="B10" s="17" t="s">
        <v>418</v>
      </c>
      <c r="C10" s="16">
        <v>0.258208621844985</v>
      </c>
      <c r="D10" s="16">
        <v>0.31398809523809501</v>
      </c>
      <c r="E10" s="16">
        <v>0.24066390041493799</v>
      </c>
      <c r="F10" s="16">
        <v>0.25541795665634698</v>
      </c>
      <c r="G10" s="16">
        <v>0.21656976744185999</v>
      </c>
      <c r="H10" s="16">
        <v>0.27580645161290301</v>
      </c>
      <c r="I10" s="16">
        <v>0.24785100286532999</v>
      </c>
      <c r="J10" s="16">
        <v>0.24242424242424199</v>
      </c>
      <c r="K10" s="16">
        <v>0.218487394957983</v>
      </c>
      <c r="L10" s="16">
        <v>0.34513274336283201</v>
      </c>
      <c r="M10" s="16"/>
      <c r="N10" s="16">
        <v>0.338912133891213</v>
      </c>
      <c r="O10" s="16">
        <v>0.305719921104536</v>
      </c>
      <c r="P10" s="16">
        <v>0.28510638297872298</v>
      </c>
      <c r="Q10" s="16">
        <v>0.22374608150470199</v>
      </c>
      <c r="R10" s="16"/>
      <c r="S10" s="16">
        <v>0.327913279132791</v>
      </c>
      <c r="T10" s="16">
        <v>0.27089337175792499</v>
      </c>
      <c r="U10" s="16">
        <v>0.26876513317191297</v>
      </c>
      <c r="V10" s="16">
        <v>0.263940520446097</v>
      </c>
      <c r="W10" s="16">
        <v>0.24097788125727601</v>
      </c>
      <c r="X10" s="16">
        <v>0.25053763440860199</v>
      </c>
      <c r="Y10" s="16">
        <v>0.21979865771812099</v>
      </c>
      <c r="Z10" s="16"/>
      <c r="AA10" s="16">
        <v>0.24374255065554201</v>
      </c>
      <c r="AB10" s="16">
        <v>0.26688102893890697</v>
      </c>
      <c r="AC10" s="16"/>
      <c r="AD10" s="16">
        <v>0.21454545454545501</v>
      </c>
      <c r="AE10" s="16">
        <v>0.27243115190997902</v>
      </c>
      <c r="AF10" s="16"/>
      <c r="AG10" s="16">
        <v>0.303896103896104</v>
      </c>
      <c r="AH10" s="16">
        <v>0.22374608150470199</v>
      </c>
      <c r="AI10" s="16"/>
      <c r="AJ10" s="16">
        <v>0.231816048803379</v>
      </c>
      <c r="AK10" s="16">
        <v>0.28218243819266797</v>
      </c>
      <c r="AL10" s="16"/>
      <c r="AM10" s="16">
        <v>0.30215827338129497</v>
      </c>
      <c r="AN10" s="16">
        <v>0.28556485355648498</v>
      </c>
      <c r="AO10" s="16">
        <v>0.26030465949820802</v>
      </c>
      <c r="AP10" s="16">
        <v>0.223985890652557</v>
      </c>
      <c r="AQ10" s="16"/>
      <c r="AR10" s="16">
        <v>0.26442953020134202</v>
      </c>
      <c r="AS10" s="16">
        <v>0.255105456980248</v>
      </c>
      <c r="AT10" s="16"/>
      <c r="AU10" s="16">
        <v>0.25727411944869799</v>
      </c>
      <c r="AV10" s="16">
        <v>0.25836820083681999</v>
      </c>
      <c r="AW10" s="16"/>
      <c r="AX10" s="16">
        <v>0.192111959287532</v>
      </c>
      <c r="AY10" s="16">
        <v>0.272283933893254</v>
      </c>
      <c r="AZ10" s="16"/>
      <c r="BA10" s="16">
        <v>0.225903614457831</v>
      </c>
      <c r="BB10" s="16">
        <v>0.26079613992762402</v>
      </c>
      <c r="BC10" s="16"/>
      <c r="BD10" s="16">
        <v>0.25855962219598599</v>
      </c>
      <c r="BE10" s="16">
        <v>0.25812672176308499</v>
      </c>
      <c r="BF10" s="16"/>
      <c r="BG10" s="16">
        <v>0.21923076923076901</v>
      </c>
      <c r="BH10" s="16">
        <v>0.26061180934313499</v>
      </c>
      <c r="BI10" s="16"/>
      <c r="BJ10" s="16">
        <v>0.21464226289517499</v>
      </c>
      <c r="BK10" s="16">
        <v>0.26496388028895801</v>
      </c>
      <c r="BL10" s="16"/>
      <c r="BM10" s="16">
        <v>0.21306818181818199</v>
      </c>
      <c r="BN10" s="16">
        <v>0.26206060606060599</v>
      </c>
      <c r="BO10" s="16"/>
      <c r="BP10" s="16">
        <v>0.29635761589404003</v>
      </c>
      <c r="BQ10" s="16">
        <v>0.252259230570617</v>
      </c>
    </row>
    <row r="11" spans="2:69" x14ac:dyDescent="0.25">
      <c r="B11" s="17" t="s">
        <v>419</v>
      </c>
      <c r="C11" s="16">
        <v>0.211302211302211</v>
      </c>
      <c r="D11" s="16">
        <v>0.264880952380952</v>
      </c>
      <c r="E11" s="16">
        <v>0.113416320885201</v>
      </c>
      <c r="F11" s="16">
        <v>0.24458204334365299</v>
      </c>
      <c r="G11" s="16">
        <v>0.20203488372093001</v>
      </c>
      <c r="H11" s="16">
        <v>0.20483870967741899</v>
      </c>
      <c r="I11" s="16">
        <v>0.28796561604584497</v>
      </c>
      <c r="J11" s="16">
        <v>0.13131313131313099</v>
      </c>
      <c r="K11" s="16">
        <v>0.13445378151260501</v>
      </c>
      <c r="L11" s="16">
        <v>0.16814159292035399</v>
      </c>
      <c r="M11" s="16"/>
      <c r="N11" s="16">
        <v>0.23849372384937201</v>
      </c>
      <c r="O11" s="16">
        <v>0.224852071005917</v>
      </c>
      <c r="P11" s="16">
        <v>0.221276595744681</v>
      </c>
      <c r="Q11" s="16">
        <v>0.19984326018808801</v>
      </c>
      <c r="R11" s="16"/>
      <c r="S11" s="16">
        <v>0.22222222222222199</v>
      </c>
      <c r="T11" s="16">
        <v>0.23054755043227701</v>
      </c>
      <c r="U11" s="16">
        <v>0.21307506053268799</v>
      </c>
      <c r="V11" s="16">
        <v>0.22924411400247799</v>
      </c>
      <c r="W11" s="16">
        <v>0.20023282887078001</v>
      </c>
      <c r="X11" s="16">
        <v>0.19892473118279599</v>
      </c>
      <c r="Y11" s="16">
        <v>0.204697986577181</v>
      </c>
      <c r="Z11" s="16"/>
      <c r="AA11" s="16">
        <v>0.20202622169249099</v>
      </c>
      <c r="AB11" s="16">
        <v>0.21686316541622</v>
      </c>
      <c r="AC11" s="16"/>
      <c r="AD11" s="16">
        <v>0.18090909090909099</v>
      </c>
      <c r="AE11" s="16">
        <v>0.22120225051821099</v>
      </c>
      <c r="AF11" s="16"/>
      <c r="AG11" s="16">
        <v>0.226493506493506</v>
      </c>
      <c r="AH11" s="16">
        <v>0.19984326018808801</v>
      </c>
      <c r="AI11" s="16"/>
      <c r="AJ11" s="16">
        <v>0.19849835757860201</v>
      </c>
      <c r="AK11" s="16">
        <v>0.222932651321398</v>
      </c>
      <c r="AL11" s="16"/>
      <c r="AM11" s="16">
        <v>0.20863309352518</v>
      </c>
      <c r="AN11" s="16">
        <v>0.18723849372384899</v>
      </c>
      <c r="AO11" s="16">
        <v>0.22222222222222199</v>
      </c>
      <c r="AP11" s="16">
        <v>0.21164021164021199</v>
      </c>
      <c r="AQ11" s="16"/>
      <c r="AR11" s="16">
        <v>0.220134228187919</v>
      </c>
      <c r="AS11" s="16">
        <v>0.20689655172413801</v>
      </c>
      <c r="AT11" s="16"/>
      <c r="AU11" s="16">
        <v>0.21133231240428799</v>
      </c>
      <c r="AV11" s="16">
        <v>0.211297071129707</v>
      </c>
      <c r="AW11" s="16"/>
      <c r="AX11" s="16">
        <v>0.229007633587786</v>
      </c>
      <c r="AY11" s="16">
        <v>0.20753183419127599</v>
      </c>
      <c r="AZ11" s="16"/>
      <c r="BA11" s="16">
        <v>0.21385542168674701</v>
      </c>
      <c r="BB11" s="16">
        <v>0.21109770808202699</v>
      </c>
      <c r="BC11" s="16"/>
      <c r="BD11" s="16">
        <v>0.21605667060212499</v>
      </c>
      <c r="BE11" s="16">
        <v>0.210192837465565</v>
      </c>
      <c r="BF11" s="16"/>
      <c r="BG11" s="16">
        <v>0.16153846153846199</v>
      </c>
      <c r="BH11" s="16">
        <v>0.21437040550154099</v>
      </c>
      <c r="BI11" s="16"/>
      <c r="BJ11" s="16">
        <v>0.178036605657238</v>
      </c>
      <c r="BK11" s="16">
        <v>0.21646026831785301</v>
      </c>
      <c r="BL11" s="16"/>
      <c r="BM11" s="16">
        <v>0.201704545454545</v>
      </c>
      <c r="BN11" s="16">
        <v>0.21212121212121199</v>
      </c>
      <c r="BO11" s="16"/>
      <c r="BP11" s="16">
        <v>0.195364238410596</v>
      </c>
      <c r="BQ11" s="16">
        <v>0.21378776142525199</v>
      </c>
    </row>
    <row r="12" spans="2:69" x14ac:dyDescent="0.25">
      <c r="B12" s="17" t="s">
        <v>420</v>
      </c>
      <c r="C12" s="16">
        <v>0.210185392003574</v>
      </c>
      <c r="D12" s="16">
        <v>0.18452380952381001</v>
      </c>
      <c r="E12" s="16">
        <v>0.20470262793914201</v>
      </c>
      <c r="F12" s="16">
        <v>0.13622291021671801</v>
      </c>
      <c r="G12" s="16">
        <v>0.20203488372093001</v>
      </c>
      <c r="H12" s="16">
        <v>0.25967741935483901</v>
      </c>
      <c r="I12" s="16">
        <v>0.28653295128939799</v>
      </c>
      <c r="J12" s="16">
        <v>0.14646464646464599</v>
      </c>
      <c r="K12" s="16">
        <v>0.19327731092437</v>
      </c>
      <c r="L12" s="16">
        <v>0.25663716814159299</v>
      </c>
      <c r="M12" s="16"/>
      <c r="N12" s="16">
        <v>0.17782426778242699</v>
      </c>
      <c r="O12" s="16">
        <v>0.18737672583826401</v>
      </c>
      <c r="P12" s="16">
        <v>0.22340425531914901</v>
      </c>
      <c r="Q12" s="16">
        <v>0.21590909090909099</v>
      </c>
      <c r="R12" s="16"/>
      <c r="S12" s="16">
        <v>0.19512195121951201</v>
      </c>
      <c r="T12" s="16">
        <v>0.207492795389049</v>
      </c>
      <c r="U12" s="16">
        <v>0.22518159806295401</v>
      </c>
      <c r="V12" s="16">
        <v>0.21313506815365599</v>
      </c>
      <c r="W12" s="16">
        <v>0.21420256111757899</v>
      </c>
      <c r="X12" s="16">
        <v>0.22903225806451599</v>
      </c>
      <c r="Y12" s="16">
        <v>0.19630872483221501</v>
      </c>
      <c r="Z12" s="16"/>
      <c r="AA12" s="16">
        <v>0.21990464839094201</v>
      </c>
      <c r="AB12" s="16">
        <v>0.204358699535548</v>
      </c>
      <c r="AC12" s="16"/>
      <c r="AD12" s="16">
        <v>0.20909090909090899</v>
      </c>
      <c r="AE12" s="16">
        <v>0.21054190109564699</v>
      </c>
      <c r="AF12" s="16"/>
      <c r="AG12" s="16">
        <v>0.202597402597403</v>
      </c>
      <c r="AH12" s="16">
        <v>0.21590909090909099</v>
      </c>
      <c r="AI12" s="16"/>
      <c r="AJ12" s="16">
        <v>0.22993899577663099</v>
      </c>
      <c r="AK12" s="16">
        <v>0.192242114236999</v>
      </c>
      <c r="AL12" s="16"/>
      <c r="AM12" s="16">
        <v>0.15827338129496399</v>
      </c>
      <c r="AN12" s="16">
        <v>0.17782426778242699</v>
      </c>
      <c r="AO12" s="16">
        <v>0.22267025089605699</v>
      </c>
      <c r="AP12" s="16">
        <v>0.21957671957672001</v>
      </c>
      <c r="AQ12" s="16"/>
      <c r="AR12" s="16">
        <v>0.20671140939597299</v>
      </c>
      <c r="AS12" s="16">
        <v>0.21191831268831601</v>
      </c>
      <c r="AT12" s="16"/>
      <c r="AU12" s="16">
        <v>0.23583460949464</v>
      </c>
      <c r="AV12" s="16">
        <v>0.20580543933054399</v>
      </c>
      <c r="AW12" s="16"/>
      <c r="AX12" s="16">
        <v>0.19720101781170499</v>
      </c>
      <c r="AY12" s="16">
        <v>0.21295041994039601</v>
      </c>
      <c r="AZ12" s="16"/>
      <c r="BA12" s="16">
        <v>0.20783132530120499</v>
      </c>
      <c r="BB12" s="16">
        <v>0.21037394451145999</v>
      </c>
      <c r="BC12" s="16"/>
      <c r="BD12" s="16">
        <v>0.19716646989374301</v>
      </c>
      <c r="BE12" s="16">
        <v>0.21322314049586799</v>
      </c>
      <c r="BF12" s="16"/>
      <c r="BG12" s="16">
        <v>0.230769230769231</v>
      </c>
      <c r="BH12" s="16">
        <v>0.208916291202277</v>
      </c>
      <c r="BI12" s="16"/>
      <c r="BJ12" s="16">
        <v>0.20798668885191299</v>
      </c>
      <c r="BK12" s="16">
        <v>0.21052631578947401</v>
      </c>
      <c r="BL12" s="16"/>
      <c r="BM12" s="16">
        <v>0.201704545454545</v>
      </c>
      <c r="BN12" s="16">
        <v>0.21090909090909099</v>
      </c>
      <c r="BO12" s="16"/>
      <c r="BP12" s="16">
        <v>0.23841059602649001</v>
      </c>
      <c r="BQ12" s="16">
        <v>0.20578363026078</v>
      </c>
    </row>
    <row r="13" spans="2:69" ht="30" x14ac:dyDescent="0.25">
      <c r="B13" s="17" t="s">
        <v>421</v>
      </c>
      <c r="C13" s="16">
        <v>0.19566674112128701</v>
      </c>
      <c r="D13" s="16">
        <v>0.203869047619048</v>
      </c>
      <c r="E13" s="16">
        <v>0.244813278008299</v>
      </c>
      <c r="F13" s="16">
        <v>0.18421052631578899</v>
      </c>
      <c r="G13" s="16">
        <v>0.18313953488372101</v>
      </c>
      <c r="H13" s="16">
        <v>0.15322580645161299</v>
      </c>
      <c r="I13" s="16">
        <v>0.20200573065902599</v>
      </c>
      <c r="J13" s="16">
        <v>0.19191919191919199</v>
      </c>
      <c r="K13" s="16">
        <v>0.28571428571428598</v>
      </c>
      <c r="L13" s="16">
        <v>7.9646017699115002E-2</v>
      </c>
      <c r="M13" s="16"/>
      <c r="N13" s="16">
        <v>0.15062761506276201</v>
      </c>
      <c r="O13" s="16">
        <v>0.14398422090729801</v>
      </c>
      <c r="P13" s="16">
        <v>0.17872340425531899</v>
      </c>
      <c r="Q13" s="16">
        <v>0.22061128526645801</v>
      </c>
      <c r="R13" s="16"/>
      <c r="S13" s="16">
        <v>0.181571815718157</v>
      </c>
      <c r="T13" s="16">
        <v>0.20172910662824201</v>
      </c>
      <c r="U13" s="16">
        <v>0.198547215496368</v>
      </c>
      <c r="V13" s="16">
        <v>0.15489467162329601</v>
      </c>
      <c r="W13" s="16">
        <v>0.20954598370197899</v>
      </c>
      <c r="X13" s="16">
        <v>0.21827956989247299</v>
      </c>
      <c r="Y13" s="16">
        <v>0.21812080536912801</v>
      </c>
      <c r="Z13" s="16"/>
      <c r="AA13" s="16">
        <v>0.23599523241954701</v>
      </c>
      <c r="AB13" s="16">
        <v>0.17148981779206901</v>
      </c>
      <c r="AC13" s="16"/>
      <c r="AD13" s="16">
        <v>0.21363636363636401</v>
      </c>
      <c r="AE13" s="16">
        <v>0.18981344388510499</v>
      </c>
      <c r="AF13" s="16"/>
      <c r="AG13" s="16">
        <v>0.16259740259740299</v>
      </c>
      <c r="AH13" s="16">
        <v>0.22061128526645801</v>
      </c>
      <c r="AI13" s="16"/>
      <c r="AJ13" s="16">
        <v>0.22290004692632601</v>
      </c>
      <c r="AK13" s="16">
        <v>0.17092924126172199</v>
      </c>
      <c r="AL13" s="16"/>
      <c r="AM13" s="16">
        <v>0.107913669064748</v>
      </c>
      <c r="AN13" s="16">
        <v>0.14748953974895401</v>
      </c>
      <c r="AO13" s="16">
        <v>0.19310035842293899</v>
      </c>
      <c r="AP13" s="16">
        <v>0.251322751322751</v>
      </c>
      <c r="AQ13" s="16"/>
      <c r="AR13" s="16">
        <v>0.20939597315436201</v>
      </c>
      <c r="AS13" s="16">
        <v>0.188818212253097</v>
      </c>
      <c r="AT13" s="16"/>
      <c r="AU13" s="16">
        <v>0.20520673813170001</v>
      </c>
      <c r="AV13" s="16">
        <v>0.19403765690376601</v>
      </c>
      <c r="AW13" s="16"/>
      <c r="AX13" s="16">
        <v>0.20483460559796399</v>
      </c>
      <c r="AY13" s="16">
        <v>0.19371444053102099</v>
      </c>
      <c r="AZ13" s="16"/>
      <c r="BA13" s="16">
        <v>0.186746987951807</v>
      </c>
      <c r="BB13" s="16">
        <v>0.19638118214716499</v>
      </c>
      <c r="BC13" s="16"/>
      <c r="BD13" s="16">
        <v>0.18181818181818199</v>
      </c>
      <c r="BE13" s="16">
        <v>0.19889807162534401</v>
      </c>
      <c r="BF13" s="16"/>
      <c r="BG13" s="16">
        <v>0.21923076923076901</v>
      </c>
      <c r="BH13" s="16">
        <v>0.194213896134693</v>
      </c>
      <c r="BI13" s="16"/>
      <c r="BJ13" s="16">
        <v>0.21297836938435899</v>
      </c>
      <c r="BK13" s="16">
        <v>0.19298245614035101</v>
      </c>
      <c r="BL13" s="16"/>
      <c r="BM13" s="16">
        <v>0.201704545454545</v>
      </c>
      <c r="BN13" s="16">
        <v>0.19515151515151499</v>
      </c>
      <c r="BO13" s="16"/>
      <c r="BP13" s="16">
        <v>0.21688741721854299</v>
      </c>
      <c r="BQ13" s="16">
        <v>0.192357345726827</v>
      </c>
    </row>
    <row r="14" spans="2:69" x14ac:dyDescent="0.25">
      <c r="B14" s="17" t="s">
        <v>422</v>
      </c>
      <c r="C14" s="16">
        <v>0.13893232075050299</v>
      </c>
      <c r="D14" s="16">
        <v>0.10267857142857099</v>
      </c>
      <c r="E14" s="16">
        <v>0.134163208852006</v>
      </c>
      <c r="F14" s="16">
        <v>0.122291021671827</v>
      </c>
      <c r="G14" s="16">
        <v>0.127906976744186</v>
      </c>
      <c r="H14" s="16">
        <v>0.21290322580645199</v>
      </c>
      <c r="I14" s="16">
        <v>0.15759312320916899</v>
      </c>
      <c r="J14" s="16">
        <v>0.12121212121212099</v>
      </c>
      <c r="K14" s="16">
        <v>0.10084033613445401</v>
      </c>
      <c r="L14" s="16">
        <v>9.7345132743362803E-2</v>
      </c>
      <c r="M14" s="16"/>
      <c r="N14" s="16">
        <v>0.13389121338912099</v>
      </c>
      <c r="O14" s="16">
        <v>0.12623274161735701</v>
      </c>
      <c r="P14" s="16">
        <v>0.13510638297872299</v>
      </c>
      <c r="Q14" s="16">
        <v>0.14380877742946699</v>
      </c>
      <c r="R14" s="16"/>
      <c r="S14" s="16">
        <v>0.12737127371273699</v>
      </c>
      <c r="T14" s="16">
        <v>0.17002881844380399</v>
      </c>
      <c r="U14" s="16">
        <v>0.145278450363196</v>
      </c>
      <c r="V14" s="16">
        <v>0.130111524163569</v>
      </c>
      <c r="W14" s="16">
        <v>0.14086146682188599</v>
      </c>
      <c r="X14" s="16">
        <v>0.13763440860215101</v>
      </c>
      <c r="Y14" s="16">
        <v>0.15268456375838901</v>
      </c>
      <c r="Z14" s="16"/>
      <c r="AA14" s="16">
        <v>0.15613825983313501</v>
      </c>
      <c r="AB14" s="16">
        <v>0.12861736334405099</v>
      </c>
      <c r="AC14" s="16"/>
      <c r="AD14" s="16">
        <v>0.148181818181818</v>
      </c>
      <c r="AE14" s="16">
        <v>0.13591945513769599</v>
      </c>
      <c r="AF14" s="16"/>
      <c r="AG14" s="16">
        <v>0.13246753246753201</v>
      </c>
      <c r="AH14" s="16">
        <v>0.14380877742946699</v>
      </c>
      <c r="AI14" s="16"/>
      <c r="AJ14" s="16">
        <v>0.154387611450023</v>
      </c>
      <c r="AK14" s="16">
        <v>0.12489343563512401</v>
      </c>
      <c r="AL14" s="16"/>
      <c r="AM14" s="16">
        <v>0.12949640287769801</v>
      </c>
      <c r="AN14" s="16">
        <v>0.124476987447699</v>
      </c>
      <c r="AO14" s="16">
        <v>0.13888888888888901</v>
      </c>
      <c r="AP14" s="16">
        <v>0.15255731922398599</v>
      </c>
      <c r="AQ14" s="16"/>
      <c r="AR14" s="16">
        <v>0.153691275167785</v>
      </c>
      <c r="AS14" s="16">
        <v>0.13157013726146599</v>
      </c>
      <c r="AT14" s="16"/>
      <c r="AU14" s="16">
        <v>0.15620214395099499</v>
      </c>
      <c r="AV14" s="16">
        <v>0.13598326359832599</v>
      </c>
      <c r="AW14" s="16"/>
      <c r="AX14" s="16">
        <v>0.134860050890585</v>
      </c>
      <c r="AY14" s="16">
        <v>0.13979951232728299</v>
      </c>
      <c r="AZ14" s="16"/>
      <c r="BA14" s="16">
        <v>0.15361445783132499</v>
      </c>
      <c r="BB14" s="16">
        <v>0.13775633293124201</v>
      </c>
      <c r="BC14" s="16"/>
      <c r="BD14" s="16">
        <v>0.14049586776859499</v>
      </c>
      <c r="BE14" s="16">
        <v>0.138567493112948</v>
      </c>
      <c r="BF14" s="16"/>
      <c r="BG14" s="16">
        <v>0.138461538461538</v>
      </c>
      <c r="BH14" s="16">
        <v>0.13896134692909701</v>
      </c>
      <c r="BI14" s="16"/>
      <c r="BJ14" s="16">
        <v>0.171381031613977</v>
      </c>
      <c r="BK14" s="16">
        <v>0.13390092879257001</v>
      </c>
      <c r="BL14" s="16"/>
      <c r="BM14" s="16">
        <v>0.1875</v>
      </c>
      <c r="BN14" s="16">
        <v>0.13478787878787901</v>
      </c>
      <c r="BO14" s="16"/>
      <c r="BP14" s="16">
        <v>0.14403973509933801</v>
      </c>
      <c r="BQ14" s="16">
        <v>0.138135812032017</v>
      </c>
    </row>
    <row r="15" spans="2:69" ht="30" x14ac:dyDescent="0.25">
      <c r="B15" s="17" t="s">
        <v>423</v>
      </c>
      <c r="C15" s="16">
        <v>0.13401831583649801</v>
      </c>
      <c r="D15" s="16">
        <v>7.1428571428571397E-2</v>
      </c>
      <c r="E15" s="16">
        <v>0.18118948824343001</v>
      </c>
      <c r="F15" s="16">
        <v>0.13931888544891599</v>
      </c>
      <c r="G15" s="16">
        <v>9.5930232558139497E-2</v>
      </c>
      <c r="H15" s="16">
        <v>0.209677419354839</v>
      </c>
      <c r="I15" s="16">
        <v>0.12607449856733499</v>
      </c>
      <c r="J15" s="16">
        <v>0.10606060606060599</v>
      </c>
      <c r="K15" s="16">
        <v>0.10084033613445401</v>
      </c>
      <c r="L15" s="16">
        <v>0.123893805309735</v>
      </c>
      <c r="M15" s="16"/>
      <c r="N15" s="16">
        <v>8.78661087866109E-2</v>
      </c>
      <c r="O15" s="16">
        <v>0.122287968441815</v>
      </c>
      <c r="P15" s="16">
        <v>0.14361702127659601</v>
      </c>
      <c r="Q15" s="16">
        <v>0.14145768025078401</v>
      </c>
      <c r="R15" s="16"/>
      <c r="S15" s="16">
        <v>0.10840108401084</v>
      </c>
      <c r="T15" s="16">
        <v>0.13256484149855899</v>
      </c>
      <c r="U15" s="16">
        <v>0.15496368038740899</v>
      </c>
      <c r="V15" s="16">
        <v>0.110285006195787</v>
      </c>
      <c r="W15" s="16">
        <v>0.13038416763678701</v>
      </c>
      <c r="X15" s="16">
        <v>0.15591397849462399</v>
      </c>
      <c r="Y15" s="16">
        <v>0.161073825503356</v>
      </c>
      <c r="Z15" s="16"/>
      <c r="AA15" s="16">
        <v>0.142431466030989</v>
      </c>
      <c r="AB15" s="16">
        <v>0.12897463379778501</v>
      </c>
      <c r="AC15" s="16"/>
      <c r="AD15" s="16">
        <v>0.14090909090909101</v>
      </c>
      <c r="AE15" s="16">
        <v>0.13177376369558799</v>
      </c>
      <c r="AF15" s="16"/>
      <c r="AG15" s="16">
        <v>0.12415584415584401</v>
      </c>
      <c r="AH15" s="16">
        <v>0.14145768025078401</v>
      </c>
      <c r="AI15" s="16"/>
      <c r="AJ15" s="16">
        <v>0.15767245424683199</v>
      </c>
      <c r="AK15" s="16">
        <v>0.11253196930946301</v>
      </c>
      <c r="AL15" s="16"/>
      <c r="AM15" s="16">
        <v>7.9136690647481994E-2</v>
      </c>
      <c r="AN15" s="16">
        <v>0.11506276150627601</v>
      </c>
      <c r="AO15" s="16">
        <v>0.140681003584229</v>
      </c>
      <c r="AP15" s="16">
        <v>0.141975308641975</v>
      </c>
      <c r="AQ15" s="16"/>
      <c r="AR15" s="16">
        <v>0.134228187919463</v>
      </c>
      <c r="AS15" s="16">
        <v>0.13391362571141599</v>
      </c>
      <c r="AT15" s="16"/>
      <c r="AU15" s="16">
        <v>0.14241960183767199</v>
      </c>
      <c r="AV15" s="16">
        <v>0.13258368200836801</v>
      </c>
      <c r="AW15" s="16"/>
      <c r="AX15" s="16">
        <v>0.13231552162849899</v>
      </c>
      <c r="AY15" s="16">
        <v>0.134380926578163</v>
      </c>
      <c r="AZ15" s="16"/>
      <c r="BA15" s="16">
        <v>0.108433734939759</v>
      </c>
      <c r="BB15" s="16">
        <v>0.13606755126658601</v>
      </c>
      <c r="BC15" s="16"/>
      <c r="BD15" s="16">
        <v>0.15348288075560801</v>
      </c>
      <c r="BE15" s="16">
        <v>0.12947658402203899</v>
      </c>
      <c r="BF15" s="16"/>
      <c r="BG15" s="16">
        <v>0.19615384615384601</v>
      </c>
      <c r="BH15" s="16">
        <v>0.13018733696941001</v>
      </c>
      <c r="BI15" s="16"/>
      <c r="BJ15" s="16">
        <v>0.14808652246256199</v>
      </c>
      <c r="BK15" s="16">
        <v>0.13183694530443801</v>
      </c>
      <c r="BL15" s="16"/>
      <c r="BM15" s="16">
        <v>0.15909090909090901</v>
      </c>
      <c r="BN15" s="16">
        <v>0.13187878787878801</v>
      </c>
      <c r="BO15" s="16"/>
      <c r="BP15" s="16">
        <v>0.13410596026490099</v>
      </c>
      <c r="BQ15" s="16">
        <v>0.134004647560031</v>
      </c>
    </row>
    <row r="16" spans="2:69" ht="45" x14ac:dyDescent="0.25">
      <c r="B16" s="17" t="s">
        <v>424</v>
      </c>
      <c r="C16" s="16">
        <v>0.13334822425731499</v>
      </c>
      <c r="D16" s="16">
        <v>0.144345238095238</v>
      </c>
      <c r="E16" s="16">
        <v>0.141078838174274</v>
      </c>
      <c r="F16" s="16">
        <v>0.113003095975232</v>
      </c>
      <c r="G16" s="16">
        <v>0.17587209302325599</v>
      </c>
      <c r="H16" s="16">
        <v>9.0322580645161299E-2</v>
      </c>
      <c r="I16" s="16">
        <v>0.120343839541547</v>
      </c>
      <c r="J16" s="16">
        <v>9.0909090909090898E-2</v>
      </c>
      <c r="K16" s="16">
        <v>0.23529411764705899</v>
      </c>
      <c r="L16" s="16">
        <v>0.15929203539823</v>
      </c>
      <c r="M16" s="16"/>
      <c r="N16" s="16">
        <v>8.9958158995815898E-2</v>
      </c>
      <c r="O16" s="16">
        <v>0.110453648915187</v>
      </c>
      <c r="P16" s="16">
        <v>0.12765957446808501</v>
      </c>
      <c r="Q16" s="16">
        <v>0.14811912225705301</v>
      </c>
      <c r="R16" s="16"/>
      <c r="S16" s="16">
        <v>0.113821138211382</v>
      </c>
      <c r="T16" s="16">
        <v>0.144092219020173</v>
      </c>
      <c r="U16" s="16">
        <v>0.128329297820823</v>
      </c>
      <c r="V16" s="16">
        <v>0.121437422552664</v>
      </c>
      <c r="W16" s="16">
        <v>0.133876600698487</v>
      </c>
      <c r="X16" s="16">
        <v>0.15698924731182801</v>
      </c>
      <c r="Y16" s="16">
        <v>0.124161073825503</v>
      </c>
      <c r="Z16" s="16"/>
      <c r="AA16" s="16">
        <v>0.16090584028605501</v>
      </c>
      <c r="AB16" s="16">
        <v>0.116827438370847</v>
      </c>
      <c r="AC16" s="16"/>
      <c r="AD16" s="16">
        <v>0.12090909090909099</v>
      </c>
      <c r="AE16" s="16">
        <v>0.13740005922416301</v>
      </c>
      <c r="AF16" s="16"/>
      <c r="AG16" s="16">
        <v>0.113766233766234</v>
      </c>
      <c r="AH16" s="16">
        <v>0.14811912225705301</v>
      </c>
      <c r="AI16" s="16"/>
      <c r="AJ16" s="16">
        <v>0.149225715626466</v>
      </c>
      <c r="AK16" s="16">
        <v>0.118925831202046</v>
      </c>
      <c r="AL16" s="16"/>
      <c r="AM16" s="16">
        <v>9.3525179856115095E-2</v>
      </c>
      <c r="AN16" s="16">
        <v>0.127615062761506</v>
      </c>
      <c r="AO16" s="16">
        <v>0.128136200716846</v>
      </c>
      <c r="AP16" s="16">
        <v>0.15343915343915299</v>
      </c>
      <c r="AQ16" s="16"/>
      <c r="AR16" s="16">
        <v>0.161744966442953</v>
      </c>
      <c r="AS16" s="16">
        <v>0.11918312688316</v>
      </c>
      <c r="AT16" s="16"/>
      <c r="AU16" s="16">
        <v>0.13169984686064301</v>
      </c>
      <c r="AV16" s="16">
        <v>0.13362970711297101</v>
      </c>
      <c r="AW16" s="16"/>
      <c r="AX16" s="16">
        <v>0.14503816793893101</v>
      </c>
      <c r="AY16" s="16">
        <v>0.130858845841235</v>
      </c>
      <c r="AZ16" s="16"/>
      <c r="BA16" s="16">
        <v>0.123493975903614</v>
      </c>
      <c r="BB16" s="16">
        <v>0.13413751507840799</v>
      </c>
      <c r="BC16" s="16"/>
      <c r="BD16" s="16">
        <v>0.13931523022432099</v>
      </c>
      <c r="BE16" s="16">
        <v>0.13195592286501401</v>
      </c>
      <c r="BF16" s="16"/>
      <c r="BG16" s="16">
        <v>0.142307692307692</v>
      </c>
      <c r="BH16" s="16">
        <v>0.13279582641688401</v>
      </c>
      <c r="BI16" s="16"/>
      <c r="BJ16" s="16">
        <v>0.184692179700499</v>
      </c>
      <c r="BK16" s="16">
        <v>0.12538699690402499</v>
      </c>
      <c r="BL16" s="16"/>
      <c r="BM16" s="16">
        <v>0.15909090909090901</v>
      </c>
      <c r="BN16" s="16">
        <v>0.13115151515151499</v>
      </c>
      <c r="BO16" s="16"/>
      <c r="BP16" s="16">
        <v>0.12748344370860901</v>
      </c>
      <c r="BQ16" s="16">
        <v>0.13426284533953001</v>
      </c>
    </row>
    <row r="17" spans="2:69" ht="45" x14ac:dyDescent="0.25">
      <c r="B17" s="17" t="s">
        <v>425</v>
      </c>
      <c r="C17" s="16">
        <v>0.13044449408085801</v>
      </c>
      <c r="D17" s="16">
        <v>0.129464285714286</v>
      </c>
      <c r="E17" s="16">
        <v>0.12448132780083</v>
      </c>
      <c r="F17" s="16">
        <v>0.14396284829721401</v>
      </c>
      <c r="G17" s="16">
        <v>0.13517441860465099</v>
      </c>
      <c r="H17" s="16">
        <v>8.7096774193548401E-2</v>
      </c>
      <c r="I17" s="16">
        <v>0.16762177650429799</v>
      </c>
      <c r="J17" s="16">
        <v>0.10101010101010099</v>
      </c>
      <c r="K17" s="16">
        <v>0.13445378151260501</v>
      </c>
      <c r="L17" s="16">
        <v>0.123893805309735</v>
      </c>
      <c r="M17" s="16"/>
      <c r="N17" s="16">
        <v>8.3682008368200805E-2</v>
      </c>
      <c r="O17" s="16">
        <v>9.2702169625246494E-2</v>
      </c>
      <c r="P17" s="16">
        <v>9.8936170212766003E-2</v>
      </c>
      <c r="Q17" s="16">
        <v>0.15830721003134801</v>
      </c>
      <c r="R17" s="16"/>
      <c r="S17" s="16">
        <v>0.124661246612466</v>
      </c>
      <c r="T17" s="16">
        <v>0.13832853025936601</v>
      </c>
      <c r="U17" s="16">
        <v>0.128329297820823</v>
      </c>
      <c r="V17" s="16">
        <v>0.100371747211896</v>
      </c>
      <c r="W17" s="16">
        <v>0.12689173457508701</v>
      </c>
      <c r="X17" s="16">
        <v>0.158064516129032</v>
      </c>
      <c r="Y17" s="16">
        <v>0.14597315436241601</v>
      </c>
      <c r="Z17" s="16"/>
      <c r="AA17" s="16">
        <v>0.15613825983313501</v>
      </c>
      <c r="AB17" s="16">
        <v>0.115041086102179</v>
      </c>
      <c r="AC17" s="16"/>
      <c r="AD17" s="16">
        <v>0.12090909090909099</v>
      </c>
      <c r="AE17" s="16">
        <v>0.13355048859934901</v>
      </c>
      <c r="AF17" s="16"/>
      <c r="AG17" s="16">
        <v>9.3506493506493496E-2</v>
      </c>
      <c r="AH17" s="16">
        <v>0.15830721003134801</v>
      </c>
      <c r="AI17" s="16"/>
      <c r="AJ17" s="16">
        <v>0.13561708118254301</v>
      </c>
      <c r="AK17" s="16">
        <v>0.12574595055413501</v>
      </c>
      <c r="AL17" s="16"/>
      <c r="AM17" s="16">
        <v>5.7553956834532398E-2</v>
      </c>
      <c r="AN17" s="16">
        <v>9.8326359832636004E-2</v>
      </c>
      <c r="AO17" s="16">
        <v>0.123655913978495</v>
      </c>
      <c r="AP17" s="16">
        <v>0.179012345679012</v>
      </c>
      <c r="AQ17" s="16"/>
      <c r="AR17" s="16">
        <v>0.135570469798658</v>
      </c>
      <c r="AS17" s="16">
        <v>0.12788751255440201</v>
      </c>
      <c r="AT17" s="16"/>
      <c r="AU17" s="16">
        <v>0.15620214395099499</v>
      </c>
      <c r="AV17" s="16">
        <v>0.126046025104602</v>
      </c>
      <c r="AW17" s="16"/>
      <c r="AX17" s="16">
        <v>0.15139949109414799</v>
      </c>
      <c r="AY17" s="16">
        <v>0.12598211866702799</v>
      </c>
      <c r="AZ17" s="16"/>
      <c r="BA17" s="16">
        <v>0.16265060240963899</v>
      </c>
      <c r="BB17" s="16">
        <v>0.127864897466827</v>
      </c>
      <c r="BC17" s="16"/>
      <c r="BD17" s="16">
        <v>0.13459268004722499</v>
      </c>
      <c r="BE17" s="16">
        <v>0.12947658402203899</v>
      </c>
      <c r="BF17" s="16"/>
      <c r="BG17" s="16">
        <v>0.16538461538461499</v>
      </c>
      <c r="BH17" s="16">
        <v>0.12829025373488301</v>
      </c>
      <c r="BI17" s="16"/>
      <c r="BJ17" s="16">
        <v>0.169717138103161</v>
      </c>
      <c r="BK17" s="16">
        <v>0.124355005159959</v>
      </c>
      <c r="BL17" s="16"/>
      <c r="BM17" s="16">
        <v>0.16193181818181801</v>
      </c>
      <c r="BN17" s="16">
        <v>0.12775757575757599</v>
      </c>
      <c r="BO17" s="16"/>
      <c r="BP17" s="16">
        <v>0.13410596026490099</v>
      </c>
      <c r="BQ17" s="16">
        <v>0.129873483088045</v>
      </c>
    </row>
    <row r="18" spans="2:69" ht="30" x14ac:dyDescent="0.25">
      <c r="B18" s="17" t="s">
        <v>426</v>
      </c>
      <c r="C18" s="16">
        <v>0.119052937234755</v>
      </c>
      <c r="D18" s="16">
        <v>0.12648809523809501</v>
      </c>
      <c r="E18" s="16">
        <v>0.15076071922545001</v>
      </c>
      <c r="F18" s="16">
        <v>8.6687306501548003E-2</v>
      </c>
      <c r="G18" s="16">
        <v>0.13517441860465099</v>
      </c>
      <c r="H18" s="16">
        <v>0.10806451612903201</v>
      </c>
      <c r="I18" s="16">
        <v>9.8853868194842404E-2</v>
      </c>
      <c r="J18" s="16">
        <v>0.12626262626262599</v>
      </c>
      <c r="K18" s="16">
        <v>9.2436974789915999E-2</v>
      </c>
      <c r="L18" s="16">
        <v>0.15929203539823</v>
      </c>
      <c r="M18" s="16"/>
      <c r="N18" s="16">
        <v>6.6945606694560705E-2</v>
      </c>
      <c r="O18" s="16">
        <v>0.13017751479289899</v>
      </c>
      <c r="P18" s="16">
        <v>0.14361702127659601</v>
      </c>
      <c r="Q18" s="16">
        <v>0.117554858934169</v>
      </c>
      <c r="R18" s="16"/>
      <c r="S18" s="16">
        <v>9.7560975609756101E-2</v>
      </c>
      <c r="T18" s="16">
        <v>0.112391930835735</v>
      </c>
      <c r="U18" s="16">
        <v>0.15012106537530301</v>
      </c>
      <c r="V18" s="16">
        <v>0.100371747211896</v>
      </c>
      <c r="W18" s="16">
        <v>0.12689173457508701</v>
      </c>
      <c r="X18" s="16">
        <v>0.12688172043010801</v>
      </c>
      <c r="Y18" s="16">
        <v>0.115771812080537</v>
      </c>
      <c r="Z18" s="16"/>
      <c r="AA18" s="16">
        <v>0.126340882002384</v>
      </c>
      <c r="AB18" s="16">
        <v>0.114683815648446</v>
      </c>
      <c r="AC18" s="16"/>
      <c r="AD18" s="16">
        <v>0.12727272727272701</v>
      </c>
      <c r="AE18" s="16">
        <v>0.116375481196328</v>
      </c>
      <c r="AF18" s="16"/>
      <c r="AG18" s="16">
        <v>0.121038961038961</v>
      </c>
      <c r="AH18" s="16">
        <v>0.117554858934169</v>
      </c>
      <c r="AI18" s="16"/>
      <c r="AJ18" s="16">
        <v>0.121069920225246</v>
      </c>
      <c r="AK18" s="16">
        <v>0.117220801364024</v>
      </c>
      <c r="AL18" s="16"/>
      <c r="AM18" s="16">
        <v>6.4748201438848907E-2</v>
      </c>
      <c r="AN18" s="16">
        <v>0.107740585774059</v>
      </c>
      <c r="AO18" s="16">
        <v>0.125448028673835</v>
      </c>
      <c r="AP18" s="16">
        <v>0.122574955908289</v>
      </c>
      <c r="AQ18" s="16"/>
      <c r="AR18" s="16">
        <v>0.118791946308725</v>
      </c>
      <c r="AS18" s="16">
        <v>0.11918312688316</v>
      </c>
      <c r="AT18" s="16"/>
      <c r="AU18" s="16">
        <v>0.107197549770291</v>
      </c>
      <c r="AV18" s="16">
        <v>0.121077405857741</v>
      </c>
      <c r="AW18" s="16"/>
      <c r="AX18" s="16">
        <v>0.15139949109414799</v>
      </c>
      <c r="AY18" s="16">
        <v>0.11216472500677301</v>
      </c>
      <c r="AZ18" s="16"/>
      <c r="BA18" s="16">
        <v>0.14457831325301199</v>
      </c>
      <c r="BB18" s="16">
        <v>0.117008443908323</v>
      </c>
      <c r="BC18" s="16"/>
      <c r="BD18" s="16">
        <v>0.127508854781582</v>
      </c>
      <c r="BE18" s="16">
        <v>0.117079889807163</v>
      </c>
      <c r="BF18" s="16"/>
      <c r="BG18" s="16">
        <v>0.134615384615385</v>
      </c>
      <c r="BH18" s="16">
        <v>0.1180934313493</v>
      </c>
      <c r="BI18" s="16"/>
      <c r="BJ18" s="16">
        <v>0.15640599001663899</v>
      </c>
      <c r="BK18" s="16">
        <v>0.113261093911249</v>
      </c>
      <c r="BL18" s="16"/>
      <c r="BM18" s="16">
        <v>0.139204545454545</v>
      </c>
      <c r="BN18" s="16">
        <v>0.117333333333333</v>
      </c>
      <c r="BO18" s="16"/>
      <c r="BP18" s="16">
        <v>0.13245033112582799</v>
      </c>
      <c r="BQ18" s="16">
        <v>0.116963594113091</v>
      </c>
    </row>
    <row r="19" spans="2:69" ht="30" x14ac:dyDescent="0.25">
      <c r="B19" s="17" t="s">
        <v>427</v>
      </c>
      <c r="C19" s="16">
        <v>9.9620281438463298E-2</v>
      </c>
      <c r="D19" s="16">
        <v>8.1845238095238096E-2</v>
      </c>
      <c r="E19" s="16">
        <v>0.110650069156293</v>
      </c>
      <c r="F19" s="16">
        <v>8.9783281733746098E-2</v>
      </c>
      <c r="G19" s="16">
        <v>0.12936046511627899</v>
      </c>
      <c r="H19" s="16">
        <v>0.112903225806452</v>
      </c>
      <c r="I19" s="16">
        <v>8.4527220630372504E-2</v>
      </c>
      <c r="J19" s="16">
        <v>9.5959595959595995E-2</v>
      </c>
      <c r="K19" s="16">
        <v>7.5630252100840303E-2</v>
      </c>
      <c r="L19" s="16">
        <v>6.1946902654867297E-2</v>
      </c>
      <c r="M19" s="16"/>
      <c r="N19" s="16">
        <v>0.119246861924686</v>
      </c>
      <c r="O19" s="16">
        <v>8.2840236686390498E-2</v>
      </c>
      <c r="P19" s="16">
        <v>0.102127659574468</v>
      </c>
      <c r="Q19" s="16">
        <v>9.8354231974921602E-2</v>
      </c>
      <c r="R19" s="16"/>
      <c r="S19" s="16">
        <v>9.7560975609756101E-2</v>
      </c>
      <c r="T19" s="16">
        <v>9.7982708933717605E-2</v>
      </c>
      <c r="U19" s="16">
        <v>0.11864406779661001</v>
      </c>
      <c r="V19" s="16">
        <v>9.1697645600991307E-2</v>
      </c>
      <c r="W19" s="16">
        <v>0.10942956926658901</v>
      </c>
      <c r="X19" s="16">
        <v>9.6774193548387094E-2</v>
      </c>
      <c r="Y19" s="16">
        <v>0.10402684563758401</v>
      </c>
      <c r="Z19" s="16"/>
      <c r="AA19" s="16">
        <v>0.113230035756853</v>
      </c>
      <c r="AB19" s="16">
        <v>9.1461236155769898E-2</v>
      </c>
      <c r="AC19" s="16"/>
      <c r="AD19" s="16">
        <v>9.7272727272727302E-2</v>
      </c>
      <c r="AE19" s="16">
        <v>0.100384957062481</v>
      </c>
      <c r="AF19" s="16"/>
      <c r="AG19" s="16">
        <v>0.101298701298701</v>
      </c>
      <c r="AH19" s="16">
        <v>9.8354231974921602E-2</v>
      </c>
      <c r="AI19" s="16"/>
      <c r="AJ19" s="16">
        <v>0.106053496011262</v>
      </c>
      <c r="AK19" s="16">
        <v>9.3776641091219096E-2</v>
      </c>
      <c r="AL19" s="16"/>
      <c r="AM19" s="16">
        <v>0.12949640287769801</v>
      </c>
      <c r="AN19" s="16">
        <v>9.6234309623431005E-2</v>
      </c>
      <c r="AO19" s="16">
        <v>9.9910394265233002E-2</v>
      </c>
      <c r="AP19" s="16">
        <v>9.9647266313933003E-2</v>
      </c>
      <c r="AQ19" s="16"/>
      <c r="AR19" s="16">
        <v>9.7986577181208095E-2</v>
      </c>
      <c r="AS19" s="16">
        <v>0.100435219283562</v>
      </c>
      <c r="AT19" s="16"/>
      <c r="AU19" s="16">
        <v>0.13169984686064301</v>
      </c>
      <c r="AV19" s="16">
        <v>9.4142259414225896E-2</v>
      </c>
      <c r="AW19" s="16"/>
      <c r="AX19" s="16">
        <v>0.12977099236641201</v>
      </c>
      <c r="AY19" s="16">
        <v>9.3199674884855005E-2</v>
      </c>
      <c r="AZ19" s="16"/>
      <c r="BA19" s="16">
        <v>0.114457831325301</v>
      </c>
      <c r="BB19" s="16">
        <v>9.8431845597104897E-2</v>
      </c>
      <c r="BC19" s="16"/>
      <c r="BD19" s="16">
        <v>0.101534828807556</v>
      </c>
      <c r="BE19" s="16">
        <v>9.9173553719008295E-2</v>
      </c>
      <c r="BF19" s="16"/>
      <c r="BG19" s="16">
        <v>0.142307692307692</v>
      </c>
      <c r="BH19" s="16">
        <v>9.6988380365188503E-2</v>
      </c>
      <c r="BI19" s="16"/>
      <c r="BJ19" s="16">
        <v>0.121464226289517</v>
      </c>
      <c r="BK19" s="16">
        <v>9.6233230134158895E-2</v>
      </c>
      <c r="BL19" s="16"/>
      <c r="BM19" s="16">
        <v>0.12215909090909099</v>
      </c>
      <c r="BN19" s="16">
        <v>9.7696969696969699E-2</v>
      </c>
      <c r="BO19" s="16"/>
      <c r="BP19" s="16">
        <v>0.10927152317880801</v>
      </c>
      <c r="BQ19" s="16">
        <v>9.8115156209656607E-2</v>
      </c>
    </row>
    <row r="20" spans="2:69" ht="30" x14ac:dyDescent="0.25">
      <c r="B20" s="17" t="s">
        <v>428</v>
      </c>
      <c r="C20" s="16">
        <v>9.80567344203708E-2</v>
      </c>
      <c r="D20" s="16">
        <v>6.3988095238095205E-2</v>
      </c>
      <c r="E20" s="16">
        <v>0.103734439834025</v>
      </c>
      <c r="F20" s="16">
        <v>7.7399380804953594E-2</v>
      </c>
      <c r="G20" s="16">
        <v>0.143895348837209</v>
      </c>
      <c r="H20" s="16">
        <v>0.119354838709677</v>
      </c>
      <c r="I20" s="16">
        <v>7.5931232091690504E-2</v>
      </c>
      <c r="J20" s="16">
        <v>8.5858585858585898E-2</v>
      </c>
      <c r="K20" s="16">
        <v>0.184873949579832</v>
      </c>
      <c r="L20" s="16">
        <v>5.3097345132743397E-2</v>
      </c>
      <c r="M20" s="16"/>
      <c r="N20" s="16">
        <v>0.110878661087866</v>
      </c>
      <c r="O20" s="16">
        <v>9.8619329388560203E-2</v>
      </c>
      <c r="P20" s="16">
        <v>9.0425531914893595E-2</v>
      </c>
      <c r="Q20" s="16">
        <v>9.8354231974921602E-2</v>
      </c>
      <c r="R20" s="16"/>
      <c r="S20" s="16">
        <v>0.10840108401084</v>
      </c>
      <c r="T20" s="16">
        <v>8.6455331412103806E-2</v>
      </c>
      <c r="U20" s="16">
        <v>0.108958837772397</v>
      </c>
      <c r="V20" s="16">
        <v>9.4175960346964099E-2</v>
      </c>
      <c r="W20" s="16">
        <v>0.10942956926658901</v>
      </c>
      <c r="X20" s="16">
        <v>9.6774193548387094E-2</v>
      </c>
      <c r="Y20" s="16">
        <v>9.7315436241610695E-2</v>
      </c>
      <c r="Z20" s="16"/>
      <c r="AA20" s="16">
        <v>0.10905840286054801</v>
      </c>
      <c r="AB20" s="16">
        <v>9.1461236155769898E-2</v>
      </c>
      <c r="AC20" s="16"/>
      <c r="AD20" s="16">
        <v>0.103636363636364</v>
      </c>
      <c r="AE20" s="16">
        <v>9.6239265620373105E-2</v>
      </c>
      <c r="AF20" s="16"/>
      <c r="AG20" s="16">
        <v>9.76623376623377E-2</v>
      </c>
      <c r="AH20" s="16">
        <v>9.8354231974921602E-2</v>
      </c>
      <c r="AI20" s="16"/>
      <c r="AJ20" s="16">
        <v>0.102768653214453</v>
      </c>
      <c r="AK20" s="16">
        <v>9.3776641091219096E-2</v>
      </c>
      <c r="AL20" s="16"/>
      <c r="AM20" s="16">
        <v>0.107913669064748</v>
      </c>
      <c r="AN20" s="16">
        <v>0.101464435146444</v>
      </c>
      <c r="AO20" s="16">
        <v>9.4982078853046603E-2</v>
      </c>
      <c r="AP20" s="16">
        <v>0.101410934744268</v>
      </c>
      <c r="AQ20" s="16"/>
      <c r="AR20" s="16">
        <v>0.10738255033557</v>
      </c>
      <c r="AS20" s="16">
        <v>9.3404753933712795E-2</v>
      </c>
      <c r="AT20" s="16"/>
      <c r="AU20" s="16">
        <v>0.11791730474732</v>
      </c>
      <c r="AV20" s="16">
        <v>9.4665271966527201E-2</v>
      </c>
      <c r="AW20" s="16"/>
      <c r="AX20" s="16">
        <v>9.7964376590330804E-2</v>
      </c>
      <c r="AY20" s="16">
        <v>9.8076402059062595E-2</v>
      </c>
      <c r="AZ20" s="16"/>
      <c r="BA20" s="16">
        <v>0.120481927710843</v>
      </c>
      <c r="BB20" s="16">
        <v>9.6260554885404095E-2</v>
      </c>
      <c r="BC20" s="16"/>
      <c r="BD20" s="16">
        <v>0.107438016528926</v>
      </c>
      <c r="BE20" s="16">
        <v>9.58677685950413E-2</v>
      </c>
      <c r="BF20" s="16"/>
      <c r="BG20" s="16">
        <v>0.138461538461538</v>
      </c>
      <c r="BH20" s="16">
        <v>9.55655679392933E-2</v>
      </c>
      <c r="BI20" s="16"/>
      <c r="BJ20" s="16">
        <v>0.13810316139767101</v>
      </c>
      <c r="BK20" s="16">
        <v>9.1847265221878194E-2</v>
      </c>
      <c r="BL20" s="16"/>
      <c r="BM20" s="16">
        <v>0.13636363636363599</v>
      </c>
      <c r="BN20" s="16">
        <v>9.4787878787878796E-2</v>
      </c>
      <c r="BO20" s="16"/>
      <c r="BP20" s="16">
        <v>0.112582781456954</v>
      </c>
      <c r="BQ20" s="16">
        <v>9.5791376194164696E-2</v>
      </c>
    </row>
    <row r="21" spans="2:69" ht="45" x14ac:dyDescent="0.25">
      <c r="B21" s="17" t="s">
        <v>429</v>
      </c>
      <c r="C21" s="16">
        <v>7.8624078624078594E-2</v>
      </c>
      <c r="D21" s="16">
        <v>6.9940476190476206E-2</v>
      </c>
      <c r="E21" s="16">
        <v>9.9585062240663894E-2</v>
      </c>
      <c r="F21" s="16">
        <v>6.6563467492260095E-2</v>
      </c>
      <c r="G21" s="16">
        <v>9.0116279069767394E-2</v>
      </c>
      <c r="H21" s="16">
        <v>7.7419354838709695E-2</v>
      </c>
      <c r="I21" s="16">
        <v>5.5873925501432699E-2</v>
      </c>
      <c r="J21" s="16">
        <v>9.0909090909090898E-2</v>
      </c>
      <c r="K21" s="16">
        <v>0.13445378151260501</v>
      </c>
      <c r="L21" s="16">
        <v>6.1946902654867297E-2</v>
      </c>
      <c r="M21" s="16"/>
      <c r="N21" s="16">
        <v>3.9748953974895397E-2</v>
      </c>
      <c r="O21" s="16">
        <v>6.9033530571992102E-2</v>
      </c>
      <c r="P21" s="16">
        <v>7.8723404255319193E-2</v>
      </c>
      <c r="Q21" s="16">
        <v>8.7774294670846395E-2</v>
      </c>
      <c r="R21" s="16"/>
      <c r="S21" s="16">
        <v>7.0460704607046107E-2</v>
      </c>
      <c r="T21" s="16">
        <v>7.2046109510086498E-2</v>
      </c>
      <c r="U21" s="16">
        <v>9.4430992736077496E-2</v>
      </c>
      <c r="V21" s="16">
        <v>5.5762081784386602E-2</v>
      </c>
      <c r="W21" s="16">
        <v>9.1967403958090804E-2</v>
      </c>
      <c r="X21" s="16">
        <v>9.0322580645161299E-2</v>
      </c>
      <c r="Y21" s="16">
        <v>8.8926174496644306E-2</v>
      </c>
      <c r="Z21" s="16"/>
      <c r="AA21" s="16">
        <v>0.105482717520858</v>
      </c>
      <c r="AB21" s="16">
        <v>6.2522329403358307E-2</v>
      </c>
      <c r="AC21" s="16"/>
      <c r="AD21" s="16">
        <v>9.0909090909090898E-2</v>
      </c>
      <c r="AE21" s="16">
        <v>7.4622445957950798E-2</v>
      </c>
      <c r="AF21" s="16"/>
      <c r="AG21" s="16">
        <v>6.6493506493506493E-2</v>
      </c>
      <c r="AH21" s="16">
        <v>8.7774294670846395E-2</v>
      </c>
      <c r="AI21" s="16"/>
      <c r="AJ21" s="16">
        <v>9.0098545283904305E-2</v>
      </c>
      <c r="AK21" s="16">
        <v>6.8201193520886605E-2</v>
      </c>
      <c r="AL21" s="16"/>
      <c r="AM21" s="16">
        <v>5.0359712230215799E-2</v>
      </c>
      <c r="AN21" s="16">
        <v>6.9037656903765704E-2</v>
      </c>
      <c r="AO21" s="16">
        <v>6.6308243727598595E-2</v>
      </c>
      <c r="AP21" s="16">
        <v>0.113756613756614</v>
      </c>
      <c r="AQ21" s="16"/>
      <c r="AR21" s="16">
        <v>8.0536912751677805E-2</v>
      </c>
      <c r="AS21" s="16">
        <v>7.7669902912621394E-2</v>
      </c>
      <c r="AT21" s="16"/>
      <c r="AU21" s="16">
        <v>7.8101071975497705E-2</v>
      </c>
      <c r="AV21" s="16">
        <v>7.8713389121338906E-2</v>
      </c>
      <c r="AW21" s="16"/>
      <c r="AX21" s="16">
        <v>0.103053435114504</v>
      </c>
      <c r="AY21" s="16">
        <v>7.3421836900568999E-2</v>
      </c>
      <c r="AZ21" s="16"/>
      <c r="BA21" s="16">
        <v>9.9397590361445798E-2</v>
      </c>
      <c r="BB21" s="16">
        <v>7.6960193003618796E-2</v>
      </c>
      <c r="BC21" s="16"/>
      <c r="BD21" s="16">
        <v>9.4451003541912604E-2</v>
      </c>
      <c r="BE21" s="16">
        <v>7.4931129476583994E-2</v>
      </c>
      <c r="BF21" s="16"/>
      <c r="BG21" s="16">
        <v>0.115384615384615</v>
      </c>
      <c r="BH21" s="16">
        <v>7.6357600189708302E-2</v>
      </c>
      <c r="BI21" s="16"/>
      <c r="BJ21" s="16">
        <v>0.118136439267887</v>
      </c>
      <c r="BK21" s="16">
        <v>7.2497420020639802E-2</v>
      </c>
      <c r="BL21" s="16"/>
      <c r="BM21" s="16">
        <v>0.102272727272727</v>
      </c>
      <c r="BN21" s="16">
        <v>7.6606060606060594E-2</v>
      </c>
      <c r="BO21" s="16"/>
      <c r="BP21" s="16">
        <v>9.6026490066225198E-2</v>
      </c>
      <c r="BQ21" s="16">
        <v>7.5910147172734296E-2</v>
      </c>
    </row>
    <row r="22" spans="2:69" x14ac:dyDescent="0.25">
      <c r="B22" s="17" t="s">
        <v>430</v>
      </c>
      <c r="C22" s="16">
        <v>6.4775519320973904E-2</v>
      </c>
      <c r="D22" s="16">
        <v>6.6964285714285698E-2</v>
      </c>
      <c r="E22" s="16">
        <v>7.3305670816044305E-2</v>
      </c>
      <c r="F22" s="16">
        <v>7.1207430340557307E-2</v>
      </c>
      <c r="G22" s="16">
        <v>9.1569767441860503E-2</v>
      </c>
      <c r="H22" s="16">
        <v>6.6129032258064505E-2</v>
      </c>
      <c r="I22" s="16">
        <v>2.72206303724928E-2</v>
      </c>
      <c r="J22" s="16">
        <v>5.5555555555555601E-2</v>
      </c>
      <c r="K22" s="16">
        <v>6.7226890756302504E-2</v>
      </c>
      <c r="L22" s="16">
        <v>3.5398230088495602E-2</v>
      </c>
      <c r="M22" s="16"/>
      <c r="N22" s="16">
        <v>5.0209205020920501E-2</v>
      </c>
      <c r="O22" s="16">
        <v>6.9033530571992102E-2</v>
      </c>
      <c r="P22" s="16">
        <v>7.6595744680851105E-2</v>
      </c>
      <c r="Q22" s="16">
        <v>6.2304075235109703E-2</v>
      </c>
      <c r="R22" s="16"/>
      <c r="S22" s="16">
        <v>7.0460704607046107E-2</v>
      </c>
      <c r="T22" s="16">
        <v>7.4927953890489896E-2</v>
      </c>
      <c r="U22" s="16">
        <v>6.7796610169491497E-2</v>
      </c>
      <c r="V22" s="16">
        <v>6.31970260223048E-2</v>
      </c>
      <c r="W22" s="16">
        <v>6.4027939464493602E-2</v>
      </c>
      <c r="X22" s="16">
        <v>6.7741935483871002E-2</v>
      </c>
      <c r="Y22" s="16">
        <v>6.3758389261744999E-2</v>
      </c>
      <c r="Z22" s="16"/>
      <c r="AA22" s="16">
        <v>6.7938021454111999E-2</v>
      </c>
      <c r="AB22" s="16">
        <v>6.2879599857091795E-2</v>
      </c>
      <c r="AC22" s="16"/>
      <c r="AD22" s="16">
        <v>6.2727272727272701E-2</v>
      </c>
      <c r="AE22" s="16">
        <v>6.54427006218537E-2</v>
      </c>
      <c r="AF22" s="16"/>
      <c r="AG22" s="16">
        <v>6.80519480519481E-2</v>
      </c>
      <c r="AH22" s="16">
        <v>6.2304075235109703E-2</v>
      </c>
      <c r="AI22" s="16"/>
      <c r="AJ22" s="16">
        <v>7.1328015016424204E-2</v>
      </c>
      <c r="AK22" s="16">
        <v>5.8823529411764698E-2</v>
      </c>
      <c r="AL22" s="16"/>
      <c r="AM22" s="16">
        <v>5.0359712230215799E-2</v>
      </c>
      <c r="AN22" s="16">
        <v>7.9497907949790794E-2</v>
      </c>
      <c r="AO22" s="16">
        <v>5.68996415770609E-2</v>
      </c>
      <c r="AP22" s="16">
        <v>6.8783068783068793E-2</v>
      </c>
      <c r="AQ22" s="16"/>
      <c r="AR22" s="16">
        <v>6.6442953020134199E-2</v>
      </c>
      <c r="AS22" s="16">
        <v>6.3943756277201197E-2</v>
      </c>
      <c r="AT22" s="16"/>
      <c r="AU22" s="16">
        <v>7.5038284839203703E-2</v>
      </c>
      <c r="AV22" s="16">
        <v>6.3023012552301194E-2</v>
      </c>
      <c r="AW22" s="16"/>
      <c r="AX22" s="16">
        <v>7.2519083969465603E-2</v>
      </c>
      <c r="AY22" s="16">
        <v>6.3126523977241902E-2</v>
      </c>
      <c r="AZ22" s="16"/>
      <c r="BA22" s="16">
        <v>8.7349397590361394E-2</v>
      </c>
      <c r="BB22" s="16">
        <v>6.2967430639324501E-2</v>
      </c>
      <c r="BC22" s="16"/>
      <c r="BD22" s="16">
        <v>7.3199527744982298E-2</v>
      </c>
      <c r="BE22" s="16">
        <v>6.2809917355371905E-2</v>
      </c>
      <c r="BF22" s="16"/>
      <c r="BG22" s="16">
        <v>5.3846153846153801E-2</v>
      </c>
      <c r="BH22" s="16">
        <v>6.5449371591178598E-2</v>
      </c>
      <c r="BI22" s="16"/>
      <c r="BJ22" s="16">
        <v>8.8186356073211306E-2</v>
      </c>
      <c r="BK22" s="16">
        <v>6.1145510835913297E-2</v>
      </c>
      <c r="BL22" s="16"/>
      <c r="BM22" s="16">
        <v>8.8068181818181795E-2</v>
      </c>
      <c r="BN22" s="16">
        <v>6.2787878787878795E-2</v>
      </c>
      <c r="BO22" s="16"/>
      <c r="BP22" s="16">
        <v>6.4569536423841098E-2</v>
      </c>
      <c r="BQ22" s="16">
        <v>6.4807642654273204E-2</v>
      </c>
    </row>
    <row r="23" spans="2:69" x14ac:dyDescent="0.25">
      <c r="B23" s="17" t="s">
        <v>89</v>
      </c>
      <c r="C23" s="16">
        <v>3.28344873799419E-2</v>
      </c>
      <c r="D23" s="16">
        <v>1.9345238095238099E-2</v>
      </c>
      <c r="E23" s="16">
        <v>1.2448132780083001E-2</v>
      </c>
      <c r="F23" s="16">
        <v>2.6315789473684199E-2</v>
      </c>
      <c r="G23" s="16">
        <v>3.92441860465116E-2</v>
      </c>
      <c r="H23" s="16">
        <v>3.06451612903226E-2</v>
      </c>
      <c r="I23" s="16">
        <v>3.7249283667621799E-2</v>
      </c>
      <c r="J23" s="16">
        <v>0.11616161616161599</v>
      </c>
      <c r="K23" s="16">
        <v>7.5630252100840303E-2</v>
      </c>
      <c r="L23" s="16">
        <v>3.5398230088495602E-2</v>
      </c>
      <c r="M23" s="16"/>
      <c r="N23" s="16">
        <v>2.30125523012552E-2</v>
      </c>
      <c r="O23" s="16">
        <v>3.5502958579881699E-2</v>
      </c>
      <c r="P23" s="16">
        <v>3.5106382978723399E-2</v>
      </c>
      <c r="Q23" s="16">
        <v>3.3307210031347997E-2</v>
      </c>
      <c r="R23" s="16"/>
      <c r="S23" s="16">
        <v>3.7940379403794001E-2</v>
      </c>
      <c r="T23" s="16">
        <v>2.3054755043227699E-2</v>
      </c>
      <c r="U23" s="16">
        <v>9.6852300242130807E-3</v>
      </c>
      <c r="V23" s="16">
        <v>3.5935563816604697E-2</v>
      </c>
      <c r="W23" s="16">
        <v>2.0954598370197901E-2</v>
      </c>
      <c r="X23" s="16">
        <v>2.1505376344085999E-2</v>
      </c>
      <c r="Y23" s="16">
        <v>3.52348993288591E-2</v>
      </c>
      <c r="Z23" s="16"/>
      <c r="AA23" s="16">
        <v>1.07270560190703E-2</v>
      </c>
      <c r="AB23" s="16">
        <v>4.6087888531618403E-2</v>
      </c>
      <c r="AC23" s="16"/>
      <c r="AD23" s="16">
        <v>3.7272727272727298E-2</v>
      </c>
      <c r="AE23" s="16">
        <v>3.1388806633106302E-2</v>
      </c>
      <c r="AF23" s="16"/>
      <c r="AG23" s="16">
        <v>3.2207792207792199E-2</v>
      </c>
      <c r="AH23" s="16">
        <v>3.3307210031347997E-2</v>
      </c>
      <c r="AI23" s="16"/>
      <c r="AJ23" s="16">
        <v>1.73627404974191E-2</v>
      </c>
      <c r="AK23" s="16">
        <v>4.6888320545609499E-2</v>
      </c>
      <c r="AL23" s="16"/>
      <c r="AM23" s="16">
        <v>7.9136690647481994E-2</v>
      </c>
      <c r="AN23" s="16">
        <v>5.85774058577406E-2</v>
      </c>
      <c r="AO23" s="16">
        <v>3.1810035842293902E-2</v>
      </c>
      <c r="AP23" s="16">
        <v>7.9365079365079395E-3</v>
      </c>
      <c r="AQ23" s="16"/>
      <c r="AR23" s="16">
        <v>2.28187919463087E-2</v>
      </c>
      <c r="AS23" s="16">
        <v>3.7830599263475102E-2</v>
      </c>
      <c r="AT23" s="16"/>
      <c r="AU23" s="16">
        <v>2.1439509954058199E-2</v>
      </c>
      <c r="AV23" s="16">
        <v>3.4780334728033498E-2</v>
      </c>
      <c r="AW23" s="16"/>
      <c r="AX23" s="16">
        <v>2.2900763358778602E-2</v>
      </c>
      <c r="AY23" s="16">
        <v>3.4949878081820603E-2</v>
      </c>
      <c r="AZ23" s="16"/>
      <c r="BA23" s="16">
        <v>3.6144578313252997E-2</v>
      </c>
      <c r="BB23" s="16">
        <v>3.25693606755127E-2</v>
      </c>
      <c r="BC23" s="16"/>
      <c r="BD23" s="16">
        <v>3.5419126328217199E-2</v>
      </c>
      <c r="BE23" s="16">
        <v>3.2231404958677698E-2</v>
      </c>
      <c r="BF23" s="16"/>
      <c r="BG23" s="16">
        <v>3.4615384615384603E-2</v>
      </c>
      <c r="BH23" s="16">
        <v>3.2724685795589299E-2</v>
      </c>
      <c r="BI23" s="16"/>
      <c r="BJ23" s="16">
        <v>8.3194675540765404E-3</v>
      </c>
      <c r="BK23" s="16">
        <v>3.6635706914344701E-2</v>
      </c>
      <c r="BL23" s="16"/>
      <c r="BM23" s="16">
        <v>1.7045454545454499E-2</v>
      </c>
      <c r="BN23" s="16">
        <v>3.4181818181818202E-2</v>
      </c>
      <c r="BO23" s="16"/>
      <c r="BP23" s="16">
        <v>6.6225165562913899E-3</v>
      </c>
      <c r="BQ23" s="16">
        <v>3.6922282468370801E-2</v>
      </c>
    </row>
    <row r="24" spans="2:69" x14ac:dyDescent="0.25">
      <c r="B24" s="17" t="s">
        <v>90</v>
      </c>
      <c r="C24" s="18">
        <v>6.0308242126423904E-3</v>
      </c>
      <c r="D24" s="18">
        <v>5.9523809523809503E-3</v>
      </c>
      <c r="E24" s="18">
        <v>2.7662517289073298E-3</v>
      </c>
      <c r="F24" s="18">
        <v>3.09597523219814E-3</v>
      </c>
      <c r="G24" s="18">
        <v>1.16279069767442E-2</v>
      </c>
      <c r="H24" s="18">
        <v>1.6129032258064501E-3</v>
      </c>
      <c r="I24" s="18">
        <v>5.7306590257879698E-3</v>
      </c>
      <c r="J24" s="18">
        <v>2.02020202020202E-2</v>
      </c>
      <c r="K24" s="18">
        <v>8.4033613445378096E-3</v>
      </c>
      <c r="L24" s="18">
        <v>8.8495575221238902E-3</v>
      </c>
      <c r="M24" s="18"/>
      <c r="N24" s="18">
        <v>1.8828451882845199E-2</v>
      </c>
      <c r="O24" s="18">
        <v>9.8619329388560193E-3</v>
      </c>
      <c r="P24" s="18">
        <v>4.2553191489361703E-3</v>
      </c>
      <c r="Q24" s="18">
        <v>3.5266457680250799E-3</v>
      </c>
      <c r="R24" s="18"/>
      <c r="S24" s="18">
        <v>8.1300813008130107E-3</v>
      </c>
      <c r="T24" s="18">
        <v>8.6455331412103806E-3</v>
      </c>
      <c r="U24" s="18">
        <v>7.2639225181598101E-3</v>
      </c>
      <c r="V24" s="18">
        <v>6.1957868649318501E-3</v>
      </c>
      <c r="W24" s="18">
        <v>5.82072176949942E-3</v>
      </c>
      <c r="X24" s="18">
        <v>0</v>
      </c>
      <c r="Y24" s="18">
        <v>8.3892617449664395E-3</v>
      </c>
      <c r="Z24" s="18"/>
      <c r="AA24" s="18">
        <v>1.7878426698450501E-3</v>
      </c>
      <c r="AB24" s="18">
        <v>8.5744908896034297E-3</v>
      </c>
      <c r="AC24" s="18"/>
      <c r="AD24" s="18">
        <v>5.4545454545454498E-3</v>
      </c>
      <c r="AE24" s="18">
        <v>6.2185371631625699E-3</v>
      </c>
      <c r="AF24" s="18"/>
      <c r="AG24" s="18">
        <v>9.3506493506493506E-3</v>
      </c>
      <c r="AH24" s="18">
        <v>3.5266457680250799E-3</v>
      </c>
      <c r="AI24" s="18"/>
      <c r="AJ24" s="18">
        <v>6.5696855936180198E-3</v>
      </c>
      <c r="AK24" s="18">
        <v>5.5413469735720398E-3</v>
      </c>
      <c r="AL24" s="18"/>
      <c r="AM24" s="18">
        <v>0</v>
      </c>
      <c r="AN24" s="18">
        <v>1.5690376569037701E-2</v>
      </c>
      <c r="AO24" s="18">
        <v>4.4802867383512499E-3</v>
      </c>
      <c r="AP24" s="18">
        <v>1.7636684303350999E-3</v>
      </c>
      <c r="AQ24" s="18"/>
      <c r="AR24" s="18">
        <v>6.7114093959731499E-3</v>
      </c>
      <c r="AS24" s="18">
        <v>5.6913290927351904E-3</v>
      </c>
      <c r="AT24" s="18"/>
      <c r="AU24" s="18">
        <v>6.1255742725880597E-3</v>
      </c>
      <c r="AV24" s="18">
        <v>6.0146443514644404E-3</v>
      </c>
      <c r="AW24" s="18"/>
      <c r="AX24" s="18">
        <v>1.2722646310432599E-3</v>
      </c>
      <c r="AY24" s="18">
        <v>7.0441614738553197E-3</v>
      </c>
      <c r="AZ24" s="18"/>
      <c r="BA24" s="18">
        <v>9.0361445783132491E-3</v>
      </c>
      <c r="BB24" s="18">
        <v>5.7901085645355897E-3</v>
      </c>
      <c r="BC24" s="18"/>
      <c r="BD24" s="18">
        <v>8.2644628099173608E-3</v>
      </c>
      <c r="BE24" s="18">
        <v>5.5096418732782397E-3</v>
      </c>
      <c r="BF24" s="18"/>
      <c r="BG24" s="18">
        <v>0</v>
      </c>
      <c r="BH24" s="18">
        <v>6.4026559165283404E-3</v>
      </c>
      <c r="BI24" s="18"/>
      <c r="BJ24" s="18">
        <v>4.9916805324459199E-3</v>
      </c>
      <c r="BK24" s="18">
        <v>6.1919504643962904E-3</v>
      </c>
      <c r="BL24" s="18"/>
      <c r="BM24" s="18">
        <v>5.6818181818181802E-3</v>
      </c>
      <c r="BN24" s="18">
        <v>6.0606060606060597E-3</v>
      </c>
      <c r="BO24" s="18"/>
      <c r="BP24" s="18">
        <v>3.3112582781457001E-3</v>
      </c>
      <c r="BQ24" s="18">
        <v>6.4549444874774098E-3</v>
      </c>
    </row>
    <row r="25" spans="2:69" x14ac:dyDescent="0.25">
      <c r="B25" s="15" t="s">
        <v>697</v>
      </c>
    </row>
    <row r="26" spans="2:69" x14ac:dyDescent="0.25">
      <c r="B26" t="s">
        <v>71</v>
      </c>
    </row>
    <row r="27" spans="2:69" x14ac:dyDescent="0.25">
      <c r="B27" t="s">
        <v>72</v>
      </c>
    </row>
    <row r="29" spans="2:69" x14ac:dyDescent="0.25">
      <c r="B29"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Q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4477</v>
      </c>
      <c r="D7" s="10">
        <v>672</v>
      </c>
      <c r="E7" s="10">
        <v>723</v>
      </c>
      <c r="F7" s="10">
        <v>646</v>
      </c>
      <c r="G7" s="10">
        <v>688</v>
      </c>
      <c r="H7" s="10">
        <v>620</v>
      </c>
      <c r="I7" s="10">
        <v>698</v>
      </c>
      <c r="J7" s="10">
        <v>198</v>
      </c>
      <c r="K7" s="10">
        <v>119</v>
      </c>
      <c r="L7" s="10">
        <v>113</v>
      </c>
      <c r="M7" s="10"/>
      <c r="N7" s="10">
        <v>478</v>
      </c>
      <c r="O7" s="10">
        <v>507</v>
      </c>
      <c r="P7" s="10">
        <v>940</v>
      </c>
      <c r="Q7" s="10">
        <v>2552</v>
      </c>
      <c r="R7" s="10"/>
      <c r="S7" s="10">
        <v>369</v>
      </c>
      <c r="T7" s="10">
        <v>347</v>
      </c>
      <c r="U7" s="10">
        <v>413</v>
      </c>
      <c r="V7" s="10">
        <v>807</v>
      </c>
      <c r="W7" s="10">
        <v>859</v>
      </c>
      <c r="X7" s="10">
        <v>930</v>
      </c>
      <c r="Y7" s="10">
        <v>596</v>
      </c>
      <c r="Z7" s="10"/>
      <c r="AA7" s="10">
        <v>1678</v>
      </c>
      <c r="AB7" s="10">
        <v>2799</v>
      </c>
      <c r="AC7" s="10"/>
      <c r="AD7" s="10">
        <v>1100</v>
      </c>
      <c r="AE7" s="10">
        <v>3377</v>
      </c>
      <c r="AF7" s="10"/>
      <c r="AG7" s="10">
        <v>1925</v>
      </c>
      <c r="AH7" s="10">
        <v>2552</v>
      </c>
      <c r="AI7" s="10"/>
      <c r="AJ7" s="10">
        <v>2131</v>
      </c>
      <c r="AK7" s="10">
        <v>2346</v>
      </c>
      <c r="AL7" s="10"/>
      <c r="AM7" s="10">
        <v>139</v>
      </c>
      <c r="AN7" s="10">
        <v>956</v>
      </c>
      <c r="AO7" s="10">
        <v>2232</v>
      </c>
      <c r="AP7" s="10">
        <v>1134</v>
      </c>
      <c r="AQ7" s="10"/>
      <c r="AR7" s="10">
        <v>1490</v>
      </c>
      <c r="AS7" s="10">
        <v>2987</v>
      </c>
      <c r="AT7" s="10"/>
      <c r="AU7" s="10">
        <v>653</v>
      </c>
      <c r="AV7" s="10">
        <v>3824</v>
      </c>
      <c r="AW7" s="10"/>
      <c r="AX7" s="10">
        <v>786</v>
      </c>
      <c r="AY7" s="10">
        <v>3691</v>
      </c>
      <c r="AZ7" s="10"/>
      <c r="BA7" s="10">
        <v>332</v>
      </c>
      <c r="BB7" s="10">
        <v>4145</v>
      </c>
      <c r="BC7" s="10"/>
      <c r="BD7" s="10">
        <v>847</v>
      </c>
      <c r="BE7" s="10">
        <v>3630</v>
      </c>
      <c r="BF7" s="10"/>
      <c r="BG7" s="10">
        <v>260</v>
      </c>
      <c r="BH7" s="10">
        <v>4217</v>
      </c>
      <c r="BI7" s="10"/>
      <c r="BJ7" s="10">
        <v>601</v>
      </c>
      <c r="BK7" s="10">
        <v>3876</v>
      </c>
      <c r="BL7" s="10"/>
      <c r="BM7" s="10">
        <v>352</v>
      </c>
      <c r="BN7" s="10">
        <v>4125</v>
      </c>
      <c r="BO7" s="10"/>
      <c r="BP7" s="10">
        <v>604</v>
      </c>
      <c r="BQ7" s="10">
        <v>3873</v>
      </c>
    </row>
    <row r="8" spans="2:69" x14ac:dyDescent="0.25">
      <c r="B8" s="17" t="s">
        <v>432</v>
      </c>
      <c r="C8" s="16">
        <v>2.7027027027027001E-2</v>
      </c>
      <c r="D8" s="16">
        <v>1.7857142857142901E-2</v>
      </c>
      <c r="E8" s="16">
        <v>1.9363762102351301E-2</v>
      </c>
      <c r="F8" s="16">
        <v>4.3343653250774002E-2</v>
      </c>
      <c r="G8" s="16">
        <v>1.8895348837209301E-2</v>
      </c>
      <c r="H8" s="16">
        <v>0.05</v>
      </c>
      <c r="I8" s="16">
        <v>2.4355300859598899E-2</v>
      </c>
      <c r="J8" s="16">
        <v>1.5151515151515201E-2</v>
      </c>
      <c r="K8" s="16">
        <v>1.6806722689075598E-2</v>
      </c>
      <c r="L8" s="16">
        <v>8.8495575221238902E-3</v>
      </c>
      <c r="M8" s="16"/>
      <c r="N8" s="16">
        <v>8.1589958158995807E-2</v>
      </c>
      <c r="O8" s="16">
        <v>4.7337278106508902E-2</v>
      </c>
      <c r="P8" s="16">
        <v>2.3404255319148901E-2</v>
      </c>
      <c r="Q8" s="16">
        <v>1.41065830721003E-2</v>
      </c>
      <c r="R8" s="16"/>
      <c r="S8" s="16">
        <v>7.3170731707317097E-2</v>
      </c>
      <c r="T8" s="16">
        <v>1.7291066282420799E-2</v>
      </c>
      <c r="U8" s="16">
        <v>2.17917675544794E-2</v>
      </c>
      <c r="V8" s="16">
        <v>3.9653035935563803E-2</v>
      </c>
      <c r="W8" s="16">
        <v>1.7462165308498302E-2</v>
      </c>
      <c r="X8" s="16">
        <v>1.6129032258064498E-2</v>
      </c>
      <c r="Y8" s="16">
        <v>2.01342281879195E-2</v>
      </c>
      <c r="Z8" s="16"/>
      <c r="AA8" s="16">
        <v>1.9070321811680599E-2</v>
      </c>
      <c r="AB8" s="16">
        <v>3.1797070382279399E-2</v>
      </c>
      <c r="AC8" s="16"/>
      <c r="AD8" s="16">
        <v>3.7272727272727298E-2</v>
      </c>
      <c r="AE8" s="16">
        <v>2.3689665383476499E-2</v>
      </c>
      <c r="AF8" s="16"/>
      <c r="AG8" s="16">
        <v>4.4155844155844198E-2</v>
      </c>
      <c r="AH8" s="16">
        <v>1.41065830721003E-2</v>
      </c>
      <c r="AI8" s="16"/>
      <c r="AJ8" s="16">
        <v>2.2055373064289101E-2</v>
      </c>
      <c r="AK8" s="16">
        <v>3.1543052003410101E-2</v>
      </c>
      <c r="AL8" s="16"/>
      <c r="AM8" s="16">
        <v>3.5971223021582698E-2</v>
      </c>
      <c r="AN8" s="16">
        <v>4.7071129707113003E-2</v>
      </c>
      <c r="AO8" s="16">
        <v>2.3745519713261599E-2</v>
      </c>
      <c r="AP8" s="16">
        <v>1.58730158730159E-2</v>
      </c>
      <c r="AQ8" s="16"/>
      <c r="AR8" s="16">
        <v>3.2214765100671103E-2</v>
      </c>
      <c r="AS8" s="16">
        <v>2.4439236692333399E-2</v>
      </c>
      <c r="AT8" s="16"/>
      <c r="AU8" s="16">
        <v>2.4502297090352201E-2</v>
      </c>
      <c r="AV8" s="16">
        <v>2.7458158995815898E-2</v>
      </c>
      <c r="AW8" s="16"/>
      <c r="AX8" s="16">
        <v>2.03562340966921E-2</v>
      </c>
      <c r="AY8" s="16">
        <v>2.8447575182877299E-2</v>
      </c>
      <c r="AZ8" s="16"/>
      <c r="BA8" s="16">
        <v>3.0120481927710802E-2</v>
      </c>
      <c r="BB8" s="16">
        <v>2.6779252110977099E-2</v>
      </c>
      <c r="BC8" s="16"/>
      <c r="BD8" s="16">
        <v>2.4793388429752101E-2</v>
      </c>
      <c r="BE8" s="16">
        <v>2.7548209366391199E-2</v>
      </c>
      <c r="BF8" s="16"/>
      <c r="BG8" s="16">
        <v>2.3076923076923099E-2</v>
      </c>
      <c r="BH8" s="16">
        <v>2.7270571496324399E-2</v>
      </c>
      <c r="BI8" s="16"/>
      <c r="BJ8" s="16">
        <v>3.16139767054908E-2</v>
      </c>
      <c r="BK8" s="16">
        <v>2.6315789473684199E-2</v>
      </c>
      <c r="BL8" s="16"/>
      <c r="BM8" s="16">
        <v>2.8409090909090901E-2</v>
      </c>
      <c r="BN8" s="16">
        <v>2.69090909090909E-2</v>
      </c>
      <c r="BO8" s="16"/>
      <c r="BP8" s="16">
        <v>3.3112582781456998E-2</v>
      </c>
      <c r="BQ8" s="16">
        <v>2.60779757294087E-2</v>
      </c>
    </row>
    <row r="9" spans="2:69" x14ac:dyDescent="0.25">
      <c r="B9" s="17" t="s">
        <v>433</v>
      </c>
      <c r="C9" s="16">
        <v>0.13602859057404501</v>
      </c>
      <c r="D9" s="16">
        <v>0.120535714285714</v>
      </c>
      <c r="E9" s="16">
        <v>0.118948824343015</v>
      </c>
      <c r="F9" s="16">
        <v>0.13157894736842099</v>
      </c>
      <c r="G9" s="16">
        <v>0.100290697674419</v>
      </c>
      <c r="H9" s="16">
        <v>0.20161290322580599</v>
      </c>
      <c r="I9" s="16">
        <v>0.14469914040114601</v>
      </c>
      <c r="J9" s="16">
        <v>0.10606060606060599</v>
      </c>
      <c r="K9" s="16">
        <v>0.16806722689075601</v>
      </c>
      <c r="L9" s="16">
        <v>0.185840707964602</v>
      </c>
      <c r="M9" s="16"/>
      <c r="N9" s="16">
        <v>0.24267782426778201</v>
      </c>
      <c r="O9" s="16">
        <v>0.21696252465483201</v>
      </c>
      <c r="P9" s="16">
        <v>0.15851063829787199</v>
      </c>
      <c r="Q9" s="16">
        <v>9.1692789968652003E-2</v>
      </c>
      <c r="R9" s="16"/>
      <c r="S9" s="16">
        <v>0.19241192411924099</v>
      </c>
      <c r="T9" s="16">
        <v>0.15850144092219001</v>
      </c>
      <c r="U9" s="16">
        <v>0.13075060532687699</v>
      </c>
      <c r="V9" s="16">
        <v>0.13878562577447301</v>
      </c>
      <c r="W9" s="16">
        <v>0.14901047729918501</v>
      </c>
      <c r="X9" s="16">
        <v>0.119354838709677</v>
      </c>
      <c r="Y9" s="16">
        <v>0.114093959731544</v>
      </c>
      <c r="Z9" s="16"/>
      <c r="AA9" s="16">
        <v>0.131108462455304</v>
      </c>
      <c r="AB9" s="16">
        <v>0.13897820650232201</v>
      </c>
      <c r="AC9" s="16"/>
      <c r="AD9" s="16">
        <v>0.161818181818182</v>
      </c>
      <c r="AE9" s="16">
        <v>0.127628072253479</v>
      </c>
      <c r="AF9" s="16"/>
      <c r="AG9" s="16">
        <v>0.19480519480519501</v>
      </c>
      <c r="AH9" s="16">
        <v>9.1692789968652003E-2</v>
      </c>
      <c r="AI9" s="16"/>
      <c r="AJ9" s="16">
        <v>0.119192867198498</v>
      </c>
      <c r="AK9" s="16">
        <v>0.15132139812446699</v>
      </c>
      <c r="AL9" s="16"/>
      <c r="AM9" s="16">
        <v>0.12230215827338101</v>
      </c>
      <c r="AN9" s="16">
        <v>0.14958158995815901</v>
      </c>
      <c r="AO9" s="16">
        <v>0.15232974910394301</v>
      </c>
      <c r="AP9" s="16">
        <v>9.4356261022927698E-2</v>
      </c>
      <c r="AQ9" s="16"/>
      <c r="AR9" s="16">
        <v>0.12550335570469801</v>
      </c>
      <c r="AS9" s="16">
        <v>0.14127887512554399</v>
      </c>
      <c r="AT9" s="16"/>
      <c r="AU9" s="16">
        <v>0.160796324655436</v>
      </c>
      <c r="AV9" s="16">
        <v>0.131799163179916</v>
      </c>
      <c r="AW9" s="16"/>
      <c r="AX9" s="16">
        <v>0.118320610687023</v>
      </c>
      <c r="AY9" s="16">
        <v>0.13979951232728299</v>
      </c>
      <c r="AZ9" s="16"/>
      <c r="BA9" s="16">
        <v>0.14457831325301199</v>
      </c>
      <c r="BB9" s="16">
        <v>0.13534378769601901</v>
      </c>
      <c r="BC9" s="16"/>
      <c r="BD9" s="16">
        <v>0.120425029515939</v>
      </c>
      <c r="BE9" s="16">
        <v>0.139669421487603</v>
      </c>
      <c r="BF9" s="16"/>
      <c r="BG9" s="16">
        <v>0.142307692307692</v>
      </c>
      <c r="BH9" s="16">
        <v>0.135641451268674</v>
      </c>
      <c r="BI9" s="16"/>
      <c r="BJ9" s="16">
        <v>0.119800332778702</v>
      </c>
      <c r="BK9" s="16">
        <v>0.138544891640867</v>
      </c>
      <c r="BL9" s="16"/>
      <c r="BM9" s="16">
        <v>0.15056818181818199</v>
      </c>
      <c r="BN9" s="16">
        <v>0.13478787878787901</v>
      </c>
      <c r="BO9" s="16"/>
      <c r="BP9" s="16">
        <v>0.21854304635761601</v>
      </c>
      <c r="BQ9" s="16">
        <v>0.123160340821069</v>
      </c>
    </row>
    <row r="10" spans="2:69" x14ac:dyDescent="0.25">
      <c r="B10" s="17" t="s">
        <v>434</v>
      </c>
      <c r="C10" s="16">
        <v>0.28970292606656201</v>
      </c>
      <c r="D10" s="16">
        <v>0.28422619047619002</v>
      </c>
      <c r="E10" s="16">
        <v>0.28354080221300099</v>
      </c>
      <c r="F10" s="16">
        <v>0.320433436532508</v>
      </c>
      <c r="G10" s="16">
        <v>0.29651162790697699</v>
      </c>
      <c r="H10" s="16">
        <v>0.29677419354838702</v>
      </c>
      <c r="I10" s="16">
        <v>0.285100286532951</v>
      </c>
      <c r="J10" s="16">
        <v>0.24747474747474699</v>
      </c>
      <c r="K10" s="16">
        <v>0.33613445378151302</v>
      </c>
      <c r="L10" s="16">
        <v>0.15929203539823</v>
      </c>
      <c r="M10" s="16"/>
      <c r="N10" s="16">
        <v>0.28033472803347298</v>
      </c>
      <c r="O10" s="16">
        <v>0.29783037475345198</v>
      </c>
      <c r="P10" s="16">
        <v>0.33404255319148901</v>
      </c>
      <c r="Q10" s="16">
        <v>0.27351097178683398</v>
      </c>
      <c r="R10" s="16"/>
      <c r="S10" s="16">
        <v>0.31707317073170699</v>
      </c>
      <c r="T10" s="16">
        <v>0.33429394812680102</v>
      </c>
      <c r="U10" s="16">
        <v>0.34382566585956398</v>
      </c>
      <c r="V10" s="16">
        <v>0.26270136307310998</v>
      </c>
      <c r="W10" s="16">
        <v>0.30500582072177002</v>
      </c>
      <c r="X10" s="16">
        <v>0.30107526881720398</v>
      </c>
      <c r="Y10" s="16">
        <v>0.24161073825503401</v>
      </c>
      <c r="Z10" s="16"/>
      <c r="AA10" s="16">
        <v>0.298569725864124</v>
      </c>
      <c r="AB10" s="16">
        <v>0.28438728117184697</v>
      </c>
      <c r="AC10" s="16"/>
      <c r="AD10" s="16">
        <v>0.294545454545455</v>
      </c>
      <c r="AE10" s="16">
        <v>0.28812555522653199</v>
      </c>
      <c r="AF10" s="16"/>
      <c r="AG10" s="16">
        <v>0.31116883116883098</v>
      </c>
      <c r="AH10" s="16">
        <v>0.27351097178683398</v>
      </c>
      <c r="AI10" s="16"/>
      <c r="AJ10" s="16">
        <v>0.26466447677146898</v>
      </c>
      <c r="AK10" s="16">
        <v>0.312446717817562</v>
      </c>
      <c r="AL10" s="16"/>
      <c r="AM10" s="16">
        <v>0.18705035971223</v>
      </c>
      <c r="AN10" s="16">
        <v>0.28870292887029297</v>
      </c>
      <c r="AO10" s="16">
        <v>0.29390681003584201</v>
      </c>
      <c r="AP10" s="16">
        <v>0.29188712522045901</v>
      </c>
      <c r="AQ10" s="16"/>
      <c r="AR10" s="16">
        <v>0.29395973154362398</v>
      </c>
      <c r="AS10" s="16">
        <v>0.28757951121526598</v>
      </c>
      <c r="AT10" s="16"/>
      <c r="AU10" s="16">
        <v>0.30015313935681498</v>
      </c>
      <c r="AV10" s="16">
        <v>0.28791841004184099</v>
      </c>
      <c r="AW10" s="16"/>
      <c r="AX10" s="16">
        <v>0.26590330788804101</v>
      </c>
      <c r="AY10" s="16">
        <v>0.29477106475210002</v>
      </c>
      <c r="AZ10" s="16"/>
      <c r="BA10" s="16">
        <v>0.29518072289156599</v>
      </c>
      <c r="BB10" s="16">
        <v>0.28926417370325702</v>
      </c>
      <c r="BC10" s="16"/>
      <c r="BD10" s="16">
        <v>0.26800472255017699</v>
      </c>
      <c r="BE10" s="16">
        <v>0.29476584022038599</v>
      </c>
      <c r="BF10" s="16"/>
      <c r="BG10" s="16">
        <v>0.28846153846153799</v>
      </c>
      <c r="BH10" s="16">
        <v>0.28977946407398603</v>
      </c>
      <c r="BI10" s="16"/>
      <c r="BJ10" s="16">
        <v>0.26622296173044901</v>
      </c>
      <c r="BK10" s="16">
        <v>0.29334365325077399</v>
      </c>
      <c r="BL10" s="16"/>
      <c r="BM10" s="16">
        <v>0.24715909090909099</v>
      </c>
      <c r="BN10" s="16">
        <v>0.293333333333333</v>
      </c>
      <c r="BO10" s="16"/>
      <c r="BP10" s="16">
        <v>0.32450331125827803</v>
      </c>
      <c r="BQ10" s="16">
        <v>0.28427575522850501</v>
      </c>
    </row>
    <row r="11" spans="2:69" x14ac:dyDescent="0.25">
      <c r="B11" s="17" t="s">
        <v>435</v>
      </c>
      <c r="C11" s="16">
        <v>0.32566450748268899</v>
      </c>
      <c r="D11" s="16">
        <v>0.336309523809524</v>
      </c>
      <c r="E11" s="16">
        <v>0.38450899031811903</v>
      </c>
      <c r="F11" s="16">
        <v>0.31888544891640902</v>
      </c>
      <c r="G11" s="16">
        <v>0.32703488372092998</v>
      </c>
      <c r="H11" s="16">
        <v>0.28064516129032302</v>
      </c>
      <c r="I11" s="16">
        <v>0.319484240687679</v>
      </c>
      <c r="J11" s="16">
        <v>0.33333333333333298</v>
      </c>
      <c r="K11" s="16">
        <v>0.23529411764705899</v>
      </c>
      <c r="L11" s="16">
        <v>0.28318584070796499</v>
      </c>
      <c r="M11" s="16"/>
      <c r="N11" s="16">
        <v>0.23849372384937201</v>
      </c>
      <c r="O11" s="16">
        <v>0.230769230769231</v>
      </c>
      <c r="P11" s="16">
        <v>0.30319148936170198</v>
      </c>
      <c r="Q11" s="16">
        <v>0.36912225705329199</v>
      </c>
      <c r="R11" s="16"/>
      <c r="S11" s="16">
        <v>0.241192411924119</v>
      </c>
      <c r="T11" s="16">
        <v>0.30547550432276699</v>
      </c>
      <c r="U11" s="16">
        <v>0.34624697336561699</v>
      </c>
      <c r="V11" s="16">
        <v>0.33952912019826498</v>
      </c>
      <c r="W11" s="16">
        <v>0.33876600698486597</v>
      </c>
      <c r="X11" s="16">
        <v>0.34623655913978502</v>
      </c>
      <c r="Y11" s="16">
        <v>0.32382550335570498</v>
      </c>
      <c r="Z11" s="16"/>
      <c r="AA11" s="16">
        <v>0.35995232419547102</v>
      </c>
      <c r="AB11" s="16">
        <v>0.305108967488389</v>
      </c>
      <c r="AC11" s="16"/>
      <c r="AD11" s="16">
        <v>0.27090909090909099</v>
      </c>
      <c r="AE11" s="16">
        <v>0.34350014806040902</v>
      </c>
      <c r="AF11" s="16"/>
      <c r="AG11" s="16">
        <v>0.26805194805194799</v>
      </c>
      <c r="AH11" s="16">
        <v>0.36912225705329199</v>
      </c>
      <c r="AI11" s="16"/>
      <c r="AJ11" s="16">
        <v>0.35429375879868602</v>
      </c>
      <c r="AK11" s="16">
        <v>0.29965899403239599</v>
      </c>
      <c r="AL11" s="16"/>
      <c r="AM11" s="16">
        <v>0.33812949640287798</v>
      </c>
      <c r="AN11" s="16">
        <v>0.27824267782426798</v>
      </c>
      <c r="AO11" s="16">
        <v>0.329749103942652</v>
      </c>
      <c r="AP11" s="16">
        <v>0.35978835978835999</v>
      </c>
      <c r="AQ11" s="16"/>
      <c r="AR11" s="16">
        <v>0.339597315436242</v>
      </c>
      <c r="AS11" s="16">
        <v>0.31871442919317</v>
      </c>
      <c r="AT11" s="16"/>
      <c r="AU11" s="16">
        <v>0.32006125574272598</v>
      </c>
      <c r="AV11" s="16">
        <v>0.32662133891213402</v>
      </c>
      <c r="AW11" s="16"/>
      <c r="AX11" s="16">
        <v>0.357506361323155</v>
      </c>
      <c r="AY11" s="16">
        <v>0.31888377133568102</v>
      </c>
      <c r="AZ11" s="16"/>
      <c r="BA11" s="16">
        <v>0.280120481927711</v>
      </c>
      <c r="BB11" s="16">
        <v>0.32931242460796101</v>
      </c>
      <c r="BC11" s="16"/>
      <c r="BD11" s="16">
        <v>0.36009445100354198</v>
      </c>
      <c r="BE11" s="16">
        <v>0.31763085399448998</v>
      </c>
      <c r="BF11" s="16"/>
      <c r="BG11" s="16">
        <v>0.30769230769230799</v>
      </c>
      <c r="BH11" s="16">
        <v>0.32677258714726098</v>
      </c>
      <c r="BI11" s="16"/>
      <c r="BJ11" s="16">
        <v>0.342762063227953</v>
      </c>
      <c r="BK11" s="16">
        <v>0.32301341589267302</v>
      </c>
      <c r="BL11" s="16"/>
      <c r="BM11" s="16">
        <v>0.34090909090909099</v>
      </c>
      <c r="BN11" s="16">
        <v>0.32436363636363602</v>
      </c>
      <c r="BO11" s="16"/>
      <c r="BP11" s="16">
        <v>0.269867549668874</v>
      </c>
      <c r="BQ11" s="16">
        <v>0.33436612445133002</v>
      </c>
    </row>
    <row r="12" spans="2:69" x14ac:dyDescent="0.25">
      <c r="B12" s="17" t="s">
        <v>436</v>
      </c>
      <c r="C12" s="16">
        <v>0.150547241456332</v>
      </c>
      <c r="D12" s="16">
        <v>0.15922619047618999</v>
      </c>
      <c r="E12" s="16">
        <v>0.13278008298755201</v>
      </c>
      <c r="F12" s="16">
        <v>0.134674922600619</v>
      </c>
      <c r="G12" s="16">
        <v>0.186046511627907</v>
      </c>
      <c r="H12" s="16">
        <v>0.104838709677419</v>
      </c>
      <c r="I12" s="16">
        <v>0.15902578796561601</v>
      </c>
      <c r="J12" s="16">
        <v>0.16666666666666699</v>
      </c>
      <c r="K12" s="16">
        <v>0.151260504201681</v>
      </c>
      <c r="L12" s="16">
        <v>0.25663716814159299</v>
      </c>
      <c r="M12" s="16"/>
      <c r="N12" s="16">
        <v>9.6234309623431005E-2</v>
      </c>
      <c r="O12" s="16">
        <v>0.15581854043392501</v>
      </c>
      <c r="P12" s="16">
        <v>0.12553191489361701</v>
      </c>
      <c r="Q12" s="16">
        <v>0.16888714733542301</v>
      </c>
      <c r="R12" s="16"/>
      <c r="S12" s="16">
        <v>0.113821138211382</v>
      </c>
      <c r="T12" s="16">
        <v>0.121037463976945</v>
      </c>
      <c r="U12" s="16">
        <v>0.123486682808717</v>
      </c>
      <c r="V12" s="16">
        <v>0.14498141263940501</v>
      </c>
      <c r="W12" s="16">
        <v>0.132712456344587</v>
      </c>
      <c r="X12" s="16">
        <v>0.16774193548387101</v>
      </c>
      <c r="Y12" s="16">
        <v>0.204697986577181</v>
      </c>
      <c r="Z12" s="16"/>
      <c r="AA12" s="16">
        <v>0.15196662693683</v>
      </c>
      <c r="AB12" s="16">
        <v>0.14969632011432699</v>
      </c>
      <c r="AC12" s="16"/>
      <c r="AD12" s="16">
        <v>0.144545454545455</v>
      </c>
      <c r="AE12" s="16">
        <v>0.15250222090613</v>
      </c>
      <c r="AF12" s="16"/>
      <c r="AG12" s="16">
        <v>0.126233766233766</v>
      </c>
      <c r="AH12" s="16">
        <v>0.16888714733542301</v>
      </c>
      <c r="AI12" s="16"/>
      <c r="AJ12" s="16">
        <v>0.17315814171750399</v>
      </c>
      <c r="AK12" s="16">
        <v>0.13000852514919001</v>
      </c>
      <c r="AL12" s="16"/>
      <c r="AM12" s="16">
        <v>0.14388489208633101</v>
      </c>
      <c r="AN12" s="16">
        <v>0.130753138075314</v>
      </c>
      <c r="AO12" s="16">
        <v>0.14426523297491001</v>
      </c>
      <c r="AP12" s="16">
        <v>0.179012345679012</v>
      </c>
      <c r="AQ12" s="16"/>
      <c r="AR12" s="16">
        <v>0.14093959731543601</v>
      </c>
      <c r="AS12" s="16">
        <v>0.15533980582524301</v>
      </c>
      <c r="AT12" s="16"/>
      <c r="AU12" s="16">
        <v>0.13323124042879</v>
      </c>
      <c r="AV12" s="16">
        <v>0.153504184100418</v>
      </c>
      <c r="AW12" s="16"/>
      <c r="AX12" s="16">
        <v>0.165394402035623</v>
      </c>
      <c r="AY12" s="16">
        <v>0.14738553237605001</v>
      </c>
      <c r="AZ12" s="16"/>
      <c r="BA12" s="16">
        <v>0.14457831325301199</v>
      </c>
      <c r="BB12" s="16">
        <v>0.15102533172497001</v>
      </c>
      <c r="BC12" s="16"/>
      <c r="BD12" s="16">
        <v>0.14994096812278601</v>
      </c>
      <c r="BE12" s="16">
        <v>0.15068870523416</v>
      </c>
      <c r="BF12" s="16"/>
      <c r="BG12" s="16">
        <v>0.142307692307692</v>
      </c>
      <c r="BH12" s="16">
        <v>0.15105525254920599</v>
      </c>
      <c r="BI12" s="16"/>
      <c r="BJ12" s="16">
        <v>0.178036605657238</v>
      </c>
      <c r="BK12" s="16">
        <v>0.146284829721362</v>
      </c>
      <c r="BL12" s="16"/>
      <c r="BM12" s="16">
        <v>0.15625</v>
      </c>
      <c r="BN12" s="16">
        <v>0.15006060606060601</v>
      </c>
      <c r="BO12" s="16"/>
      <c r="BP12" s="16">
        <v>0.12251655629139099</v>
      </c>
      <c r="BQ12" s="16">
        <v>0.154918667699458</v>
      </c>
    </row>
    <row r="13" spans="2:69" x14ac:dyDescent="0.25">
      <c r="B13" s="17" t="s">
        <v>437</v>
      </c>
      <c r="C13" s="16">
        <v>3.2164395800759402E-2</v>
      </c>
      <c r="D13" s="16">
        <v>4.6130952380952397E-2</v>
      </c>
      <c r="E13" s="16">
        <v>3.7344398340249003E-2</v>
      </c>
      <c r="F13" s="16">
        <v>1.8575851393188899E-2</v>
      </c>
      <c r="G13" s="16">
        <v>1.8895348837209301E-2</v>
      </c>
      <c r="H13" s="16">
        <v>2.25806451612903E-2</v>
      </c>
      <c r="I13" s="16">
        <v>4.0114613180515797E-2</v>
      </c>
      <c r="J13" s="16">
        <v>4.0404040404040401E-2</v>
      </c>
      <c r="K13" s="16">
        <v>3.3613445378151301E-2</v>
      </c>
      <c r="L13" s="16">
        <v>6.1946902654867297E-2</v>
      </c>
      <c r="M13" s="16"/>
      <c r="N13" s="16">
        <v>2.5104602510460299E-2</v>
      </c>
      <c r="O13" s="16">
        <v>1.3806706114398401E-2</v>
      </c>
      <c r="P13" s="16">
        <v>2.1276595744680899E-2</v>
      </c>
      <c r="Q13" s="16">
        <v>4.1144200626959199E-2</v>
      </c>
      <c r="R13" s="16"/>
      <c r="S13" s="16">
        <v>3.7940379403794001E-2</v>
      </c>
      <c r="T13" s="16">
        <v>2.3054755043227699E-2</v>
      </c>
      <c r="U13" s="16">
        <v>1.93704600484262E-2</v>
      </c>
      <c r="V13" s="16">
        <v>3.2218091697645598E-2</v>
      </c>
      <c r="W13" s="16">
        <v>2.2118742724097799E-2</v>
      </c>
      <c r="X13" s="16">
        <v>2.68817204301075E-2</v>
      </c>
      <c r="Y13" s="16">
        <v>6.7114093959731502E-2</v>
      </c>
      <c r="Z13" s="16"/>
      <c r="AA13" s="16">
        <v>2.6817640047675801E-2</v>
      </c>
      <c r="AB13" s="16">
        <v>3.53697749196141E-2</v>
      </c>
      <c r="AC13" s="16"/>
      <c r="AD13" s="16">
        <v>3.2727272727272702E-2</v>
      </c>
      <c r="AE13" s="16">
        <v>3.1981048267693199E-2</v>
      </c>
      <c r="AF13" s="16"/>
      <c r="AG13" s="16">
        <v>2.02597402597403E-2</v>
      </c>
      <c r="AH13" s="16">
        <v>4.1144200626959199E-2</v>
      </c>
      <c r="AI13" s="16"/>
      <c r="AJ13" s="16">
        <v>4.4580009385265101E-2</v>
      </c>
      <c r="AK13" s="16">
        <v>2.0886615515771499E-2</v>
      </c>
      <c r="AL13" s="16"/>
      <c r="AM13" s="16">
        <v>2.8776978417266199E-2</v>
      </c>
      <c r="AN13" s="16">
        <v>3.3472803347280297E-2</v>
      </c>
      <c r="AO13" s="16">
        <v>2.5089605734767002E-2</v>
      </c>
      <c r="AP13" s="16">
        <v>4.5855379188712499E-2</v>
      </c>
      <c r="AQ13" s="16"/>
      <c r="AR13" s="16">
        <v>3.8926174496644303E-2</v>
      </c>
      <c r="AS13" s="16">
        <v>2.87914295279545E-2</v>
      </c>
      <c r="AT13" s="16"/>
      <c r="AU13" s="16">
        <v>2.90964777947933E-2</v>
      </c>
      <c r="AV13" s="16">
        <v>3.2688284518828499E-2</v>
      </c>
      <c r="AW13" s="16"/>
      <c r="AX13" s="16">
        <v>4.1984732824427502E-2</v>
      </c>
      <c r="AY13" s="16">
        <v>3.0073150907613099E-2</v>
      </c>
      <c r="AZ13" s="16"/>
      <c r="BA13" s="16">
        <v>4.2168674698795199E-2</v>
      </c>
      <c r="BB13" s="16">
        <v>3.1363088057901098E-2</v>
      </c>
      <c r="BC13" s="16"/>
      <c r="BD13" s="16">
        <v>4.2502951593860701E-2</v>
      </c>
      <c r="BE13" s="16">
        <v>2.97520661157025E-2</v>
      </c>
      <c r="BF13" s="16"/>
      <c r="BG13" s="16">
        <v>6.5384615384615402E-2</v>
      </c>
      <c r="BH13" s="16">
        <v>3.0116196348114799E-2</v>
      </c>
      <c r="BI13" s="16"/>
      <c r="BJ13" s="16">
        <v>4.6589018302828598E-2</v>
      </c>
      <c r="BK13" s="16">
        <v>2.9927760577915401E-2</v>
      </c>
      <c r="BL13" s="16"/>
      <c r="BM13" s="16">
        <v>5.39772727272727E-2</v>
      </c>
      <c r="BN13" s="16">
        <v>3.03030303030303E-2</v>
      </c>
      <c r="BO13" s="16"/>
      <c r="BP13" s="16">
        <v>1.6556291390728499E-2</v>
      </c>
      <c r="BQ13" s="16">
        <v>3.4598502452878897E-2</v>
      </c>
    </row>
    <row r="14" spans="2:69" x14ac:dyDescent="0.25">
      <c r="B14" s="17" t="s">
        <v>89</v>
      </c>
      <c r="C14" s="18">
        <v>3.8865311592584301E-2</v>
      </c>
      <c r="D14" s="18">
        <v>3.5714285714285698E-2</v>
      </c>
      <c r="E14" s="18">
        <v>2.3513139695712299E-2</v>
      </c>
      <c r="F14" s="18">
        <v>3.2507739938080503E-2</v>
      </c>
      <c r="G14" s="18">
        <v>5.2325581395348798E-2</v>
      </c>
      <c r="H14" s="18">
        <v>4.3548387096774201E-2</v>
      </c>
      <c r="I14" s="18">
        <v>2.72206303724928E-2</v>
      </c>
      <c r="J14" s="18">
        <v>9.0909090909090898E-2</v>
      </c>
      <c r="K14" s="18">
        <v>5.8823529411764698E-2</v>
      </c>
      <c r="L14" s="18">
        <v>4.4247787610619503E-2</v>
      </c>
      <c r="M14" s="18"/>
      <c r="N14" s="18">
        <v>3.55648535564854E-2</v>
      </c>
      <c r="O14" s="18">
        <v>3.7475345167652899E-2</v>
      </c>
      <c r="P14" s="18">
        <v>3.4042553191489397E-2</v>
      </c>
      <c r="Q14" s="18">
        <v>4.15360501567398E-2</v>
      </c>
      <c r="R14" s="18"/>
      <c r="S14" s="18">
        <v>2.4390243902439001E-2</v>
      </c>
      <c r="T14" s="18">
        <v>4.0345821325648401E-2</v>
      </c>
      <c r="U14" s="18">
        <v>1.4527845036319599E-2</v>
      </c>
      <c r="V14" s="18">
        <v>4.2131350681536603E-2</v>
      </c>
      <c r="W14" s="18">
        <v>3.4924330616996499E-2</v>
      </c>
      <c r="X14" s="18">
        <v>2.25806451612903E-2</v>
      </c>
      <c r="Y14" s="18">
        <v>2.85234899328859E-2</v>
      </c>
      <c r="Z14" s="18"/>
      <c r="AA14" s="18">
        <v>1.25148986889154E-2</v>
      </c>
      <c r="AB14" s="18">
        <v>5.4662379421221902E-2</v>
      </c>
      <c r="AC14" s="18"/>
      <c r="AD14" s="18">
        <v>5.8181818181818203E-2</v>
      </c>
      <c r="AE14" s="18">
        <v>3.2573289902280103E-2</v>
      </c>
      <c r="AF14" s="18"/>
      <c r="AG14" s="18">
        <v>3.53246753246753E-2</v>
      </c>
      <c r="AH14" s="18">
        <v>4.15360501567398E-2</v>
      </c>
      <c r="AI14" s="18"/>
      <c r="AJ14" s="18">
        <v>2.2055373064289101E-2</v>
      </c>
      <c r="AK14" s="18">
        <v>5.41346973572037E-2</v>
      </c>
      <c r="AL14" s="18"/>
      <c r="AM14" s="18">
        <v>0.14388489208633101</v>
      </c>
      <c r="AN14" s="18">
        <v>7.2175732217573202E-2</v>
      </c>
      <c r="AO14" s="18">
        <v>3.0913978494623701E-2</v>
      </c>
      <c r="AP14" s="18">
        <v>1.3227513227513201E-2</v>
      </c>
      <c r="AQ14" s="18"/>
      <c r="AR14" s="18">
        <v>2.88590604026846E-2</v>
      </c>
      <c r="AS14" s="18">
        <v>4.3856712420488803E-2</v>
      </c>
      <c r="AT14" s="18"/>
      <c r="AU14" s="18">
        <v>3.2159264931087297E-2</v>
      </c>
      <c r="AV14" s="18">
        <v>4.0010460251046001E-2</v>
      </c>
      <c r="AW14" s="18"/>
      <c r="AX14" s="18">
        <v>3.0534351145038201E-2</v>
      </c>
      <c r="AY14" s="18">
        <v>4.0639393118396101E-2</v>
      </c>
      <c r="AZ14" s="18"/>
      <c r="BA14" s="18">
        <v>6.3253012048192794E-2</v>
      </c>
      <c r="BB14" s="18">
        <v>3.6911942098914401E-2</v>
      </c>
      <c r="BC14" s="18"/>
      <c r="BD14" s="18">
        <v>3.4238488783943297E-2</v>
      </c>
      <c r="BE14" s="18">
        <v>3.9944903581267198E-2</v>
      </c>
      <c r="BF14" s="18"/>
      <c r="BG14" s="18">
        <v>3.0769230769230799E-2</v>
      </c>
      <c r="BH14" s="18">
        <v>3.9364477116433497E-2</v>
      </c>
      <c r="BI14" s="18"/>
      <c r="BJ14" s="18">
        <v>1.49750415973378E-2</v>
      </c>
      <c r="BK14" s="18">
        <v>4.2569659442724499E-2</v>
      </c>
      <c r="BL14" s="18"/>
      <c r="BM14" s="18">
        <v>2.27272727272727E-2</v>
      </c>
      <c r="BN14" s="18">
        <v>4.0242424242424198E-2</v>
      </c>
      <c r="BO14" s="18"/>
      <c r="BP14" s="18">
        <v>1.4900662251655599E-2</v>
      </c>
      <c r="BQ14" s="18">
        <v>4.26026336173509E-2</v>
      </c>
    </row>
    <row r="15" spans="2:69" x14ac:dyDescent="0.25">
      <c r="B15" s="15" t="s">
        <v>697</v>
      </c>
    </row>
    <row r="16" spans="2:69" x14ac:dyDescent="0.25">
      <c r="B16" t="s">
        <v>71</v>
      </c>
    </row>
    <row r="17" spans="2:2" x14ac:dyDescent="0.25">
      <c r="B17" t="s">
        <v>72</v>
      </c>
    </row>
    <row r="19" spans="2:2" x14ac:dyDescent="0.25">
      <c r="B19"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Q24"/>
  <sheetViews>
    <sheetView showGridLines="0" topLeftCell="A10" workbookViewId="0">
      <pane xSplit="2" topLeftCell="C1" activePane="topRight" state="frozen"/>
      <selection pane="topRight" activeCell="B20" sqref="B20"/>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449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4477</v>
      </c>
      <c r="D7" s="10">
        <v>672</v>
      </c>
      <c r="E7" s="10">
        <v>723</v>
      </c>
      <c r="F7" s="10">
        <v>646</v>
      </c>
      <c r="G7" s="10">
        <v>688</v>
      </c>
      <c r="H7" s="10">
        <v>620</v>
      </c>
      <c r="I7" s="10">
        <v>698</v>
      </c>
      <c r="J7" s="10">
        <v>198</v>
      </c>
      <c r="K7" s="10">
        <v>119</v>
      </c>
      <c r="L7" s="10">
        <v>113</v>
      </c>
      <c r="M7" s="10"/>
      <c r="N7" s="10">
        <v>478</v>
      </c>
      <c r="O7" s="10">
        <v>507</v>
      </c>
      <c r="P7" s="10">
        <v>940</v>
      </c>
      <c r="Q7" s="10">
        <v>2552</v>
      </c>
      <c r="R7" s="10"/>
      <c r="S7" s="10">
        <v>369</v>
      </c>
      <c r="T7" s="10">
        <v>347</v>
      </c>
      <c r="U7" s="10">
        <v>413</v>
      </c>
      <c r="V7" s="10">
        <v>807</v>
      </c>
      <c r="W7" s="10">
        <v>859</v>
      </c>
      <c r="X7" s="10">
        <v>930</v>
      </c>
      <c r="Y7" s="10">
        <v>596</v>
      </c>
      <c r="Z7" s="10"/>
      <c r="AA7" s="10">
        <v>1678</v>
      </c>
      <c r="AB7" s="10">
        <v>2799</v>
      </c>
      <c r="AC7" s="10"/>
      <c r="AD7" s="10">
        <v>1100</v>
      </c>
      <c r="AE7" s="10">
        <v>3377</v>
      </c>
      <c r="AF7" s="10"/>
      <c r="AG7" s="10">
        <v>1925</v>
      </c>
      <c r="AH7" s="10">
        <v>2552</v>
      </c>
      <c r="AI7" s="10"/>
      <c r="AJ7" s="10">
        <v>2131</v>
      </c>
      <c r="AK7" s="10">
        <v>2346</v>
      </c>
      <c r="AL7" s="10"/>
      <c r="AM7" s="10">
        <v>139</v>
      </c>
      <c r="AN7" s="10">
        <v>956</v>
      </c>
      <c r="AO7" s="10">
        <v>2232</v>
      </c>
      <c r="AP7" s="10">
        <v>1134</v>
      </c>
      <c r="AQ7" s="10"/>
      <c r="AR7" s="10">
        <v>1490</v>
      </c>
      <c r="AS7" s="10">
        <v>2987</v>
      </c>
      <c r="AT7" s="10"/>
      <c r="AU7" s="10">
        <v>653</v>
      </c>
      <c r="AV7" s="10">
        <v>3824</v>
      </c>
      <c r="AW7" s="10"/>
      <c r="AX7" s="10">
        <v>786</v>
      </c>
      <c r="AY7" s="10">
        <v>3691</v>
      </c>
      <c r="AZ7" s="10"/>
      <c r="BA7" s="10">
        <v>332</v>
      </c>
      <c r="BB7" s="10">
        <v>4145</v>
      </c>
      <c r="BC7" s="10"/>
      <c r="BD7" s="10">
        <v>847</v>
      </c>
      <c r="BE7" s="10">
        <v>3630</v>
      </c>
      <c r="BF7" s="10"/>
      <c r="BG7" s="10">
        <v>260</v>
      </c>
      <c r="BH7" s="10">
        <v>4217</v>
      </c>
      <c r="BI7" s="10"/>
      <c r="BJ7" s="10">
        <v>601</v>
      </c>
      <c r="BK7" s="10">
        <v>3876</v>
      </c>
      <c r="BL7" s="10"/>
      <c r="BM7" s="10">
        <v>352</v>
      </c>
      <c r="BN7" s="10">
        <v>4125</v>
      </c>
      <c r="BO7" s="10"/>
      <c r="BP7" s="10">
        <v>604</v>
      </c>
      <c r="BQ7" s="10">
        <v>3873</v>
      </c>
    </row>
    <row r="8" spans="2:69" ht="30" x14ac:dyDescent="0.25">
      <c r="B8" s="17" t="s">
        <v>439</v>
      </c>
      <c r="C8" s="16">
        <v>0.46348000893455399</v>
      </c>
      <c r="D8" s="16">
        <v>0.514880952380952</v>
      </c>
      <c r="E8" s="16">
        <v>0.47026279391424602</v>
      </c>
      <c r="F8" s="16">
        <v>0.402476780185758</v>
      </c>
      <c r="G8" s="16">
        <v>0.39825581395348802</v>
      </c>
      <c r="H8" s="16">
        <v>0.41451612903225799</v>
      </c>
      <c r="I8" s="16">
        <v>0.58022922636103103</v>
      </c>
      <c r="J8" s="16">
        <v>0.46464646464646497</v>
      </c>
      <c r="K8" s="16">
        <v>0.28571428571428598</v>
      </c>
      <c r="L8" s="16">
        <v>0.59292035398230103</v>
      </c>
      <c r="M8" s="16"/>
      <c r="N8" s="16">
        <v>0.49163179916318001</v>
      </c>
      <c r="O8" s="16">
        <v>0.45364891518737699</v>
      </c>
      <c r="P8" s="16">
        <v>0.41595744680851099</v>
      </c>
      <c r="Q8" s="16">
        <v>0.47766457680250801</v>
      </c>
      <c r="R8" s="16"/>
      <c r="S8" s="16">
        <v>0.44986449864498601</v>
      </c>
      <c r="T8" s="16">
        <v>0.489913544668588</v>
      </c>
      <c r="U8" s="16">
        <v>0.40677966101694901</v>
      </c>
      <c r="V8" s="16">
        <v>0.46096654275092902</v>
      </c>
      <c r="W8" s="16">
        <v>0.47264260768335298</v>
      </c>
      <c r="X8" s="16">
        <v>0.44301075268817203</v>
      </c>
      <c r="Y8" s="16">
        <v>0.48825503355704702</v>
      </c>
      <c r="Z8" s="16"/>
      <c r="AA8" s="16">
        <v>0.44219308700834298</v>
      </c>
      <c r="AB8" s="16">
        <v>0.476241514826724</v>
      </c>
      <c r="AC8" s="16"/>
      <c r="AD8" s="16">
        <v>0.46181818181818202</v>
      </c>
      <c r="AE8" s="16">
        <v>0.464021320698845</v>
      </c>
      <c r="AF8" s="16"/>
      <c r="AG8" s="16">
        <v>0.444675324675325</v>
      </c>
      <c r="AH8" s="16">
        <v>0.47766457680250801</v>
      </c>
      <c r="AI8" s="16"/>
      <c r="AJ8" s="16">
        <v>0.46973251994368798</v>
      </c>
      <c r="AK8" s="16">
        <v>0.45780051150895101</v>
      </c>
      <c r="AL8" s="16"/>
      <c r="AM8" s="16">
        <v>0.27338129496402902</v>
      </c>
      <c r="AN8" s="16">
        <v>0.416317991631799</v>
      </c>
      <c r="AO8" s="16">
        <v>0.48252688172043001</v>
      </c>
      <c r="AP8" s="16">
        <v>0.48765432098765399</v>
      </c>
      <c r="AQ8" s="16"/>
      <c r="AR8" s="16">
        <v>0.46711409395973202</v>
      </c>
      <c r="AS8" s="16">
        <v>0.46166722464010701</v>
      </c>
      <c r="AT8" s="16"/>
      <c r="AU8" s="16">
        <v>0.42725880551301698</v>
      </c>
      <c r="AV8" s="16">
        <v>0.46966527196652702</v>
      </c>
      <c r="AW8" s="16"/>
      <c r="AX8" s="16">
        <v>0.454198473282443</v>
      </c>
      <c r="AY8" s="16">
        <v>0.46545651584936298</v>
      </c>
      <c r="AZ8" s="16"/>
      <c r="BA8" s="16">
        <v>0.46686746987951799</v>
      </c>
      <c r="BB8" s="16">
        <v>0.46320868516284702</v>
      </c>
      <c r="BC8" s="16"/>
      <c r="BD8" s="16">
        <v>0.48406139315230201</v>
      </c>
      <c r="BE8" s="16">
        <v>0.45867768595041303</v>
      </c>
      <c r="BF8" s="16"/>
      <c r="BG8" s="16">
        <v>0.44230769230769201</v>
      </c>
      <c r="BH8" s="16">
        <v>0.464785392459094</v>
      </c>
      <c r="BI8" s="16"/>
      <c r="BJ8" s="16">
        <v>0.420965058236273</v>
      </c>
      <c r="BK8" s="16">
        <v>0.47007223942208498</v>
      </c>
      <c r="BL8" s="16"/>
      <c r="BM8" s="16">
        <v>0.46590909090909099</v>
      </c>
      <c r="BN8" s="16">
        <v>0.463272727272727</v>
      </c>
      <c r="BO8" s="16"/>
      <c r="BP8" s="16">
        <v>0.41721854304635803</v>
      </c>
      <c r="BQ8" s="16">
        <v>0.47069455202685301</v>
      </c>
    </row>
    <row r="9" spans="2:69" ht="30" x14ac:dyDescent="0.25">
      <c r="B9" s="17" t="s">
        <v>440</v>
      </c>
      <c r="C9" s="16">
        <v>0.45990618717891402</v>
      </c>
      <c r="D9" s="16">
        <v>0.46875</v>
      </c>
      <c r="E9" s="16">
        <v>0.45643153526970998</v>
      </c>
      <c r="F9" s="16">
        <v>0.48606811145510798</v>
      </c>
      <c r="G9" s="16">
        <v>0.37936046511627902</v>
      </c>
      <c r="H9" s="16">
        <v>0.47096774193548402</v>
      </c>
      <c r="I9" s="16">
        <v>0.53581661891117505</v>
      </c>
      <c r="J9" s="16">
        <v>0.439393939393939</v>
      </c>
      <c r="K9" s="16">
        <v>0.35294117647058798</v>
      </c>
      <c r="L9" s="16">
        <v>0.38938053097345099</v>
      </c>
      <c r="M9" s="16"/>
      <c r="N9" s="16">
        <v>0.44351464435146398</v>
      </c>
      <c r="O9" s="16">
        <v>0.42998027613412199</v>
      </c>
      <c r="P9" s="16">
        <v>0.45</v>
      </c>
      <c r="Q9" s="16">
        <v>0.47257053291536</v>
      </c>
      <c r="R9" s="16"/>
      <c r="S9" s="16">
        <v>0.44715447154471499</v>
      </c>
      <c r="T9" s="16">
        <v>0.40345821325648401</v>
      </c>
      <c r="U9" s="16">
        <v>0.40920096852300197</v>
      </c>
      <c r="V9" s="16">
        <v>0.48698884758364303</v>
      </c>
      <c r="W9" s="16">
        <v>0.48544819557625102</v>
      </c>
      <c r="X9" s="16">
        <v>0.46559139784946202</v>
      </c>
      <c r="Y9" s="16">
        <v>0.47315436241610698</v>
      </c>
      <c r="Z9" s="16"/>
      <c r="AA9" s="16">
        <v>0.46722288438617399</v>
      </c>
      <c r="AB9" s="16">
        <v>0.45551982851018202</v>
      </c>
      <c r="AC9" s="16"/>
      <c r="AD9" s="16">
        <v>0.44818181818181801</v>
      </c>
      <c r="AE9" s="16">
        <v>0.46372519988155197</v>
      </c>
      <c r="AF9" s="16"/>
      <c r="AG9" s="16">
        <v>0.44311688311688302</v>
      </c>
      <c r="AH9" s="16">
        <v>0.47257053291536</v>
      </c>
      <c r="AI9" s="16"/>
      <c r="AJ9" s="16">
        <v>0.47160957297043599</v>
      </c>
      <c r="AK9" s="16">
        <v>0.44927536231884102</v>
      </c>
      <c r="AL9" s="16"/>
      <c r="AM9" s="16">
        <v>0.30935251798561197</v>
      </c>
      <c r="AN9" s="16">
        <v>0.37029288702928898</v>
      </c>
      <c r="AO9" s="16">
        <v>0.47356630824372797</v>
      </c>
      <c r="AP9" s="16">
        <v>0.52557319223985899</v>
      </c>
      <c r="AQ9" s="16"/>
      <c r="AR9" s="16">
        <v>0.44429530201342299</v>
      </c>
      <c r="AS9" s="16">
        <v>0.46769333779712102</v>
      </c>
      <c r="AT9" s="16"/>
      <c r="AU9" s="16">
        <v>0.464012251148545</v>
      </c>
      <c r="AV9" s="16">
        <v>0.45920502092050203</v>
      </c>
      <c r="AW9" s="16"/>
      <c r="AX9" s="16">
        <v>0.522900763358779</v>
      </c>
      <c r="AY9" s="16">
        <v>0.44649146572744502</v>
      </c>
      <c r="AZ9" s="16"/>
      <c r="BA9" s="16">
        <v>0.45783132530120502</v>
      </c>
      <c r="BB9" s="16">
        <v>0.460072376357057</v>
      </c>
      <c r="BC9" s="16"/>
      <c r="BD9" s="16">
        <v>0.47107438016528902</v>
      </c>
      <c r="BE9" s="16">
        <v>0.45730027548209401</v>
      </c>
      <c r="BF9" s="16"/>
      <c r="BG9" s="16">
        <v>0.47692307692307701</v>
      </c>
      <c r="BH9" s="16">
        <v>0.458857007351198</v>
      </c>
      <c r="BI9" s="16"/>
      <c r="BJ9" s="16">
        <v>0.39600665557404302</v>
      </c>
      <c r="BK9" s="16">
        <v>0.46981424148606798</v>
      </c>
      <c r="BL9" s="16"/>
      <c r="BM9" s="16">
        <v>0.44318181818181801</v>
      </c>
      <c r="BN9" s="16">
        <v>0.46133333333333298</v>
      </c>
      <c r="BO9" s="16"/>
      <c r="BP9" s="16">
        <v>0.45364238410595997</v>
      </c>
      <c r="BQ9" s="16">
        <v>0.46088303640588701</v>
      </c>
    </row>
    <row r="10" spans="2:69" ht="45" x14ac:dyDescent="0.25">
      <c r="B10" s="17" t="s">
        <v>441</v>
      </c>
      <c r="C10" s="16">
        <v>0.40317176680812999</v>
      </c>
      <c r="D10" s="16">
        <v>0.41666666666666702</v>
      </c>
      <c r="E10" s="16">
        <v>0.38035961272475799</v>
      </c>
      <c r="F10" s="16">
        <v>0.47058823529411797</v>
      </c>
      <c r="G10" s="16">
        <v>0.33575581395348802</v>
      </c>
      <c r="H10" s="16">
        <v>0.32419354838709702</v>
      </c>
      <c r="I10" s="16">
        <v>0.48567335243553</v>
      </c>
      <c r="J10" s="16">
        <v>0.37878787878787901</v>
      </c>
      <c r="K10" s="16">
        <v>0.33613445378151302</v>
      </c>
      <c r="L10" s="16">
        <v>0.53097345132743401</v>
      </c>
      <c r="M10" s="16"/>
      <c r="N10" s="16">
        <v>0.40167364016736401</v>
      </c>
      <c r="O10" s="16">
        <v>0.39447731755424098</v>
      </c>
      <c r="P10" s="16">
        <v>0.37553191489361698</v>
      </c>
      <c r="Q10" s="16">
        <v>0.41536050156739801</v>
      </c>
      <c r="R10" s="16"/>
      <c r="S10" s="16">
        <v>0.39295392953929498</v>
      </c>
      <c r="T10" s="16">
        <v>0.42363112391930802</v>
      </c>
      <c r="U10" s="16">
        <v>0.43341404358353502</v>
      </c>
      <c r="V10" s="16">
        <v>0.38661710037174701</v>
      </c>
      <c r="W10" s="16">
        <v>0.38998835855646102</v>
      </c>
      <c r="X10" s="16">
        <v>0.41505376344085998</v>
      </c>
      <c r="Y10" s="16">
        <v>0.39597315436241598</v>
      </c>
      <c r="Z10" s="16"/>
      <c r="AA10" s="16">
        <v>0.38498212157330203</v>
      </c>
      <c r="AB10" s="16">
        <v>0.41407645587709901</v>
      </c>
      <c r="AC10" s="16"/>
      <c r="AD10" s="16">
        <v>0.39090909090909098</v>
      </c>
      <c r="AE10" s="16">
        <v>0.40716612377850198</v>
      </c>
      <c r="AF10" s="16"/>
      <c r="AG10" s="16">
        <v>0.38701298701298698</v>
      </c>
      <c r="AH10" s="16">
        <v>0.41536050156739801</v>
      </c>
      <c r="AI10" s="16"/>
      <c r="AJ10" s="16">
        <v>0.40825903331769098</v>
      </c>
      <c r="AK10" s="16">
        <v>0.39855072463768099</v>
      </c>
      <c r="AL10" s="16"/>
      <c r="AM10" s="16">
        <v>0.30215827338129497</v>
      </c>
      <c r="AN10" s="16">
        <v>0.36715481171548098</v>
      </c>
      <c r="AO10" s="16">
        <v>0.407258064516129</v>
      </c>
      <c r="AP10" s="16">
        <v>0.43915343915343902</v>
      </c>
      <c r="AQ10" s="16"/>
      <c r="AR10" s="16">
        <v>0.38523489932885902</v>
      </c>
      <c r="AS10" s="16">
        <v>0.412119183126883</v>
      </c>
      <c r="AT10" s="16"/>
      <c r="AU10" s="16">
        <v>0.42572741194487002</v>
      </c>
      <c r="AV10" s="16">
        <v>0.399320083682008</v>
      </c>
      <c r="AW10" s="16"/>
      <c r="AX10" s="16">
        <v>0.42239185750636099</v>
      </c>
      <c r="AY10" s="16">
        <v>0.39907884042265002</v>
      </c>
      <c r="AZ10" s="16"/>
      <c r="BA10" s="16">
        <v>0.373493975903614</v>
      </c>
      <c r="BB10" s="16">
        <v>0.40554885404101298</v>
      </c>
      <c r="BC10" s="16"/>
      <c r="BD10" s="16">
        <v>0.43683589138134599</v>
      </c>
      <c r="BE10" s="16">
        <v>0.395316804407713</v>
      </c>
      <c r="BF10" s="16"/>
      <c r="BG10" s="16">
        <v>0.4</v>
      </c>
      <c r="BH10" s="16">
        <v>0.40336732274128501</v>
      </c>
      <c r="BI10" s="16"/>
      <c r="BJ10" s="16">
        <v>0.38269550748752101</v>
      </c>
      <c r="BK10" s="16">
        <v>0.406346749226006</v>
      </c>
      <c r="BL10" s="16"/>
      <c r="BM10" s="16">
        <v>0.42613636363636398</v>
      </c>
      <c r="BN10" s="16">
        <v>0.40121212121212102</v>
      </c>
      <c r="BO10" s="16"/>
      <c r="BP10" s="16">
        <v>0.350993377483444</v>
      </c>
      <c r="BQ10" s="16">
        <v>0.41130906274206003</v>
      </c>
    </row>
    <row r="11" spans="2:69" ht="30" x14ac:dyDescent="0.25">
      <c r="B11" s="17" t="s">
        <v>442</v>
      </c>
      <c r="C11" s="16">
        <v>0.37971856153674299</v>
      </c>
      <c r="D11" s="16">
        <v>0.38839285714285698</v>
      </c>
      <c r="E11" s="16">
        <v>0.4149377593361</v>
      </c>
      <c r="F11" s="16">
        <v>0.41950464396284798</v>
      </c>
      <c r="G11" s="16">
        <v>0.33866279069767402</v>
      </c>
      <c r="H11" s="16">
        <v>0.369354838709677</v>
      </c>
      <c r="I11" s="16">
        <v>0.38681948424068802</v>
      </c>
      <c r="J11" s="16">
        <v>0.31818181818181801</v>
      </c>
      <c r="K11" s="16">
        <v>0.30252100840336099</v>
      </c>
      <c r="L11" s="16">
        <v>0.32743362831858402</v>
      </c>
      <c r="M11" s="16"/>
      <c r="N11" s="16">
        <v>0.32426778242677801</v>
      </c>
      <c r="O11" s="16">
        <v>0.34911242603550302</v>
      </c>
      <c r="P11" s="16">
        <v>0.35638297872340402</v>
      </c>
      <c r="Q11" s="16">
        <v>0.40478056426332298</v>
      </c>
      <c r="R11" s="16"/>
      <c r="S11" s="16">
        <v>0.36043360433604299</v>
      </c>
      <c r="T11" s="16">
        <v>0.36887608069164302</v>
      </c>
      <c r="U11" s="16">
        <v>0.37046004842614999</v>
      </c>
      <c r="V11" s="16">
        <v>0.35935563816604699</v>
      </c>
      <c r="W11" s="16">
        <v>0.38533178114086097</v>
      </c>
      <c r="X11" s="16">
        <v>0.40645161290322601</v>
      </c>
      <c r="Y11" s="16">
        <v>0.39597315436241598</v>
      </c>
      <c r="Z11" s="16"/>
      <c r="AA11" s="16">
        <v>0.401072705601907</v>
      </c>
      <c r="AB11" s="16">
        <v>0.36691675598427997</v>
      </c>
      <c r="AC11" s="16"/>
      <c r="AD11" s="16">
        <v>0.34272727272727299</v>
      </c>
      <c r="AE11" s="16">
        <v>0.39176784127924202</v>
      </c>
      <c r="AF11" s="16"/>
      <c r="AG11" s="16">
        <v>0.34649350649350702</v>
      </c>
      <c r="AH11" s="16">
        <v>0.40478056426332298</v>
      </c>
      <c r="AI11" s="16"/>
      <c r="AJ11" s="16">
        <v>0.41670577193805702</v>
      </c>
      <c r="AK11" s="16">
        <v>0.3461210571185</v>
      </c>
      <c r="AL11" s="16"/>
      <c r="AM11" s="16">
        <v>0.17985611510791399</v>
      </c>
      <c r="AN11" s="16">
        <v>0.28347280334727998</v>
      </c>
      <c r="AO11" s="16">
        <v>0.38933691756272398</v>
      </c>
      <c r="AP11" s="16">
        <v>0.46384479717812999</v>
      </c>
      <c r="AQ11" s="16"/>
      <c r="AR11" s="16">
        <v>0.37986577181208098</v>
      </c>
      <c r="AS11" s="16">
        <v>0.37964512889186502</v>
      </c>
      <c r="AT11" s="16"/>
      <c r="AU11" s="16">
        <v>0.40275650842266503</v>
      </c>
      <c r="AV11" s="16">
        <v>0.37578451882845199</v>
      </c>
      <c r="AW11" s="16"/>
      <c r="AX11" s="16">
        <v>0.41475826972010199</v>
      </c>
      <c r="AY11" s="16">
        <v>0.37225684096450801</v>
      </c>
      <c r="AZ11" s="16"/>
      <c r="BA11" s="16">
        <v>0.39759036144578302</v>
      </c>
      <c r="BB11" s="16">
        <v>0.378287092882992</v>
      </c>
      <c r="BC11" s="16"/>
      <c r="BD11" s="16">
        <v>0.43801652892561999</v>
      </c>
      <c r="BE11" s="16">
        <v>0.366115702479339</v>
      </c>
      <c r="BF11" s="16"/>
      <c r="BG11" s="16">
        <v>0.44230769230769201</v>
      </c>
      <c r="BH11" s="16">
        <v>0.37585961584064498</v>
      </c>
      <c r="BI11" s="16"/>
      <c r="BJ11" s="16">
        <v>0.37936772046589001</v>
      </c>
      <c r="BK11" s="16">
        <v>0.37977296181630499</v>
      </c>
      <c r="BL11" s="16"/>
      <c r="BM11" s="16">
        <v>0.42045454545454503</v>
      </c>
      <c r="BN11" s="16">
        <v>0.37624242424242399</v>
      </c>
      <c r="BO11" s="16"/>
      <c r="BP11" s="16">
        <v>0.379139072847682</v>
      </c>
      <c r="BQ11" s="16">
        <v>0.37980893364317098</v>
      </c>
    </row>
    <row r="12" spans="2:69" x14ac:dyDescent="0.25">
      <c r="B12" s="17" t="s">
        <v>443</v>
      </c>
      <c r="C12" s="16">
        <v>0.33214205941478703</v>
      </c>
      <c r="D12" s="16">
        <v>0.27678571428571402</v>
      </c>
      <c r="E12" s="16">
        <v>0.35684647302904599</v>
      </c>
      <c r="F12" s="16">
        <v>0.31424148606811098</v>
      </c>
      <c r="G12" s="16">
        <v>0.27906976744186002</v>
      </c>
      <c r="H12" s="16">
        <v>0.39354838709677398</v>
      </c>
      <c r="I12" s="16">
        <v>0.37679083094555899</v>
      </c>
      <c r="J12" s="16">
        <v>0.32828282828282801</v>
      </c>
      <c r="K12" s="16">
        <v>0.26890756302521002</v>
      </c>
      <c r="L12" s="16">
        <v>0.38938053097345099</v>
      </c>
      <c r="M12" s="16"/>
      <c r="N12" s="16">
        <v>0.27405857740585798</v>
      </c>
      <c r="O12" s="16">
        <v>0.29980276134122302</v>
      </c>
      <c r="P12" s="16">
        <v>0.35744680851063798</v>
      </c>
      <c r="Q12" s="16">
        <v>0.34012539184953</v>
      </c>
      <c r="R12" s="16"/>
      <c r="S12" s="16">
        <v>0.30623306233062297</v>
      </c>
      <c r="T12" s="16">
        <v>0.35734870317002898</v>
      </c>
      <c r="U12" s="16">
        <v>0.31961259079903098</v>
      </c>
      <c r="V12" s="16">
        <v>0.27385377942998801</v>
      </c>
      <c r="W12" s="16">
        <v>0.35389988358556501</v>
      </c>
      <c r="X12" s="16">
        <v>0.364516129032258</v>
      </c>
      <c r="Y12" s="16">
        <v>0.39765100671140902</v>
      </c>
      <c r="Z12" s="16"/>
      <c r="AA12" s="16">
        <v>0.38676996424314702</v>
      </c>
      <c r="AB12" s="16">
        <v>0.29939264022865297</v>
      </c>
      <c r="AC12" s="16"/>
      <c r="AD12" s="16">
        <v>0.32090909090909098</v>
      </c>
      <c r="AE12" s="16">
        <v>0.33580100681077901</v>
      </c>
      <c r="AF12" s="16"/>
      <c r="AG12" s="16">
        <v>0.32155844155844199</v>
      </c>
      <c r="AH12" s="16">
        <v>0.34012539184953</v>
      </c>
      <c r="AI12" s="16"/>
      <c r="AJ12" s="16">
        <v>0.38714218676677598</v>
      </c>
      <c r="AK12" s="16">
        <v>0.28218243819266797</v>
      </c>
      <c r="AL12" s="16"/>
      <c r="AM12" s="16">
        <v>0.15107913669064699</v>
      </c>
      <c r="AN12" s="16">
        <v>0.206066945606695</v>
      </c>
      <c r="AO12" s="16">
        <v>0.331989247311828</v>
      </c>
      <c r="AP12" s="16">
        <v>0.45767195767195801</v>
      </c>
      <c r="AQ12" s="16"/>
      <c r="AR12" s="16">
        <v>0.36040268456375801</v>
      </c>
      <c r="AS12" s="16">
        <v>0.31804486106461299</v>
      </c>
      <c r="AT12" s="16"/>
      <c r="AU12" s="16">
        <v>0.39356814701378301</v>
      </c>
      <c r="AV12" s="16">
        <v>0.32165271966527198</v>
      </c>
      <c r="AW12" s="16"/>
      <c r="AX12" s="16">
        <v>0.37022900763358801</v>
      </c>
      <c r="AY12" s="16">
        <v>0.32403142779734501</v>
      </c>
      <c r="AZ12" s="16"/>
      <c r="BA12" s="16">
        <v>0.328313253012048</v>
      </c>
      <c r="BB12" s="16">
        <v>0.33244873341375197</v>
      </c>
      <c r="BC12" s="16"/>
      <c r="BD12" s="16">
        <v>0.35891381345926798</v>
      </c>
      <c r="BE12" s="16">
        <v>0.32589531680440798</v>
      </c>
      <c r="BF12" s="16"/>
      <c r="BG12" s="16">
        <v>0.43461538461538501</v>
      </c>
      <c r="BH12" s="16">
        <v>0.325824045529998</v>
      </c>
      <c r="BI12" s="16"/>
      <c r="BJ12" s="16">
        <v>0.36106489184692198</v>
      </c>
      <c r="BK12" s="16">
        <v>0.32765737874097001</v>
      </c>
      <c r="BL12" s="16"/>
      <c r="BM12" s="16">
        <v>0.36363636363636398</v>
      </c>
      <c r="BN12" s="16">
        <v>0.329454545454545</v>
      </c>
      <c r="BO12" s="16"/>
      <c r="BP12" s="16">
        <v>0.399006622516556</v>
      </c>
      <c r="BQ12" s="16">
        <v>0.32171443325587401</v>
      </c>
    </row>
    <row r="13" spans="2:69" ht="30" x14ac:dyDescent="0.25">
      <c r="B13" s="17" t="s">
        <v>444</v>
      </c>
      <c r="C13" s="16">
        <v>0.325441143622962</v>
      </c>
      <c r="D13" s="16">
        <v>0.36309523809523803</v>
      </c>
      <c r="E13" s="16">
        <v>0.341632088520055</v>
      </c>
      <c r="F13" s="16">
        <v>0.31578947368421101</v>
      </c>
      <c r="G13" s="16">
        <v>0.30523255813953498</v>
      </c>
      <c r="H13" s="16">
        <v>0.266129032258065</v>
      </c>
      <c r="I13" s="16">
        <v>0.36532951289398302</v>
      </c>
      <c r="J13" s="16">
        <v>0.28787878787878801</v>
      </c>
      <c r="K13" s="16">
        <v>0.218487394957983</v>
      </c>
      <c r="L13" s="16">
        <v>0.43362831858407103</v>
      </c>
      <c r="M13" s="16"/>
      <c r="N13" s="16">
        <v>0.20083682008368201</v>
      </c>
      <c r="O13" s="16">
        <v>0.27021696252465499</v>
      </c>
      <c r="P13" s="16">
        <v>0.30212765957446802</v>
      </c>
      <c r="Q13" s="16">
        <v>0.36833855799373</v>
      </c>
      <c r="R13" s="16"/>
      <c r="S13" s="16">
        <v>0.284552845528455</v>
      </c>
      <c r="T13" s="16">
        <v>0.30259365994236298</v>
      </c>
      <c r="U13" s="16">
        <v>0.305084745762712</v>
      </c>
      <c r="V13" s="16">
        <v>0.28996282527881001</v>
      </c>
      <c r="W13" s="16">
        <v>0.33178114086146698</v>
      </c>
      <c r="X13" s="16">
        <v>0.36559139784946199</v>
      </c>
      <c r="Y13" s="16">
        <v>0.36241610738254998</v>
      </c>
      <c r="Z13" s="16"/>
      <c r="AA13" s="16">
        <v>0.36769964243146602</v>
      </c>
      <c r="AB13" s="16">
        <v>0.30010718113612</v>
      </c>
      <c r="AC13" s="16"/>
      <c r="AD13" s="16">
        <v>0.31181818181818199</v>
      </c>
      <c r="AE13" s="16">
        <v>0.32987859046491003</v>
      </c>
      <c r="AF13" s="16"/>
      <c r="AG13" s="16">
        <v>0.26857142857142902</v>
      </c>
      <c r="AH13" s="16">
        <v>0.36833855799373</v>
      </c>
      <c r="AI13" s="16"/>
      <c r="AJ13" s="16">
        <v>0.37587986860628803</v>
      </c>
      <c r="AK13" s="16">
        <v>0.27962489343563501</v>
      </c>
      <c r="AL13" s="16"/>
      <c r="AM13" s="16">
        <v>0.14388489208633101</v>
      </c>
      <c r="AN13" s="16">
        <v>0.24581589958159</v>
      </c>
      <c r="AO13" s="16">
        <v>0.324372759856631</v>
      </c>
      <c r="AP13" s="16">
        <v>0.41710758377425</v>
      </c>
      <c r="AQ13" s="16"/>
      <c r="AR13" s="16">
        <v>0.355704697986577</v>
      </c>
      <c r="AS13" s="16">
        <v>0.31034482758620702</v>
      </c>
      <c r="AT13" s="16"/>
      <c r="AU13" s="16">
        <v>0.36294027565084203</v>
      </c>
      <c r="AV13" s="16">
        <v>0.31903765690376601</v>
      </c>
      <c r="AW13" s="16"/>
      <c r="AX13" s="16">
        <v>0.36768447837150098</v>
      </c>
      <c r="AY13" s="16">
        <v>0.31644540774857799</v>
      </c>
      <c r="AZ13" s="16"/>
      <c r="BA13" s="16">
        <v>0.343373493975904</v>
      </c>
      <c r="BB13" s="16">
        <v>0.32400482509047002</v>
      </c>
      <c r="BC13" s="16"/>
      <c r="BD13" s="16">
        <v>0.340023612750885</v>
      </c>
      <c r="BE13" s="16">
        <v>0.32203856749311299</v>
      </c>
      <c r="BF13" s="16"/>
      <c r="BG13" s="16">
        <v>0.35384615384615398</v>
      </c>
      <c r="BH13" s="16">
        <v>0.323689826891155</v>
      </c>
      <c r="BI13" s="16"/>
      <c r="BJ13" s="16">
        <v>0.36439267886855198</v>
      </c>
      <c r="BK13" s="16">
        <v>0.31940144478844201</v>
      </c>
      <c r="BL13" s="16"/>
      <c r="BM13" s="16">
        <v>0.34659090909090901</v>
      </c>
      <c r="BN13" s="16">
        <v>0.323636363636364</v>
      </c>
      <c r="BO13" s="16"/>
      <c r="BP13" s="16">
        <v>0.32947019867549698</v>
      </c>
      <c r="BQ13" s="16">
        <v>0.324812806609863</v>
      </c>
    </row>
    <row r="14" spans="2:69" ht="30" x14ac:dyDescent="0.25">
      <c r="B14" s="17" t="s">
        <v>445</v>
      </c>
      <c r="C14" s="16">
        <v>0.27496091132454797</v>
      </c>
      <c r="D14" s="16">
        <v>0.23958333333333301</v>
      </c>
      <c r="E14" s="16">
        <v>0.255878284923928</v>
      </c>
      <c r="F14" s="16">
        <v>0.24922600619195001</v>
      </c>
      <c r="G14" s="16">
        <v>0.22093023255814001</v>
      </c>
      <c r="H14" s="16">
        <v>0.39193548387096799</v>
      </c>
      <c r="I14" s="16">
        <v>0.333810888252149</v>
      </c>
      <c r="J14" s="16">
        <v>0.15656565656565699</v>
      </c>
      <c r="K14" s="16">
        <v>0.30252100840336099</v>
      </c>
      <c r="L14" s="16">
        <v>0.25663716814159299</v>
      </c>
      <c r="M14" s="16"/>
      <c r="N14" s="16">
        <v>0.26569037656903799</v>
      </c>
      <c r="O14" s="16">
        <v>0.224852071005917</v>
      </c>
      <c r="P14" s="16">
        <v>0.296808510638298</v>
      </c>
      <c r="Q14" s="16">
        <v>0.27860501567398099</v>
      </c>
      <c r="R14" s="16"/>
      <c r="S14" s="16">
        <v>0.327913279132791</v>
      </c>
      <c r="T14" s="16">
        <v>0.33429394812680102</v>
      </c>
      <c r="U14" s="16">
        <v>0.25423728813559299</v>
      </c>
      <c r="V14" s="16">
        <v>0.23667905824039701</v>
      </c>
      <c r="W14" s="16">
        <v>0.26542491268917301</v>
      </c>
      <c r="X14" s="16">
        <v>0.30645161290322598</v>
      </c>
      <c r="Y14" s="16">
        <v>0.293624161073825</v>
      </c>
      <c r="Z14" s="16"/>
      <c r="AA14" s="16">
        <v>0.32896305125149</v>
      </c>
      <c r="AB14" s="16">
        <v>0.24258663808503</v>
      </c>
      <c r="AC14" s="16"/>
      <c r="AD14" s="16">
        <v>0.26636363636363602</v>
      </c>
      <c r="AE14" s="16">
        <v>0.27776132662126102</v>
      </c>
      <c r="AF14" s="16"/>
      <c r="AG14" s="16">
        <v>0.27012987012987</v>
      </c>
      <c r="AH14" s="16">
        <v>0.27860501567398099</v>
      </c>
      <c r="AI14" s="16"/>
      <c r="AJ14" s="16">
        <v>0.31159080244016901</v>
      </c>
      <c r="AK14" s="16">
        <v>0.24168797953964199</v>
      </c>
      <c r="AL14" s="16"/>
      <c r="AM14" s="16">
        <v>0.115107913669065</v>
      </c>
      <c r="AN14" s="16">
        <v>0.19665271966527201</v>
      </c>
      <c r="AO14" s="16">
        <v>0.27016129032258102</v>
      </c>
      <c r="AP14" s="16">
        <v>0.36860670194003498</v>
      </c>
      <c r="AQ14" s="16"/>
      <c r="AR14" s="16">
        <v>0.29932885906040302</v>
      </c>
      <c r="AS14" s="16">
        <v>0.26280549045865398</v>
      </c>
      <c r="AT14" s="16"/>
      <c r="AU14" s="16">
        <v>0.37825421133231202</v>
      </c>
      <c r="AV14" s="16">
        <v>0.25732217573221799</v>
      </c>
      <c r="AW14" s="16"/>
      <c r="AX14" s="16">
        <v>0.29898218829516499</v>
      </c>
      <c r="AY14" s="16">
        <v>0.26984557030614997</v>
      </c>
      <c r="AZ14" s="16"/>
      <c r="BA14" s="16">
        <v>0.280120481927711</v>
      </c>
      <c r="BB14" s="16">
        <v>0.27454764776839602</v>
      </c>
      <c r="BC14" s="16"/>
      <c r="BD14" s="16">
        <v>0.328217237308146</v>
      </c>
      <c r="BE14" s="16">
        <v>0.262534435261708</v>
      </c>
      <c r="BF14" s="16"/>
      <c r="BG14" s="16">
        <v>0.38461538461538503</v>
      </c>
      <c r="BH14" s="16">
        <v>0.268200142281243</v>
      </c>
      <c r="BI14" s="16"/>
      <c r="BJ14" s="16">
        <v>0.32279534109816999</v>
      </c>
      <c r="BK14" s="16">
        <v>0.26754385964912297</v>
      </c>
      <c r="BL14" s="16"/>
      <c r="BM14" s="16">
        <v>0.36363636363636398</v>
      </c>
      <c r="BN14" s="16">
        <v>0.26739393939393902</v>
      </c>
      <c r="BO14" s="16"/>
      <c r="BP14" s="16">
        <v>0.34105960264900698</v>
      </c>
      <c r="BQ14" s="16">
        <v>0.26465272398657402</v>
      </c>
    </row>
    <row r="15" spans="2:69" ht="45" x14ac:dyDescent="0.25">
      <c r="B15" s="17" t="s">
        <v>446</v>
      </c>
      <c r="C15" s="16">
        <v>0.267366540093813</v>
      </c>
      <c r="D15" s="16">
        <v>0.238095238095238</v>
      </c>
      <c r="E15" s="16">
        <v>0.268326417704011</v>
      </c>
      <c r="F15" s="16">
        <v>0.27399380804953599</v>
      </c>
      <c r="G15" s="16">
        <v>0.229651162790698</v>
      </c>
      <c r="H15" s="16">
        <v>0.29838709677419401</v>
      </c>
      <c r="I15" s="16">
        <v>0.30659025787965599</v>
      </c>
      <c r="J15" s="16">
        <v>0.24242424242424199</v>
      </c>
      <c r="K15" s="16">
        <v>0.21008403361344499</v>
      </c>
      <c r="L15" s="16">
        <v>0.31858407079646001</v>
      </c>
      <c r="M15" s="16"/>
      <c r="N15" s="16">
        <v>0.167364016736402</v>
      </c>
      <c r="O15" s="16">
        <v>0.22287968441814601</v>
      </c>
      <c r="P15" s="16">
        <v>0.26063829787234</v>
      </c>
      <c r="Q15" s="16">
        <v>0.29741379310344801</v>
      </c>
      <c r="R15" s="16"/>
      <c r="S15" s="16">
        <v>0.27100271002710002</v>
      </c>
      <c r="T15" s="16">
        <v>0.207492795389049</v>
      </c>
      <c r="U15" s="16">
        <v>0.314769975786925</v>
      </c>
      <c r="V15" s="16">
        <v>0.21189591078066899</v>
      </c>
      <c r="W15" s="16">
        <v>0.27706635622817199</v>
      </c>
      <c r="X15" s="16">
        <v>0.288172043010753</v>
      </c>
      <c r="Y15" s="16">
        <v>0.32382550335570498</v>
      </c>
      <c r="Z15" s="16"/>
      <c r="AA15" s="16">
        <v>0.29678188319427901</v>
      </c>
      <c r="AB15" s="16">
        <v>0.24973204715969999</v>
      </c>
      <c r="AC15" s="16"/>
      <c r="AD15" s="16">
        <v>0.251818181818182</v>
      </c>
      <c r="AE15" s="16">
        <v>0.27243115190997902</v>
      </c>
      <c r="AF15" s="16"/>
      <c r="AG15" s="16">
        <v>0.227532467532468</v>
      </c>
      <c r="AH15" s="16">
        <v>0.29741379310344801</v>
      </c>
      <c r="AI15" s="16"/>
      <c r="AJ15" s="16">
        <v>0.30455185358986397</v>
      </c>
      <c r="AK15" s="16">
        <v>0.233589087809037</v>
      </c>
      <c r="AL15" s="16"/>
      <c r="AM15" s="16">
        <v>0.14388489208633101</v>
      </c>
      <c r="AN15" s="16">
        <v>0.170502092050209</v>
      </c>
      <c r="AO15" s="16">
        <v>0.27016129032258102</v>
      </c>
      <c r="AP15" s="16">
        <v>0.35978835978835999</v>
      </c>
      <c r="AQ15" s="16"/>
      <c r="AR15" s="16">
        <v>0.297315436241611</v>
      </c>
      <c r="AS15" s="16">
        <v>0.25242718446601897</v>
      </c>
      <c r="AT15" s="16"/>
      <c r="AU15" s="16">
        <v>0.349157733537519</v>
      </c>
      <c r="AV15" s="16">
        <v>0.25339958158995801</v>
      </c>
      <c r="AW15" s="16"/>
      <c r="AX15" s="16">
        <v>0.28753180661577599</v>
      </c>
      <c r="AY15" s="16">
        <v>0.263072338119751</v>
      </c>
      <c r="AZ15" s="16"/>
      <c r="BA15" s="16">
        <v>0.29216867469879498</v>
      </c>
      <c r="BB15" s="16">
        <v>0.26537997587454798</v>
      </c>
      <c r="BC15" s="16"/>
      <c r="BD15" s="16">
        <v>0.330578512396694</v>
      </c>
      <c r="BE15" s="16">
        <v>0.25261707988980697</v>
      </c>
      <c r="BF15" s="16"/>
      <c r="BG15" s="16">
        <v>0.37692307692307703</v>
      </c>
      <c r="BH15" s="16">
        <v>0.26061180934313499</v>
      </c>
      <c r="BI15" s="16"/>
      <c r="BJ15" s="16">
        <v>0.30282861896838598</v>
      </c>
      <c r="BK15" s="16">
        <v>0.26186790505676</v>
      </c>
      <c r="BL15" s="16"/>
      <c r="BM15" s="16">
        <v>0.31818181818181801</v>
      </c>
      <c r="BN15" s="16">
        <v>0.263030303030303</v>
      </c>
      <c r="BO15" s="16"/>
      <c r="BP15" s="16">
        <v>0.25993377483443703</v>
      </c>
      <c r="BQ15" s="16">
        <v>0.26852569067906001</v>
      </c>
    </row>
    <row r="16" spans="2:69" ht="30" x14ac:dyDescent="0.25">
      <c r="B16" s="17" t="s">
        <v>447</v>
      </c>
      <c r="C16" s="16">
        <v>0.251954433772616</v>
      </c>
      <c r="D16" s="16">
        <v>0.288690476190476</v>
      </c>
      <c r="E16" s="16">
        <v>0.27800829875518701</v>
      </c>
      <c r="F16" s="16">
        <v>0.29566563467492302</v>
      </c>
      <c r="G16" s="16">
        <v>0.204941860465116</v>
      </c>
      <c r="H16" s="16">
        <v>0.18870967741935499</v>
      </c>
      <c r="I16" s="16">
        <v>0.29083094555873901</v>
      </c>
      <c r="J16" s="16">
        <v>0.17171717171717199</v>
      </c>
      <c r="K16" s="16">
        <v>0.16806722689075601</v>
      </c>
      <c r="L16" s="16">
        <v>0.238938053097345</v>
      </c>
      <c r="M16" s="16"/>
      <c r="N16" s="16">
        <v>0.17782426778242699</v>
      </c>
      <c r="O16" s="16">
        <v>0.195266272189349</v>
      </c>
      <c r="P16" s="16">
        <v>0.21702127659574499</v>
      </c>
      <c r="Q16" s="16">
        <v>0.28996865203761801</v>
      </c>
      <c r="R16" s="16"/>
      <c r="S16" s="16">
        <v>0.24390243902438999</v>
      </c>
      <c r="T16" s="16">
        <v>0.25648414985590801</v>
      </c>
      <c r="U16" s="16">
        <v>0.26634382566586001</v>
      </c>
      <c r="V16" s="16">
        <v>0.216852540272615</v>
      </c>
      <c r="W16" s="16">
        <v>0.24097788125727601</v>
      </c>
      <c r="X16" s="16">
        <v>0.27096774193548401</v>
      </c>
      <c r="Y16" s="16">
        <v>0.293624161073825</v>
      </c>
      <c r="Z16" s="16"/>
      <c r="AA16" s="16">
        <v>0.30095351609058402</v>
      </c>
      <c r="AB16" s="16">
        <v>0.222579492675956</v>
      </c>
      <c r="AC16" s="16"/>
      <c r="AD16" s="16">
        <v>0.23818181818181799</v>
      </c>
      <c r="AE16" s="16">
        <v>0.25644062777613302</v>
      </c>
      <c r="AF16" s="16"/>
      <c r="AG16" s="16">
        <v>0.20155844155844199</v>
      </c>
      <c r="AH16" s="16">
        <v>0.28996865203761801</v>
      </c>
      <c r="AI16" s="16"/>
      <c r="AJ16" s="16">
        <v>0.28625058657907099</v>
      </c>
      <c r="AK16" s="16">
        <v>0.22080136402386999</v>
      </c>
      <c r="AL16" s="16"/>
      <c r="AM16" s="16">
        <v>0.14388489208633101</v>
      </c>
      <c r="AN16" s="16">
        <v>0.172594142259414</v>
      </c>
      <c r="AO16" s="16">
        <v>0.24910394265232999</v>
      </c>
      <c r="AP16" s="16">
        <v>0.33950617283950602</v>
      </c>
      <c r="AQ16" s="16"/>
      <c r="AR16" s="16">
        <v>0.27046979865771797</v>
      </c>
      <c r="AS16" s="16">
        <v>0.242718446601942</v>
      </c>
      <c r="AT16" s="16"/>
      <c r="AU16" s="16">
        <v>0.28790199081163897</v>
      </c>
      <c r="AV16" s="16">
        <v>0.24581589958159</v>
      </c>
      <c r="AW16" s="16"/>
      <c r="AX16" s="16">
        <v>0.29007633587786302</v>
      </c>
      <c r="AY16" s="16">
        <v>0.24383635871037701</v>
      </c>
      <c r="AZ16" s="16"/>
      <c r="BA16" s="16">
        <v>0.24397590361445801</v>
      </c>
      <c r="BB16" s="16">
        <v>0.25259348612786497</v>
      </c>
      <c r="BC16" s="16"/>
      <c r="BD16" s="16">
        <v>0.27981109799291598</v>
      </c>
      <c r="BE16" s="16">
        <v>0.24545454545454501</v>
      </c>
      <c r="BF16" s="16"/>
      <c r="BG16" s="16">
        <v>0.30384615384615399</v>
      </c>
      <c r="BH16" s="16">
        <v>0.24875503912734201</v>
      </c>
      <c r="BI16" s="16"/>
      <c r="BJ16" s="16">
        <v>0.27953410981697202</v>
      </c>
      <c r="BK16" s="16">
        <v>0.24767801857585101</v>
      </c>
      <c r="BL16" s="16"/>
      <c r="BM16" s="16">
        <v>0.30397727272727298</v>
      </c>
      <c r="BN16" s="16">
        <v>0.24751515151515199</v>
      </c>
      <c r="BO16" s="16"/>
      <c r="BP16" s="16">
        <v>0.25</v>
      </c>
      <c r="BQ16" s="16">
        <v>0.252259230570617</v>
      </c>
    </row>
    <row r="17" spans="2:69" ht="30" x14ac:dyDescent="0.25">
      <c r="B17" s="17" t="s">
        <v>448</v>
      </c>
      <c r="C17" s="16">
        <v>0.224480679026134</v>
      </c>
      <c r="D17" s="16">
        <v>0.25297619047619002</v>
      </c>
      <c r="E17" s="16">
        <v>0.23928077455048399</v>
      </c>
      <c r="F17" s="16">
        <v>0.20588235294117599</v>
      </c>
      <c r="G17" s="16">
        <v>0.19331395348837199</v>
      </c>
      <c r="H17" s="16">
        <v>0.190322580645161</v>
      </c>
      <c r="I17" s="16">
        <v>0.24212034383954201</v>
      </c>
      <c r="J17" s="16">
        <v>0.22727272727272699</v>
      </c>
      <c r="K17" s="16">
        <v>0.29411764705882398</v>
      </c>
      <c r="L17" s="16">
        <v>0.25663716814159299</v>
      </c>
      <c r="M17" s="16"/>
      <c r="N17" s="16">
        <v>0.202928870292887</v>
      </c>
      <c r="O17" s="16">
        <v>0.16765285996055199</v>
      </c>
      <c r="P17" s="16">
        <v>0.2</v>
      </c>
      <c r="Q17" s="16">
        <v>0.24882445141065801</v>
      </c>
      <c r="R17" s="16"/>
      <c r="S17" s="16">
        <v>0.22493224932249301</v>
      </c>
      <c r="T17" s="16">
        <v>0.210374639769452</v>
      </c>
      <c r="U17" s="16">
        <v>0.25181598062954003</v>
      </c>
      <c r="V17" s="16">
        <v>0.18215613382899601</v>
      </c>
      <c r="W17" s="16">
        <v>0.225844004656577</v>
      </c>
      <c r="X17" s="16">
        <v>0.25161290322580598</v>
      </c>
      <c r="Y17" s="16">
        <v>0.24832214765100699</v>
      </c>
      <c r="Z17" s="16"/>
      <c r="AA17" s="16">
        <v>0.268176400476758</v>
      </c>
      <c r="AB17" s="16">
        <v>0.19828510182207901</v>
      </c>
      <c r="AC17" s="16"/>
      <c r="AD17" s="16">
        <v>0.232727272727273</v>
      </c>
      <c r="AE17" s="16">
        <v>0.22179449215279801</v>
      </c>
      <c r="AF17" s="16"/>
      <c r="AG17" s="16">
        <v>0.19220779220779199</v>
      </c>
      <c r="AH17" s="16">
        <v>0.24882445141065801</v>
      </c>
      <c r="AI17" s="16"/>
      <c r="AJ17" s="16">
        <v>0.25950258094791201</v>
      </c>
      <c r="AK17" s="16">
        <v>0.192668371696505</v>
      </c>
      <c r="AL17" s="16"/>
      <c r="AM17" s="16">
        <v>0.12230215827338101</v>
      </c>
      <c r="AN17" s="16">
        <v>0.15794979079497901</v>
      </c>
      <c r="AO17" s="16">
        <v>0.207885304659498</v>
      </c>
      <c r="AP17" s="16">
        <v>0.324514991181658</v>
      </c>
      <c r="AQ17" s="16"/>
      <c r="AR17" s="16">
        <v>0.25771812080536899</v>
      </c>
      <c r="AS17" s="16">
        <v>0.20790090391697399</v>
      </c>
      <c r="AT17" s="16"/>
      <c r="AU17" s="16">
        <v>0.24042879019908101</v>
      </c>
      <c r="AV17" s="16">
        <v>0.22175732217573199</v>
      </c>
      <c r="AW17" s="16"/>
      <c r="AX17" s="16">
        <v>0.25954198473282403</v>
      </c>
      <c r="AY17" s="16">
        <v>0.217014359252235</v>
      </c>
      <c r="AZ17" s="16"/>
      <c r="BA17" s="16">
        <v>0.29216867469879498</v>
      </c>
      <c r="BB17" s="16">
        <v>0.21905910735826301</v>
      </c>
      <c r="BC17" s="16"/>
      <c r="BD17" s="16">
        <v>0.23494687131050801</v>
      </c>
      <c r="BE17" s="16">
        <v>0.22203856749311299</v>
      </c>
      <c r="BF17" s="16"/>
      <c r="BG17" s="16">
        <v>0.31538461538461499</v>
      </c>
      <c r="BH17" s="16">
        <v>0.21887597818354301</v>
      </c>
      <c r="BI17" s="16"/>
      <c r="BJ17" s="16">
        <v>0.29950083194675498</v>
      </c>
      <c r="BK17" s="16">
        <v>0.212848297213622</v>
      </c>
      <c r="BL17" s="16"/>
      <c r="BM17" s="16">
        <v>0.32670454545454503</v>
      </c>
      <c r="BN17" s="16">
        <v>0.21575757575757601</v>
      </c>
      <c r="BO17" s="16"/>
      <c r="BP17" s="16">
        <v>0.21523178807946999</v>
      </c>
      <c r="BQ17" s="16">
        <v>0.22592305706170901</v>
      </c>
    </row>
    <row r="18" spans="2:69" x14ac:dyDescent="0.25">
      <c r="B18" s="17" t="s">
        <v>90</v>
      </c>
      <c r="C18" s="16">
        <v>3.35045789591244E-3</v>
      </c>
      <c r="D18" s="16">
        <v>2.9761904761904799E-3</v>
      </c>
      <c r="E18" s="16">
        <v>1.3831258644536699E-3</v>
      </c>
      <c r="F18" s="16">
        <v>4.64396284829721E-3</v>
      </c>
      <c r="G18" s="16">
        <v>7.2674418604651196E-3</v>
      </c>
      <c r="H18" s="16">
        <v>1.6129032258064501E-3</v>
      </c>
      <c r="I18" s="16">
        <v>2.8653295128939801E-3</v>
      </c>
      <c r="J18" s="16">
        <v>5.0505050505050501E-3</v>
      </c>
      <c r="K18" s="16">
        <v>0</v>
      </c>
      <c r="L18" s="16">
        <v>0</v>
      </c>
      <c r="M18" s="16"/>
      <c r="N18" s="16">
        <v>1.2552301255230099E-2</v>
      </c>
      <c r="O18" s="16">
        <v>5.9171597633136102E-3</v>
      </c>
      <c r="P18" s="16">
        <v>0</v>
      </c>
      <c r="Q18" s="16">
        <v>2.35109717868339E-3</v>
      </c>
      <c r="R18" s="16"/>
      <c r="S18" s="16">
        <v>1.0840108401084E-2</v>
      </c>
      <c r="T18" s="16">
        <v>0</v>
      </c>
      <c r="U18" s="16">
        <v>0</v>
      </c>
      <c r="V18" s="16">
        <v>0</v>
      </c>
      <c r="W18" s="16">
        <v>0</v>
      </c>
      <c r="X18" s="16">
        <v>2.1505376344086E-3</v>
      </c>
      <c r="Y18" s="16">
        <v>1.00671140939597E-2</v>
      </c>
      <c r="Z18" s="16"/>
      <c r="AA18" s="16">
        <v>2.9797377830750901E-3</v>
      </c>
      <c r="AB18" s="16">
        <v>3.5727045373347599E-3</v>
      </c>
      <c r="AC18" s="16"/>
      <c r="AD18" s="16">
        <v>3.6363636363636398E-3</v>
      </c>
      <c r="AE18" s="16">
        <v>3.2573289902280101E-3</v>
      </c>
      <c r="AF18" s="16"/>
      <c r="AG18" s="16">
        <v>4.6753246753246797E-3</v>
      </c>
      <c r="AH18" s="16">
        <v>2.35109717868339E-3</v>
      </c>
      <c r="AI18" s="16"/>
      <c r="AJ18" s="16">
        <v>2.81557954012201E-3</v>
      </c>
      <c r="AK18" s="16">
        <v>3.8363171355498701E-3</v>
      </c>
      <c r="AL18" s="16"/>
      <c r="AM18" s="16">
        <v>0</v>
      </c>
      <c r="AN18" s="16">
        <v>5.2301255230125503E-3</v>
      </c>
      <c r="AO18" s="16">
        <v>4.4802867383512499E-3</v>
      </c>
      <c r="AP18" s="16">
        <v>0</v>
      </c>
      <c r="AQ18" s="16"/>
      <c r="AR18" s="16">
        <v>2.6845637583892599E-3</v>
      </c>
      <c r="AS18" s="16">
        <v>3.6826247070639402E-3</v>
      </c>
      <c r="AT18" s="16"/>
      <c r="AU18" s="16">
        <v>1.5313935681470099E-3</v>
      </c>
      <c r="AV18" s="16">
        <v>3.6610878661087901E-3</v>
      </c>
      <c r="AW18" s="16"/>
      <c r="AX18" s="16">
        <v>3.81679389312977E-3</v>
      </c>
      <c r="AY18" s="16">
        <v>3.2511514494716902E-3</v>
      </c>
      <c r="AZ18" s="16"/>
      <c r="BA18" s="16">
        <v>3.0120481927710802E-3</v>
      </c>
      <c r="BB18" s="16">
        <v>3.3775633293124199E-3</v>
      </c>
      <c r="BC18" s="16"/>
      <c r="BD18" s="16">
        <v>3.5419126328217199E-3</v>
      </c>
      <c r="BE18" s="16">
        <v>3.3057851239669399E-3</v>
      </c>
      <c r="BF18" s="16"/>
      <c r="BG18" s="16">
        <v>0</v>
      </c>
      <c r="BH18" s="16">
        <v>3.5570310647379702E-3</v>
      </c>
      <c r="BI18" s="16"/>
      <c r="BJ18" s="16">
        <v>1.66389351081531E-3</v>
      </c>
      <c r="BK18" s="16">
        <v>3.61197110423117E-3</v>
      </c>
      <c r="BL18" s="16"/>
      <c r="BM18" s="16">
        <v>0</v>
      </c>
      <c r="BN18" s="16">
        <v>3.6363636363636398E-3</v>
      </c>
      <c r="BO18" s="16"/>
      <c r="BP18" s="16">
        <v>1.6556291390728501E-3</v>
      </c>
      <c r="BQ18" s="16">
        <v>3.6147689129873502E-3</v>
      </c>
    </row>
    <row r="19" spans="2:69" x14ac:dyDescent="0.25">
      <c r="B19" s="17" t="s">
        <v>105</v>
      </c>
      <c r="C19" s="18">
        <v>2.05494750949296E-2</v>
      </c>
      <c r="D19" s="18">
        <v>7.4404761904761901E-3</v>
      </c>
      <c r="E19" s="18">
        <v>2.0746887966804999E-2</v>
      </c>
      <c r="F19" s="18">
        <v>1.23839009287926E-2</v>
      </c>
      <c r="G19" s="18">
        <v>3.3430232558139497E-2</v>
      </c>
      <c r="H19" s="18">
        <v>2.4193548387096801E-2</v>
      </c>
      <c r="I19" s="18">
        <v>1.28939828080229E-2</v>
      </c>
      <c r="J19" s="18">
        <v>5.0505050505050497E-2</v>
      </c>
      <c r="K19" s="18">
        <v>3.3613445378151301E-2</v>
      </c>
      <c r="L19" s="18">
        <v>2.6548672566371698E-2</v>
      </c>
      <c r="M19" s="18"/>
      <c r="N19" s="18">
        <v>4.6025104602510497E-2</v>
      </c>
      <c r="O19" s="18">
        <v>2.7613412228796801E-2</v>
      </c>
      <c r="P19" s="18">
        <v>2.02127659574468E-2</v>
      </c>
      <c r="Q19" s="18">
        <v>1.44984326018809E-2</v>
      </c>
      <c r="R19" s="18"/>
      <c r="S19" s="18">
        <v>2.9810298102981001E-2</v>
      </c>
      <c r="T19" s="18">
        <v>1.1527377521613799E-2</v>
      </c>
      <c r="U19" s="18">
        <v>1.93704600484262E-2</v>
      </c>
      <c r="V19" s="18">
        <v>2.60223048327138E-2</v>
      </c>
      <c r="W19" s="18">
        <v>1.3969732246798599E-2</v>
      </c>
      <c r="X19" s="18">
        <v>1.50537634408602E-2</v>
      </c>
      <c r="Y19" s="18">
        <v>1.51006711409396E-2</v>
      </c>
      <c r="Z19" s="18"/>
      <c r="AA19" s="18">
        <v>6.5554231227652002E-3</v>
      </c>
      <c r="AB19" s="18">
        <v>2.8938906752411599E-2</v>
      </c>
      <c r="AC19" s="18"/>
      <c r="AD19" s="18">
        <v>2.0909090909090901E-2</v>
      </c>
      <c r="AE19" s="18">
        <v>2.0432336393248401E-2</v>
      </c>
      <c r="AF19" s="18"/>
      <c r="AG19" s="18">
        <v>2.8571428571428598E-2</v>
      </c>
      <c r="AH19" s="18">
        <v>1.44984326018809E-2</v>
      </c>
      <c r="AI19" s="18"/>
      <c r="AJ19" s="18">
        <v>1.5485687470671E-2</v>
      </c>
      <c r="AK19" s="18">
        <v>2.5149190110826902E-2</v>
      </c>
      <c r="AL19" s="18"/>
      <c r="AM19" s="18">
        <v>0.15107913669064699</v>
      </c>
      <c r="AN19" s="18">
        <v>3.3472803347280297E-2</v>
      </c>
      <c r="AO19" s="18">
        <v>1.56810035842294E-2</v>
      </c>
      <c r="AP19" s="18">
        <v>3.5273368606701899E-3</v>
      </c>
      <c r="AQ19" s="18"/>
      <c r="AR19" s="18">
        <v>8.0536912751677896E-3</v>
      </c>
      <c r="AS19" s="18">
        <v>2.6782725142283199E-2</v>
      </c>
      <c r="AT19" s="18"/>
      <c r="AU19" s="18">
        <v>1.53139356814701E-2</v>
      </c>
      <c r="AV19" s="18">
        <v>2.14435146443515E-2</v>
      </c>
      <c r="AW19" s="18"/>
      <c r="AX19" s="18">
        <v>1.27226463104326E-2</v>
      </c>
      <c r="AY19" s="18">
        <v>2.2216201571389899E-2</v>
      </c>
      <c r="AZ19" s="18"/>
      <c r="BA19" s="18">
        <v>2.7108433734939801E-2</v>
      </c>
      <c r="BB19" s="18">
        <v>2.0024125452352201E-2</v>
      </c>
      <c r="BC19" s="18"/>
      <c r="BD19" s="18">
        <v>2.36127508854782E-2</v>
      </c>
      <c r="BE19" s="18">
        <v>1.9834710743801699E-2</v>
      </c>
      <c r="BF19" s="18"/>
      <c r="BG19" s="18">
        <v>7.6923076923076901E-3</v>
      </c>
      <c r="BH19" s="18">
        <v>2.1342186388427799E-2</v>
      </c>
      <c r="BI19" s="18"/>
      <c r="BJ19" s="18">
        <v>3.3277870216306201E-3</v>
      </c>
      <c r="BK19" s="18">
        <v>2.32198142414861E-2</v>
      </c>
      <c r="BL19" s="18"/>
      <c r="BM19" s="18">
        <v>1.13636363636364E-2</v>
      </c>
      <c r="BN19" s="18">
        <v>2.1333333333333301E-2</v>
      </c>
      <c r="BO19" s="18"/>
      <c r="BP19" s="18">
        <v>9.93377483443709E-3</v>
      </c>
      <c r="BQ19" s="18">
        <v>2.22050090369223E-2</v>
      </c>
    </row>
    <row r="20" spans="2:69" x14ac:dyDescent="0.25">
      <c r="B20" s="15" t="s">
        <v>697</v>
      </c>
    </row>
    <row r="21" spans="2:69" x14ac:dyDescent="0.25">
      <c r="B21" t="s">
        <v>71</v>
      </c>
    </row>
    <row r="22" spans="2:69" x14ac:dyDescent="0.25">
      <c r="B22" t="s">
        <v>72</v>
      </c>
    </row>
    <row r="24" spans="2:69" x14ac:dyDescent="0.25">
      <c r="B24"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G19"/>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7" width="20.7109375" customWidth="1"/>
  </cols>
  <sheetData>
    <row r="2" spans="2:7" ht="39.950000000000003" customHeight="1" x14ac:dyDescent="0.25">
      <c r="D2" s="29" t="s">
        <v>459</v>
      </c>
      <c r="E2" s="25"/>
      <c r="F2" s="25"/>
      <c r="G2" s="25"/>
    </row>
    <row r="6" spans="2:7" ht="50.1" customHeight="1" x14ac:dyDescent="0.25">
      <c r="B6" s="22" t="s">
        <v>15</v>
      </c>
      <c r="C6" s="22" t="s">
        <v>450</v>
      </c>
      <c r="D6" s="22" t="s">
        <v>451</v>
      </c>
      <c r="E6" s="22" t="s">
        <v>452</v>
      </c>
      <c r="F6" s="22" t="s">
        <v>453</v>
      </c>
    </row>
    <row r="7" spans="2:7" ht="30" x14ac:dyDescent="0.25">
      <c r="B7" s="17" t="s">
        <v>454</v>
      </c>
      <c r="C7" s="16">
        <v>0.102524011614921</v>
      </c>
      <c r="D7" s="16">
        <v>0.107884744248381</v>
      </c>
      <c r="E7" s="16">
        <v>0.13223140495867799</v>
      </c>
      <c r="F7" s="16">
        <v>0.120169756533393</v>
      </c>
    </row>
    <row r="8" spans="2:7" ht="30" x14ac:dyDescent="0.25">
      <c r="B8" s="17" t="s">
        <v>455</v>
      </c>
      <c r="C8" s="16">
        <v>0.18963591690864401</v>
      </c>
      <c r="D8" s="16">
        <v>0.18650882287245901</v>
      </c>
      <c r="E8" s="16">
        <v>0.21867321867321901</v>
      </c>
      <c r="F8" s="16">
        <v>0.22023676569131101</v>
      </c>
    </row>
    <row r="9" spans="2:7" ht="30" x14ac:dyDescent="0.25">
      <c r="B9" s="17" t="s">
        <v>456</v>
      </c>
      <c r="C9" s="16">
        <v>0.24413669868215301</v>
      </c>
      <c r="D9" s="16">
        <v>0.20326111235202099</v>
      </c>
      <c r="E9" s="16">
        <v>0.20013401831583599</v>
      </c>
      <c r="F9" s="16">
        <v>0.20728166182711599</v>
      </c>
    </row>
    <row r="10" spans="2:7" ht="30" x14ac:dyDescent="0.25">
      <c r="B10" s="17" t="s">
        <v>457</v>
      </c>
      <c r="C10" s="16">
        <v>0.284788921152557</v>
      </c>
      <c r="D10" s="16">
        <v>0.30154121063212003</v>
      </c>
      <c r="E10" s="16">
        <v>0.27987491623855298</v>
      </c>
      <c r="F10" s="16">
        <v>0.27741791378155001</v>
      </c>
    </row>
    <row r="11" spans="2:7" ht="30" x14ac:dyDescent="0.25">
      <c r="B11" s="17" t="s">
        <v>458</v>
      </c>
      <c r="C11" s="16">
        <v>0.145856600402055</v>
      </c>
      <c r="D11" s="16">
        <v>0.17467053830690199</v>
      </c>
      <c r="E11" s="16">
        <v>0.159258431985705</v>
      </c>
      <c r="F11" s="16">
        <v>0.16439580075943699</v>
      </c>
    </row>
    <row r="12" spans="2:7" x14ac:dyDescent="0.25">
      <c r="B12" s="17" t="s">
        <v>89</v>
      </c>
      <c r="C12" s="16">
        <v>3.3057851239669402E-2</v>
      </c>
      <c r="D12" s="16">
        <v>2.6133571588117001E-2</v>
      </c>
      <c r="E12" s="16">
        <v>9.8280098280098295E-3</v>
      </c>
      <c r="F12" s="16">
        <v>1.04981014071923E-2</v>
      </c>
    </row>
    <row r="13" spans="2:7" x14ac:dyDescent="0.25">
      <c r="B13" s="15" t="s">
        <v>697</v>
      </c>
      <c r="C13" s="15"/>
      <c r="D13" s="15"/>
      <c r="E13" s="15"/>
      <c r="F13" s="15"/>
    </row>
    <row r="14" spans="2:7" x14ac:dyDescent="0.25">
      <c r="B14" t="s">
        <v>71</v>
      </c>
    </row>
    <row r="15" spans="2:7" x14ac:dyDescent="0.25">
      <c r="B15" t="s">
        <v>72</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Q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460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4477</v>
      </c>
      <c r="D7" s="10">
        <v>672</v>
      </c>
      <c r="E7" s="10">
        <v>723</v>
      </c>
      <c r="F7" s="10">
        <v>646</v>
      </c>
      <c r="G7" s="10">
        <v>688</v>
      </c>
      <c r="H7" s="10">
        <v>620</v>
      </c>
      <c r="I7" s="10">
        <v>698</v>
      </c>
      <c r="J7" s="10">
        <v>198</v>
      </c>
      <c r="K7" s="10">
        <v>119</v>
      </c>
      <c r="L7" s="10">
        <v>113</v>
      </c>
      <c r="M7" s="10"/>
      <c r="N7" s="10">
        <v>478</v>
      </c>
      <c r="O7" s="10">
        <v>507</v>
      </c>
      <c r="P7" s="10">
        <v>940</v>
      </c>
      <c r="Q7" s="10">
        <v>2552</v>
      </c>
      <c r="R7" s="10"/>
      <c r="S7" s="10">
        <v>369</v>
      </c>
      <c r="T7" s="10">
        <v>347</v>
      </c>
      <c r="U7" s="10">
        <v>413</v>
      </c>
      <c r="V7" s="10">
        <v>807</v>
      </c>
      <c r="W7" s="10">
        <v>859</v>
      </c>
      <c r="X7" s="10">
        <v>930</v>
      </c>
      <c r="Y7" s="10">
        <v>596</v>
      </c>
      <c r="Z7" s="10"/>
      <c r="AA7" s="10">
        <v>1678</v>
      </c>
      <c r="AB7" s="10">
        <v>2799</v>
      </c>
      <c r="AC7" s="10"/>
      <c r="AD7" s="10">
        <v>1100</v>
      </c>
      <c r="AE7" s="10">
        <v>3377</v>
      </c>
      <c r="AF7" s="10"/>
      <c r="AG7" s="10">
        <v>1925</v>
      </c>
      <c r="AH7" s="10">
        <v>2552</v>
      </c>
      <c r="AI7" s="10"/>
      <c r="AJ7" s="10">
        <v>2131</v>
      </c>
      <c r="AK7" s="10">
        <v>2346</v>
      </c>
      <c r="AL7" s="10"/>
      <c r="AM7" s="10">
        <v>139</v>
      </c>
      <c r="AN7" s="10">
        <v>956</v>
      </c>
      <c r="AO7" s="10">
        <v>2232</v>
      </c>
      <c r="AP7" s="10">
        <v>1134</v>
      </c>
      <c r="AQ7" s="10"/>
      <c r="AR7" s="10">
        <v>1490</v>
      </c>
      <c r="AS7" s="10">
        <v>2987</v>
      </c>
      <c r="AT7" s="10"/>
      <c r="AU7" s="10">
        <v>653</v>
      </c>
      <c r="AV7" s="10">
        <v>3824</v>
      </c>
      <c r="AW7" s="10"/>
      <c r="AX7" s="10">
        <v>786</v>
      </c>
      <c r="AY7" s="10">
        <v>3691</v>
      </c>
      <c r="AZ7" s="10"/>
      <c r="BA7" s="10">
        <v>332</v>
      </c>
      <c r="BB7" s="10">
        <v>4145</v>
      </c>
      <c r="BC7" s="10"/>
      <c r="BD7" s="10">
        <v>847</v>
      </c>
      <c r="BE7" s="10">
        <v>3630</v>
      </c>
      <c r="BF7" s="10"/>
      <c r="BG7" s="10">
        <v>260</v>
      </c>
      <c r="BH7" s="10">
        <v>4217</v>
      </c>
      <c r="BI7" s="10"/>
      <c r="BJ7" s="10">
        <v>601</v>
      </c>
      <c r="BK7" s="10">
        <v>3876</v>
      </c>
      <c r="BL7" s="10"/>
      <c r="BM7" s="10">
        <v>352</v>
      </c>
      <c r="BN7" s="10">
        <v>4125</v>
      </c>
      <c r="BO7" s="10"/>
      <c r="BP7" s="10">
        <v>604</v>
      </c>
      <c r="BQ7" s="10">
        <v>3873</v>
      </c>
    </row>
    <row r="8" spans="2:69" ht="30" x14ac:dyDescent="0.25">
      <c r="B8" s="17" t="s">
        <v>454</v>
      </c>
      <c r="C8" s="16">
        <v>0.102524011614921</v>
      </c>
      <c r="D8" s="16">
        <v>0.107142857142857</v>
      </c>
      <c r="E8" s="16">
        <v>8.9903181189488202E-2</v>
      </c>
      <c r="F8" s="16">
        <v>0.16253869969040199</v>
      </c>
      <c r="G8" s="16">
        <v>0.107558139534884</v>
      </c>
      <c r="H8" s="16">
        <v>5.32258064516129E-2</v>
      </c>
      <c r="I8" s="16">
        <v>9.5988538681948399E-2</v>
      </c>
      <c r="J8" s="16">
        <v>0.10606060606060599</v>
      </c>
      <c r="K8" s="16">
        <v>0.151260504201681</v>
      </c>
      <c r="L8" s="16">
        <v>3.5398230088495602E-2</v>
      </c>
      <c r="M8" s="16"/>
      <c r="N8" s="16">
        <v>9.2050209205020897E-2</v>
      </c>
      <c r="O8" s="16">
        <v>7.2978303747534501E-2</v>
      </c>
      <c r="P8" s="16">
        <v>9.3617021276595699E-2</v>
      </c>
      <c r="Q8" s="16">
        <v>0.11363636363636399</v>
      </c>
      <c r="R8" s="16"/>
      <c r="S8" s="16">
        <v>0.13550135501355001</v>
      </c>
      <c r="T8" s="16">
        <v>8.3573487031700297E-2</v>
      </c>
      <c r="U8" s="16">
        <v>8.4745762711864403E-2</v>
      </c>
      <c r="V8" s="16">
        <v>6.5675340768277607E-2</v>
      </c>
      <c r="W8" s="16">
        <v>0.10128055878929</v>
      </c>
      <c r="X8" s="16">
        <v>0.118279569892473</v>
      </c>
      <c r="Y8" s="16">
        <v>0.14765100671140899</v>
      </c>
      <c r="Z8" s="16"/>
      <c r="AA8" s="16">
        <v>0.134088200238379</v>
      </c>
      <c r="AB8" s="16">
        <v>8.3601286173633396E-2</v>
      </c>
      <c r="AC8" s="16"/>
      <c r="AD8" s="16">
        <v>8.9090909090909096E-2</v>
      </c>
      <c r="AE8" s="16">
        <v>0.106899615042938</v>
      </c>
      <c r="AF8" s="16"/>
      <c r="AG8" s="16">
        <v>8.7792207792207796E-2</v>
      </c>
      <c r="AH8" s="16">
        <v>0.11363636363636399</v>
      </c>
      <c r="AI8" s="16"/>
      <c r="AJ8" s="16">
        <v>0.12763960581886399</v>
      </c>
      <c r="AK8" s="16">
        <v>7.9710144927536197E-2</v>
      </c>
      <c r="AL8" s="16"/>
      <c r="AM8" s="16">
        <v>8.6330935251798593E-2</v>
      </c>
      <c r="AN8" s="16">
        <v>0.110878661087866</v>
      </c>
      <c r="AO8" s="16">
        <v>8.37813620071685E-2</v>
      </c>
      <c r="AP8" s="16">
        <v>0.134920634920635</v>
      </c>
      <c r="AQ8" s="16"/>
      <c r="AR8" s="16">
        <v>0.119463087248322</v>
      </c>
      <c r="AS8" s="16">
        <v>9.4074322062269802E-2</v>
      </c>
      <c r="AT8" s="16"/>
      <c r="AU8" s="16">
        <v>0.134762633996937</v>
      </c>
      <c r="AV8" s="16">
        <v>9.7018828451882894E-2</v>
      </c>
      <c r="AW8" s="16"/>
      <c r="AX8" s="16">
        <v>0.138676844783715</v>
      </c>
      <c r="AY8" s="16">
        <v>9.4825250609590905E-2</v>
      </c>
      <c r="AZ8" s="16"/>
      <c r="BA8" s="16">
        <v>0.16265060240963899</v>
      </c>
      <c r="BB8" s="16">
        <v>9.7708082026537996E-2</v>
      </c>
      <c r="BC8" s="16"/>
      <c r="BD8" s="16">
        <v>0.106257378984652</v>
      </c>
      <c r="BE8" s="16">
        <v>0.101652892561983</v>
      </c>
      <c r="BF8" s="16"/>
      <c r="BG8" s="16">
        <v>0.2</v>
      </c>
      <c r="BH8" s="16">
        <v>9.6514109556556801E-2</v>
      </c>
      <c r="BI8" s="16"/>
      <c r="BJ8" s="16">
        <v>0.16139767054908499</v>
      </c>
      <c r="BK8" s="16">
        <v>9.3395252837977297E-2</v>
      </c>
      <c r="BL8" s="16"/>
      <c r="BM8" s="16">
        <v>0.16761363636363599</v>
      </c>
      <c r="BN8" s="16">
        <v>9.6969696969696997E-2</v>
      </c>
      <c r="BO8" s="16"/>
      <c r="BP8" s="16">
        <v>0.13245033112582799</v>
      </c>
      <c r="BQ8" s="16">
        <v>9.7856958430157501E-2</v>
      </c>
    </row>
    <row r="9" spans="2:69" ht="30" x14ac:dyDescent="0.25">
      <c r="B9" s="17" t="s">
        <v>455</v>
      </c>
      <c r="C9" s="16">
        <v>0.18963591690864401</v>
      </c>
      <c r="D9" s="16">
        <v>0.23958333333333301</v>
      </c>
      <c r="E9" s="16">
        <v>0.16874135546334701</v>
      </c>
      <c r="F9" s="16">
        <v>0.27554179566563503</v>
      </c>
      <c r="G9" s="16">
        <v>0.207848837209302</v>
      </c>
      <c r="H9" s="16">
        <v>0.158064516129032</v>
      </c>
      <c r="I9" s="16">
        <v>0.123209169054441</v>
      </c>
      <c r="J9" s="16">
        <v>0.12626262626262599</v>
      </c>
      <c r="K9" s="16">
        <v>0.16806722689075601</v>
      </c>
      <c r="L9" s="16">
        <v>0.14159292035398199</v>
      </c>
      <c r="M9" s="16"/>
      <c r="N9" s="16">
        <v>0.13807531380753099</v>
      </c>
      <c r="O9" s="16">
        <v>0.201183431952663</v>
      </c>
      <c r="P9" s="16">
        <v>0.195744680851064</v>
      </c>
      <c r="Q9" s="16">
        <v>0.19474921630094</v>
      </c>
      <c r="R9" s="16"/>
      <c r="S9" s="16">
        <v>0.19512195121951201</v>
      </c>
      <c r="T9" s="16">
        <v>0.198847262247839</v>
      </c>
      <c r="U9" s="16">
        <v>0.20581113801452799</v>
      </c>
      <c r="V9" s="16">
        <v>0.17100371747211901</v>
      </c>
      <c r="W9" s="16">
        <v>0.20372526193248</v>
      </c>
      <c r="X9" s="16">
        <v>0.2</v>
      </c>
      <c r="Y9" s="16">
        <v>0.17617449664429499</v>
      </c>
      <c r="Z9" s="16"/>
      <c r="AA9" s="16">
        <v>0.20381406436233601</v>
      </c>
      <c r="AB9" s="16">
        <v>0.181136120042872</v>
      </c>
      <c r="AC9" s="16"/>
      <c r="AD9" s="16">
        <v>0.18181818181818199</v>
      </c>
      <c r="AE9" s="16">
        <v>0.19218241042345299</v>
      </c>
      <c r="AF9" s="16"/>
      <c r="AG9" s="16">
        <v>0.182857142857143</v>
      </c>
      <c r="AH9" s="16">
        <v>0.19474921630094</v>
      </c>
      <c r="AI9" s="16"/>
      <c r="AJ9" s="16">
        <v>0.18723603941811401</v>
      </c>
      <c r="AK9" s="16">
        <v>0.19181585677749399</v>
      </c>
      <c r="AL9" s="16"/>
      <c r="AM9" s="16">
        <v>0.24460431654676301</v>
      </c>
      <c r="AN9" s="16">
        <v>0.19769874476987401</v>
      </c>
      <c r="AO9" s="16">
        <v>0.185931899641577</v>
      </c>
      <c r="AP9" s="16">
        <v>0.18430335097001799</v>
      </c>
      <c r="AQ9" s="16"/>
      <c r="AR9" s="16">
        <v>0.211409395973154</v>
      </c>
      <c r="AS9" s="16">
        <v>0.178774690324741</v>
      </c>
      <c r="AT9" s="16"/>
      <c r="AU9" s="16">
        <v>0.188361408882083</v>
      </c>
      <c r="AV9" s="16">
        <v>0.18985355648535601</v>
      </c>
      <c r="AW9" s="16"/>
      <c r="AX9" s="16">
        <v>0.213740458015267</v>
      </c>
      <c r="AY9" s="16">
        <v>0.18450284475751799</v>
      </c>
      <c r="AZ9" s="16"/>
      <c r="BA9" s="16">
        <v>0.19277108433734899</v>
      </c>
      <c r="BB9" s="16">
        <v>0.189384800965018</v>
      </c>
      <c r="BC9" s="16"/>
      <c r="BD9" s="16">
        <v>0.18417945690672999</v>
      </c>
      <c r="BE9" s="16">
        <v>0.190909090909091</v>
      </c>
      <c r="BF9" s="16"/>
      <c r="BG9" s="16">
        <v>0.18846153846153799</v>
      </c>
      <c r="BH9" s="16">
        <v>0.18970832345269101</v>
      </c>
      <c r="BI9" s="16"/>
      <c r="BJ9" s="16">
        <v>0.22462562396006699</v>
      </c>
      <c r="BK9" s="16">
        <v>0.18421052631578899</v>
      </c>
      <c r="BL9" s="16"/>
      <c r="BM9" s="16">
        <v>0.204545454545455</v>
      </c>
      <c r="BN9" s="16">
        <v>0.18836363636363601</v>
      </c>
      <c r="BO9" s="16"/>
      <c r="BP9" s="16">
        <v>0.18211920529801301</v>
      </c>
      <c r="BQ9" s="16">
        <v>0.190808159049832</v>
      </c>
    </row>
    <row r="10" spans="2:69" ht="30" x14ac:dyDescent="0.25">
      <c r="B10" s="17" t="s">
        <v>456</v>
      </c>
      <c r="C10" s="16">
        <v>0.24413669868215301</v>
      </c>
      <c r="D10" s="16">
        <v>0.19642857142857101</v>
      </c>
      <c r="E10" s="16">
        <v>0.32365145228215803</v>
      </c>
      <c r="F10" s="16">
        <v>0.24458204334365299</v>
      </c>
      <c r="G10" s="16">
        <v>0.228197674418605</v>
      </c>
      <c r="H10" s="16">
        <v>0.261290322580645</v>
      </c>
      <c r="I10" s="16">
        <v>0.20487106017192</v>
      </c>
      <c r="J10" s="16">
        <v>0.24242424242424199</v>
      </c>
      <c r="K10" s="16">
        <v>0.26050420168067201</v>
      </c>
      <c r="L10" s="16">
        <v>0.247787610619469</v>
      </c>
      <c r="M10" s="16"/>
      <c r="N10" s="16">
        <v>0.27824267782426798</v>
      </c>
      <c r="O10" s="16">
        <v>0.27613412228796802</v>
      </c>
      <c r="P10" s="16">
        <v>0.25319148936170199</v>
      </c>
      <c r="Q10" s="16">
        <v>0.22805642633228801</v>
      </c>
      <c r="R10" s="16"/>
      <c r="S10" s="16">
        <v>0.23035230352303501</v>
      </c>
      <c r="T10" s="16">
        <v>0.273775216138329</v>
      </c>
      <c r="U10" s="16">
        <v>0.28813559322033899</v>
      </c>
      <c r="V10" s="16">
        <v>0.29368029739777002</v>
      </c>
      <c r="W10" s="16">
        <v>0.23515715948777599</v>
      </c>
      <c r="X10" s="16">
        <v>0.206451612903226</v>
      </c>
      <c r="Y10" s="16">
        <v>0.199664429530201</v>
      </c>
      <c r="Z10" s="16"/>
      <c r="AA10" s="16">
        <v>0.220500595947557</v>
      </c>
      <c r="AB10" s="16">
        <v>0.25830653804930298</v>
      </c>
      <c r="AC10" s="16"/>
      <c r="AD10" s="16">
        <v>0.236363636363636</v>
      </c>
      <c r="AE10" s="16">
        <v>0.24666864080544901</v>
      </c>
      <c r="AF10" s="16"/>
      <c r="AG10" s="16">
        <v>0.265454545454545</v>
      </c>
      <c r="AH10" s="16">
        <v>0.22805642633228801</v>
      </c>
      <c r="AI10" s="16"/>
      <c r="AJ10" s="16">
        <v>0.20929141248240299</v>
      </c>
      <c r="AK10" s="16">
        <v>0.27578857630008502</v>
      </c>
      <c r="AL10" s="16"/>
      <c r="AM10" s="16">
        <v>0.25179856115107901</v>
      </c>
      <c r="AN10" s="16">
        <v>0.30230125523012602</v>
      </c>
      <c r="AO10" s="16">
        <v>0.25179211469534102</v>
      </c>
      <c r="AP10" s="16">
        <v>0.18077601410934699</v>
      </c>
      <c r="AQ10" s="16"/>
      <c r="AR10" s="16">
        <v>0.236912751677852</v>
      </c>
      <c r="AS10" s="16">
        <v>0.24774020756612</v>
      </c>
      <c r="AT10" s="16"/>
      <c r="AU10" s="16">
        <v>0.18989280245022999</v>
      </c>
      <c r="AV10" s="16">
        <v>0.25339958158995801</v>
      </c>
      <c r="AW10" s="16"/>
      <c r="AX10" s="16">
        <v>0.199745547073791</v>
      </c>
      <c r="AY10" s="16">
        <v>0.25358981305879202</v>
      </c>
      <c r="AZ10" s="16"/>
      <c r="BA10" s="16">
        <v>0.210843373493976</v>
      </c>
      <c r="BB10" s="16">
        <v>0.24680337756332901</v>
      </c>
      <c r="BC10" s="16"/>
      <c r="BD10" s="16">
        <v>0.250295159386068</v>
      </c>
      <c r="BE10" s="16">
        <v>0.242699724517906</v>
      </c>
      <c r="BF10" s="16"/>
      <c r="BG10" s="16">
        <v>0.17692307692307699</v>
      </c>
      <c r="BH10" s="16">
        <v>0.24828076831870999</v>
      </c>
      <c r="BI10" s="16"/>
      <c r="BJ10" s="16">
        <v>0.20798668885191299</v>
      </c>
      <c r="BK10" s="16">
        <v>0.249742002063983</v>
      </c>
      <c r="BL10" s="16"/>
      <c r="BM10" s="16">
        <v>0.25</v>
      </c>
      <c r="BN10" s="16">
        <v>0.24363636363636401</v>
      </c>
      <c r="BO10" s="16"/>
      <c r="BP10" s="16">
        <v>0.26158940397350999</v>
      </c>
      <c r="BQ10" s="16">
        <v>0.241414923831655</v>
      </c>
    </row>
    <row r="11" spans="2:69" ht="30" x14ac:dyDescent="0.25">
      <c r="B11" s="17" t="s">
        <v>457</v>
      </c>
      <c r="C11" s="16">
        <v>0.284788921152557</v>
      </c>
      <c r="D11" s="16">
        <v>0.28422619047619002</v>
      </c>
      <c r="E11" s="16">
        <v>0.30152143845089902</v>
      </c>
      <c r="F11" s="16">
        <v>0.18421052631578899</v>
      </c>
      <c r="G11" s="16">
        <v>0.26308139534883701</v>
      </c>
      <c r="H11" s="16">
        <v>0.34354838709677399</v>
      </c>
      <c r="I11" s="16">
        <v>0.32521489971346701</v>
      </c>
      <c r="J11" s="16">
        <v>0.24747474747474699</v>
      </c>
      <c r="K11" s="16">
        <v>0.24369747899159699</v>
      </c>
      <c r="L11" s="16">
        <v>0.42477876106194701</v>
      </c>
      <c r="M11" s="16"/>
      <c r="N11" s="16">
        <v>0.23430962343096201</v>
      </c>
      <c r="O11" s="16">
        <v>0.25049309664694303</v>
      </c>
      <c r="P11" s="16">
        <v>0.293617021276596</v>
      </c>
      <c r="Q11" s="16">
        <v>0.29780564263322901</v>
      </c>
      <c r="R11" s="16"/>
      <c r="S11" s="16">
        <v>0.25745257452574499</v>
      </c>
      <c r="T11" s="16">
        <v>0.30547550432276699</v>
      </c>
      <c r="U11" s="16">
        <v>0.28813559322033899</v>
      </c>
      <c r="V11" s="16">
        <v>0.28376703841387901</v>
      </c>
      <c r="W11" s="16">
        <v>0.29336437718277097</v>
      </c>
      <c r="X11" s="16">
        <v>0.30752688172043002</v>
      </c>
      <c r="Y11" s="16">
        <v>0.25167785234899298</v>
      </c>
      <c r="Z11" s="16"/>
      <c r="AA11" s="16">
        <v>0.28069129916567298</v>
      </c>
      <c r="AB11" s="16">
        <v>0.28724544480171499</v>
      </c>
      <c r="AC11" s="16"/>
      <c r="AD11" s="16">
        <v>0.28909090909090901</v>
      </c>
      <c r="AE11" s="16">
        <v>0.28338762214983698</v>
      </c>
      <c r="AF11" s="16"/>
      <c r="AG11" s="16">
        <v>0.26753246753246801</v>
      </c>
      <c r="AH11" s="16">
        <v>0.29780564263322901</v>
      </c>
      <c r="AI11" s="16"/>
      <c r="AJ11" s="16">
        <v>0.28249648052557502</v>
      </c>
      <c r="AK11" s="16">
        <v>0.28687127024722903</v>
      </c>
      <c r="AL11" s="16"/>
      <c r="AM11" s="16">
        <v>0.17985611510791399</v>
      </c>
      <c r="AN11" s="16">
        <v>0.215481171548117</v>
      </c>
      <c r="AO11" s="16">
        <v>0.30645161290322598</v>
      </c>
      <c r="AP11" s="16">
        <v>0.31216931216931199</v>
      </c>
      <c r="AQ11" s="16"/>
      <c r="AR11" s="16">
        <v>0.26308724832214803</v>
      </c>
      <c r="AS11" s="16">
        <v>0.29561432875795102</v>
      </c>
      <c r="AT11" s="16"/>
      <c r="AU11" s="16">
        <v>0.30781010719754998</v>
      </c>
      <c r="AV11" s="16">
        <v>0.28085774058577401</v>
      </c>
      <c r="AW11" s="16"/>
      <c r="AX11" s="16">
        <v>0.25063613231552201</v>
      </c>
      <c r="AY11" s="16">
        <v>0.29206177187754001</v>
      </c>
      <c r="AZ11" s="16"/>
      <c r="BA11" s="16">
        <v>0.280120481927711</v>
      </c>
      <c r="BB11" s="16">
        <v>0.285162846803378</v>
      </c>
      <c r="BC11" s="16"/>
      <c r="BD11" s="16">
        <v>0.29515938606847703</v>
      </c>
      <c r="BE11" s="16">
        <v>0.28236914600551</v>
      </c>
      <c r="BF11" s="16"/>
      <c r="BG11" s="16">
        <v>0.28846153846153799</v>
      </c>
      <c r="BH11" s="16">
        <v>0.28456248517903698</v>
      </c>
      <c r="BI11" s="16"/>
      <c r="BJ11" s="16">
        <v>0.25291181364392701</v>
      </c>
      <c r="BK11" s="16">
        <v>0.28973168214654299</v>
      </c>
      <c r="BL11" s="16"/>
      <c r="BM11" s="16">
        <v>0.21022727272727301</v>
      </c>
      <c r="BN11" s="16">
        <v>0.29115151515151499</v>
      </c>
      <c r="BO11" s="16"/>
      <c r="BP11" s="16">
        <v>0.258278145695364</v>
      </c>
      <c r="BQ11" s="16">
        <v>0.288923315259489</v>
      </c>
    </row>
    <row r="12" spans="2:69" ht="30" x14ac:dyDescent="0.25">
      <c r="B12" s="17" t="s">
        <v>458</v>
      </c>
      <c r="C12" s="16">
        <v>0.145856600402055</v>
      </c>
      <c r="D12" s="16">
        <v>0.14732142857142899</v>
      </c>
      <c r="E12" s="16">
        <v>0.10235131396957101</v>
      </c>
      <c r="F12" s="16">
        <v>0.105263157894737</v>
      </c>
      <c r="G12" s="16">
        <v>0.15116279069767399</v>
      </c>
      <c r="H12" s="16">
        <v>0.14516129032258099</v>
      </c>
      <c r="I12" s="16">
        <v>0.22492836676217801</v>
      </c>
      <c r="J12" s="16">
        <v>0.15151515151515199</v>
      </c>
      <c r="K12" s="16">
        <v>0.14285714285714299</v>
      </c>
      <c r="L12" s="16">
        <v>0.123893805309735</v>
      </c>
      <c r="M12" s="16"/>
      <c r="N12" s="16">
        <v>0.18828451882845201</v>
      </c>
      <c r="O12" s="16">
        <v>0.14792899408283999</v>
      </c>
      <c r="P12" s="16">
        <v>0.126595744680851</v>
      </c>
      <c r="Q12" s="16">
        <v>0.14459247648902801</v>
      </c>
      <c r="R12" s="16"/>
      <c r="S12" s="16">
        <v>0.13279132791327899</v>
      </c>
      <c r="T12" s="16">
        <v>0.112391930835735</v>
      </c>
      <c r="U12" s="16">
        <v>0.113801452784504</v>
      </c>
      <c r="V12" s="16">
        <v>0.14745972738537799</v>
      </c>
      <c r="W12" s="16">
        <v>0.14318975552968599</v>
      </c>
      <c r="X12" s="16">
        <v>0.15376344086021501</v>
      </c>
      <c r="Y12" s="16">
        <v>0.182885906040268</v>
      </c>
      <c r="Z12" s="16"/>
      <c r="AA12" s="16">
        <v>0.15315852205006</v>
      </c>
      <c r="AB12" s="16">
        <v>0.14147909967845701</v>
      </c>
      <c r="AC12" s="16"/>
      <c r="AD12" s="16">
        <v>0.161818181818182</v>
      </c>
      <c r="AE12" s="16">
        <v>0.140657388214391</v>
      </c>
      <c r="AF12" s="16"/>
      <c r="AG12" s="16">
        <v>0.14753246753246799</v>
      </c>
      <c r="AH12" s="16">
        <v>0.14459247648902801</v>
      </c>
      <c r="AI12" s="16"/>
      <c r="AJ12" s="16">
        <v>0.17221961520413001</v>
      </c>
      <c r="AK12" s="16">
        <v>0.121909633418585</v>
      </c>
      <c r="AL12" s="16"/>
      <c r="AM12" s="16">
        <v>8.6330935251798593E-2</v>
      </c>
      <c r="AN12" s="16">
        <v>0.105648535564854</v>
      </c>
      <c r="AO12" s="16">
        <v>0.14740143369175601</v>
      </c>
      <c r="AP12" s="16">
        <v>0.182539682539683</v>
      </c>
      <c r="AQ12" s="16"/>
      <c r="AR12" s="16">
        <v>0.151677852348993</v>
      </c>
      <c r="AS12" s="16">
        <v>0.14295279544693701</v>
      </c>
      <c r="AT12" s="16"/>
      <c r="AU12" s="16">
        <v>0.154670750382848</v>
      </c>
      <c r="AV12" s="16">
        <v>0.14435146443514599</v>
      </c>
      <c r="AW12" s="16"/>
      <c r="AX12" s="16">
        <v>0.169211195928753</v>
      </c>
      <c r="AY12" s="16">
        <v>0.14088322947710599</v>
      </c>
      <c r="AZ12" s="16"/>
      <c r="BA12" s="16">
        <v>0.120481927710843</v>
      </c>
      <c r="BB12" s="16">
        <v>0.14788902291917999</v>
      </c>
      <c r="BC12" s="16"/>
      <c r="BD12" s="16">
        <v>0.13459268004722499</v>
      </c>
      <c r="BE12" s="16">
        <v>0.148484848484848</v>
      </c>
      <c r="BF12" s="16"/>
      <c r="BG12" s="16">
        <v>0.119230769230769</v>
      </c>
      <c r="BH12" s="16">
        <v>0.14749822148446801</v>
      </c>
      <c r="BI12" s="16"/>
      <c r="BJ12" s="16">
        <v>0.14808652246256199</v>
      </c>
      <c r="BK12" s="16">
        <v>0.14551083591331301</v>
      </c>
      <c r="BL12" s="16"/>
      <c r="BM12" s="16">
        <v>0.15625</v>
      </c>
      <c r="BN12" s="16">
        <v>0.144969696969697</v>
      </c>
      <c r="BO12" s="16"/>
      <c r="BP12" s="16">
        <v>0.15397350993377501</v>
      </c>
      <c r="BQ12" s="16">
        <v>0.14459075651949399</v>
      </c>
    </row>
    <row r="13" spans="2:69" x14ac:dyDescent="0.25">
      <c r="B13" s="17" t="s">
        <v>89</v>
      </c>
      <c r="C13" s="18">
        <v>3.3057851239669402E-2</v>
      </c>
      <c r="D13" s="18">
        <v>2.5297619047618999E-2</v>
      </c>
      <c r="E13" s="18">
        <v>1.3831258644536701E-2</v>
      </c>
      <c r="F13" s="18">
        <v>2.7863777089783302E-2</v>
      </c>
      <c r="G13" s="18">
        <v>4.2151162790697701E-2</v>
      </c>
      <c r="H13" s="18">
        <v>3.8709677419354799E-2</v>
      </c>
      <c r="I13" s="18">
        <v>2.5787965616045801E-2</v>
      </c>
      <c r="J13" s="18">
        <v>0.12626262626262599</v>
      </c>
      <c r="K13" s="18">
        <v>3.3613445378151301E-2</v>
      </c>
      <c r="L13" s="18">
        <v>2.6548672566371698E-2</v>
      </c>
      <c r="M13" s="18"/>
      <c r="N13" s="18">
        <v>6.9037656903765704E-2</v>
      </c>
      <c r="O13" s="18">
        <v>5.1282051282051301E-2</v>
      </c>
      <c r="P13" s="18">
        <v>3.7234042553191501E-2</v>
      </c>
      <c r="Q13" s="18">
        <v>2.1159874608150501E-2</v>
      </c>
      <c r="R13" s="18"/>
      <c r="S13" s="18">
        <v>4.8780487804878099E-2</v>
      </c>
      <c r="T13" s="18">
        <v>2.59365994236311E-2</v>
      </c>
      <c r="U13" s="18">
        <v>1.93704600484262E-2</v>
      </c>
      <c r="V13" s="18">
        <v>3.84138785625774E-2</v>
      </c>
      <c r="W13" s="18">
        <v>2.3282887077997701E-2</v>
      </c>
      <c r="X13" s="18">
        <v>1.3978494623655901E-2</v>
      </c>
      <c r="Y13" s="18">
        <v>4.1946308724832203E-2</v>
      </c>
      <c r="Z13" s="18"/>
      <c r="AA13" s="18">
        <v>7.7473182359952299E-3</v>
      </c>
      <c r="AB13" s="18">
        <v>4.8231511254019303E-2</v>
      </c>
      <c r="AC13" s="18"/>
      <c r="AD13" s="18">
        <v>4.1818181818181803E-2</v>
      </c>
      <c r="AE13" s="18">
        <v>3.02043233639325E-2</v>
      </c>
      <c r="AF13" s="18"/>
      <c r="AG13" s="18">
        <v>4.8831168831168802E-2</v>
      </c>
      <c r="AH13" s="18">
        <v>2.1159874608150501E-2</v>
      </c>
      <c r="AI13" s="18"/>
      <c r="AJ13" s="18">
        <v>2.11168465509151E-2</v>
      </c>
      <c r="AK13" s="18">
        <v>4.3904518329070802E-2</v>
      </c>
      <c r="AL13" s="18"/>
      <c r="AM13" s="18">
        <v>0.15107913669064699</v>
      </c>
      <c r="AN13" s="18">
        <v>6.7991631799163205E-2</v>
      </c>
      <c r="AO13" s="18">
        <v>2.46415770609319E-2</v>
      </c>
      <c r="AP13" s="18">
        <v>5.2910052910052898E-3</v>
      </c>
      <c r="AQ13" s="18"/>
      <c r="AR13" s="18">
        <v>1.74496644295302E-2</v>
      </c>
      <c r="AS13" s="18">
        <v>4.08436558419819E-2</v>
      </c>
      <c r="AT13" s="18"/>
      <c r="AU13" s="18">
        <v>2.4502297090352201E-2</v>
      </c>
      <c r="AV13" s="18">
        <v>3.4518828451882803E-2</v>
      </c>
      <c r="AW13" s="18"/>
      <c r="AX13" s="18">
        <v>2.7989821882951699E-2</v>
      </c>
      <c r="AY13" s="18">
        <v>3.4137090219452701E-2</v>
      </c>
      <c r="AZ13" s="18"/>
      <c r="BA13" s="18">
        <v>3.3132530120481903E-2</v>
      </c>
      <c r="BB13" s="18">
        <v>3.3051869722557303E-2</v>
      </c>
      <c r="BC13" s="18"/>
      <c r="BD13" s="18">
        <v>2.9515938606847699E-2</v>
      </c>
      <c r="BE13" s="18">
        <v>3.3884297520661202E-2</v>
      </c>
      <c r="BF13" s="18"/>
      <c r="BG13" s="18">
        <v>2.69230769230769E-2</v>
      </c>
      <c r="BH13" s="18">
        <v>3.3436092008536901E-2</v>
      </c>
      <c r="BI13" s="18"/>
      <c r="BJ13" s="18">
        <v>4.9916805324459199E-3</v>
      </c>
      <c r="BK13" s="18">
        <v>3.7409700722394197E-2</v>
      </c>
      <c r="BL13" s="18"/>
      <c r="BM13" s="18">
        <v>1.13636363636364E-2</v>
      </c>
      <c r="BN13" s="18">
        <v>3.4909090909090897E-2</v>
      </c>
      <c r="BO13" s="18"/>
      <c r="BP13" s="18">
        <v>1.1589403973509899E-2</v>
      </c>
      <c r="BQ13" s="18">
        <v>3.6405886909372603E-2</v>
      </c>
    </row>
    <row r="14" spans="2:69" x14ac:dyDescent="0.25">
      <c r="B14" s="15" t="s">
        <v>697</v>
      </c>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Q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461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4477</v>
      </c>
      <c r="D7" s="10">
        <v>672</v>
      </c>
      <c r="E7" s="10">
        <v>723</v>
      </c>
      <c r="F7" s="10">
        <v>646</v>
      </c>
      <c r="G7" s="10">
        <v>688</v>
      </c>
      <c r="H7" s="10">
        <v>620</v>
      </c>
      <c r="I7" s="10">
        <v>698</v>
      </c>
      <c r="J7" s="10">
        <v>198</v>
      </c>
      <c r="K7" s="10">
        <v>119</v>
      </c>
      <c r="L7" s="10">
        <v>113</v>
      </c>
      <c r="M7" s="10"/>
      <c r="N7" s="10">
        <v>478</v>
      </c>
      <c r="O7" s="10">
        <v>507</v>
      </c>
      <c r="P7" s="10">
        <v>940</v>
      </c>
      <c r="Q7" s="10">
        <v>2552</v>
      </c>
      <c r="R7" s="10"/>
      <c r="S7" s="10">
        <v>369</v>
      </c>
      <c r="T7" s="10">
        <v>347</v>
      </c>
      <c r="U7" s="10">
        <v>413</v>
      </c>
      <c r="V7" s="10">
        <v>807</v>
      </c>
      <c r="W7" s="10">
        <v>859</v>
      </c>
      <c r="X7" s="10">
        <v>930</v>
      </c>
      <c r="Y7" s="10">
        <v>596</v>
      </c>
      <c r="Z7" s="10"/>
      <c r="AA7" s="10">
        <v>1678</v>
      </c>
      <c r="AB7" s="10">
        <v>2799</v>
      </c>
      <c r="AC7" s="10"/>
      <c r="AD7" s="10">
        <v>1100</v>
      </c>
      <c r="AE7" s="10">
        <v>3377</v>
      </c>
      <c r="AF7" s="10"/>
      <c r="AG7" s="10">
        <v>1925</v>
      </c>
      <c r="AH7" s="10">
        <v>2552</v>
      </c>
      <c r="AI7" s="10"/>
      <c r="AJ7" s="10">
        <v>2131</v>
      </c>
      <c r="AK7" s="10">
        <v>2346</v>
      </c>
      <c r="AL7" s="10"/>
      <c r="AM7" s="10">
        <v>139</v>
      </c>
      <c r="AN7" s="10">
        <v>956</v>
      </c>
      <c r="AO7" s="10">
        <v>2232</v>
      </c>
      <c r="AP7" s="10">
        <v>1134</v>
      </c>
      <c r="AQ7" s="10"/>
      <c r="AR7" s="10">
        <v>1490</v>
      </c>
      <c r="AS7" s="10">
        <v>2987</v>
      </c>
      <c r="AT7" s="10"/>
      <c r="AU7" s="10">
        <v>653</v>
      </c>
      <c r="AV7" s="10">
        <v>3824</v>
      </c>
      <c r="AW7" s="10"/>
      <c r="AX7" s="10">
        <v>786</v>
      </c>
      <c r="AY7" s="10">
        <v>3691</v>
      </c>
      <c r="AZ7" s="10"/>
      <c r="BA7" s="10">
        <v>332</v>
      </c>
      <c r="BB7" s="10">
        <v>4145</v>
      </c>
      <c r="BC7" s="10"/>
      <c r="BD7" s="10">
        <v>847</v>
      </c>
      <c r="BE7" s="10">
        <v>3630</v>
      </c>
      <c r="BF7" s="10"/>
      <c r="BG7" s="10">
        <v>260</v>
      </c>
      <c r="BH7" s="10">
        <v>4217</v>
      </c>
      <c r="BI7" s="10"/>
      <c r="BJ7" s="10">
        <v>601</v>
      </c>
      <c r="BK7" s="10">
        <v>3876</v>
      </c>
      <c r="BL7" s="10"/>
      <c r="BM7" s="10">
        <v>352</v>
      </c>
      <c r="BN7" s="10">
        <v>4125</v>
      </c>
      <c r="BO7" s="10"/>
      <c r="BP7" s="10">
        <v>604</v>
      </c>
      <c r="BQ7" s="10">
        <v>3873</v>
      </c>
    </row>
    <row r="8" spans="2:69" ht="30" x14ac:dyDescent="0.25">
      <c r="B8" s="17" t="s">
        <v>454</v>
      </c>
      <c r="C8" s="16">
        <v>0.107884744248381</v>
      </c>
      <c r="D8" s="16">
        <v>0.132440476190476</v>
      </c>
      <c r="E8" s="16">
        <v>8.4370677731673602E-2</v>
      </c>
      <c r="F8" s="16">
        <v>0.18266253869969001</v>
      </c>
      <c r="G8" s="16">
        <v>0.111918604651163</v>
      </c>
      <c r="H8" s="16">
        <v>5.32258064516129E-2</v>
      </c>
      <c r="I8" s="16">
        <v>9.1690544412607405E-2</v>
      </c>
      <c r="J8" s="16">
        <v>6.5656565656565705E-2</v>
      </c>
      <c r="K8" s="16">
        <v>0.184873949579832</v>
      </c>
      <c r="L8" s="16">
        <v>5.3097345132743397E-2</v>
      </c>
      <c r="M8" s="16"/>
      <c r="N8" s="16">
        <v>8.5774058577405901E-2</v>
      </c>
      <c r="O8" s="16">
        <v>8.8757396449704096E-2</v>
      </c>
      <c r="P8" s="16">
        <v>9.5744680851063801E-2</v>
      </c>
      <c r="Q8" s="16">
        <v>0.120297805642633</v>
      </c>
      <c r="R8" s="16"/>
      <c r="S8" s="16">
        <v>0.138211382113821</v>
      </c>
      <c r="T8" s="16">
        <v>9.2219020172910698E-2</v>
      </c>
      <c r="U8" s="16">
        <v>9.4430992736077496E-2</v>
      </c>
      <c r="V8" s="16">
        <v>6.8153655514250303E-2</v>
      </c>
      <c r="W8" s="16">
        <v>0.110593713620489</v>
      </c>
      <c r="X8" s="16">
        <v>0.11075268817204301</v>
      </c>
      <c r="Y8" s="16">
        <v>0.16778523489932901</v>
      </c>
      <c r="Z8" s="16"/>
      <c r="AA8" s="16">
        <v>0.14004767580452901</v>
      </c>
      <c r="AB8" s="16">
        <v>8.8603072525902105E-2</v>
      </c>
      <c r="AC8" s="16"/>
      <c r="AD8" s="16">
        <v>9.1818181818181799E-2</v>
      </c>
      <c r="AE8" s="16">
        <v>0.1131181522061</v>
      </c>
      <c r="AF8" s="16"/>
      <c r="AG8" s="16">
        <v>9.1428571428571401E-2</v>
      </c>
      <c r="AH8" s="16">
        <v>0.120297805642633</v>
      </c>
      <c r="AI8" s="16"/>
      <c r="AJ8" s="16">
        <v>0.12763960581886399</v>
      </c>
      <c r="AK8" s="16">
        <v>8.9940323955669199E-2</v>
      </c>
      <c r="AL8" s="16"/>
      <c r="AM8" s="16">
        <v>0.107913669064748</v>
      </c>
      <c r="AN8" s="16">
        <v>0.11192468619246899</v>
      </c>
      <c r="AO8" s="16">
        <v>9.1397849462365593E-2</v>
      </c>
      <c r="AP8" s="16">
        <v>0.137566137566138</v>
      </c>
      <c r="AQ8" s="16"/>
      <c r="AR8" s="16">
        <v>0.13489932885906</v>
      </c>
      <c r="AS8" s="16">
        <v>9.4409106126548403E-2</v>
      </c>
      <c r="AT8" s="16"/>
      <c r="AU8" s="16">
        <v>0.15160796324655401</v>
      </c>
      <c r="AV8" s="16">
        <v>0.100418410041841</v>
      </c>
      <c r="AW8" s="16"/>
      <c r="AX8" s="16">
        <v>0.14885496183206101</v>
      </c>
      <c r="AY8" s="16">
        <v>9.9160119208886496E-2</v>
      </c>
      <c r="AZ8" s="16"/>
      <c r="BA8" s="16">
        <v>0.15060240963855401</v>
      </c>
      <c r="BB8" s="16">
        <v>0.104463208685163</v>
      </c>
      <c r="BC8" s="16"/>
      <c r="BD8" s="16">
        <v>0.10271546635183</v>
      </c>
      <c r="BE8" s="16">
        <v>0.109090909090909</v>
      </c>
      <c r="BF8" s="16"/>
      <c r="BG8" s="16">
        <v>0.18846153846153799</v>
      </c>
      <c r="BH8" s="16">
        <v>0.102916765473085</v>
      </c>
      <c r="BI8" s="16"/>
      <c r="BJ8" s="16">
        <v>0.169717138103161</v>
      </c>
      <c r="BK8" s="16">
        <v>9.8297213622291005E-2</v>
      </c>
      <c r="BL8" s="16"/>
      <c r="BM8" s="16">
        <v>0.21022727272727301</v>
      </c>
      <c r="BN8" s="16">
        <v>9.9151515151515199E-2</v>
      </c>
      <c r="BO8" s="16"/>
      <c r="BP8" s="16">
        <v>0.114238410596026</v>
      </c>
      <c r="BQ8" s="16">
        <v>0.106893880712626</v>
      </c>
    </row>
    <row r="9" spans="2:69" ht="30" x14ac:dyDescent="0.25">
      <c r="B9" s="17" t="s">
        <v>455</v>
      </c>
      <c r="C9" s="16">
        <v>0.18650882287245901</v>
      </c>
      <c r="D9" s="16">
        <v>0.203869047619048</v>
      </c>
      <c r="E9" s="16">
        <v>0.157676348547718</v>
      </c>
      <c r="F9" s="16">
        <v>0.30340557275541802</v>
      </c>
      <c r="G9" s="16">
        <v>0.188953488372093</v>
      </c>
      <c r="H9" s="16">
        <v>0.14516129032258099</v>
      </c>
      <c r="I9" s="16">
        <v>0.141833810888252</v>
      </c>
      <c r="J9" s="16">
        <v>0.15151515151515199</v>
      </c>
      <c r="K9" s="16">
        <v>0.16806722689075601</v>
      </c>
      <c r="L9" s="16">
        <v>0.16814159292035399</v>
      </c>
      <c r="M9" s="16"/>
      <c r="N9" s="16">
        <v>0.15062761506276201</v>
      </c>
      <c r="O9" s="16">
        <v>0.18737672583826401</v>
      </c>
      <c r="P9" s="16">
        <v>0.190425531914894</v>
      </c>
      <c r="Q9" s="16">
        <v>0.19161442006269599</v>
      </c>
      <c r="R9" s="16"/>
      <c r="S9" s="16">
        <v>0.18699186991869901</v>
      </c>
      <c r="T9" s="16">
        <v>0.172910662824208</v>
      </c>
      <c r="U9" s="16">
        <v>0.18886198547215499</v>
      </c>
      <c r="V9" s="16">
        <v>0.16976456009913299</v>
      </c>
      <c r="W9" s="16">
        <v>0.18975552968568099</v>
      </c>
      <c r="X9" s="16">
        <v>0.211827956989247</v>
      </c>
      <c r="Y9" s="16">
        <v>0.17617449664429499</v>
      </c>
      <c r="Z9" s="16"/>
      <c r="AA9" s="16">
        <v>0.21036948748510101</v>
      </c>
      <c r="AB9" s="16">
        <v>0.17220435869953599</v>
      </c>
      <c r="AC9" s="16"/>
      <c r="AD9" s="16">
        <v>0.19545454545454499</v>
      </c>
      <c r="AE9" s="16">
        <v>0.18359490672194301</v>
      </c>
      <c r="AF9" s="16"/>
      <c r="AG9" s="16">
        <v>0.17974025974026001</v>
      </c>
      <c r="AH9" s="16">
        <v>0.19161442006269599</v>
      </c>
      <c r="AI9" s="16"/>
      <c r="AJ9" s="16">
        <v>0.174565931487565</v>
      </c>
      <c r="AK9" s="16">
        <v>0.197357203751066</v>
      </c>
      <c r="AL9" s="16"/>
      <c r="AM9" s="16">
        <v>0.201438848920863</v>
      </c>
      <c r="AN9" s="16">
        <v>0.2081589958159</v>
      </c>
      <c r="AO9" s="16">
        <v>0.175627240143369</v>
      </c>
      <c r="AP9" s="16">
        <v>0.18783068783068799</v>
      </c>
      <c r="AQ9" s="16"/>
      <c r="AR9" s="16">
        <v>0.20134228187919501</v>
      </c>
      <c r="AS9" s="16">
        <v>0.179109474389019</v>
      </c>
      <c r="AT9" s="16"/>
      <c r="AU9" s="16">
        <v>0.194486983154671</v>
      </c>
      <c r="AV9" s="16">
        <v>0.18514644351464399</v>
      </c>
      <c r="AW9" s="16"/>
      <c r="AX9" s="16">
        <v>0.188295165394402</v>
      </c>
      <c r="AY9" s="16">
        <v>0.186128420482254</v>
      </c>
      <c r="AZ9" s="16"/>
      <c r="BA9" s="16">
        <v>0.19879518072289201</v>
      </c>
      <c r="BB9" s="16">
        <v>0.18552472858866101</v>
      </c>
      <c r="BC9" s="16"/>
      <c r="BD9" s="16">
        <v>0.18890200708382501</v>
      </c>
      <c r="BE9" s="16">
        <v>0.18595041322313999</v>
      </c>
      <c r="BF9" s="16"/>
      <c r="BG9" s="16">
        <v>0.20384615384615401</v>
      </c>
      <c r="BH9" s="16">
        <v>0.18543988617500601</v>
      </c>
      <c r="BI9" s="16"/>
      <c r="BJ9" s="16">
        <v>0.21464226289517499</v>
      </c>
      <c r="BK9" s="16">
        <v>0.18214654282765699</v>
      </c>
      <c r="BL9" s="16"/>
      <c r="BM9" s="16">
        <v>0.21590909090909099</v>
      </c>
      <c r="BN9" s="16">
        <v>0.184</v>
      </c>
      <c r="BO9" s="16"/>
      <c r="BP9" s="16">
        <v>0.21523178807946999</v>
      </c>
      <c r="BQ9" s="16">
        <v>0.18202943454686299</v>
      </c>
    </row>
    <row r="10" spans="2:69" ht="30" x14ac:dyDescent="0.25">
      <c r="B10" s="17" t="s">
        <v>456</v>
      </c>
      <c r="C10" s="16">
        <v>0.20326111235202099</v>
      </c>
      <c r="D10" s="16">
        <v>0.168154761904762</v>
      </c>
      <c r="E10" s="16">
        <v>0.25449515905947401</v>
      </c>
      <c r="F10" s="16">
        <v>0.185758513931889</v>
      </c>
      <c r="G10" s="16">
        <v>0.21511627906976699</v>
      </c>
      <c r="H10" s="16">
        <v>0.206451612903226</v>
      </c>
      <c r="I10" s="16">
        <v>0.16905444126074501</v>
      </c>
      <c r="J10" s="16">
        <v>0.22727272727272699</v>
      </c>
      <c r="K10" s="16">
        <v>0.22689075630252101</v>
      </c>
      <c r="L10" s="16">
        <v>0.238938053097345</v>
      </c>
      <c r="M10" s="16"/>
      <c r="N10" s="16">
        <v>0.23640167364016701</v>
      </c>
      <c r="O10" s="16">
        <v>0.21499013806706099</v>
      </c>
      <c r="P10" s="16">
        <v>0.221276595744681</v>
      </c>
      <c r="Q10" s="16">
        <v>0.188087774294671</v>
      </c>
      <c r="R10" s="16"/>
      <c r="S10" s="16">
        <v>0.21680216802168001</v>
      </c>
      <c r="T10" s="16">
        <v>0.21325648414985601</v>
      </c>
      <c r="U10" s="16">
        <v>0.193704600484261</v>
      </c>
      <c r="V10" s="16">
        <v>0.27509293680297398</v>
      </c>
      <c r="W10" s="16">
        <v>0.21769499417927801</v>
      </c>
      <c r="X10" s="16">
        <v>0.154838709677419</v>
      </c>
      <c r="Y10" s="16">
        <v>0.149328859060403</v>
      </c>
      <c r="Z10" s="16"/>
      <c r="AA10" s="16">
        <v>0.17342073897497001</v>
      </c>
      <c r="AB10" s="16">
        <v>0.221150410861022</v>
      </c>
      <c r="AC10" s="16"/>
      <c r="AD10" s="16">
        <v>0.19818181818181799</v>
      </c>
      <c r="AE10" s="16">
        <v>0.204915605567071</v>
      </c>
      <c r="AF10" s="16"/>
      <c r="AG10" s="16">
        <v>0.22337662337662301</v>
      </c>
      <c r="AH10" s="16">
        <v>0.188087774294671</v>
      </c>
      <c r="AI10" s="16"/>
      <c r="AJ10" s="16">
        <v>0.17221961520413001</v>
      </c>
      <c r="AK10" s="16">
        <v>0.23145780051150899</v>
      </c>
      <c r="AL10" s="16"/>
      <c r="AM10" s="16">
        <v>0.29496402877697803</v>
      </c>
      <c r="AN10" s="16">
        <v>0.253138075313808</v>
      </c>
      <c r="AO10" s="16">
        <v>0.20564516129032301</v>
      </c>
      <c r="AP10" s="16">
        <v>0.14638447971781299</v>
      </c>
      <c r="AQ10" s="16"/>
      <c r="AR10" s="16">
        <v>0.18187919463087199</v>
      </c>
      <c r="AS10" s="16">
        <v>0.21392701707398701</v>
      </c>
      <c r="AT10" s="16"/>
      <c r="AU10" s="16">
        <v>0.168453292496172</v>
      </c>
      <c r="AV10" s="16">
        <v>0.209205020920502</v>
      </c>
      <c r="AW10" s="16"/>
      <c r="AX10" s="16">
        <v>0.184478371501272</v>
      </c>
      <c r="AY10" s="16">
        <v>0.20726090490381999</v>
      </c>
      <c r="AZ10" s="16"/>
      <c r="BA10" s="16">
        <v>0.186746987951807</v>
      </c>
      <c r="BB10" s="16">
        <v>0.204583835946924</v>
      </c>
      <c r="BC10" s="16"/>
      <c r="BD10" s="16">
        <v>0.22550177095631599</v>
      </c>
      <c r="BE10" s="16">
        <v>0.19807162534435299</v>
      </c>
      <c r="BF10" s="16"/>
      <c r="BG10" s="16">
        <v>0.15769230769230799</v>
      </c>
      <c r="BH10" s="16">
        <v>0.20607066635048599</v>
      </c>
      <c r="BI10" s="16"/>
      <c r="BJ10" s="16">
        <v>0.15474209650582399</v>
      </c>
      <c r="BK10" s="16">
        <v>0.21078431372549</v>
      </c>
      <c r="BL10" s="16"/>
      <c r="BM10" s="16">
        <v>0.17613636363636401</v>
      </c>
      <c r="BN10" s="16">
        <v>0.20557575757575799</v>
      </c>
      <c r="BO10" s="16"/>
      <c r="BP10" s="16">
        <v>0.20198675496688701</v>
      </c>
      <c r="BQ10" s="16">
        <v>0.20345985024528801</v>
      </c>
    </row>
    <row r="11" spans="2:69" ht="30" x14ac:dyDescent="0.25">
      <c r="B11" s="17" t="s">
        <v>457</v>
      </c>
      <c r="C11" s="16">
        <v>0.30154121063212003</v>
      </c>
      <c r="D11" s="16">
        <v>0.26785714285714302</v>
      </c>
      <c r="E11" s="16">
        <v>0.34301521438450899</v>
      </c>
      <c r="F11" s="16">
        <v>0.19814241486068099</v>
      </c>
      <c r="G11" s="16">
        <v>0.30377906976744201</v>
      </c>
      <c r="H11" s="16">
        <v>0.37580645161290299</v>
      </c>
      <c r="I11" s="16">
        <v>0.32091690544412599</v>
      </c>
      <c r="J11" s="16">
        <v>0.29292929292929298</v>
      </c>
      <c r="K11" s="16">
        <v>0.26890756302521002</v>
      </c>
      <c r="L11" s="16">
        <v>0.33628318584070799</v>
      </c>
      <c r="M11" s="16"/>
      <c r="N11" s="16">
        <v>0.27615062761506298</v>
      </c>
      <c r="O11" s="16">
        <v>0.280078895463511</v>
      </c>
      <c r="P11" s="16">
        <v>0.30744680851063799</v>
      </c>
      <c r="Q11" s="16">
        <v>0.30838557993730398</v>
      </c>
      <c r="R11" s="16"/>
      <c r="S11" s="16">
        <v>0.26016260162601601</v>
      </c>
      <c r="T11" s="16">
        <v>0.31412103746397702</v>
      </c>
      <c r="U11" s="16">
        <v>0.36319612590799</v>
      </c>
      <c r="V11" s="16">
        <v>0.29615861214374201</v>
      </c>
      <c r="W11" s="16">
        <v>0.29569266589056997</v>
      </c>
      <c r="X11" s="16">
        <v>0.331182795698925</v>
      </c>
      <c r="Y11" s="16">
        <v>0.25</v>
      </c>
      <c r="Z11" s="16"/>
      <c r="AA11" s="16">
        <v>0.28367103694874901</v>
      </c>
      <c r="AB11" s="16">
        <v>0.31225437656305799</v>
      </c>
      <c r="AC11" s="16"/>
      <c r="AD11" s="16">
        <v>0.29363636363636397</v>
      </c>
      <c r="AE11" s="16">
        <v>0.30411607936037899</v>
      </c>
      <c r="AF11" s="16"/>
      <c r="AG11" s="16">
        <v>0.29246753246753199</v>
      </c>
      <c r="AH11" s="16">
        <v>0.30838557993730398</v>
      </c>
      <c r="AI11" s="16"/>
      <c r="AJ11" s="16">
        <v>0.29892069450962</v>
      </c>
      <c r="AK11" s="16">
        <v>0.30392156862745101</v>
      </c>
      <c r="AL11" s="16"/>
      <c r="AM11" s="16">
        <v>0.16546762589928099</v>
      </c>
      <c r="AN11" s="16">
        <v>0.23849372384937201</v>
      </c>
      <c r="AO11" s="16">
        <v>0.33557347670250898</v>
      </c>
      <c r="AP11" s="16">
        <v>0.303350970017637</v>
      </c>
      <c r="AQ11" s="16"/>
      <c r="AR11" s="16">
        <v>0.28926174496644302</v>
      </c>
      <c r="AS11" s="16">
        <v>0.30766655507197899</v>
      </c>
      <c r="AT11" s="16"/>
      <c r="AU11" s="16">
        <v>0.274119448698315</v>
      </c>
      <c r="AV11" s="16">
        <v>0.306223849372385</v>
      </c>
      <c r="AW11" s="16"/>
      <c r="AX11" s="16">
        <v>0.26972010178117101</v>
      </c>
      <c r="AY11" s="16">
        <v>0.30831752912489802</v>
      </c>
      <c r="AZ11" s="16"/>
      <c r="BA11" s="16">
        <v>0.26807228915662701</v>
      </c>
      <c r="BB11" s="16">
        <v>0.304221954161641</v>
      </c>
      <c r="BC11" s="16"/>
      <c r="BD11" s="16">
        <v>0.28807556080283397</v>
      </c>
      <c r="BE11" s="16">
        <v>0.30468319559228701</v>
      </c>
      <c r="BF11" s="16"/>
      <c r="BG11" s="16">
        <v>0.27692307692307699</v>
      </c>
      <c r="BH11" s="16">
        <v>0.30305904671567502</v>
      </c>
      <c r="BI11" s="16"/>
      <c r="BJ11" s="16">
        <v>0.284525790349418</v>
      </c>
      <c r="BK11" s="16">
        <v>0.30417956656346801</v>
      </c>
      <c r="BL11" s="16"/>
      <c r="BM11" s="16">
        <v>0.21590909090909099</v>
      </c>
      <c r="BN11" s="16">
        <v>0.30884848484848498</v>
      </c>
      <c r="BO11" s="16"/>
      <c r="BP11" s="16">
        <v>0.269867549668874</v>
      </c>
      <c r="BQ11" s="16">
        <v>0.30648076426542697</v>
      </c>
    </row>
    <row r="12" spans="2:69" ht="30" x14ac:dyDescent="0.25">
      <c r="B12" s="17" t="s">
        <v>458</v>
      </c>
      <c r="C12" s="16">
        <v>0.17467053830690199</v>
      </c>
      <c r="D12" s="16">
        <v>0.20833333333333301</v>
      </c>
      <c r="E12" s="16">
        <v>0.14246196403872799</v>
      </c>
      <c r="F12" s="16">
        <v>0.11609907120743</v>
      </c>
      <c r="G12" s="16">
        <v>0.15406976744185999</v>
      </c>
      <c r="H12" s="16">
        <v>0.17580645161290301</v>
      </c>
      <c r="I12" s="16">
        <v>0.26217765042979901</v>
      </c>
      <c r="J12" s="16">
        <v>0.15656565656565699</v>
      </c>
      <c r="K12" s="16">
        <v>0.11764705882352899</v>
      </c>
      <c r="L12" s="16">
        <v>0.185840707964602</v>
      </c>
      <c r="M12" s="16"/>
      <c r="N12" s="16">
        <v>0.202928870292887</v>
      </c>
      <c r="O12" s="16">
        <v>0.19329388560157801</v>
      </c>
      <c r="P12" s="16">
        <v>0.152127659574468</v>
      </c>
      <c r="Q12" s="16">
        <v>0.173981191222571</v>
      </c>
      <c r="R12" s="16"/>
      <c r="S12" s="16">
        <v>0.15176151761517601</v>
      </c>
      <c r="T12" s="16">
        <v>0.18443804034582101</v>
      </c>
      <c r="U12" s="16">
        <v>0.13801452784503601</v>
      </c>
      <c r="V12" s="16">
        <v>0.16728624535316</v>
      </c>
      <c r="W12" s="16">
        <v>0.16763678696158299</v>
      </c>
      <c r="X12" s="16">
        <v>0.17741935483870999</v>
      </c>
      <c r="Y12" s="16">
        <v>0.23154362416107399</v>
      </c>
      <c r="Z12" s="16"/>
      <c r="AA12" s="16">
        <v>0.18176400476758001</v>
      </c>
      <c r="AB12" s="16">
        <v>0.17041800643086799</v>
      </c>
      <c r="AC12" s="16"/>
      <c r="AD12" s="16">
        <v>0.177272727272727</v>
      </c>
      <c r="AE12" s="16">
        <v>0.17382291975125899</v>
      </c>
      <c r="AF12" s="16"/>
      <c r="AG12" s="16">
        <v>0.17558441558441601</v>
      </c>
      <c r="AH12" s="16">
        <v>0.173981191222571</v>
      </c>
      <c r="AI12" s="16"/>
      <c r="AJ12" s="16">
        <v>0.20788362271234201</v>
      </c>
      <c r="AK12" s="16">
        <v>0.144501278772379</v>
      </c>
      <c r="AL12" s="16"/>
      <c r="AM12" s="16">
        <v>0.100719424460432</v>
      </c>
      <c r="AN12" s="16">
        <v>0.13807531380753099</v>
      </c>
      <c r="AO12" s="16">
        <v>0.17204301075268799</v>
      </c>
      <c r="AP12" s="16">
        <v>0.21957671957672001</v>
      </c>
      <c r="AQ12" s="16"/>
      <c r="AR12" s="16">
        <v>0.177181208053691</v>
      </c>
      <c r="AS12" s="16">
        <v>0.17341814529628399</v>
      </c>
      <c r="AT12" s="16"/>
      <c r="AU12" s="16">
        <v>0.18529862174578901</v>
      </c>
      <c r="AV12" s="16">
        <v>0.17285564853556501</v>
      </c>
      <c r="AW12" s="16"/>
      <c r="AX12" s="16">
        <v>0.18956743002544499</v>
      </c>
      <c r="AY12" s="16">
        <v>0.17149823895963201</v>
      </c>
      <c r="AZ12" s="16"/>
      <c r="BA12" s="16">
        <v>0.16566265060241001</v>
      </c>
      <c r="BB12" s="16">
        <v>0.175392038600724</v>
      </c>
      <c r="BC12" s="16"/>
      <c r="BD12" s="16">
        <v>0.173553719008264</v>
      </c>
      <c r="BE12" s="16">
        <v>0.17493112947658401</v>
      </c>
      <c r="BF12" s="16"/>
      <c r="BG12" s="16">
        <v>0.15769230769230799</v>
      </c>
      <c r="BH12" s="16">
        <v>0.175717334598055</v>
      </c>
      <c r="BI12" s="16"/>
      <c r="BJ12" s="16">
        <v>0.168053244592346</v>
      </c>
      <c r="BK12" s="16">
        <v>0.175696594427245</v>
      </c>
      <c r="BL12" s="16"/>
      <c r="BM12" s="16">
        <v>0.170454545454545</v>
      </c>
      <c r="BN12" s="16">
        <v>0.17503030303030301</v>
      </c>
      <c r="BO12" s="16"/>
      <c r="BP12" s="16">
        <v>0.18708609271523199</v>
      </c>
      <c r="BQ12" s="16">
        <v>0.17273431448489501</v>
      </c>
    </row>
    <row r="13" spans="2:69" x14ac:dyDescent="0.25">
      <c r="B13" s="17" t="s">
        <v>89</v>
      </c>
      <c r="C13" s="18">
        <v>2.6133571588117001E-2</v>
      </c>
      <c r="D13" s="18">
        <v>1.9345238095238099E-2</v>
      </c>
      <c r="E13" s="18">
        <v>1.7980636237897599E-2</v>
      </c>
      <c r="F13" s="18">
        <v>1.3931888544891601E-2</v>
      </c>
      <c r="G13" s="18">
        <v>2.6162790697674399E-2</v>
      </c>
      <c r="H13" s="18">
        <v>4.3548387096774201E-2</v>
      </c>
      <c r="I13" s="18">
        <v>1.4326647564469899E-2</v>
      </c>
      <c r="J13" s="18">
        <v>0.10606060606060599</v>
      </c>
      <c r="K13" s="18">
        <v>3.3613445378151301E-2</v>
      </c>
      <c r="L13" s="18">
        <v>1.7699115044247801E-2</v>
      </c>
      <c r="M13" s="18"/>
      <c r="N13" s="18">
        <v>4.8117154811715503E-2</v>
      </c>
      <c r="O13" s="18">
        <v>3.5502958579881699E-2</v>
      </c>
      <c r="P13" s="18">
        <v>3.2978723404255297E-2</v>
      </c>
      <c r="Q13" s="18">
        <v>1.7633228840125401E-2</v>
      </c>
      <c r="R13" s="18"/>
      <c r="S13" s="18">
        <v>4.6070460704606998E-2</v>
      </c>
      <c r="T13" s="18">
        <v>2.3054755043227699E-2</v>
      </c>
      <c r="U13" s="18">
        <v>2.17917675544794E-2</v>
      </c>
      <c r="V13" s="18">
        <v>2.3543990086741001E-2</v>
      </c>
      <c r="W13" s="18">
        <v>1.8626309662398099E-2</v>
      </c>
      <c r="X13" s="18">
        <v>1.3978494623655901E-2</v>
      </c>
      <c r="Y13" s="18">
        <v>2.5167785234899299E-2</v>
      </c>
      <c r="Z13" s="18"/>
      <c r="AA13" s="18">
        <v>1.07270560190703E-2</v>
      </c>
      <c r="AB13" s="18">
        <v>3.53697749196141E-2</v>
      </c>
      <c r="AC13" s="18"/>
      <c r="AD13" s="18">
        <v>4.3636363636363598E-2</v>
      </c>
      <c r="AE13" s="18">
        <v>2.0432336393248401E-2</v>
      </c>
      <c r="AF13" s="18"/>
      <c r="AG13" s="18">
        <v>3.7402597402597403E-2</v>
      </c>
      <c r="AH13" s="18">
        <v>1.7633228840125401E-2</v>
      </c>
      <c r="AI13" s="18"/>
      <c r="AJ13" s="18">
        <v>1.8770530267480101E-2</v>
      </c>
      <c r="AK13" s="18">
        <v>3.2821824381926698E-2</v>
      </c>
      <c r="AL13" s="18"/>
      <c r="AM13" s="18">
        <v>0.12949640287769801</v>
      </c>
      <c r="AN13" s="18">
        <v>5.0209205020920501E-2</v>
      </c>
      <c r="AO13" s="18">
        <v>1.9713261648745501E-2</v>
      </c>
      <c r="AP13" s="18">
        <v>5.2910052910052898E-3</v>
      </c>
      <c r="AQ13" s="18"/>
      <c r="AR13" s="18">
        <v>1.54362416107383E-2</v>
      </c>
      <c r="AS13" s="18">
        <v>3.1469702042182801E-2</v>
      </c>
      <c r="AT13" s="18"/>
      <c r="AU13" s="18">
        <v>2.6033690658499201E-2</v>
      </c>
      <c r="AV13" s="18">
        <v>2.6150627615062799E-2</v>
      </c>
      <c r="AW13" s="18"/>
      <c r="AX13" s="18">
        <v>1.9083969465648901E-2</v>
      </c>
      <c r="AY13" s="18">
        <v>2.7634787320509301E-2</v>
      </c>
      <c r="AZ13" s="18"/>
      <c r="BA13" s="18">
        <v>3.0120481927710802E-2</v>
      </c>
      <c r="BB13" s="18">
        <v>2.5814234016887799E-2</v>
      </c>
      <c r="BC13" s="18"/>
      <c r="BD13" s="18">
        <v>2.1251475796930298E-2</v>
      </c>
      <c r="BE13" s="18">
        <v>2.7272727272727299E-2</v>
      </c>
      <c r="BF13" s="18"/>
      <c r="BG13" s="18">
        <v>1.5384615384615399E-2</v>
      </c>
      <c r="BH13" s="18">
        <v>2.67963006876927E-2</v>
      </c>
      <c r="BI13" s="18"/>
      <c r="BJ13" s="18">
        <v>8.3194675540765404E-3</v>
      </c>
      <c r="BK13" s="18">
        <v>2.8895768833849301E-2</v>
      </c>
      <c r="BL13" s="18"/>
      <c r="BM13" s="18">
        <v>1.13636363636364E-2</v>
      </c>
      <c r="BN13" s="18">
        <v>2.7393939393939401E-2</v>
      </c>
      <c r="BO13" s="18"/>
      <c r="BP13" s="18">
        <v>1.1589403973509899E-2</v>
      </c>
      <c r="BQ13" s="18">
        <v>2.84017557449006E-2</v>
      </c>
    </row>
    <row r="14" spans="2:69" x14ac:dyDescent="0.25">
      <c r="B14" s="15" t="s">
        <v>697</v>
      </c>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Q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462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4477</v>
      </c>
      <c r="D7" s="10">
        <v>672</v>
      </c>
      <c r="E7" s="10">
        <v>723</v>
      </c>
      <c r="F7" s="10">
        <v>646</v>
      </c>
      <c r="G7" s="10">
        <v>688</v>
      </c>
      <c r="H7" s="10">
        <v>620</v>
      </c>
      <c r="I7" s="10">
        <v>698</v>
      </c>
      <c r="J7" s="10">
        <v>198</v>
      </c>
      <c r="K7" s="10">
        <v>119</v>
      </c>
      <c r="L7" s="10">
        <v>113</v>
      </c>
      <c r="M7" s="10"/>
      <c r="N7" s="10">
        <v>478</v>
      </c>
      <c r="O7" s="10">
        <v>507</v>
      </c>
      <c r="P7" s="10">
        <v>940</v>
      </c>
      <c r="Q7" s="10">
        <v>2552</v>
      </c>
      <c r="R7" s="10"/>
      <c r="S7" s="10">
        <v>369</v>
      </c>
      <c r="T7" s="10">
        <v>347</v>
      </c>
      <c r="U7" s="10">
        <v>413</v>
      </c>
      <c r="V7" s="10">
        <v>807</v>
      </c>
      <c r="W7" s="10">
        <v>859</v>
      </c>
      <c r="X7" s="10">
        <v>930</v>
      </c>
      <c r="Y7" s="10">
        <v>596</v>
      </c>
      <c r="Z7" s="10"/>
      <c r="AA7" s="10">
        <v>1678</v>
      </c>
      <c r="AB7" s="10">
        <v>2799</v>
      </c>
      <c r="AC7" s="10"/>
      <c r="AD7" s="10">
        <v>1100</v>
      </c>
      <c r="AE7" s="10">
        <v>3377</v>
      </c>
      <c r="AF7" s="10"/>
      <c r="AG7" s="10">
        <v>1925</v>
      </c>
      <c r="AH7" s="10">
        <v>2552</v>
      </c>
      <c r="AI7" s="10"/>
      <c r="AJ7" s="10">
        <v>2131</v>
      </c>
      <c r="AK7" s="10">
        <v>2346</v>
      </c>
      <c r="AL7" s="10"/>
      <c r="AM7" s="10">
        <v>139</v>
      </c>
      <c r="AN7" s="10">
        <v>956</v>
      </c>
      <c r="AO7" s="10">
        <v>2232</v>
      </c>
      <c r="AP7" s="10">
        <v>1134</v>
      </c>
      <c r="AQ7" s="10"/>
      <c r="AR7" s="10">
        <v>1490</v>
      </c>
      <c r="AS7" s="10">
        <v>2987</v>
      </c>
      <c r="AT7" s="10"/>
      <c r="AU7" s="10">
        <v>653</v>
      </c>
      <c r="AV7" s="10">
        <v>3824</v>
      </c>
      <c r="AW7" s="10"/>
      <c r="AX7" s="10">
        <v>786</v>
      </c>
      <c r="AY7" s="10">
        <v>3691</v>
      </c>
      <c r="AZ7" s="10"/>
      <c r="BA7" s="10">
        <v>332</v>
      </c>
      <c r="BB7" s="10">
        <v>4145</v>
      </c>
      <c r="BC7" s="10"/>
      <c r="BD7" s="10">
        <v>847</v>
      </c>
      <c r="BE7" s="10">
        <v>3630</v>
      </c>
      <c r="BF7" s="10"/>
      <c r="BG7" s="10">
        <v>260</v>
      </c>
      <c r="BH7" s="10">
        <v>4217</v>
      </c>
      <c r="BI7" s="10"/>
      <c r="BJ7" s="10">
        <v>601</v>
      </c>
      <c r="BK7" s="10">
        <v>3876</v>
      </c>
      <c r="BL7" s="10"/>
      <c r="BM7" s="10">
        <v>352</v>
      </c>
      <c r="BN7" s="10">
        <v>4125</v>
      </c>
      <c r="BO7" s="10"/>
      <c r="BP7" s="10">
        <v>604</v>
      </c>
      <c r="BQ7" s="10">
        <v>3873</v>
      </c>
    </row>
    <row r="8" spans="2:69" ht="30" x14ac:dyDescent="0.25">
      <c r="B8" s="17" t="s">
        <v>454</v>
      </c>
      <c r="C8" s="16">
        <v>0.13223140495867799</v>
      </c>
      <c r="D8" s="16">
        <v>0.15327380952381001</v>
      </c>
      <c r="E8" s="16">
        <v>9.4052558782849197E-2</v>
      </c>
      <c r="F8" s="16">
        <v>0.230650154798762</v>
      </c>
      <c r="G8" s="16">
        <v>0.145348837209302</v>
      </c>
      <c r="H8" s="16">
        <v>7.7419354838709695E-2</v>
      </c>
      <c r="I8" s="16">
        <v>0.111747851002865</v>
      </c>
      <c r="J8" s="16">
        <v>0.10101010101010099</v>
      </c>
      <c r="K8" s="16">
        <v>0.16806722689075601</v>
      </c>
      <c r="L8" s="16">
        <v>5.3097345132743397E-2</v>
      </c>
      <c r="M8" s="16"/>
      <c r="N8" s="16">
        <v>0.15062761506276201</v>
      </c>
      <c r="O8" s="16">
        <v>0.13806706114398401</v>
      </c>
      <c r="P8" s="16">
        <v>0.108510638297872</v>
      </c>
      <c r="Q8" s="16">
        <v>0.13636363636363599</v>
      </c>
      <c r="R8" s="16"/>
      <c r="S8" s="16">
        <v>0.19241192411924099</v>
      </c>
      <c r="T8" s="16">
        <v>9.7982708933717605E-2</v>
      </c>
      <c r="U8" s="16">
        <v>9.6852300242130707E-2</v>
      </c>
      <c r="V8" s="16">
        <v>9.5415117719950399E-2</v>
      </c>
      <c r="W8" s="16">
        <v>0.12689173457508701</v>
      </c>
      <c r="X8" s="16">
        <v>0.144086021505376</v>
      </c>
      <c r="Y8" s="16">
        <v>0.182885906040268</v>
      </c>
      <c r="Z8" s="16"/>
      <c r="AA8" s="16">
        <v>0.137663885578069</v>
      </c>
      <c r="AB8" s="16">
        <v>0.12897463379778501</v>
      </c>
      <c r="AC8" s="16"/>
      <c r="AD8" s="16">
        <v>0.109090909090909</v>
      </c>
      <c r="AE8" s="16">
        <v>0.13976902576251099</v>
      </c>
      <c r="AF8" s="16"/>
      <c r="AG8" s="16">
        <v>0.12675324675324701</v>
      </c>
      <c r="AH8" s="16">
        <v>0.13636363636363599</v>
      </c>
      <c r="AI8" s="16"/>
      <c r="AJ8" s="16">
        <v>0.14218676677616099</v>
      </c>
      <c r="AK8" s="16">
        <v>0.123188405797101</v>
      </c>
      <c r="AL8" s="16"/>
      <c r="AM8" s="16">
        <v>0.15827338129496399</v>
      </c>
      <c r="AN8" s="16">
        <v>0.15794979079497901</v>
      </c>
      <c r="AO8" s="16">
        <v>0.11783154121863799</v>
      </c>
      <c r="AP8" s="16">
        <v>0.13668430335097001</v>
      </c>
      <c r="AQ8" s="16"/>
      <c r="AR8" s="16">
        <v>0.14093959731543601</v>
      </c>
      <c r="AS8" s="16">
        <v>0.12788751255440201</v>
      </c>
      <c r="AT8" s="16"/>
      <c r="AU8" s="16">
        <v>0.16539050535987701</v>
      </c>
      <c r="AV8" s="16">
        <v>0.126569037656904</v>
      </c>
      <c r="AW8" s="16"/>
      <c r="AX8" s="16">
        <v>0.165394402035623</v>
      </c>
      <c r="AY8" s="16">
        <v>0.12516933080466</v>
      </c>
      <c r="AZ8" s="16"/>
      <c r="BA8" s="16">
        <v>0.19277108433734899</v>
      </c>
      <c r="BB8" s="16">
        <v>0.127382388419783</v>
      </c>
      <c r="BC8" s="16"/>
      <c r="BD8" s="16">
        <v>0.13223140495867799</v>
      </c>
      <c r="BE8" s="16">
        <v>0.13223140495867799</v>
      </c>
      <c r="BF8" s="16"/>
      <c r="BG8" s="16">
        <v>0.18846153846153799</v>
      </c>
      <c r="BH8" s="16">
        <v>0.128764524543514</v>
      </c>
      <c r="BI8" s="16"/>
      <c r="BJ8" s="16">
        <v>0.183028286189684</v>
      </c>
      <c r="BK8" s="16">
        <v>0.124355005159959</v>
      </c>
      <c r="BL8" s="16"/>
      <c r="BM8" s="16">
        <v>0.19602272727272699</v>
      </c>
      <c r="BN8" s="16">
        <v>0.126787878787879</v>
      </c>
      <c r="BO8" s="16"/>
      <c r="BP8" s="16">
        <v>0.139072847682119</v>
      </c>
      <c r="BQ8" s="16">
        <v>0.13116447198554099</v>
      </c>
    </row>
    <row r="9" spans="2:69" ht="30" x14ac:dyDescent="0.25">
      <c r="B9" s="17" t="s">
        <v>455</v>
      </c>
      <c r="C9" s="16">
        <v>0.21867321867321901</v>
      </c>
      <c r="D9" s="16">
        <v>0.25892857142857101</v>
      </c>
      <c r="E9" s="16">
        <v>0.19640387275241999</v>
      </c>
      <c r="F9" s="16">
        <v>0.29876160990712097</v>
      </c>
      <c r="G9" s="16">
        <v>0.23837209302325599</v>
      </c>
      <c r="H9" s="16">
        <v>0.174193548387097</v>
      </c>
      <c r="I9" s="16">
        <v>0.16475644699140399</v>
      </c>
      <c r="J9" s="16">
        <v>0.17676767676767699</v>
      </c>
      <c r="K9" s="16">
        <v>0.252100840336134</v>
      </c>
      <c r="L9" s="16">
        <v>0.15929203539823</v>
      </c>
      <c r="M9" s="16"/>
      <c r="N9" s="16">
        <v>0.18410041841004199</v>
      </c>
      <c r="O9" s="16">
        <v>0.22287968441814601</v>
      </c>
      <c r="P9" s="16">
        <v>0.231914893617021</v>
      </c>
      <c r="Q9" s="16">
        <v>0.21943573667711599</v>
      </c>
      <c r="R9" s="16"/>
      <c r="S9" s="16">
        <v>0.22764227642276399</v>
      </c>
      <c r="T9" s="16">
        <v>0.21613832853025899</v>
      </c>
      <c r="U9" s="16">
        <v>0.25181598062954003</v>
      </c>
      <c r="V9" s="16">
        <v>0.21437422552664201</v>
      </c>
      <c r="W9" s="16">
        <v>0.223515715948778</v>
      </c>
      <c r="X9" s="16">
        <v>0.20860215053763401</v>
      </c>
      <c r="Y9" s="16">
        <v>0.21812080536912801</v>
      </c>
      <c r="Z9" s="16"/>
      <c r="AA9" s="16">
        <v>0.23897497020262201</v>
      </c>
      <c r="AB9" s="16">
        <v>0.20650232225794901</v>
      </c>
      <c r="AC9" s="16"/>
      <c r="AD9" s="16">
        <v>0.219090909090909</v>
      </c>
      <c r="AE9" s="16">
        <v>0.21853716316256999</v>
      </c>
      <c r="AF9" s="16"/>
      <c r="AG9" s="16">
        <v>0.217662337662338</v>
      </c>
      <c r="AH9" s="16">
        <v>0.21943573667711599</v>
      </c>
      <c r="AI9" s="16"/>
      <c r="AJ9" s="16">
        <v>0.206006569685594</v>
      </c>
      <c r="AK9" s="16">
        <v>0.23017902813299199</v>
      </c>
      <c r="AL9" s="16"/>
      <c r="AM9" s="16">
        <v>0.25899280575539602</v>
      </c>
      <c r="AN9" s="16">
        <v>0.244769874476987</v>
      </c>
      <c r="AO9" s="16">
        <v>0.209677419354839</v>
      </c>
      <c r="AP9" s="16">
        <v>0.20899470899470901</v>
      </c>
      <c r="AQ9" s="16"/>
      <c r="AR9" s="16">
        <v>0.24765100671140899</v>
      </c>
      <c r="AS9" s="16">
        <v>0.20421827920991001</v>
      </c>
      <c r="AT9" s="16"/>
      <c r="AU9" s="16">
        <v>0.214395099540582</v>
      </c>
      <c r="AV9" s="16">
        <v>0.21940376569037701</v>
      </c>
      <c r="AW9" s="16"/>
      <c r="AX9" s="16">
        <v>0.217557251908397</v>
      </c>
      <c r="AY9" s="16">
        <v>0.21891086426442699</v>
      </c>
      <c r="AZ9" s="16"/>
      <c r="BA9" s="16">
        <v>0.18975903614457801</v>
      </c>
      <c r="BB9" s="16">
        <v>0.220989143546442</v>
      </c>
      <c r="BC9" s="16"/>
      <c r="BD9" s="16">
        <v>0.208972845336482</v>
      </c>
      <c r="BE9" s="16">
        <v>0.22093663911845701</v>
      </c>
      <c r="BF9" s="16"/>
      <c r="BG9" s="16">
        <v>0.238461538461538</v>
      </c>
      <c r="BH9" s="16">
        <v>0.217453165757648</v>
      </c>
      <c r="BI9" s="16"/>
      <c r="BJ9" s="16">
        <v>0.231281198003328</v>
      </c>
      <c r="BK9" s="16">
        <v>0.21671826625387</v>
      </c>
      <c r="BL9" s="16"/>
      <c r="BM9" s="16">
        <v>0.22159090909090901</v>
      </c>
      <c r="BN9" s="16">
        <v>0.21842424242424199</v>
      </c>
      <c r="BO9" s="16"/>
      <c r="BP9" s="16">
        <v>0.223509933774834</v>
      </c>
      <c r="BQ9" s="16">
        <v>0.21791892589723699</v>
      </c>
    </row>
    <row r="10" spans="2:69" ht="30" x14ac:dyDescent="0.25">
      <c r="B10" s="17" t="s">
        <v>456</v>
      </c>
      <c r="C10" s="16">
        <v>0.20013401831583599</v>
      </c>
      <c r="D10" s="16">
        <v>0.16220238095238099</v>
      </c>
      <c r="E10" s="16">
        <v>0.25726141078838199</v>
      </c>
      <c r="F10" s="16">
        <v>0.215170278637771</v>
      </c>
      <c r="G10" s="16">
        <v>0.188953488372093</v>
      </c>
      <c r="H10" s="16">
        <v>0.190322580645161</v>
      </c>
      <c r="I10" s="16">
        <v>0.18481375358166199</v>
      </c>
      <c r="J10" s="16">
        <v>0.16666666666666699</v>
      </c>
      <c r="K10" s="16">
        <v>0.21008403361344499</v>
      </c>
      <c r="L10" s="16">
        <v>0.238938053097345</v>
      </c>
      <c r="M10" s="16"/>
      <c r="N10" s="16">
        <v>0.246861924686192</v>
      </c>
      <c r="O10" s="16">
        <v>0.20315581854043399</v>
      </c>
      <c r="P10" s="16">
        <v>0.21595744680851101</v>
      </c>
      <c r="Q10" s="16">
        <v>0.18495297805642599</v>
      </c>
      <c r="R10" s="16"/>
      <c r="S10" s="16">
        <v>0.176151761517615</v>
      </c>
      <c r="T10" s="16">
        <v>0.21325648414985601</v>
      </c>
      <c r="U10" s="16">
        <v>0.20338983050847501</v>
      </c>
      <c r="V10" s="16">
        <v>0.25278810408921898</v>
      </c>
      <c r="W10" s="16">
        <v>0.20256111757858</v>
      </c>
      <c r="X10" s="16">
        <v>0.17741935483870999</v>
      </c>
      <c r="Y10" s="16">
        <v>0.166107382550336</v>
      </c>
      <c r="Z10" s="16"/>
      <c r="AA10" s="16">
        <v>0.18951132300357601</v>
      </c>
      <c r="AB10" s="16">
        <v>0.20650232225794901</v>
      </c>
      <c r="AC10" s="16"/>
      <c r="AD10" s="16">
        <v>0.189090909090909</v>
      </c>
      <c r="AE10" s="16">
        <v>0.203731122297898</v>
      </c>
      <c r="AF10" s="16"/>
      <c r="AG10" s="16">
        <v>0.22025974025973999</v>
      </c>
      <c r="AH10" s="16">
        <v>0.18495297805642599</v>
      </c>
      <c r="AI10" s="16"/>
      <c r="AJ10" s="16">
        <v>0.16893477240731999</v>
      </c>
      <c r="AK10" s="16">
        <v>0.22847399829497</v>
      </c>
      <c r="AL10" s="16"/>
      <c r="AM10" s="16">
        <v>0.24460431654676301</v>
      </c>
      <c r="AN10" s="16">
        <v>0.23430962343096201</v>
      </c>
      <c r="AO10" s="16">
        <v>0.20833333333333301</v>
      </c>
      <c r="AP10" s="16">
        <v>0.14991181657848299</v>
      </c>
      <c r="AQ10" s="16"/>
      <c r="AR10" s="16">
        <v>0.17382550335570501</v>
      </c>
      <c r="AS10" s="16">
        <v>0.21325744894543</v>
      </c>
      <c r="AT10" s="16"/>
      <c r="AU10" s="16">
        <v>0.180704441041348</v>
      </c>
      <c r="AV10" s="16">
        <v>0.203451882845188</v>
      </c>
      <c r="AW10" s="16"/>
      <c r="AX10" s="16">
        <v>0.18193384223918599</v>
      </c>
      <c r="AY10" s="16">
        <v>0.20400975345434799</v>
      </c>
      <c r="AZ10" s="16"/>
      <c r="BA10" s="16">
        <v>0.17771084337349399</v>
      </c>
      <c r="BB10" s="16">
        <v>0.20193003618817901</v>
      </c>
      <c r="BC10" s="16"/>
      <c r="BD10" s="16">
        <v>0.22195985832349499</v>
      </c>
      <c r="BE10" s="16">
        <v>0.19504132231405</v>
      </c>
      <c r="BF10" s="16"/>
      <c r="BG10" s="16">
        <v>0.16923076923076899</v>
      </c>
      <c r="BH10" s="16">
        <v>0.20203936447711601</v>
      </c>
      <c r="BI10" s="16"/>
      <c r="BJ10" s="16">
        <v>0.15474209650582399</v>
      </c>
      <c r="BK10" s="16">
        <v>0.207172342621259</v>
      </c>
      <c r="BL10" s="16"/>
      <c r="BM10" s="16">
        <v>0.16477272727272699</v>
      </c>
      <c r="BN10" s="16">
        <v>0.203151515151515</v>
      </c>
      <c r="BO10" s="16"/>
      <c r="BP10" s="16">
        <v>0.223509933774834</v>
      </c>
      <c r="BQ10" s="16">
        <v>0.196488510198812</v>
      </c>
    </row>
    <row r="11" spans="2:69" ht="30" x14ac:dyDescent="0.25">
      <c r="B11" s="17" t="s">
        <v>457</v>
      </c>
      <c r="C11" s="16">
        <v>0.27987491623855298</v>
      </c>
      <c r="D11" s="16">
        <v>0.26785714285714302</v>
      </c>
      <c r="E11" s="16">
        <v>0.29045643153527001</v>
      </c>
      <c r="F11" s="16">
        <v>0.15479876160990699</v>
      </c>
      <c r="G11" s="16">
        <v>0.27034883720930197</v>
      </c>
      <c r="H11" s="16">
        <v>0.33064516129032301</v>
      </c>
      <c r="I11" s="16">
        <v>0.33524355300859598</v>
      </c>
      <c r="J11" s="16">
        <v>0.35353535353535398</v>
      </c>
      <c r="K11" s="16">
        <v>0.22689075630252101</v>
      </c>
      <c r="L11" s="16">
        <v>0.36283185840707999</v>
      </c>
      <c r="M11" s="16"/>
      <c r="N11" s="16">
        <v>0.253138075313808</v>
      </c>
      <c r="O11" s="16">
        <v>0.268244575936884</v>
      </c>
      <c r="P11" s="16">
        <v>0.27021276595744698</v>
      </c>
      <c r="Q11" s="16">
        <v>0.29075235109717901</v>
      </c>
      <c r="R11" s="16"/>
      <c r="S11" s="16">
        <v>0.27100271002710002</v>
      </c>
      <c r="T11" s="16">
        <v>0.273775216138329</v>
      </c>
      <c r="U11" s="16">
        <v>0.29055690072639201</v>
      </c>
      <c r="V11" s="16">
        <v>0.27509293680297398</v>
      </c>
      <c r="W11" s="16">
        <v>0.28055878928987199</v>
      </c>
      <c r="X11" s="16">
        <v>0.31505376344086</v>
      </c>
      <c r="Y11" s="16">
        <v>0.22483221476510101</v>
      </c>
      <c r="Z11" s="16"/>
      <c r="AA11" s="16">
        <v>0.26102502979737802</v>
      </c>
      <c r="AB11" s="16">
        <v>0.291175419792783</v>
      </c>
      <c r="AC11" s="16"/>
      <c r="AD11" s="16">
        <v>0.3</v>
      </c>
      <c r="AE11" s="16">
        <v>0.27331951436186003</v>
      </c>
      <c r="AF11" s="16"/>
      <c r="AG11" s="16">
        <v>0.265454545454545</v>
      </c>
      <c r="AH11" s="16">
        <v>0.29075235109717901</v>
      </c>
      <c r="AI11" s="16"/>
      <c r="AJ11" s="16">
        <v>0.28296574378226202</v>
      </c>
      <c r="AK11" s="16">
        <v>0.277067348678602</v>
      </c>
      <c r="AL11" s="16"/>
      <c r="AM11" s="16">
        <v>0.17266187050359699</v>
      </c>
      <c r="AN11" s="16">
        <v>0.23221757322175701</v>
      </c>
      <c r="AO11" s="16">
        <v>0.30107526881720398</v>
      </c>
      <c r="AP11" s="16">
        <v>0.29276895943562598</v>
      </c>
      <c r="AQ11" s="16"/>
      <c r="AR11" s="16">
        <v>0.26577181208053702</v>
      </c>
      <c r="AS11" s="16">
        <v>0.28690994308670897</v>
      </c>
      <c r="AT11" s="16"/>
      <c r="AU11" s="16">
        <v>0.26033690658499198</v>
      </c>
      <c r="AV11" s="16">
        <v>0.28321129707113002</v>
      </c>
      <c r="AW11" s="16"/>
      <c r="AX11" s="16">
        <v>0.25445292620865101</v>
      </c>
      <c r="AY11" s="16">
        <v>0.28528853969114099</v>
      </c>
      <c r="AZ11" s="16"/>
      <c r="BA11" s="16">
        <v>0.28313253012048201</v>
      </c>
      <c r="BB11" s="16">
        <v>0.27961399276236398</v>
      </c>
      <c r="BC11" s="16"/>
      <c r="BD11" s="16">
        <v>0.27508854781582098</v>
      </c>
      <c r="BE11" s="16">
        <v>0.28099173553718998</v>
      </c>
      <c r="BF11" s="16"/>
      <c r="BG11" s="16">
        <v>0.269230769230769</v>
      </c>
      <c r="BH11" s="16">
        <v>0.28053118330566801</v>
      </c>
      <c r="BI11" s="16"/>
      <c r="BJ11" s="16">
        <v>0.26455906821963399</v>
      </c>
      <c r="BK11" s="16">
        <v>0.28224974200206399</v>
      </c>
      <c r="BL11" s="16"/>
      <c r="BM11" s="16">
        <v>0.22727272727272699</v>
      </c>
      <c r="BN11" s="16">
        <v>0.28436363636363599</v>
      </c>
      <c r="BO11" s="16"/>
      <c r="BP11" s="16">
        <v>0.25165562913907302</v>
      </c>
      <c r="BQ11" s="16">
        <v>0.28427575522850501</v>
      </c>
    </row>
    <row r="12" spans="2:69" ht="30" x14ac:dyDescent="0.25">
      <c r="B12" s="17" t="s">
        <v>458</v>
      </c>
      <c r="C12" s="16">
        <v>0.159258431985705</v>
      </c>
      <c r="D12" s="16">
        <v>0.148809523809524</v>
      </c>
      <c r="E12" s="16">
        <v>0.15491009681881099</v>
      </c>
      <c r="F12" s="16">
        <v>9.7523219814241502E-2</v>
      </c>
      <c r="G12" s="16">
        <v>0.145348837209302</v>
      </c>
      <c r="H12" s="16">
        <v>0.21290322580645199</v>
      </c>
      <c r="I12" s="16">
        <v>0.197707736389685</v>
      </c>
      <c r="J12" s="16">
        <v>0.16161616161616199</v>
      </c>
      <c r="K12" s="16">
        <v>0.13445378151260501</v>
      </c>
      <c r="L12" s="16">
        <v>0.17699115044247801</v>
      </c>
      <c r="M12" s="16"/>
      <c r="N12" s="16">
        <v>0.15481171548117201</v>
      </c>
      <c r="O12" s="16">
        <v>0.15976331360946699</v>
      </c>
      <c r="P12" s="16">
        <v>0.157446808510638</v>
      </c>
      <c r="Q12" s="16">
        <v>0.16065830721003099</v>
      </c>
      <c r="R12" s="16"/>
      <c r="S12" s="16">
        <v>0.119241192411924</v>
      </c>
      <c r="T12" s="16">
        <v>0.18731988472622499</v>
      </c>
      <c r="U12" s="16">
        <v>0.14769975786924899</v>
      </c>
      <c r="V12" s="16">
        <v>0.14993804213135101</v>
      </c>
      <c r="W12" s="16">
        <v>0.161816065192084</v>
      </c>
      <c r="X12" s="16">
        <v>0.15268817204301099</v>
      </c>
      <c r="Y12" s="16">
        <v>0.20134228187919501</v>
      </c>
      <c r="Z12" s="16"/>
      <c r="AA12" s="16">
        <v>0.16865315852205001</v>
      </c>
      <c r="AB12" s="16">
        <v>0.15362629510539499</v>
      </c>
      <c r="AC12" s="16"/>
      <c r="AD12" s="16">
        <v>0.16727272727272699</v>
      </c>
      <c r="AE12" s="16">
        <v>0.15664791234823799</v>
      </c>
      <c r="AF12" s="16"/>
      <c r="AG12" s="16">
        <v>0.15740259740259699</v>
      </c>
      <c r="AH12" s="16">
        <v>0.16065830721003099</v>
      </c>
      <c r="AI12" s="16"/>
      <c r="AJ12" s="16">
        <v>0.19380572501173199</v>
      </c>
      <c r="AK12" s="16">
        <v>0.127877237851662</v>
      </c>
      <c r="AL12" s="16"/>
      <c r="AM12" s="16">
        <v>7.9136690647481994E-2</v>
      </c>
      <c r="AN12" s="16">
        <v>0.118200836820084</v>
      </c>
      <c r="AO12" s="16">
        <v>0.15501792114695301</v>
      </c>
      <c r="AP12" s="16">
        <v>0.209876543209877</v>
      </c>
      <c r="AQ12" s="16"/>
      <c r="AR12" s="16">
        <v>0.16510067114093999</v>
      </c>
      <c r="AS12" s="16">
        <v>0.15634415801807799</v>
      </c>
      <c r="AT12" s="16"/>
      <c r="AU12" s="16">
        <v>0.166921898928025</v>
      </c>
      <c r="AV12" s="16">
        <v>0.15794979079497901</v>
      </c>
      <c r="AW12" s="16"/>
      <c r="AX12" s="16">
        <v>0.16666666666666699</v>
      </c>
      <c r="AY12" s="16">
        <v>0.15768084529937701</v>
      </c>
      <c r="AZ12" s="16"/>
      <c r="BA12" s="16">
        <v>0.147590361445783</v>
      </c>
      <c r="BB12" s="16">
        <v>0.160193003618818</v>
      </c>
      <c r="BC12" s="16"/>
      <c r="BD12" s="16">
        <v>0.15584415584415601</v>
      </c>
      <c r="BE12" s="16">
        <v>0.160055096418733</v>
      </c>
      <c r="BF12" s="16"/>
      <c r="BG12" s="16">
        <v>0.126923076923077</v>
      </c>
      <c r="BH12" s="16">
        <v>0.16125207493478799</v>
      </c>
      <c r="BI12" s="16"/>
      <c r="BJ12" s="16">
        <v>0.16472545757071499</v>
      </c>
      <c r="BK12" s="16">
        <v>0.158410732714138</v>
      </c>
      <c r="BL12" s="16"/>
      <c r="BM12" s="16">
        <v>0.18465909090909099</v>
      </c>
      <c r="BN12" s="16">
        <v>0.157090909090909</v>
      </c>
      <c r="BO12" s="16"/>
      <c r="BP12" s="16">
        <v>0.158940397350993</v>
      </c>
      <c r="BQ12" s="16">
        <v>0.15930802995094201</v>
      </c>
    </row>
    <row r="13" spans="2:69" x14ac:dyDescent="0.25">
      <c r="B13" s="17" t="s">
        <v>89</v>
      </c>
      <c r="C13" s="18">
        <v>9.8280098280098295E-3</v>
      </c>
      <c r="D13" s="18">
        <v>8.9285714285714298E-3</v>
      </c>
      <c r="E13" s="18">
        <v>6.9156293222683296E-3</v>
      </c>
      <c r="F13" s="18">
        <v>3.09597523219814E-3</v>
      </c>
      <c r="G13" s="18">
        <v>1.16279069767442E-2</v>
      </c>
      <c r="H13" s="18">
        <v>1.45161290322581E-2</v>
      </c>
      <c r="I13" s="18">
        <v>5.7306590257879698E-3</v>
      </c>
      <c r="J13" s="18">
        <v>4.0404040404040401E-2</v>
      </c>
      <c r="K13" s="18">
        <v>8.4033613445378096E-3</v>
      </c>
      <c r="L13" s="18">
        <v>8.8495575221238902E-3</v>
      </c>
      <c r="M13" s="18"/>
      <c r="N13" s="18">
        <v>1.0460251046025101E-2</v>
      </c>
      <c r="O13" s="18">
        <v>7.8895463510848095E-3</v>
      </c>
      <c r="P13" s="18">
        <v>1.5957446808510599E-2</v>
      </c>
      <c r="Q13" s="18">
        <v>7.8369905956112793E-3</v>
      </c>
      <c r="R13" s="18"/>
      <c r="S13" s="18">
        <v>1.3550135501355001E-2</v>
      </c>
      <c r="T13" s="18">
        <v>1.1527377521613799E-2</v>
      </c>
      <c r="U13" s="18">
        <v>9.6852300242130807E-3</v>
      </c>
      <c r="V13" s="18">
        <v>1.23915737298637E-2</v>
      </c>
      <c r="W13" s="18">
        <v>4.6565774155995299E-3</v>
      </c>
      <c r="X13" s="18">
        <v>2.1505376344086E-3</v>
      </c>
      <c r="Y13" s="18">
        <v>6.7114093959731499E-3</v>
      </c>
      <c r="Z13" s="18"/>
      <c r="AA13" s="18">
        <v>4.1716328963051297E-3</v>
      </c>
      <c r="AB13" s="18">
        <v>1.32190067881386E-2</v>
      </c>
      <c r="AC13" s="18"/>
      <c r="AD13" s="18">
        <v>1.54545454545455E-2</v>
      </c>
      <c r="AE13" s="18">
        <v>7.9952620669232997E-3</v>
      </c>
      <c r="AF13" s="18"/>
      <c r="AG13" s="18">
        <v>1.24675324675325E-2</v>
      </c>
      <c r="AH13" s="18">
        <v>7.8369905956112793E-3</v>
      </c>
      <c r="AI13" s="18"/>
      <c r="AJ13" s="18">
        <v>6.1004223369310199E-3</v>
      </c>
      <c r="AK13" s="18">
        <v>1.32139812446718E-2</v>
      </c>
      <c r="AL13" s="18"/>
      <c r="AM13" s="18">
        <v>8.6330935251798593E-2</v>
      </c>
      <c r="AN13" s="18">
        <v>1.2552301255230099E-2</v>
      </c>
      <c r="AO13" s="18">
        <v>8.0645161290322596E-3</v>
      </c>
      <c r="AP13" s="18">
        <v>1.7636684303350999E-3</v>
      </c>
      <c r="AQ13" s="18"/>
      <c r="AR13" s="18">
        <v>6.7114093959731499E-3</v>
      </c>
      <c r="AS13" s="18">
        <v>1.13826581854704E-2</v>
      </c>
      <c r="AT13" s="18"/>
      <c r="AU13" s="18">
        <v>1.22511485451761E-2</v>
      </c>
      <c r="AV13" s="18">
        <v>9.4142259414225892E-3</v>
      </c>
      <c r="AW13" s="18"/>
      <c r="AX13" s="18">
        <v>1.3994910941475799E-2</v>
      </c>
      <c r="AY13" s="18">
        <v>8.9406664860471399E-3</v>
      </c>
      <c r="AZ13" s="18"/>
      <c r="BA13" s="18">
        <v>9.0361445783132491E-3</v>
      </c>
      <c r="BB13" s="18">
        <v>9.8914354644149601E-3</v>
      </c>
      <c r="BC13" s="18"/>
      <c r="BD13" s="18">
        <v>5.9031877213695403E-3</v>
      </c>
      <c r="BE13" s="18">
        <v>1.07438016528926E-2</v>
      </c>
      <c r="BF13" s="18"/>
      <c r="BG13" s="18">
        <v>7.6923076923076901E-3</v>
      </c>
      <c r="BH13" s="18">
        <v>9.9596869812662997E-3</v>
      </c>
      <c r="BI13" s="18"/>
      <c r="BJ13" s="18">
        <v>1.66389351081531E-3</v>
      </c>
      <c r="BK13" s="18">
        <v>1.109391124871E-2</v>
      </c>
      <c r="BL13" s="18"/>
      <c r="BM13" s="18">
        <v>5.6818181818181802E-3</v>
      </c>
      <c r="BN13" s="18">
        <v>1.01818181818182E-2</v>
      </c>
      <c r="BO13" s="18"/>
      <c r="BP13" s="18">
        <v>3.3112582781457001E-3</v>
      </c>
      <c r="BQ13" s="18">
        <v>1.0844306738962001E-2</v>
      </c>
    </row>
    <row r="14" spans="2:69" x14ac:dyDescent="0.25">
      <c r="B14" s="15" t="s">
        <v>697</v>
      </c>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Q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463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4477</v>
      </c>
      <c r="D7" s="10">
        <v>672</v>
      </c>
      <c r="E7" s="10">
        <v>723</v>
      </c>
      <c r="F7" s="10">
        <v>646</v>
      </c>
      <c r="G7" s="10">
        <v>688</v>
      </c>
      <c r="H7" s="10">
        <v>620</v>
      </c>
      <c r="I7" s="10">
        <v>698</v>
      </c>
      <c r="J7" s="10">
        <v>198</v>
      </c>
      <c r="K7" s="10">
        <v>119</v>
      </c>
      <c r="L7" s="10">
        <v>113</v>
      </c>
      <c r="M7" s="10"/>
      <c r="N7" s="10">
        <v>478</v>
      </c>
      <c r="O7" s="10">
        <v>507</v>
      </c>
      <c r="P7" s="10">
        <v>940</v>
      </c>
      <c r="Q7" s="10">
        <v>2552</v>
      </c>
      <c r="R7" s="10"/>
      <c r="S7" s="10">
        <v>369</v>
      </c>
      <c r="T7" s="10">
        <v>347</v>
      </c>
      <c r="U7" s="10">
        <v>413</v>
      </c>
      <c r="V7" s="10">
        <v>807</v>
      </c>
      <c r="W7" s="10">
        <v>859</v>
      </c>
      <c r="X7" s="10">
        <v>930</v>
      </c>
      <c r="Y7" s="10">
        <v>596</v>
      </c>
      <c r="Z7" s="10"/>
      <c r="AA7" s="10">
        <v>1678</v>
      </c>
      <c r="AB7" s="10">
        <v>2799</v>
      </c>
      <c r="AC7" s="10"/>
      <c r="AD7" s="10">
        <v>1100</v>
      </c>
      <c r="AE7" s="10">
        <v>3377</v>
      </c>
      <c r="AF7" s="10"/>
      <c r="AG7" s="10">
        <v>1925</v>
      </c>
      <c r="AH7" s="10">
        <v>2552</v>
      </c>
      <c r="AI7" s="10"/>
      <c r="AJ7" s="10">
        <v>2131</v>
      </c>
      <c r="AK7" s="10">
        <v>2346</v>
      </c>
      <c r="AL7" s="10"/>
      <c r="AM7" s="10">
        <v>139</v>
      </c>
      <c r="AN7" s="10">
        <v>956</v>
      </c>
      <c r="AO7" s="10">
        <v>2232</v>
      </c>
      <c r="AP7" s="10">
        <v>1134</v>
      </c>
      <c r="AQ7" s="10"/>
      <c r="AR7" s="10">
        <v>1490</v>
      </c>
      <c r="AS7" s="10">
        <v>2987</v>
      </c>
      <c r="AT7" s="10"/>
      <c r="AU7" s="10">
        <v>653</v>
      </c>
      <c r="AV7" s="10">
        <v>3824</v>
      </c>
      <c r="AW7" s="10"/>
      <c r="AX7" s="10">
        <v>786</v>
      </c>
      <c r="AY7" s="10">
        <v>3691</v>
      </c>
      <c r="AZ7" s="10"/>
      <c r="BA7" s="10">
        <v>332</v>
      </c>
      <c r="BB7" s="10">
        <v>4145</v>
      </c>
      <c r="BC7" s="10"/>
      <c r="BD7" s="10">
        <v>847</v>
      </c>
      <c r="BE7" s="10">
        <v>3630</v>
      </c>
      <c r="BF7" s="10"/>
      <c r="BG7" s="10">
        <v>260</v>
      </c>
      <c r="BH7" s="10">
        <v>4217</v>
      </c>
      <c r="BI7" s="10"/>
      <c r="BJ7" s="10">
        <v>601</v>
      </c>
      <c r="BK7" s="10">
        <v>3876</v>
      </c>
      <c r="BL7" s="10"/>
      <c r="BM7" s="10">
        <v>352</v>
      </c>
      <c r="BN7" s="10">
        <v>4125</v>
      </c>
      <c r="BO7" s="10"/>
      <c r="BP7" s="10">
        <v>604</v>
      </c>
      <c r="BQ7" s="10">
        <v>3873</v>
      </c>
    </row>
    <row r="8" spans="2:69" ht="30" x14ac:dyDescent="0.25">
      <c r="B8" s="17" t="s">
        <v>454</v>
      </c>
      <c r="C8" s="16">
        <v>0.120169756533393</v>
      </c>
      <c r="D8" s="16">
        <v>0.14285714285714299</v>
      </c>
      <c r="E8" s="16">
        <v>0.103734439834025</v>
      </c>
      <c r="F8" s="16">
        <v>0.19969040247677999</v>
      </c>
      <c r="G8" s="16">
        <v>0.13953488372093001</v>
      </c>
      <c r="H8" s="16">
        <v>6.12903225806452E-2</v>
      </c>
      <c r="I8" s="16">
        <v>8.5959885386819507E-2</v>
      </c>
      <c r="J8" s="16">
        <v>9.5959595959595995E-2</v>
      </c>
      <c r="K8" s="16">
        <v>0.151260504201681</v>
      </c>
      <c r="L8" s="16">
        <v>6.1946902654867297E-2</v>
      </c>
      <c r="M8" s="16"/>
      <c r="N8" s="16">
        <v>0.129707112970711</v>
      </c>
      <c r="O8" s="16">
        <v>0.10848126232741601</v>
      </c>
      <c r="P8" s="16">
        <v>0.1</v>
      </c>
      <c r="Q8" s="16">
        <v>0.128134796238245</v>
      </c>
      <c r="R8" s="16"/>
      <c r="S8" s="16">
        <v>0.17886178861788599</v>
      </c>
      <c r="T8" s="16">
        <v>0.10662824207492801</v>
      </c>
      <c r="U8" s="16">
        <v>9.9273607748184001E-2</v>
      </c>
      <c r="V8" s="16">
        <v>8.9219330855018597E-2</v>
      </c>
      <c r="W8" s="16">
        <v>0.10128055878929</v>
      </c>
      <c r="X8" s="16">
        <v>0.124731182795699</v>
      </c>
      <c r="Y8" s="16">
        <v>0.16946308724832199</v>
      </c>
      <c r="Z8" s="16"/>
      <c r="AA8" s="16">
        <v>0.13528009535160901</v>
      </c>
      <c r="AB8" s="16">
        <v>0.11111111111111099</v>
      </c>
      <c r="AC8" s="16"/>
      <c r="AD8" s="16">
        <v>0.102727272727273</v>
      </c>
      <c r="AE8" s="16">
        <v>0.12585134734971901</v>
      </c>
      <c r="AF8" s="16"/>
      <c r="AG8" s="16">
        <v>0.10961038961039</v>
      </c>
      <c r="AH8" s="16">
        <v>0.128134796238245</v>
      </c>
      <c r="AI8" s="16"/>
      <c r="AJ8" s="16">
        <v>0.144533083059596</v>
      </c>
      <c r="AK8" s="16">
        <v>9.8039215686274495E-2</v>
      </c>
      <c r="AL8" s="16"/>
      <c r="AM8" s="16">
        <v>0.15827338129496399</v>
      </c>
      <c r="AN8" s="16">
        <v>0.129707112970711</v>
      </c>
      <c r="AO8" s="16">
        <v>0.103494623655914</v>
      </c>
      <c r="AP8" s="16">
        <v>0.141093474426808</v>
      </c>
      <c r="AQ8" s="16"/>
      <c r="AR8" s="16">
        <v>0.13020134228187899</v>
      </c>
      <c r="AS8" s="16">
        <v>0.115165718111818</v>
      </c>
      <c r="AT8" s="16"/>
      <c r="AU8" s="16">
        <v>0.154670750382848</v>
      </c>
      <c r="AV8" s="16">
        <v>0.11427824267782399</v>
      </c>
      <c r="AW8" s="16"/>
      <c r="AX8" s="16">
        <v>0.14122137404580201</v>
      </c>
      <c r="AY8" s="16">
        <v>0.11568680574370099</v>
      </c>
      <c r="AZ8" s="16"/>
      <c r="BA8" s="16">
        <v>0.16566265060241001</v>
      </c>
      <c r="BB8" s="16">
        <v>0.116525934861279</v>
      </c>
      <c r="BC8" s="16"/>
      <c r="BD8" s="16">
        <v>0.127508854781582</v>
      </c>
      <c r="BE8" s="16">
        <v>0.118457300275482</v>
      </c>
      <c r="BF8" s="16"/>
      <c r="BG8" s="16">
        <v>0.2</v>
      </c>
      <c r="BH8" s="16">
        <v>0.11524780649751</v>
      </c>
      <c r="BI8" s="16"/>
      <c r="BJ8" s="16">
        <v>0.179700499168053</v>
      </c>
      <c r="BK8" s="16">
        <v>0.11093911248710001</v>
      </c>
      <c r="BL8" s="16"/>
      <c r="BM8" s="16">
        <v>0.21306818181818199</v>
      </c>
      <c r="BN8" s="16">
        <v>0.112242424242424</v>
      </c>
      <c r="BO8" s="16"/>
      <c r="BP8" s="16">
        <v>0.12251655629139099</v>
      </c>
      <c r="BQ8" s="16">
        <v>0.119803769687581</v>
      </c>
    </row>
    <row r="9" spans="2:69" ht="30" x14ac:dyDescent="0.25">
      <c r="B9" s="17" t="s">
        <v>455</v>
      </c>
      <c r="C9" s="16">
        <v>0.22023676569131101</v>
      </c>
      <c r="D9" s="16">
        <v>0.22916666666666699</v>
      </c>
      <c r="E9" s="16">
        <v>0.18672199170124501</v>
      </c>
      <c r="F9" s="16">
        <v>0.32972136222910198</v>
      </c>
      <c r="G9" s="16">
        <v>0.212209302325581</v>
      </c>
      <c r="H9" s="16">
        <v>0.18548387096774199</v>
      </c>
      <c r="I9" s="16">
        <v>0.18338108882521501</v>
      </c>
      <c r="J9" s="16">
        <v>0.22222222222222199</v>
      </c>
      <c r="K9" s="16">
        <v>0.26050420168067201</v>
      </c>
      <c r="L9" s="16">
        <v>0.17699115044247801</v>
      </c>
      <c r="M9" s="16"/>
      <c r="N9" s="16">
        <v>0.18828451882845201</v>
      </c>
      <c r="O9" s="16">
        <v>0.23668639053254401</v>
      </c>
      <c r="P9" s="16">
        <v>0.237234042553191</v>
      </c>
      <c r="Q9" s="16">
        <v>0.21669278996865199</v>
      </c>
      <c r="R9" s="16"/>
      <c r="S9" s="16">
        <v>0.20054200542005399</v>
      </c>
      <c r="T9" s="16">
        <v>0.210374639769452</v>
      </c>
      <c r="U9" s="16">
        <v>0.23002421307506099</v>
      </c>
      <c r="V9" s="16">
        <v>0.21933085501858701</v>
      </c>
      <c r="W9" s="16">
        <v>0.23282887077997699</v>
      </c>
      <c r="X9" s="16">
        <v>0.22688172043010801</v>
      </c>
      <c r="Y9" s="16">
        <v>0.20805369127516801</v>
      </c>
      <c r="Z9" s="16"/>
      <c r="AA9" s="16">
        <v>0.23718712753277699</v>
      </c>
      <c r="AB9" s="16">
        <v>0.210075026795284</v>
      </c>
      <c r="AC9" s="16"/>
      <c r="AD9" s="16">
        <v>0.2</v>
      </c>
      <c r="AE9" s="16">
        <v>0.22682854604678701</v>
      </c>
      <c r="AF9" s="16"/>
      <c r="AG9" s="16">
        <v>0.22493506493506499</v>
      </c>
      <c r="AH9" s="16">
        <v>0.21669278996865199</v>
      </c>
      <c r="AI9" s="16"/>
      <c r="AJ9" s="16">
        <v>0.196621304551854</v>
      </c>
      <c r="AK9" s="16">
        <v>0.24168797953964199</v>
      </c>
      <c r="AL9" s="16"/>
      <c r="AM9" s="16">
        <v>0.24460431654676301</v>
      </c>
      <c r="AN9" s="16">
        <v>0.26255230125522999</v>
      </c>
      <c r="AO9" s="16">
        <v>0.210125448028674</v>
      </c>
      <c r="AP9" s="16">
        <v>0.203703703703704</v>
      </c>
      <c r="AQ9" s="16"/>
      <c r="AR9" s="16">
        <v>0.25100671140939601</v>
      </c>
      <c r="AS9" s="16">
        <v>0.20488784733846699</v>
      </c>
      <c r="AT9" s="16"/>
      <c r="AU9" s="16">
        <v>0.21898928024502301</v>
      </c>
      <c r="AV9" s="16">
        <v>0.22044979079497901</v>
      </c>
      <c r="AW9" s="16"/>
      <c r="AX9" s="16">
        <v>0.23027989821882999</v>
      </c>
      <c r="AY9" s="16">
        <v>0.218098076402059</v>
      </c>
      <c r="AZ9" s="16"/>
      <c r="BA9" s="16">
        <v>0.22289156626505999</v>
      </c>
      <c r="BB9" s="16">
        <v>0.220024125452352</v>
      </c>
      <c r="BC9" s="16"/>
      <c r="BD9" s="16">
        <v>0.22432113341204199</v>
      </c>
      <c r="BE9" s="16">
        <v>0.21928374655647401</v>
      </c>
      <c r="BF9" s="16"/>
      <c r="BG9" s="16">
        <v>0.234615384615385</v>
      </c>
      <c r="BH9" s="16">
        <v>0.21935024899217501</v>
      </c>
      <c r="BI9" s="16"/>
      <c r="BJ9" s="16">
        <v>0.25291181364392701</v>
      </c>
      <c r="BK9" s="16">
        <v>0.215170278637771</v>
      </c>
      <c r="BL9" s="16"/>
      <c r="BM9" s="16">
        <v>0.24147727272727301</v>
      </c>
      <c r="BN9" s="16">
        <v>0.21842424242424199</v>
      </c>
      <c r="BO9" s="16"/>
      <c r="BP9" s="16">
        <v>0.22516556291390699</v>
      </c>
      <c r="BQ9" s="16">
        <v>0.21946811257423199</v>
      </c>
    </row>
    <row r="10" spans="2:69" ht="30" x14ac:dyDescent="0.25">
      <c r="B10" s="17" t="s">
        <v>456</v>
      </c>
      <c r="C10" s="16">
        <v>0.20728166182711599</v>
      </c>
      <c r="D10" s="16">
        <v>0.171130952380952</v>
      </c>
      <c r="E10" s="16">
        <v>0.27385892116182597</v>
      </c>
      <c r="F10" s="16">
        <v>0.193498452012384</v>
      </c>
      <c r="G10" s="16">
        <v>0.210755813953488</v>
      </c>
      <c r="H10" s="16">
        <v>0.19354838709677399</v>
      </c>
      <c r="I10" s="16">
        <v>0.19340974212034401</v>
      </c>
      <c r="J10" s="16">
        <v>0.21717171717171699</v>
      </c>
      <c r="K10" s="16">
        <v>0.17647058823529399</v>
      </c>
      <c r="L10" s="16">
        <v>0.23008849557522101</v>
      </c>
      <c r="M10" s="16"/>
      <c r="N10" s="16">
        <v>0.253138075313808</v>
      </c>
      <c r="O10" s="16">
        <v>0.19921104536489201</v>
      </c>
      <c r="P10" s="16">
        <v>0.21276595744680901</v>
      </c>
      <c r="Q10" s="16">
        <v>0.198275862068966</v>
      </c>
      <c r="R10" s="16"/>
      <c r="S10" s="16">
        <v>0.17344173441734401</v>
      </c>
      <c r="T10" s="16">
        <v>0.21613832853025899</v>
      </c>
      <c r="U10" s="16">
        <v>0.234866828087167</v>
      </c>
      <c r="V10" s="16">
        <v>0.25154894671623301</v>
      </c>
      <c r="W10" s="16">
        <v>0.21187427240977899</v>
      </c>
      <c r="X10" s="16">
        <v>0.17204301075268799</v>
      </c>
      <c r="Y10" s="16">
        <v>0.18624161073825499</v>
      </c>
      <c r="Z10" s="16"/>
      <c r="AA10" s="16">
        <v>0.190107270560191</v>
      </c>
      <c r="AB10" s="16">
        <v>0.217577706323687</v>
      </c>
      <c r="AC10" s="16"/>
      <c r="AD10" s="16">
        <v>0.20181818181818201</v>
      </c>
      <c r="AE10" s="16">
        <v>0.20906129700918</v>
      </c>
      <c r="AF10" s="16"/>
      <c r="AG10" s="16">
        <v>0.21922077922077901</v>
      </c>
      <c r="AH10" s="16">
        <v>0.198275862068966</v>
      </c>
      <c r="AI10" s="16"/>
      <c r="AJ10" s="16">
        <v>0.17221961520413001</v>
      </c>
      <c r="AK10" s="16">
        <v>0.23913043478260901</v>
      </c>
      <c r="AL10" s="16"/>
      <c r="AM10" s="16">
        <v>0.18705035971223</v>
      </c>
      <c r="AN10" s="16">
        <v>0.23953974895397501</v>
      </c>
      <c r="AO10" s="16">
        <v>0.228494623655914</v>
      </c>
      <c r="AP10" s="16">
        <v>0.13932980599647299</v>
      </c>
      <c r="AQ10" s="16"/>
      <c r="AR10" s="16">
        <v>0.19731543624161099</v>
      </c>
      <c r="AS10" s="16">
        <v>0.21225309675259499</v>
      </c>
      <c r="AT10" s="16"/>
      <c r="AU10" s="16">
        <v>0.19142419601837701</v>
      </c>
      <c r="AV10" s="16">
        <v>0.20998953974895401</v>
      </c>
      <c r="AW10" s="16"/>
      <c r="AX10" s="16">
        <v>0.206106870229008</v>
      </c>
      <c r="AY10" s="16">
        <v>0.20753183419127599</v>
      </c>
      <c r="AZ10" s="16"/>
      <c r="BA10" s="16">
        <v>0.15963855421686701</v>
      </c>
      <c r="BB10" s="16">
        <v>0.21109770808202699</v>
      </c>
      <c r="BC10" s="16"/>
      <c r="BD10" s="16">
        <v>0.208972845336482</v>
      </c>
      <c r="BE10" s="16">
        <v>0.20688705234159799</v>
      </c>
      <c r="BF10" s="16"/>
      <c r="BG10" s="16">
        <v>0.17307692307692299</v>
      </c>
      <c r="BH10" s="16">
        <v>0.209390562010908</v>
      </c>
      <c r="BI10" s="16"/>
      <c r="BJ10" s="16">
        <v>0.176372712146423</v>
      </c>
      <c r="BK10" s="16">
        <v>0.21207430340557301</v>
      </c>
      <c r="BL10" s="16"/>
      <c r="BM10" s="16">
        <v>0.15909090909090901</v>
      </c>
      <c r="BN10" s="16">
        <v>0.211393939393939</v>
      </c>
      <c r="BO10" s="16"/>
      <c r="BP10" s="16">
        <v>0.20695364238410599</v>
      </c>
      <c r="BQ10" s="16">
        <v>0.207332816937774</v>
      </c>
    </row>
    <row r="11" spans="2:69" ht="30" x14ac:dyDescent="0.25">
      <c r="B11" s="17" t="s">
        <v>457</v>
      </c>
      <c r="C11" s="16">
        <v>0.27741791378155001</v>
      </c>
      <c r="D11" s="16">
        <v>0.26190476190476197</v>
      </c>
      <c r="E11" s="16">
        <v>0.30013831258644502</v>
      </c>
      <c r="F11" s="16">
        <v>0.171826625386997</v>
      </c>
      <c r="G11" s="16">
        <v>0.28197674418604701</v>
      </c>
      <c r="H11" s="16">
        <v>0.33548387096774201</v>
      </c>
      <c r="I11" s="16">
        <v>0.31088825214899701</v>
      </c>
      <c r="J11" s="16">
        <v>0.28787878787878801</v>
      </c>
      <c r="K11" s="16">
        <v>0.218487394957983</v>
      </c>
      <c r="L11" s="16">
        <v>0.31858407079646001</v>
      </c>
      <c r="M11" s="16"/>
      <c r="N11" s="16">
        <v>0.26150627615062799</v>
      </c>
      <c r="O11" s="16">
        <v>0.27218934911242598</v>
      </c>
      <c r="P11" s="16">
        <v>0.28723404255319201</v>
      </c>
      <c r="Q11" s="16">
        <v>0.27782131661442</v>
      </c>
      <c r="R11" s="16"/>
      <c r="S11" s="16">
        <v>0.31165311653116501</v>
      </c>
      <c r="T11" s="16">
        <v>0.28530259365994198</v>
      </c>
      <c r="U11" s="16">
        <v>0.28571428571428598</v>
      </c>
      <c r="V11" s="16">
        <v>0.260223048327138</v>
      </c>
      <c r="W11" s="16">
        <v>0.28288707799767199</v>
      </c>
      <c r="X11" s="16">
        <v>0.31935483870967701</v>
      </c>
      <c r="Y11" s="16">
        <v>0.20805369127516801</v>
      </c>
      <c r="Z11" s="16"/>
      <c r="AA11" s="16">
        <v>0.26162097735399298</v>
      </c>
      <c r="AB11" s="16">
        <v>0.28688817434798097</v>
      </c>
      <c r="AC11" s="16"/>
      <c r="AD11" s="16">
        <v>0.29909090909090902</v>
      </c>
      <c r="AE11" s="16">
        <v>0.27035830618892498</v>
      </c>
      <c r="AF11" s="16"/>
      <c r="AG11" s="16">
        <v>0.27688311688311701</v>
      </c>
      <c r="AH11" s="16">
        <v>0.27782131661442</v>
      </c>
      <c r="AI11" s="16"/>
      <c r="AJ11" s="16">
        <v>0.28061942749882701</v>
      </c>
      <c r="AK11" s="16">
        <v>0.27450980392156898</v>
      </c>
      <c r="AL11" s="16"/>
      <c r="AM11" s="16">
        <v>0.22302158273381301</v>
      </c>
      <c r="AN11" s="16">
        <v>0.23430962343096201</v>
      </c>
      <c r="AO11" s="16">
        <v>0.28405017921147002</v>
      </c>
      <c r="AP11" s="16">
        <v>0.30599647266313901</v>
      </c>
      <c r="AQ11" s="16"/>
      <c r="AR11" s="16">
        <v>0.253691275167785</v>
      </c>
      <c r="AS11" s="16">
        <v>0.289253431536659</v>
      </c>
      <c r="AT11" s="16"/>
      <c r="AU11" s="16">
        <v>0.26493108728943299</v>
      </c>
      <c r="AV11" s="16">
        <v>0.27955020920502099</v>
      </c>
      <c r="AW11" s="16"/>
      <c r="AX11" s="16">
        <v>0.23155216284987301</v>
      </c>
      <c r="AY11" s="16">
        <v>0.287185044703332</v>
      </c>
      <c r="AZ11" s="16"/>
      <c r="BA11" s="16">
        <v>0.26807228915662701</v>
      </c>
      <c r="BB11" s="16">
        <v>0.27816646562122999</v>
      </c>
      <c r="BC11" s="16"/>
      <c r="BD11" s="16">
        <v>0.27508854781582098</v>
      </c>
      <c r="BE11" s="16">
        <v>0.27796143250688699</v>
      </c>
      <c r="BF11" s="16"/>
      <c r="BG11" s="16">
        <v>0.230769230769231</v>
      </c>
      <c r="BH11" s="16">
        <v>0.28029404790135198</v>
      </c>
      <c r="BI11" s="16"/>
      <c r="BJ11" s="16">
        <v>0.22296173044925099</v>
      </c>
      <c r="BK11" s="16">
        <v>0.28586171310629499</v>
      </c>
      <c r="BL11" s="16"/>
      <c r="BM11" s="16">
        <v>0.21306818181818199</v>
      </c>
      <c r="BN11" s="16">
        <v>0.282909090909091</v>
      </c>
      <c r="BO11" s="16"/>
      <c r="BP11" s="16">
        <v>0.27152317880794702</v>
      </c>
      <c r="BQ11" s="16">
        <v>0.27833720630002601</v>
      </c>
    </row>
    <row r="12" spans="2:69" ht="30" x14ac:dyDescent="0.25">
      <c r="B12" s="17" t="s">
        <v>458</v>
      </c>
      <c r="C12" s="16">
        <v>0.16439580075943699</v>
      </c>
      <c r="D12" s="16">
        <v>0.18154761904761901</v>
      </c>
      <c r="E12" s="16">
        <v>0.13139695712309801</v>
      </c>
      <c r="F12" s="16">
        <v>0.10216718266253901</v>
      </c>
      <c r="G12" s="16">
        <v>0.14098837209302301</v>
      </c>
      <c r="H12" s="16">
        <v>0.21290322580645199</v>
      </c>
      <c r="I12" s="16">
        <v>0.21919770773639</v>
      </c>
      <c r="J12" s="16">
        <v>0.13131313131313099</v>
      </c>
      <c r="K12" s="16">
        <v>0.184873949579832</v>
      </c>
      <c r="L12" s="16">
        <v>0.20353982300885001</v>
      </c>
      <c r="M12" s="16"/>
      <c r="N12" s="16">
        <v>0.15690376569037701</v>
      </c>
      <c r="O12" s="16">
        <v>0.16962524654832301</v>
      </c>
      <c r="P12" s="16">
        <v>0.14787234042553199</v>
      </c>
      <c r="Q12" s="16">
        <v>0.17084639498432599</v>
      </c>
      <c r="R12" s="16"/>
      <c r="S12" s="16">
        <v>0.12195121951219499</v>
      </c>
      <c r="T12" s="16">
        <v>0.172910662824208</v>
      </c>
      <c r="U12" s="16">
        <v>0.145278450363196</v>
      </c>
      <c r="V12" s="16">
        <v>0.16604708798017301</v>
      </c>
      <c r="W12" s="16">
        <v>0.16530849825378299</v>
      </c>
      <c r="X12" s="16">
        <v>0.15376344086021501</v>
      </c>
      <c r="Y12" s="16">
        <v>0.21812080536912801</v>
      </c>
      <c r="Z12" s="16"/>
      <c r="AA12" s="16">
        <v>0.17222884386174001</v>
      </c>
      <c r="AB12" s="16">
        <v>0.15969989281886399</v>
      </c>
      <c r="AC12" s="16"/>
      <c r="AD12" s="16">
        <v>0.179090909090909</v>
      </c>
      <c r="AE12" s="16">
        <v>0.15960912052117299</v>
      </c>
      <c r="AF12" s="16"/>
      <c r="AG12" s="16">
        <v>0.15584415584415601</v>
      </c>
      <c r="AH12" s="16">
        <v>0.17084639498432599</v>
      </c>
      <c r="AI12" s="16"/>
      <c r="AJ12" s="16">
        <v>0.19802909432191501</v>
      </c>
      <c r="AK12" s="16">
        <v>0.13384484228474</v>
      </c>
      <c r="AL12" s="16"/>
      <c r="AM12" s="16">
        <v>0.100719424460432</v>
      </c>
      <c r="AN12" s="16">
        <v>0.119246861924686</v>
      </c>
      <c r="AO12" s="16">
        <v>0.16577060931899601</v>
      </c>
      <c r="AP12" s="16">
        <v>0.207231040564374</v>
      </c>
      <c r="AQ12" s="16"/>
      <c r="AR12" s="16">
        <v>0.159731543624161</v>
      </c>
      <c r="AS12" s="16">
        <v>0.166722464010713</v>
      </c>
      <c r="AT12" s="16"/>
      <c r="AU12" s="16">
        <v>0.15620214395099499</v>
      </c>
      <c r="AV12" s="16">
        <v>0.165794979079498</v>
      </c>
      <c r="AW12" s="16"/>
      <c r="AX12" s="16">
        <v>0.17938931297709901</v>
      </c>
      <c r="AY12" s="16">
        <v>0.16120292603630501</v>
      </c>
      <c r="AZ12" s="16"/>
      <c r="BA12" s="16">
        <v>0.17469879518072301</v>
      </c>
      <c r="BB12" s="16">
        <v>0.16357056694812999</v>
      </c>
      <c r="BC12" s="16"/>
      <c r="BD12" s="16">
        <v>0.15584415584415601</v>
      </c>
      <c r="BE12" s="16">
        <v>0.166391184573003</v>
      </c>
      <c r="BF12" s="16"/>
      <c r="BG12" s="16">
        <v>0.15384615384615399</v>
      </c>
      <c r="BH12" s="16">
        <v>0.165046241403842</v>
      </c>
      <c r="BI12" s="16"/>
      <c r="BJ12" s="16">
        <v>0.168053244592346</v>
      </c>
      <c r="BK12" s="16">
        <v>0.163828689370485</v>
      </c>
      <c r="BL12" s="16"/>
      <c r="BM12" s="16">
        <v>0.170454545454545</v>
      </c>
      <c r="BN12" s="16">
        <v>0.16387878787878801</v>
      </c>
      <c r="BO12" s="16"/>
      <c r="BP12" s="16">
        <v>0.17218543046357601</v>
      </c>
      <c r="BQ12" s="16">
        <v>0.163180996643429</v>
      </c>
    </row>
    <row r="13" spans="2:69" x14ac:dyDescent="0.25">
      <c r="B13" s="17" t="s">
        <v>89</v>
      </c>
      <c r="C13" s="18">
        <v>1.04981014071923E-2</v>
      </c>
      <c r="D13" s="18">
        <v>1.33928571428571E-2</v>
      </c>
      <c r="E13" s="18">
        <v>4.1493775933610002E-3</v>
      </c>
      <c r="F13" s="18">
        <v>3.09597523219814E-3</v>
      </c>
      <c r="G13" s="18">
        <v>1.4534883720930199E-2</v>
      </c>
      <c r="H13" s="18">
        <v>1.1290322580645201E-2</v>
      </c>
      <c r="I13" s="18">
        <v>7.1633237822349601E-3</v>
      </c>
      <c r="J13" s="18">
        <v>4.5454545454545497E-2</v>
      </c>
      <c r="K13" s="18">
        <v>8.4033613445378096E-3</v>
      </c>
      <c r="L13" s="18">
        <v>8.8495575221238902E-3</v>
      </c>
      <c r="M13" s="18"/>
      <c r="N13" s="18">
        <v>1.0460251046025101E-2</v>
      </c>
      <c r="O13" s="18">
        <v>1.3806706114398401E-2</v>
      </c>
      <c r="P13" s="18">
        <v>1.48936170212766E-2</v>
      </c>
      <c r="Q13" s="18">
        <v>8.2288401253918508E-3</v>
      </c>
      <c r="R13" s="18"/>
      <c r="S13" s="18">
        <v>1.3550135501355001E-2</v>
      </c>
      <c r="T13" s="18">
        <v>8.6455331412103806E-3</v>
      </c>
      <c r="U13" s="18">
        <v>4.8426150121065404E-3</v>
      </c>
      <c r="V13" s="18">
        <v>1.36307311028501E-2</v>
      </c>
      <c r="W13" s="18">
        <v>5.82072176949942E-3</v>
      </c>
      <c r="X13" s="18">
        <v>3.2258064516129002E-3</v>
      </c>
      <c r="Y13" s="18">
        <v>1.00671140939597E-2</v>
      </c>
      <c r="Z13" s="18"/>
      <c r="AA13" s="18">
        <v>3.5756853396901101E-3</v>
      </c>
      <c r="AB13" s="18">
        <v>1.46480886030725E-2</v>
      </c>
      <c r="AC13" s="18"/>
      <c r="AD13" s="18">
        <v>1.7272727272727301E-2</v>
      </c>
      <c r="AE13" s="18">
        <v>8.2913828842167605E-3</v>
      </c>
      <c r="AF13" s="18"/>
      <c r="AG13" s="18">
        <v>1.35064935064935E-2</v>
      </c>
      <c r="AH13" s="18">
        <v>8.2288401253918508E-3</v>
      </c>
      <c r="AI13" s="18"/>
      <c r="AJ13" s="18">
        <v>7.9774753636790204E-3</v>
      </c>
      <c r="AK13" s="18">
        <v>1.27877237851662E-2</v>
      </c>
      <c r="AL13" s="18"/>
      <c r="AM13" s="18">
        <v>8.6330935251798593E-2</v>
      </c>
      <c r="AN13" s="18">
        <v>1.46443514644351E-2</v>
      </c>
      <c r="AO13" s="18">
        <v>8.0645161290322596E-3</v>
      </c>
      <c r="AP13" s="18">
        <v>2.6455026455026501E-3</v>
      </c>
      <c r="AQ13" s="18"/>
      <c r="AR13" s="18">
        <v>8.0536912751677896E-3</v>
      </c>
      <c r="AS13" s="18">
        <v>1.17174422497489E-2</v>
      </c>
      <c r="AT13" s="18"/>
      <c r="AU13" s="18">
        <v>1.3782542113323099E-2</v>
      </c>
      <c r="AV13" s="18">
        <v>9.9372384937238493E-3</v>
      </c>
      <c r="AW13" s="18"/>
      <c r="AX13" s="18">
        <v>1.1450381679389301E-2</v>
      </c>
      <c r="AY13" s="18">
        <v>1.0295312923327001E-2</v>
      </c>
      <c r="AZ13" s="18"/>
      <c r="BA13" s="18">
        <v>9.0361445783132491E-3</v>
      </c>
      <c r="BB13" s="18">
        <v>1.06151990349819E-2</v>
      </c>
      <c r="BC13" s="18"/>
      <c r="BD13" s="18">
        <v>8.2644628099173608E-3</v>
      </c>
      <c r="BE13" s="18">
        <v>1.10192837465565E-2</v>
      </c>
      <c r="BF13" s="18"/>
      <c r="BG13" s="18">
        <v>7.6923076923076901E-3</v>
      </c>
      <c r="BH13" s="18">
        <v>1.06710931942139E-2</v>
      </c>
      <c r="BI13" s="18"/>
      <c r="BJ13" s="18">
        <v>0</v>
      </c>
      <c r="BK13" s="18">
        <v>1.21259029927761E-2</v>
      </c>
      <c r="BL13" s="18"/>
      <c r="BM13" s="18">
        <v>2.8409090909090901E-3</v>
      </c>
      <c r="BN13" s="18">
        <v>1.11515151515152E-2</v>
      </c>
      <c r="BO13" s="18"/>
      <c r="BP13" s="18">
        <v>1.6556291390728501E-3</v>
      </c>
      <c r="BQ13" s="18">
        <v>1.18770978569584E-2</v>
      </c>
    </row>
    <row r="14" spans="2:69" x14ac:dyDescent="0.25">
      <c r="B14" s="15" t="s">
        <v>697</v>
      </c>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Q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469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4477</v>
      </c>
      <c r="D7" s="10">
        <v>672</v>
      </c>
      <c r="E7" s="10">
        <v>723</v>
      </c>
      <c r="F7" s="10">
        <v>646</v>
      </c>
      <c r="G7" s="10">
        <v>688</v>
      </c>
      <c r="H7" s="10">
        <v>620</v>
      </c>
      <c r="I7" s="10">
        <v>698</v>
      </c>
      <c r="J7" s="10">
        <v>198</v>
      </c>
      <c r="K7" s="10">
        <v>119</v>
      </c>
      <c r="L7" s="10">
        <v>113</v>
      </c>
      <c r="M7" s="10"/>
      <c r="N7" s="10">
        <v>478</v>
      </c>
      <c r="O7" s="10">
        <v>507</v>
      </c>
      <c r="P7" s="10">
        <v>940</v>
      </c>
      <c r="Q7" s="10">
        <v>2552</v>
      </c>
      <c r="R7" s="10"/>
      <c r="S7" s="10">
        <v>369</v>
      </c>
      <c r="T7" s="10">
        <v>347</v>
      </c>
      <c r="U7" s="10">
        <v>413</v>
      </c>
      <c r="V7" s="10">
        <v>807</v>
      </c>
      <c r="W7" s="10">
        <v>859</v>
      </c>
      <c r="X7" s="10">
        <v>930</v>
      </c>
      <c r="Y7" s="10">
        <v>596</v>
      </c>
      <c r="Z7" s="10"/>
      <c r="AA7" s="10">
        <v>1678</v>
      </c>
      <c r="AB7" s="10">
        <v>2799</v>
      </c>
      <c r="AC7" s="10"/>
      <c r="AD7" s="10">
        <v>1100</v>
      </c>
      <c r="AE7" s="10">
        <v>3377</v>
      </c>
      <c r="AF7" s="10"/>
      <c r="AG7" s="10">
        <v>1925</v>
      </c>
      <c r="AH7" s="10">
        <v>2552</v>
      </c>
      <c r="AI7" s="10"/>
      <c r="AJ7" s="10">
        <v>2131</v>
      </c>
      <c r="AK7" s="10">
        <v>2346</v>
      </c>
      <c r="AL7" s="10"/>
      <c r="AM7" s="10">
        <v>139</v>
      </c>
      <c r="AN7" s="10">
        <v>956</v>
      </c>
      <c r="AO7" s="10">
        <v>2232</v>
      </c>
      <c r="AP7" s="10">
        <v>1134</v>
      </c>
      <c r="AQ7" s="10"/>
      <c r="AR7" s="10">
        <v>1490</v>
      </c>
      <c r="AS7" s="10">
        <v>2987</v>
      </c>
      <c r="AT7" s="10"/>
      <c r="AU7" s="10">
        <v>653</v>
      </c>
      <c r="AV7" s="10">
        <v>3824</v>
      </c>
      <c r="AW7" s="10"/>
      <c r="AX7" s="10">
        <v>786</v>
      </c>
      <c r="AY7" s="10">
        <v>3691</v>
      </c>
      <c r="AZ7" s="10"/>
      <c r="BA7" s="10">
        <v>332</v>
      </c>
      <c r="BB7" s="10">
        <v>4145</v>
      </c>
      <c r="BC7" s="10"/>
      <c r="BD7" s="10">
        <v>847</v>
      </c>
      <c r="BE7" s="10">
        <v>3630</v>
      </c>
      <c r="BF7" s="10"/>
      <c r="BG7" s="10">
        <v>260</v>
      </c>
      <c r="BH7" s="10">
        <v>4217</v>
      </c>
      <c r="BI7" s="10"/>
      <c r="BJ7" s="10">
        <v>601</v>
      </c>
      <c r="BK7" s="10">
        <v>3876</v>
      </c>
      <c r="BL7" s="10"/>
      <c r="BM7" s="10">
        <v>352</v>
      </c>
      <c r="BN7" s="10">
        <v>4125</v>
      </c>
      <c r="BO7" s="10"/>
      <c r="BP7" s="10">
        <v>604</v>
      </c>
      <c r="BQ7" s="10">
        <v>3873</v>
      </c>
    </row>
    <row r="8" spans="2:69" x14ac:dyDescent="0.25">
      <c r="B8" s="17" t="s">
        <v>464</v>
      </c>
      <c r="C8" s="16">
        <v>8.1751172660263605E-2</v>
      </c>
      <c r="D8" s="16">
        <v>6.5476190476190493E-2</v>
      </c>
      <c r="E8" s="16">
        <v>6.2240663900414897E-2</v>
      </c>
      <c r="F8" s="16">
        <v>7.8947368421052599E-2</v>
      </c>
      <c r="G8" s="16">
        <v>0.13081395348837199</v>
      </c>
      <c r="H8" s="16">
        <v>8.5483870967741904E-2</v>
      </c>
      <c r="I8" s="16">
        <v>6.1604584527220597E-2</v>
      </c>
      <c r="J8" s="16">
        <v>9.5959595959595995E-2</v>
      </c>
      <c r="K8" s="16">
        <v>9.2436974789915999E-2</v>
      </c>
      <c r="L8" s="16">
        <v>8.8495575221238895E-2</v>
      </c>
      <c r="M8" s="16"/>
      <c r="N8" s="16">
        <v>9.6234309623431005E-2</v>
      </c>
      <c r="O8" s="16">
        <v>6.9033530571992102E-2</v>
      </c>
      <c r="P8" s="16">
        <v>5.5319148936170202E-2</v>
      </c>
      <c r="Q8" s="16">
        <v>9.1300940438871506E-2</v>
      </c>
      <c r="R8" s="16"/>
      <c r="S8" s="16">
        <v>0.102981029810298</v>
      </c>
      <c r="T8" s="16">
        <v>5.18731988472622E-2</v>
      </c>
      <c r="U8" s="16">
        <v>8.9588377723970894E-2</v>
      </c>
      <c r="V8" s="16">
        <v>5.5762081784386602E-2</v>
      </c>
      <c r="W8" s="16">
        <v>6.5192083818393504E-2</v>
      </c>
      <c r="X8" s="16">
        <v>7.9569892473118298E-2</v>
      </c>
      <c r="Y8" s="16">
        <v>0.14093959731543601</v>
      </c>
      <c r="Z8" s="16"/>
      <c r="AA8" s="16">
        <v>8.1048867699642396E-2</v>
      </c>
      <c r="AB8" s="16">
        <v>8.2172204358699499E-2</v>
      </c>
      <c r="AC8" s="16"/>
      <c r="AD8" s="16">
        <v>7.2727272727272696E-2</v>
      </c>
      <c r="AE8" s="16">
        <v>8.4690553745928293E-2</v>
      </c>
      <c r="AF8" s="16"/>
      <c r="AG8" s="16">
        <v>6.9090909090909106E-2</v>
      </c>
      <c r="AH8" s="16">
        <v>9.1300940438871506E-2</v>
      </c>
      <c r="AI8" s="16"/>
      <c r="AJ8" s="16">
        <v>9.6668230877522299E-2</v>
      </c>
      <c r="AK8" s="16">
        <v>6.8201193520886605E-2</v>
      </c>
      <c r="AL8" s="16"/>
      <c r="AM8" s="16">
        <v>0.100719424460432</v>
      </c>
      <c r="AN8" s="16">
        <v>0.103556485355649</v>
      </c>
      <c r="AO8" s="16">
        <v>6.8996415770609304E-2</v>
      </c>
      <c r="AP8" s="16">
        <v>8.4656084656084707E-2</v>
      </c>
      <c r="AQ8" s="16"/>
      <c r="AR8" s="16">
        <v>8.9261744966442999E-2</v>
      </c>
      <c r="AS8" s="16">
        <v>7.8004686976899898E-2</v>
      </c>
      <c r="AT8" s="16"/>
      <c r="AU8" s="16">
        <v>8.4226646248085804E-2</v>
      </c>
      <c r="AV8" s="16">
        <v>8.1328451882845196E-2</v>
      </c>
      <c r="AW8" s="16"/>
      <c r="AX8" s="16">
        <v>0.11195928753180701</v>
      </c>
      <c r="AY8" s="16">
        <v>7.5318341912760794E-2</v>
      </c>
      <c r="AZ8" s="16"/>
      <c r="BA8" s="16">
        <v>0.117469879518072</v>
      </c>
      <c r="BB8" s="16">
        <v>7.8890229191797306E-2</v>
      </c>
      <c r="BC8" s="16"/>
      <c r="BD8" s="16">
        <v>8.0283353010625697E-2</v>
      </c>
      <c r="BE8" s="16">
        <v>8.2093663911845693E-2</v>
      </c>
      <c r="BF8" s="16"/>
      <c r="BG8" s="16">
        <v>0.130769230769231</v>
      </c>
      <c r="BH8" s="16">
        <v>7.8728954232866993E-2</v>
      </c>
      <c r="BI8" s="16"/>
      <c r="BJ8" s="16">
        <v>0.14309484193011601</v>
      </c>
      <c r="BK8" s="16">
        <v>7.2239422084623306E-2</v>
      </c>
      <c r="BL8" s="16"/>
      <c r="BM8" s="16">
        <v>0.142045454545455</v>
      </c>
      <c r="BN8" s="16">
        <v>7.6606060606060594E-2</v>
      </c>
      <c r="BO8" s="16"/>
      <c r="BP8" s="16">
        <v>6.12582781456954E-2</v>
      </c>
      <c r="BQ8" s="16">
        <v>8.4947069455202695E-2</v>
      </c>
    </row>
    <row r="9" spans="2:69" x14ac:dyDescent="0.25">
      <c r="B9" s="17" t="s">
        <v>465</v>
      </c>
      <c r="C9" s="16">
        <v>0.33191869555505898</v>
      </c>
      <c r="D9" s="16">
        <v>0.34672619047619002</v>
      </c>
      <c r="E9" s="16">
        <v>0.28492392807745498</v>
      </c>
      <c r="F9" s="16">
        <v>0.24922600619195001</v>
      </c>
      <c r="G9" s="16">
        <v>0.396802325581395</v>
      </c>
      <c r="H9" s="16">
        <v>0.36129032258064497</v>
      </c>
      <c r="I9" s="16">
        <v>0.33524355300859598</v>
      </c>
      <c r="J9" s="16">
        <v>0.37373737373737398</v>
      </c>
      <c r="K9" s="16">
        <v>0.34453781512604997</v>
      </c>
      <c r="L9" s="16">
        <v>0.35398230088495602</v>
      </c>
      <c r="M9" s="16"/>
      <c r="N9" s="16">
        <v>0.28870292887029297</v>
      </c>
      <c r="O9" s="16">
        <v>0.31360946745562102</v>
      </c>
      <c r="P9" s="16">
        <v>0.37446808510638302</v>
      </c>
      <c r="Q9" s="16">
        <v>0.32797805642633199</v>
      </c>
      <c r="R9" s="16"/>
      <c r="S9" s="16">
        <v>0.336043360433604</v>
      </c>
      <c r="T9" s="16">
        <v>0.380403458213256</v>
      </c>
      <c r="U9" s="16">
        <v>0.37288135593220301</v>
      </c>
      <c r="V9" s="16">
        <v>0.27881040892193298</v>
      </c>
      <c r="W9" s="16">
        <v>0.362048894062864</v>
      </c>
      <c r="X9" s="16">
        <v>0.35376344086021499</v>
      </c>
      <c r="Y9" s="16">
        <v>0.27684563758389302</v>
      </c>
      <c r="Z9" s="16"/>
      <c r="AA9" s="16">
        <v>0.33134684147795002</v>
      </c>
      <c r="AB9" s="16">
        <v>0.33226152197213299</v>
      </c>
      <c r="AC9" s="16"/>
      <c r="AD9" s="16">
        <v>0.31181818181818199</v>
      </c>
      <c r="AE9" s="16">
        <v>0.33846609416641998</v>
      </c>
      <c r="AF9" s="16"/>
      <c r="AG9" s="16">
        <v>0.33714285714285702</v>
      </c>
      <c r="AH9" s="16">
        <v>0.32797805642633199</v>
      </c>
      <c r="AI9" s="16"/>
      <c r="AJ9" s="16">
        <v>0.32660722665415298</v>
      </c>
      <c r="AK9" s="16">
        <v>0.336743393009378</v>
      </c>
      <c r="AL9" s="16"/>
      <c r="AM9" s="16">
        <v>0.194244604316547</v>
      </c>
      <c r="AN9" s="16">
        <v>0.329497907949791</v>
      </c>
      <c r="AO9" s="16">
        <v>0.351254480286738</v>
      </c>
      <c r="AP9" s="16">
        <v>0.31481481481481499</v>
      </c>
      <c r="AQ9" s="16"/>
      <c r="AR9" s="16">
        <v>0.346979865771812</v>
      </c>
      <c r="AS9" s="16">
        <v>0.32440575828590601</v>
      </c>
      <c r="AT9" s="16"/>
      <c r="AU9" s="16">
        <v>0.32312404287902002</v>
      </c>
      <c r="AV9" s="16">
        <v>0.33342050209204999</v>
      </c>
      <c r="AW9" s="16"/>
      <c r="AX9" s="16">
        <v>0.30661577608142498</v>
      </c>
      <c r="AY9" s="16">
        <v>0.33730696288268802</v>
      </c>
      <c r="AZ9" s="16"/>
      <c r="BA9" s="16">
        <v>0.33734939759036098</v>
      </c>
      <c r="BB9" s="16">
        <v>0.33148371531966198</v>
      </c>
      <c r="BC9" s="16"/>
      <c r="BD9" s="16">
        <v>0.31404958677686001</v>
      </c>
      <c r="BE9" s="16">
        <v>0.33608815426997202</v>
      </c>
      <c r="BF9" s="16"/>
      <c r="BG9" s="16">
        <v>0.36923076923076897</v>
      </c>
      <c r="BH9" s="16">
        <v>0.329618211999051</v>
      </c>
      <c r="BI9" s="16"/>
      <c r="BJ9" s="16">
        <v>0.35108153078203003</v>
      </c>
      <c r="BK9" s="16">
        <v>0.32894736842105299</v>
      </c>
      <c r="BL9" s="16"/>
      <c r="BM9" s="16">
        <v>0.38636363636363602</v>
      </c>
      <c r="BN9" s="16">
        <v>0.32727272727272699</v>
      </c>
      <c r="BO9" s="16"/>
      <c r="BP9" s="16">
        <v>0.35596026490066202</v>
      </c>
      <c r="BQ9" s="16">
        <v>0.32816937774335098</v>
      </c>
    </row>
    <row r="10" spans="2:69" x14ac:dyDescent="0.25">
      <c r="B10" s="17" t="s">
        <v>466</v>
      </c>
      <c r="C10" s="16">
        <v>0.32164395800759399</v>
      </c>
      <c r="D10" s="16">
        <v>0.21726190476190499</v>
      </c>
      <c r="E10" s="16">
        <v>0.390041493775934</v>
      </c>
      <c r="F10" s="16">
        <v>0.44272445820433398</v>
      </c>
      <c r="G10" s="16">
        <v>0.22383720930232601</v>
      </c>
      <c r="H10" s="16">
        <v>0.32903225806451603</v>
      </c>
      <c r="I10" s="16">
        <v>0.35816618911174802</v>
      </c>
      <c r="J10" s="16">
        <v>0.27272727272727298</v>
      </c>
      <c r="K10" s="16">
        <v>0.24369747899159699</v>
      </c>
      <c r="L10" s="16">
        <v>0.30973451327433599</v>
      </c>
      <c r="M10" s="16"/>
      <c r="N10" s="16">
        <v>0.39958158995815901</v>
      </c>
      <c r="O10" s="16">
        <v>0.366863905325444</v>
      </c>
      <c r="P10" s="16">
        <v>0.31702127659574503</v>
      </c>
      <c r="Q10" s="16">
        <v>0.29976489028213199</v>
      </c>
      <c r="R10" s="16"/>
      <c r="S10" s="16">
        <v>0.30894308943089399</v>
      </c>
      <c r="T10" s="16">
        <v>0.31412103746397702</v>
      </c>
      <c r="U10" s="16">
        <v>0.31961259079903098</v>
      </c>
      <c r="V10" s="16">
        <v>0.427509293680297</v>
      </c>
      <c r="W10" s="16">
        <v>0.30384167636787002</v>
      </c>
      <c r="X10" s="16">
        <v>0.30752688172043002</v>
      </c>
      <c r="Y10" s="16">
        <v>0.25503355704698</v>
      </c>
      <c r="Z10" s="16"/>
      <c r="AA10" s="16">
        <v>0.29320619785458901</v>
      </c>
      <c r="AB10" s="16">
        <v>0.338692390139335</v>
      </c>
      <c r="AC10" s="16"/>
      <c r="AD10" s="16">
        <v>0.33545454545454501</v>
      </c>
      <c r="AE10" s="16">
        <v>0.31714539532129099</v>
      </c>
      <c r="AF10" s="16"/>
      <c r="AG10" s="16">
        <v>0.35064935064935099</v>
      </c>
      <c r="AH10" s="16">
        <v>0.29976489028213199</v>
      </c>
      <c r="AI10" s="16"/>
      <c r="AJ10" s="16">
        <v>0.28531206006569698</v>
      </c>
      <c r="AK10" s="16">
        <v>0.35464620630860999</v>
      </c>
      <c r="AL10" s="16"/>
      <c r="AM10" s="16">
        <v>0.42446043165467601</v>
      </c>
      <c r="AN10" s="16">
        <v>0.28451882845188298</v>
      </c>
      <c r="AO10" s="16">
        <v>0.335125448028674</v>
      </c>
      <c r="AP10" s="16">
        <v>0.31393298059964703</v>
      </c>
      <c r="AQ10" s="16"/>
      <c r="AR10" s="16">
        <v>0.287248322147651</v>
      </c>
      <c r="AS10" s="16">
        <v>0.33880147304988301</v>
      </c>
      <c r="AT10" s="16"/>
      <c r="AU10" s="16">
        <v>0.31852986217457901</v>
      </c>
      <c r="AV10" s="16">
        <v>0.32217573221757301</v>
      </c>
      <c r="AW10" s="16"/>
      <c r="AX10" s="16">
        <v>0.296437659033079</v>
      </c>
      <c r="AY10" s="16">
        <v>0.32701164995936099</v>
      </c>
      <c r="AZ10" s="16"/>
      <c r="BA10" s="16">
        <v>0.25602409638554202</v>
      </c>
      <c r="BB10" s="16">
        <v>0.32689987937273801</v>
      </c>
      <c r="BC10" s="16"/>
      <c r="BD10" s="16">
        <v>0.35891381345926798</v>
      </c>
      <c r="BE10" s="16">
        <v>0.31294765840220401</v>
      </c>
      <c r="BF10" s="16"/>
      <c r="BG10" s="16">
        <v>0.257692307692308</v>
      </c>
      <c r="BH10" s="16">
        <v>0.32558691012568203</v>
      </c>
      <c r="BI10" s="16"/>
      <c r="BJ10" s="16">
        <v>0.237936772046589</v>
      </c>
      <c r="BK10" s="16">
        <v>0.33462332301341602</v>
      </c>
      <c r="BL10" s="16"/>
      <c r="BM10" s="16">
        <v>0.24715909090909099</v>
      </c>
      <c r="BN10" s="16">
        <v>0.32800000000000001</v>
      </c>
      <c r="BO10" s="16"/>
      <c r="BP10" s="16">
        <v>0.322847682119205</v>
      </c>
      <c r="BQ10" s="16">
        <v>0.32145623547637497</v>
      </c>
    </row>
    <row r="11" spans="2:69" x14ac:dyDescent="0.25">
      <c r="B11" s="17" t="s">
        <v>467</v>
      </c>
      <c r="C11" s="16">
        <v>0.159258431985705</v>
      </c>
      <c r="D11" s="16">
        <v>0.24107142857142899</v>
      </c>
      <c r="E11" s="16">
        <v>0.171507607192254</v>
      </c>
      <c r="F11" s="16">
        <v>0.126934984520124</v>
      </c>
      <c r="G11" s="16">
        <v>0.11046511627907001</v>
      </c>
      <c r="H11" s="16">
        <v>0.15161290322580601</v>
      </c>
      <c r="I11" s="16">
        <v>0.173352435530086</v>
      </c>
      <c r="J11" s="16">
        <v>0.10101010101010099</v>
      </c>
      <c r="K11" s="16">
        <v>0.151260504201681</v>
      </c>
      <c r="L11" s="16">
        <v>0.14159292035398199</v>
      </c>
      <c r="M11" s="16"/>
      <c r="N11" s="16">
        <v>0.13389121338912099</v>
      </c>
      <c r="O11" s="16">
        <v>0.14990138067061101</v>
      </c>
      <c r="P11" s="16">
        <v>0.16063829787233999</v>
      </c>
      <c r="Q11" s="16">
        <v>0.16536050156739801</v>
      </c>
      <c r="R11" s="16"/>
      <c r="S11" s="16">
        <v>0.16531165311653101</v>
      </c>
      <c r="T11" s="16">
        <v>0.164265129682997</v>
      </c>
      <c r="U11" s="16">
        <v>0.145278450363196</v>
      </c>
      <c r="V11" s="16">
        <v>0.14002478314746</v>
      </c>
      <c r="W11" s="16">
        <v>0.17229336437718301</v>
      </c>
      <c r="X11" s="16">
        <v>0.17526881720430099</v>
      </c>
      <c r="Y11" s="16">
        <v>0.166107382550336</v>
      </c>
      <c r="Z11" s="16"/>
      <c r="AA11" s="16">
        <v>0.20381406436233601</v>
      </c>
      <c r="AB11" s="16">
        <v>0.13254733833512</v>
      </c>
      <c r="AC11" s="16"/>
      <c r="AD11" s="16">
        <v>0.176363636363636</v>
      </c>
      <c r="AE11" s="16">
        <v>0.153686704175304</v>
      </c>
      <c r="AF11" s="16"/>
      <c r="AG11" s="16">
        <v>0.15116883116883101</v>
      </c>
      <c r="AH11" s="16">
        <v>0.16536050156739801</v>
      </c>
      <c r="AI11" s="16"/>
      <c r="AJ11" s="16">
        <v>0.174565931487565</v>
      </c>
      <c r="AK11" s="16">
        <v>0.14535379369139001</v>
      </c>
      <c r="AL11" s="16"/>
      <c r="AM11" s="16">
        <v>0.115107913669065</v>
      </c>
      <c r="AN11" s="16">
        <v>0.14121338912133899</v>
      </c>
      <c r="AO11" s="16">
        <v>0.159498207885305</v>
      </c>
      <c r="AP11" s="16">
        <v>0.17989417989418</v>
      </c>
      <c r="AQ11" s="16"/>
      <c r="AR11" s="16">
        <v>0.18993288590603999</v>
      </c>
      <c r="AS11" s="16">
        <v>0.14395714763977199</v>
      </c>
      <c r="AT11" s="16"/>
      <c r="AU11" s="16">
        <v>0.17304747320061301</v>
      </c>
      <c r="AV11" s="16">
        <v>0.15690376569037701</v>
      </c>
      <c r="AW11" s="16"/>
      <c r="AX11" s="16">
        <v>0.17175572519084001</v>
      </c>
      <c r="AY11" s="16">
        <v>0.15659712814955301</v>
      </c>
      <c r="AZ11" s="16"/>
      <c r="BA11" s="16">
        <v>0.13855421686746999</v>
      </c>
      <c r="BB11" s="16">
        <v>0.160916767189385</v>
      </c>
      <c r="BC11" s="16"/>
      <c r="BD11" s="16">
        <v>0.14757969303423801</v>
      </c>
      <c r="BE11" s="16">
        <v>0.16198347107437999</v>
      </c>
      <c r="BF11" s="16"/>
      <c r="BG11" s="16">
        <v>0.15</v>
      </c>
      <c r="BH11" s="16">
        <v>0.15982926250889301</v>
      </c>
      <c r="BI11" s="16"/>
      <c r="BJ11" s="16">
        <v>0.16306156405989999</v>
      </c>
      <c r="BK11" s="16">
        <v>0.15866873065015499</v>
      </c>
      <c r="BL11" s="16"/>
      <c r="BM11" s="16">
        <v>0.119318181818182</v>
      </c>
      <c r="BN11" s="16">
        <v>0.16266666666666699</v>
      </c>
      <c r="BO11" s="16"/>
      <c r="BP11" s="16">
        <v>0.193708609271523</v>
      </c>
      <c r="BQ11" s="16">
        <v>0.153885876581461</v>
      </c>
    </row>
    <row r="12" spans="2:69" x14ac:dyDescent="0.25">
      <c r="B12" s="17" t="s">
        <v>468</v>
      </c>
      <c r="C12" s="16">
        <v>4.7576502121956701E-2</v>
      </c>
      <c r="D12" s="16">
        <v>6.6964285714285698E-2</v>
      </c>
      <c r="E12" s="16">
        <v>4.9792531120331898E-2</v>
      </c>
      <c r="F12" s="16">
        <v>4.4891640866873098E-2</v>
      </c>
      <c r="G12" s="16">
        <v>6.6860465116279105E-2</v>
      </c>
      <c r="H12" s="16">
        <v>1.9354838709677399E-2</v>
      </c>
      <c r="I12" s="16">
        <v>3.1518624641833803E-2</v>
      </c>
      <c r="J12" s="16">
        <v>5.5555555555555601E-2</v>
      </c>
      <c r="K12" s="16">
        <v>6.7226890756302504E-2</v>
      </c>
      <c r="L12" s="16">
        <v>3.5398230088495602E-2</v>
      </c>
      <c r="M12" s="16"/>
      <c r="N12" s="16">
        <v>3.1380753138075299E-2</v>
      </c>
      <c r="O12" s="16">
        <v>3.7475345167652899E-2</v>
      </c>
      <c r="P12" s="16">
        <v>2.87234042553191E-2</v>
      </c>
      <c r="Q12" s="16">
        <v>5.9561128526645801E-2</v>
      </c>
      <c r="R12" s="16"/>
      <c r="S12" s="16">
        <v>4.0650406504064998E-2</v>
      </c>
      <c r="T12" s="16">
        <v>3.1700288184438E-2</v>
      </c>
      <c r="U12" s="16">
        <v>4.1162227602905603E-2</v>
      </c>
      <c r="V12" s="16">
        <v>2.72614622057001E-2</v>
      </c>
      <c r="W12" s="16">
        <v>4.88940628637951E-2</v>
      </c>
      <c r="X12" s="16">
        <v>5.2688172043010802E-2</v>
      </c>
      <c r="Y12" s="16">
        <v>9.3959731543624206E-2</v>
      </c>
      <c r="Z12" s="16"/>
      <c r="AA12" s="16">
        <v>6.2574493444576898E-2</v>
      </c>
      <c r="AB12" s="16">
        <v>3.8585209003215402E-2</v>
      </c>
      <c r="AC12" s="16"/>
      <c r="AD12" s="16">
        <v>4.3636363636363598E-2</v>
      </c>
      <c r="AE12" s="16">
        <v>4.8859934853420203E-2</v>
      </c>
      <c r="AF12" s="16"/>
      <c r="AG12" s="16">
        <v>3.1688311688311703E-2</v>
      </c>
      <c r="AH12" s="16">
        <v>5.9561128526645801E-2</v>
      </c>
      <c r="AI12" s="16"/>
      <c r="AJ12" s="16">
        <v>6.7573908962928197E-2</v>
      </c>
      <c r="AK12" s="16">
        <v>2.9411764705882401E-2</v>
      </c>
      <c r="AL12" s="16"/>
      <c r="AM12" s="16">
        <v>3.5971223021582698E-2</v>
      </c>
      <c r="AN12" s="16">
        <v>4.3933054393305401E-2</v>
      </c>
      <c r="AO12" s="16">
        <v>2.8225806451612899E-2</v>
      </c>
      <c r="AP12" s="16">
        <v>8.9065255731922394E-2</v>
      </c>
      <c r="AQ12" s="16"/>
      <c r="AR12" s="16">
        <v>5.1006711409395999E-2</v>
      </c>
      <c r="AS12" s="16">
        <v>4.5865416806159999E-2</v>
      </c>
      <c r="AT12" s="16"/>
      <c r="AU12" s="16">
        <v>6.7381316998468596E-2</v>
      </c>
      <c r="AV12" s="16">
        <v>4.4194560669456102E-2</v>
      </c>
      <c r="AW12" s="16"/>
      <c r="AX12" s="16">
        <v>5.5979643765903302E-2</v>
      </c>
      <c r="AY12" s="16">
        <v>4.5787049580059601E-2</v>
      </c>
      <c r="AZ12" s="16"/>
      <c r="BA12" s="16">
        <v>5.7228915662650599E-2</v>
      </c>
      <c r="BB12" s="16">
        <v>4.68033775633293E-2</v>
      </c>
      <c r="BC12" s="16"/>
      <c r="BD12" s="16">
        <v>4.60448642266824E-2</v>
      </c>
      <c r="BE12" s="16">
        <v>4.7933884297520699E-2</v>
      </c>
      <c r="BF12" s="16"/>
      <c r="BG12" s="16">
        <v>0.05</v>
      </c>
      <c r="BH12" s="16">
        <v>4.7427080863172898E-2</v>
      </c>
      <c r="BI12" s="16"/>
      <c r="BJ12" s="16">
        <v>7.9866888519134802E-2</v>
      </c>
      <c r="BK12" s="16">
        <v>4.2569659442724499E-2</v>
      </c>
      <c r="BL12" s="16"/>
      <c r="BM12" s="16">
        <v>7.1022727272727307E-2</v>
      </c>
      <c r="BN12" s="16">
        <v>4.5575757575757603E-2</v>
      </c>
      <c r="BO12" s="16"/>
      <c r="BP12" s="16">
        <v>5.1324503311258297E-2</v>
      </c>
      <c r="BQ12" s="16">
        <v>4.6991995868835498E-2</v>
      </c>
    </row>
    <row r="13" spans="2:69" x14ac:dyDescent="0.25">
      <c r="B13" s="17" t="s">
        <v>68</v>
      </c>
      <c r="C13" s="18">
        <v>5.7851239669421503E-2</v>
      </c>
      <c r="D13" s="18">
        <v>6.25E-2</v>
      </c>
      <c r="E13" s="18">
        <v>4.1493775933609998E-2</v>
      </c>
      <c r="F13" s="18">
        <v>5.7275541795665602E-2</v>
      </c>
      <c r="G13" s="18">
        <v>7.12209302325581E-2</v>
      </c>
      <c r="H13" s="18">
        <v>5.32258064516129E-2</v>
      </c>
      <c r="I13" s="18">
        <v>4.0114613180515797E-2</v>
      </c>
      <c r="J13" s="18">
        <v>0.10101010101010099</v>
      </c>
      <c r="K13" s="18">
        <v>0.10084033613445401</v>
      </c>
      <c r="L13" s="18">
        <v>7.0796460176991094E-2</v>
      </c>
      <c r="M13" s="18"/>
      <c r="N13" s="18">
        <v>5.0209205020920501E-2</v>
      </c>
      <c r="O13" s="18">
        <v>6.3116370808678504E-2</v>
      </c>
      <c r="P13" s="18">
        <v>6.3829787234042507E-2</v>
      </c>
      <c r="Q13" s="18">
        <v>5.6034482758620698E-2</v>
      </c>
      <c r="R13" s="18"/>
      <c r="S13" s="18">
        <v>4.6070460704606998E-2</v>
      </c>
      <c r="T13" s="18">
        <v>5.7636887608069197E-2</v>
      </c>
      <c r="U13" s="18">
        <v>3.1476997578692503E-2</v>
      </c>
      <c r="V13" s="18">
        <v>7.0631970260223095E-2</v>
      </c>
      <c r="W13" s="18">
        <v>4.7729918509895199E-2</v>
      </c>
      <c r="X13" s="18">
        <v>3.1182795698924699E-2</v>
      </c>
      <c r="Y13" s="18">
        <v>6.7114093959731502E-2</v>
      </c>
      <c r="Z13" s="18"/>
      <c r="AA13" s="18">
        <v>2.8009535160905801E-2</v>
      </c>
      <c r="AB13" s="18">
        <v>7.5741336191497005E-2</v>
      </c>
      <c r="AC13" s="18"/>
      <c r="AD13" s="18">
        <v>0.06</v>
      </c>
      <c r="AE13" s="18">
        <v>5.7151317737637E-2</v>
      </c>
      <c r="AF13" s="18"/>
      <c r="AG13" s="18">
        <v>6.0259740259740298E-2</v>
      </c>
      <c r="AH13" s="18">
        <v>5.6034482758620698E-2</v>
      </c>
      <c r="AI13" s="18"/>
      <c r="AJ13" s="18">
        <v>4.9272641952135099E-2</v>
      </c>
      <c r="AK13" s="18">
        <v>6.5643648763853396E-2</v>
      </c>
      <c r="AL13" s="18"/>
      <c r="AM13" s="18">
        <v>0.12949640287769801</v>
      </c>
      <c r="AN13" s="18">
        <v>9.7280334728033505E-2</v>
      </c>
      <c r="AO13" s="18">
        <v>5.68996415770609E-2</v>
      </c>
      <c r="AP13" s="18">
        <v>1.7636684303351E-2</v>
      </c>
      <c r="AQ13" s="18"/>
      <c r="AR13" s="18">
        <v>3.5570469798657703E-2</v>
      </c>
      <c r="AS13" s="18">
        <v>6.8965517241379296E-2</v>
      </c>
      <c r="AT13" s="18"/>
      <c r="AU13" s="18">
        <v>3.3690658499234298E-2</v>
      </c>
      <c r="AV13" s="18">
        <v>6.1976987447698702E-2</v>
      </c>
      <c r="AW13" s="18"/>
      <c r="AX13" s="18">
        <v>5.7251908396946598E-2</v>
      </c>
      <c r="AY13" s="18">
        <v>5.7978867515578403E-2</v>
      </c>
      <c r="AZ13" s="18"/>
      <c r="BA13" s="18">
        <v>9.3373493975903596E-2</v>
      </c>
      <c r="BB13" s="18">
        <v>5.5006031363088098E-2</v>
      </c>
      <c r="BC13" s="18"/>
      <c r="BD13" s="18">
        <v>5.3128689492325902E-2</v>
      </c>
      <c r="BE13" s="18">
        <v>5.8953168044077103E-2</v>
      </c>
      <c r="BF13" s="18"/>
      <c r="BG13" s="18">
        <v>4.2307692307692303E-2</v>
      </c>
      <c r="BH13" s="18">
        <v>5.8809580270334401E-2</v>
      </c>
      <c r="BI13" s="18"/>
      <c r="BJ13" s="18">
        <v>2.4958402662229599E-2</v>
      </c>
      <c r="BK13" s="18">
        <v>6.2951496388028896E-2</v>
      </c>
      <c r="BL13" s="18"/>
      <c r="BM13" s="18">
        <v>3.4090909090909102E-2</v>
      </c>
      <c r="BN13" s="18">
        <v>5.9878787878787899E-2</v>
      </c>
      <c r="BO13" s="18"/>
      <c r="BP13" s="18">
        <v>1.4900662251655599E-2</v>
      </c>
      <c r="BQ13" s="18">
        <v>6.4549444874774098E-2</v>
      </c>
    </row>
    <row r="14" spans="2:69" x14ac:dyDescent="0.25">
      <c r="B14" s="15" t="s">
        <v>697</v>
      </c>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K19"/>
  <sheetViews>
    <sheetView showGridLines="0" workbookViewId="0">
      <pane xSplit="2" topLeftCell="C1" activePane="topRight" state="frozen"/>
      <selection pane="topRight" activeCell="B13" sqref="B13"/>
    </sheetView>
  </sheetViews>
  <sheetFormatPr defaultColWidth="11.42578125" defaultRowHeight="15" x14ac:dyDescent="0.25"/>
  <cols>
    <col min="2" max="2" width="25.7109375" customWidth="1"/>
    <col min="3" max="11" width="20.7109375" customWidth="1"/>
  </cols>
  <sheetData>
    <row r="2" spans="2:11" ht="39.950000000000003" customHeight="1" x14ac:dyDescent="0.25">
      <c r="D2" s="29" t="s">
        <v>483</v>
      </c>
      <c r="E2" s="25"/>
      <c r="F2" s="25"/>
      <c r="G2" s="25"/>
      <c r="H2" s="25"/>
      <c r="I2" s="25"/>
      <c r="J2" s="25"/>
      <c r="K2" s="25"/>
    </row>
    <row r="6" spans="2:11" ht="50.1" customHeight="1" x14ac:dyDescent="0.25">
      <c r="B6" s="22" t="s">
        <v>15</v>
      </c>
      <c r="C6" s="22" t="s">
        <v>470</v>
      </c>
      <c r="D6" s="22" t="s">
        <v>471</v>
      </c>
      <c r="E6" s="22" t="s">
        <v>472</v>
      </c>
      <c r="F6" s="22" t="s">
        <v>473</v>
      </c>
      <c r="G6" s="22" t="s">
        <v>474</v>
      </c>
      <c r="H6" s="22" t="s">
        <v>475</v>
      </c>
      <c r="I6" s="22" t="s">
        <v>476</v>
      </c>
      <c r="J6" s="22" t="s">
        <v>477</v>
      </c>
    </row>
    <row r="7" spans="2:11" x14ac:dyDescent="0.25">
      <c r="B7" s="17" t="s">
        <v>478</v>
      </c>
      <c r="C7" s="16">
        <v>0.240690771721533</v>
      </c>
      <c r="D7" s="16">
        <v>0.295736643281166</v>
      </c>
      <c r="E7" s="16">
        <v>0.240690771721533</v>
      </c>
      <c r="F7" s="16">
        <v>0.29033998920669202</v>
      </c>
      <c r="G7" s="16">
        <v>0.35637149028077802</v>
      </c>
      <c r="H7" s="16">
        <v>0.25849973016729599</v>
      </c>
      <c r="I7" s="16">
        <v>0.236913113869401</v>
      </c>
      <c r="J7" s="16">
        <v>0.33963282937365002</v>
      </c>
    </row>
    <row r="8" spans="2:11" ht="30" x14ac:dyDescent="0.25">
      <c r="B8" s="17" t="s">
        <v>479</v>
      </c>
      <c r="C8" s="16">
        <v>0.37992444684295701</v>
      </c>
      <c r="D8" s="16">
        <v>0.363734484619536</v>
      </c>
      <c r="E8" s="16">
        <v>0.39503507825148398</v>
      </c>
      <c r="F8" s="16">
        <v>0.40097139773340501</v>
      </c>
      <c r="G8" s="16">
        <v>0.41036717062634998</v>
      </c>
      <c r="H8" s="16">
        <v>0.40690771721532598</v>
      </c>
      <c r="I8" s="16">
        <v>0.36265515380464097</v>
      </c>
      <c r="J8" s="16">
        <v>0.413606911447084</v>
      </c>
    </row>
    <row r="9" spans="2:11" ht="30" x14ac:dyDescent="0.25">
      <c r="B9" s="17" t="s">
        <v>480</v>
      </c>
      <c r="C9" s="16">
        <v>0.24608742579600601</v>
      </c>
      <c r="D9" s="16">
        <v>0.208850512682137</v>
      </c>
      <c r="E9" s="16">
        <v>0.23043712898003199</v>
      </c>
      <c r="F9" s="16">
        <v>0.19859686994063699</v>
      </c>
      <c r="G9" s="16">
        <v>0.14740820734341301</v>
      </c>
      <c r="H9" s="16">
        <v>0.22126281705342701</v>
      </c>
      <c r="I9" s="16">
        <v>0.24500809498111201</v>
      </c>
      <c r="J9" s="16">
        <v>0.16036717062635</v>
      </c>
    </row>
    <row r="10" spans="2:11" ht="30" x14ac:dyDescent="0.25">
      <c r="B10" s="17" t="s">
        <v>481</v>
      </c>
      <c r="C10" s="16">
        <v>8.7965461413923404E-2</v>
      </c>
      <c r="D10" s="16">
        <v>7.8791149487317899E-2</v>
      </c>
      <c r="E10" s="16">
        <v>9.0663788451160299E-2</v>
      </c>
      <c r="F10" s="16">
        <v>6.15218564490016E-2</v>
      </c>
      <c r="G10" s="16">
        <v>6.2634989200863897E-2</v>
      </c>
      <c r="H10" s="16">
        <v>6.9077172153265004E-2</v>
      </c>
      <c r="I10" s="16">
        <v>8.7965461413923404E-2</v>
      </c>
      <c r="J10" s="16">
        <v>5.6695464362851E-2</v>
      </c>
    </row>
    <row r="11" spans="2:11" x14ac:dyDescent="0.25">
      <c r="B11" s="17" t="s">
        <v>482</v>
      </c>
      <c r="C11" s="16">
        <v>2.2126281705342699E-2</v>
      </c>
      <c r="D11" s="16">
        <v>2.6983270372369101E-2</v>
      </c>
      <c r="E11" s="16">
        <v>1.7269293038316199E-2</v>
      </c>
      <c r="F11" s="16">
        <v>1.7269293038316199E-2</v>
      </c>
      <c r="G11" s="16">
        <v>1.5658747300215999E-2</v>
      </c>
      <c r="H11" s="16">
        <v>2.5364274150027E-2</v>
      </c>
      <c r="I11" s="16">
        <v>2.7522935779816501E-2</v>
      </c>
      <c r="J11" s="16">
        <v>1.51187904967603E-2</v>
      </c>
    </row>
    <row r="12" spans="2:11" x14ac:dyDescent="0.25">
      <c r="B12" s="17" t="s">
        <v>68</v>
      </c>
      <c r="C12" s="16">
        <v>2.3205612520237499E-2</v>
      </c>
      <c r="D12" s="16">
        <v>2.5903939557474401E-2</v>
      </c>
      <c r="E12" s="16">
        <v>2.5903939557474401E-2</v>
      </c>
      <c r="F12" s="16">
        <v>3.1300593631948197E-2</v>
      </c>
      <c r="G12" s="16">
        <v>7.5593952483801298E-3</v>
      </c>
      <c r="H12" s="16">
        <v>1.88882892606584E-2</v>
      </c>
      <c r="I12" s="16">
        <v>3.9935240151106298E-2</v>
      </c>
      <c r="J12" s="16">
        <v>1.45788336933045E-2</v>
      </c>
    </row>
    <row r="13" spans="2:11" x14ac:dyDescent="0.25">
      <c r="B13" s="15" t="s">
        <v>699</v>
      </c>
      <c r="C13" s="15"/>
      <c r="D13" s="15"/>
      <c r="E13" s="15"/>
      <c r="F13" s="15"/>
      <c r="G13" s="15"/>
      <c r="H13" s="15"/>
      <c r="I13" s="15"/>
      <c r="J13" s="15"/>
    </row>
    <row r="14" spans="2:11" x14ac:dyDescent="0.25">
      <c r="B14" t="s">
        <v>71</v>
      </c>
    </row>
    <row r="15" spans="2:11" x14ac:dyDescent="0.25">
      <c r="B15" t="s">
        <v>72</v>
      </c>
    </row>
    <row r="19" spans="2:2" x14ac:dyDescent="0.2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Q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1853</v>
      </c>
      <c r="D7" s="10">
        <v>277</v>
      </c>
      <c r="E7" s="10">
        <v>251</v>
      </c>
      <c r="F7" s="10">
        <v>212</v>
      </c>
      <c r="G7" s="10">
        <v>364</v>
      </c>
      <c r="H7" s="10">
        <v>277</v>
      </c>
      <c r="I7" s="10">
        <v>277</v>
      </c>
      <c r="J7" s="10">
        <v>93</v>
      </c>
      <c r="K7" s="10">
        <v>52</v>
      </c>
      <c r="L7" s="10">
        <v>50</v>
      </c>
      <c r="M7" s="10"/>
      <c r="N7" s="10">
        <v>184</v>
      </c>
      <c r="O7" s="10">
        <v>194</v>
      </c>
      <c r="P7" s="10">
        <v>404</v>
      </c>
      <c r="Q7" s="10">
        <v>1071</v>
      </c>
      <c r="R7" s="10"/>
      <c r="S7" s="10">
        <v>162</v>
      </c>
      <c r="T7" s="10">
        <v>150</v>
      </c>
      <c r="U7" s="10">
        <v>191</v>
      </c>
      <c r="V7" s="10">
        <v>270</v>
      </c>
      <c r="W7" s="10">
        <v>367</v>
      </c>
      <c r="X7" s="10">
        <v>403</v>
      </c>
      <c r="Y7" s="10">
        <v>250</v>
      </c>
      <c r="Z7" s="10"/>
      <c r="AA7" s="10">
        <v>692</v>
      </c>
      <c r="AB7" s="10">
        <v>1161</v>
      </c>
      <c r="AC7" s="10"/>
      <c r="AD7" s="10">
        <v>423</v>
      </c>
      <c r="AE7" s="10">
        <v>1430</v>
      </c>
      <c r="AF7" s="10"/>
      <c r="AG7" s="10">
        <v>782</v>
      </c>
      <c r="AH7" s="10">
        <v>1071</v>
      </c>
      <c r="AI7" s="10"/>
      <c r="AJ7" s="10">
        <v>903</v>
      </c>
      <c r="AK7" s="10">
        <v>950</v>
      </c>
      <c r="AL7" s="10"/>
      <c r="AM7" s="10">
        <v>41</v>
      </c>
      <c r="AN7" s="10">
        <v>414</v>
      </c>
      <c r="AO7" s="10">
        <v>938</v>
      </c>
      <c r="AP7" s="10">
        <v>454</v>
      </c>
      <c r="AQ7" s="10"/>
      <c r="AR7" s="10">
        <v>650</v>
      </c>
      <c r="AS7" s="10">
        <v>1203</v>
      </c>
      <c r="AT7" s="10"/>
      <c r="AU7" s="10">
        <v>266</v>
      </c>
      <c r="AV7" s="10">
        <v>1587</v>
      </c>
      <c r="AW7" s="10"/>
      <c r="AX7" s="10">
        <v>329</v>
      </c>
      <c r="AY7" s="10">
        <v>1524</v>
      </c>
      <c r="AZ7" s="10"/>
      <c r="BA7" s="10">
        <v>151</v>
      </c>
      <c r="BB7" s="10">
        <v>1702</v>
      </c>
      <c r="BC7" s="10"/>
      <c r="BD7" s="10">
        <v>334</v>
      </c>
      <c r="BE7" s="10">
        <v>1519</v>
      </c>
      <c r="BF7" s="10"/>
      <c r="BG7" s="10">
        <v>130</v>
      </c>
      <c r="BH7" s="10">
        <v>1723</v>
      </c>
      <c r="BI7" s="10"/>
      <c r="BJ7" s="10">
        <v>298</v>
      </c>
      <c r="BK7" s="10">
        <v>1555</v>
      </c>
      <c r="BL7" s="10"/>
      <c r="BM7" s="10">
        <v>186</v>
      </c>
      <c r="BN7" s="10">
        <v>1667</v>
      </c>
      <c r="BO7" s="10"/>
      <c r="BP7" s="10">
        <v>252</v>
      </c>
      <c r="BQ7" s="10">
        <v>1601</v>
      </c>
    </row>
    <row r="8" spans="2:69" x14ac:dyDescent="0.25">
      <c r="B8" s="17" t="s">
        <v>478</v>
      </c>
      <c r="C8" s="16">
        <v>0.240690771721533</v>
      </c>
      <c r="D8" s="16">
        <v>0.18772563176895299</v>
      </c>
      <c r="E8" s="16">
        <v>0.23904382470119501</v>
      </c>
      <c r="F8" s="16">
        <v>0.245283018867925</v>
      </c>
      <c r="G8" s="16">
        <v>0.26098901098901101</v>
      </c>
      <c r="H8" s="16">
        <v>0.24548736462093901</v>
      </c>
      <c r="I8" s="16">
        <v>0.23826714801443999</v>
      </c>
      <c r="J8" s="16">
        <v>0.32258064516128998</v>
      </c>
      <c r="K8" s="16">
        <v>0.25</v>
      </c>
      <c r="L8" s="16">
        <v>0.2</v>
      </c>
      <c r="M8" s="16"/>
      <c r="N8" s="16">
        <v>0.26086956521739102</v>
      </c>
      <c r="O8" s="16">
        <v>0.231958762886598</v>
      </c>
      <c r="P8" s="16">
        <v>0.21534653465346501</v>
      </c>
      <c r="Q8" s="16">
        <v>0.24836601307189499</v>
      </c>
      <c r="R8" s="16"/>
      <c r="S8" s="16">
        <v>0.27160493827160498</v>
      </c>
      <c r="T8" s="16">
        <v>0.34</v>
      </c>
      <c r="U8" s="16">
        <v>0.26178010471204199</v>
      </c>
      <c r="V8" s="16">
        <v>0.18888888888888899</v>
      </c>
      <c r="W8" s="16">
        <v>0.19618528610354199</v>
      </c>
      <c r="X8" s="16">
        <v>0.225806451612903</v>
      </c>
      <c r="Y8" s="16">
        <v>0.32800000000000001</v>
      </c>
      <c r="Z8" s="16"/>
      <c r="AA8" s="16">
        <v>0.25289017341040498</v>
      </c>
      <c r="AB8" s="16">
        <v>0.23341946597760599</v>
      </c>
      <c r="AC8" s="16"/>
      <c r="AD8" s="16">
        <v>0.29550827423167803</v>
      </c>
      <c r="AE8" s="16">
        <v>0.22447552447552399</v>
      </c>
      <c r="AF8" s="16"/>
      <c r="AG8" s="16">
        <v>0.23017902813299199</v>
      </c>
      <c r="AH8" s="16">
        <v>0.24836601307189499</v>
      </c>
      <c r="AI8" s="16"/>
      <c r="AJ8" s="16">
        <v>0.26910299003322302</v>
      </c>
      <c r="AK8" s="16">
        <v>0.213684210526316</v>
      </c>
      <c r="AL8" s="16"/>
      <c r="AM8" s="16">
        <v>0.26829268292682901</v>
      </c>
      <c r="AN8" s="16">
        <v>0.25362318840579701</v>
      </c>
      <c r="AO8" s="16">
        <v>0.21641791044776101</v>
      </c>
      <c r="AP8" s="16">
        <v>0.27312775330396499</v>
      </c>
      <c r="AQ8" s="16"/>
      <c r="AR8" s="16">
        <v>0.25230769230769201</v>
      </c>
      <c r="AS8" s="16">
        <v>0.23441396508728199</v>
      </c>
      <c r="AT8" s="16"/>
      <c r="AU8" s="16">
        <v>0.29323308270676701</v>
      </c>
      <c r="AV8" s="16">
        <v>0.231884057971014</v>
      </c>
      <c r="AW8" s="16"/>
      <c r="AX8" s="16">
        <v>0.27051671732522797</v>
      </c>
      <c r="AY8" s="16">
        <v>0.23425196850393701</v>
      </c>
      <c r="AZ8" s="16"/>
      <c r="BA8" s="16">
        <v>0.31125827814569501</v>
      </c>
      <c r="BB8" s="16">
        <v>0.23443008225616899</v>
      </c>
      <c r="BC8" s="16"/>
      <c r="BD8" s="16">
        <v>0.25449101796407197</v>
      </c>
      <c r="BE8" s="16">
        <v>0.23765635286372599</v>
      </c>
      <c r="BF8" s="16"/>
      <c r="BG8" s="16">
        <v>0.27692307692307699</v>
      </c>
      <c r="BH8" s="16">
        <v>0.23795705165409201</v>
      </c>
      <c r="BI8" s="16"/>
      <c r="BJ8" s="16">
        <v>0.29865771812080499</v>
      </c>
      <c r="BK8" s="16">
        <v>0.229581993569132</v>
      </c>
      <c r="BL8" s="16"/>
      <c r="BM8" s="16">
        <v>0.29032258064516098</v>
      </c>
      <c r="BN8" s="16">
        <v>0.23515296940611899</v>
      </c>
      <c r="BO8" s="16"/>
      <c r="BP8" s="16">
        <v>0.25396825396825401</v>
      </c>
      <c r="BQ8" s="16">
        <v>0.238600874453467</v>
      </c>
    </row>
    <row r="9" spans="2:69" ht="30" x14ac:dyDescent="0.25">
      <c r="B9" s="17" t="s">
        <v>479</v>
      </c>
      <c r="C9" s="16">
        <v>0.37992444684295701</v>
      </c>
      <c r="D9" s="16">
        <v>0.37184115523465699</v>
      </c>
      <c r="E9" s="16">
        <v>0.34661354581673298</v>
      </c>
      <c r="F9" s="16">
        <v>0.44811320754716999</v>
      </c>
      <c r="G9" s="16">
        <v>0.39835164835164799</v>
      </c>
      <c r="H9" s="16">
        <v>0.43321299638989202</v>
      </c>
      <c r="I9" s="16">
        <v>0.32129963898917002</v>
      </c>
      <c r="J9" s="16">
        <v>0.29032258064516098</v>
      </c>
      <c r="K9" s="16">
        <v>0.42307692307692302</v>
      </c>
      <c r="L9" s="16">
        <v>0.32</v>
      </c>
      <c r="M9" s="16"/>
      <c r="N9" s="16">
        <v>0.40217391304347799</v>
      </c>
      <c r="O9" s="16">
        <v>0.32989690721649501</v>
      </c>
      <c r="P9" s="16">
        <v>0.39108910891089099</v>
      </c>
      <c r="Q9" s="16">
        <v>0.38095238095238099</v>
      </c>
      <c r="R9" s="16"/>
      <c r="S9" s="16">
        <v>0.41975308641975301</v>
      </c>
      <c r="T9" s="16">
        <v>0.353333333333333</v>
      </c>
      <c r="U9" s="16">
        <v>0.34031413612565398</v>
      </c>
      <c r="V9" s="16">
        <v>0.4</v>
      </c>
      <c r="W9" s="16">
        <v>0.40054495912806498</v>
      </c>
      <c r="X9" s="16">
        <v>0.38213399503722101</v>
      </c>
      <c r="Y9" s="16">
        <v>0.36</v>
      </c>
      <c r="Z9" s="16"/>
      <c r="AA9" s="16">
        <v>0.40895953757225401</v>
      </c>
      <c r="AB9" s="16">
        <v>0.36261843238587399</v>
      </c>
      <c r="AC9" s="16"/>
      <c r="AD9" s="16">
        <v>0.36643026004728102</v>
      </c>
      <c r="AE9" s="16">
        <v>0.38391608391608401</v>
      </c>
      <c r="AF9" s="16"/>
      <c r="AG9" s="16">
        <v>0.37851662404092101</v>
      </c>
      <c r="AH9" s="16">
        <v>0.38095238095238099</v>
      </c>
      <c r="AI9" s="16"/>
      <c r="AJ9" s="16">
        <v>0.37541528239202698</v>
      </c>
      <c r="AK9" s="16">
        <v>0.384210526315789</v>
      </c>
      <c r="AL9" s="16"/>
      <c r="AM9" s="16">
        <v>0.39024390243902402</v>
      </c>
      <c r="AN9" s="16">
        <v>0.35507246376811602</v>
      </c>
      <c r="AO9" s="16">
        <v>0.38379530916844401</v>
      </c>
      <c r="AP9" s="16">
        <v>0.39427312775330398</v>
      </c>
      <c r="AQ9" s="16"/>
      <c r="AR9" s="16">
        <v>0.39230769230769202</v>
      </c>
      <c r="AS9" s="16">
        <v>0.37323358270989199</v>
      </c>
      <c r="AT9" s="16"/>
      <c r="AU9" s="16">
        <v>0.37218045112782</v>
      </c>
      <c r="AV9" s="16">
        <v>0.38122243226212998</v>
      </c>
      <c r="AW9" s="16"/>
      <c r="AX9" s="16">
        <v>0.34954407294832801</v>
      </c>
      <c r="AY9" s="16">
        <v>0.38648293963254599</v>
      </c>
      <c r="AZ9" s="16"/>
      <c r="BA9" s="16">
        <v>0.370860927152318</v>
      </c>
      <c r="BB9" s="16">
        <v>0.38072855464159799</v>
      </c>
      <c r="BC9" s="16"/>
      <c r="BD9" s="16">
        <v>0.36227544910179599</v>
      </c>
      <c r="BE9" s="16">
        <v>0.38380513495720903</v>
      </c>
      <c r="BF9" s="16"/>
      <c r="BG9" s="16">
        <v>0.42307692307692302</v>
      </c>
      <c r="BH9" s="16">
        <v>0.37666860127684298</v>
      </c>
      <c r="BI9" s="16"/>
      <c r="BJ9" s="16">
        <v>0.422818791946309</v>
      </c>
      <c r="BK9" s="16">
        <v>0.371704180064309</v>
      </c>
      <c r="BL9" s="16"/>
      <c r="BM9" s="16">
        <v>0.36559139784946199</v>
      </c>
      <c r="BN9" s="16">
        <v>0.38152369526094798</v>
      </c>
      <c r="BO9" s="16"/>
      <c r="BP9" s="16">
        <v>0.40476190476190499</v>
      </c>
      <c r="BQ9" s="16">
        <v>0.37601499063085603</v>
      </c>
    </row>
    <row r="10" spans="2:69" ht="30" x14ac:dyDescent="0.25">
      <c r="B10" s="17" t="s">
        <v>480</v>
      </c>
      <c r="C10" s="16">
        <v>0.24608742579600601</v>
      </c>
      <c r="D10" s="16">
        <v>0.27075812274368199</v>
      </c>
      <c r="E10" s="16">
        <v>0.24302788844621501</v>
      </c>
      <c r="F10" s="16">
        <v>0.23113207547169801</v>
      </c>
      <c r="G10" s="16">
        <v>0.225274725274725</v>
      </c>
      <c r="H10" s="16">
        <v>0.223826714801444</v>
      </c>
      <c r="I10" s="16">
        <v>0.292418772563177</v>
      </c>
      <c r="J10" s="16">
        <v>0.19354838709677399</v>
      </c>
      <c r="K10" s="16">
        <v>0.230769230769231</v>
      </c>
      <c r="L10" s="16">
        <v>0.32</v>
      </c>
      <c r="M10" s="16"/>
      <c r="N10" s="16">
        <v>0.217391304347826</v>
      </c>
      <c r="O10" s="16">
        <v>0.29381443298969101</v>
      </c>
      <c r="P10" s="16">
        <v>0.27970297029703001</v>
      </c>
      <c r="Q10" s="16">
        <v>0.22969187675069999</v>
      </c>
      <c r="R10" s="16"/>
      <c r="S10" s="16">
        <v>0.16666666666666699</v>
      </c>
      <c r="T10" s="16">
        <v>0.206666666666667</v>
      </c>
      <c r="U10" s="16">
        <v>0.27225130890052401</v>
      </c>
      <c r="V10" s="16">
        <v>0.29259259259259301</v>
      </c>
      <c r="W10" s="16">
        <v>0.25613079019073598</v>
      </c>
      <c r="X10" s="16">
        <v>0.245657568238213</v>
      </c>
      <c r="Y10" s="16">
        <v>0.22</v>
      </c>
      <c r="Z10" s="16"/>
      <c r="AA10" s="16">
        <v>0.215317919075144</v>
      </c>
      <c r="AB10" s="16">
        <v>0.26442721791558998</v>
      </c>
      <c r="AC10" s="16"/>
      <c r="AD10" s="16">
        <v>0.23404255319148901</v>
      </c>
      <c r="AE10" s="16">
        <v>0.24965034965034999</v>
      </c>
      <c r="AF10" s="16"/>
      <c r="AG10" s="16">
        <v>0.26854219948849101</v>
      </c>
      <c r="AH10" s="16">
        <v>0.22969187675069999</v>
      </c>
      <c r="AI10" s="16"/>
      <c r="AJ10" s="16">
        <v>0.230343300110742</v>
      </c>
      <c r="AK10" s="16">
        <v>0.26105263157894698</v>
      </c>
      <c r="AL10" s="16"/>
      <c r="AM10" s="16">
        <v>0.19512195121951201</v>
      </c>
      <c r="AN10" s="16">
        <v>0.229468599033816</v>
      </c>
      <c r="AO10" s="16">
        <v>0.26226012793177</v>
      </c>
      <c r="AP10" s="16">
        <v>0.233480176211454</v>
      </c>
      <c r="AQ10" s="16"/>
      <c r="AR10" s="16">
        <v>0.227692307692308</v>
      </c>
      <c r="AS10" s="16">
        <v>0.25602660016625101</v>
      </c>
      <c r="AT10" s="16"/>
      <c r="AU10" s="16">
        <v>0.22932330827067701</v>
      </c>
      <c r="AV10" s="16">
        <v>0.24889729048519199</v>
      </c>
      <c r="AW10" s="16"/>
      <c r="AX10" s="16">
        <v>0.24620060790273601</v>
      </c>
      <c r="AY10" s="16">
        <v>0.24606299212598401</v>
      </c>
      <c r="AZ10" s="16"/>
      <c r="BA10" s="16">
        <v>0.15231788079470199</v>
      </c>
      <c r="BB10" s="16">
        <v>0.25440658049353698</v>
      </c>
      <c r="BC10" s="16"/>
      <c r="BD10" s="16">
        <v>0.230538922155689</v>
      </c>
      <c r="BE10" s="16">
        <v>0.24950625411454899</v>
      </c>
      <c r="BF10" s="16"/>
      <c r="BG10" s="16">
        <v>0.17692307692307699</v>
      </c>
      <c r="BH10" s="16">
        <v>0.25130586186883302</v>
      </c>
      <c r="BI10" s="16"/>
      <c r="BJ10" s="16">
        <v>0.18456375838926201</v>
      </c>
      <c r="BK10" s="16">
        <v>0.25787781350482297</v>
      </c>
      <c r="BL10" s="16"/>
      <c r="BM10" s="16">
        <v>0.225806451612903</v>
      </c>
      <c r="BN10" s="16">
        <v>0.24835032993401299</v>
      </c>
      <c r="BO10" s="16"/>
      <c r="BP10" s="16">
        <v>0.25</v>
      </c>
      <c r="BQ10" s="16">
        <v>0.24547158026233601</v>
      </c>
    </row>
    <row r="11" spans="2:69" ht="30" x14ac:dyDescent="0.25">
      <c r="B11" s="17" t="s">
        <v>481</v>
      </c>
      <c r="C11" s="16">
        <v>8.7965461413923404E-2</v>
      </c>
      <c r="D11" s="16">
        <v>9.7472924187725601E-2</v>
      </c>
      <c r="E11" s="16">
        <v>0.143426294820717</v>
      </c>
      <c r="F11" s="16">
        <v>6.6037735849056603E-2</v>
      </c>
      <c r="G11" s="16">
        <v>5.7692307692307702E-2</v>
      </c>
      <c r="H11" s="16">
        <v>6.1371841155234703E-2</v>
      </c>
      <c r="I11" s="16">
        <v>0.104693140794224</v>
      </c>
      <c r="J11" s="16">
        <v>0.10752688172043</v>
      </c>
      <c r="K11" s="16">
        <v>3.8461538461538498E-2</v>
      </c>
      <c r="L11" s="16">
        <v>0.14000000000000001</v>
      </c>
      <c r="M11" s="16"/>
      <c r="N11" s="16">
        <v>6.5217391304347797E-2</v>
      </c>
      <c r="O11" s="16">
        <v>6.18556701030928E-2</v>
      </c>
      <c r="P11" s="16">
        <v>7.4257425742574296E-2</v>
      </c>
      <c r="Q11" s="16">
        <v>0.101774042950514</v>
      </c>
      <c r="R11" s="16"/>
      <c r="S11" s="16">
        <v>6.7901234567901203E-2</v>
      </c>
      <c r="T11" s="16">
        <v>0.08</v>
      </c>
      <c r="U11" s="16">
        <v>0.104712041884817</v>
      </c>
      <c r="V11" s="16">
        <v>7.0370370370370403E-2</v>
      </c>
      <c r="W11" s="16">
        <v>0.11444141689373299</v>
      </c>
      <c r="X11" s="16">
        <v>9.4292803970223299E-2</v>
      </c>
      <c r="Y11" s="16">
        <v>0.06</v>
      </c>
      <c r="Z11" s="16"/>
      <c r="AA11" s="16">
        <v>8.9595375722543294E-2</v>
      </c>
      <c r="AB11" s="16">
        <v>8.6993970714900906E-2</v>
      </c>
      <c r="AC11" s="16"/>
      <c r="AD11" s="16">
        <v>6.3829787234042507E-2</v>
      </c>
      <c r="AE11" s="16">
        <v>9.5104895104895101E-2</v>
      </c>
      <c r="AF11" s="16"/>
      <c r="AG11" s="16">
        <v>6.9053708439897707E-2</v>
      </c>
      <c r="AH11" s="16">
        <v>0.101774042950514</v>
      </c>
      <c r="AI11" s="16"/>
      <c r="AJ11" s="16">
        <v>8.0841638981173899E-2</v>
      </c>
      <c r="AK11" s="16">
        <v>9.4736842105263203E-2</v>
      </c>
      <c r="AL11" s="16"/>
      <c r="AM11" s="16">
        <v>2.4390243902439001E-2</v>
      </c>
      <c r="AN11" s="16">
        <v>9.4202898550724598E-2</v>
      </c>
      <c r="AO11" s="16">
        <v>9.2750533049040504E-2</v>
      </c>
      <c r="AP11" s="16">
        <v>7.9295154185022004E-2</v>
      </c>
      <c r="AQ11" s="16"/>
      <c r="AR11" s="16">
        <v>9.3846153846153801E-2</v>
      </c>
      <c r="AS11" s="16">
        <v>8.4788029925186997E-2</v>
      </c>
      <c r="AT11" s="16"/>
      <c r="AU11" s="16">
        <v>7.8947368421052599E-2</v>
      </c>
      <c r="AV11" s="16">
        <v>8.9477000630119694E-2</v>
      </c>
      <c r="AW11" s="16"/>
      <c r="AX11" s="16">
        <v>9.4224924012158096E-2</v>
      </c>
      <c r="AY11" s="16">
        <v>8.6614173228346497E-2</v>
      </c>
      <c r="AZ11" s="16"/>
      <c r="BA11" s="16">
        <v>0.112582781456954</v>
      </c>
      <c r="BB11" s="16">
        <v>8.5781433607520594E-2</v>
      </c>
      <c r="BC11" s="16"/>
      <c r="BD11" s="16">
        <v>9.2814371257484998E-2</v>
      </c>
      <c r="BE11" s="16">
        <v>8.6899275839368004E-2</v>
      </c>
      <c r="BF11" s="16"/>
      <c r="BG11" s="16">
        <v>7.69230769230769E-2</v>
      </c>
      <c r="BH11" s="16">
        <v>8.8798607080673206E-2</v>
      </c>
      <c r="BI11" s="16"/>
      <c r="BJ11" s="16">
        <v>5.7046979865771799E-2</v>
      </c>
      <c r="BK11" s="16">
        <v>9.3890675241157601E-2</v>
      </c>
      <c r="BL11" s="16"/>
      <c r="BM11" s="16">
        <v>6.9892473118279605E-2</v>
      </c>
      <c r="BN11" s="16">
        <v>8.9982003599280103E-2</v>
      </c>
      <c r="BO11" s="16"/>
      <c r="BP11" s="16">
        <v>7.1428571428571397E-2</v>
      </c>
      <c r="BQ11" s="16">
        <v>9.0568394753279199E-2</v>
      </c>
    </row>
    <row r="12" spans="2:69" x14ac:dyDescent="0.25">
      <c r="B12" s="17" t="s">
        <v>482</v>
      </c>
      <c r="C12" s="16">
        <v>2.2126281705342699E-2</v>
      </c>
      <c r="D12" s="16">
        <v>3.9711191335740102E-2</v>
      </c>
      <c r="E12" s="16">
        <v>1.9920318725099601E-2</v>
      </c>
      <c r="F12" s="16">
        <v>9.4339622641509396E-3</v>
      </c>
      <c r="G12" s="16">
        <v>1.37362637362637E-2</v>
      </c>
      <c r="H12" s="16">
        <v>2.1660649819494601E-2</v>
      </c>
      <c r="I12" s="16">
        <v>2.5270758122743701E-2</v>
      </c>
      <c r="J12" s="16">
        <v>2.1505376344085999E-2</v>
      </c>
      <c r="K12" s="16">
        <v>3.8461538461538498E-2</v>
      </c>
      <c r="L12" s="16">
        <v>0.02</v>
      </c>
      <c r="M12" s="16"/>
      <c r="N12" s="16">
        <v>2.1739130434782601E-2</v>
      </c>
      <c r="O12" s="16">
        <v>3.09278350515464E-2</v>
      </c>
      <c r="P12" s="16">
        <v>1.73267326732673E-2</v>
      </c>
      <c r="Q12" s="16">
        <v>2.2408963585434202E-2</v>
      </c>
      <c r="R12" s="16"/>
      <c r="S12" s="16">
        <v>3.7037037037037E-2</v>
      </c>
      <c r="T12" s="16">
        <v>1.3333333333333299E-2</v>
      </c>
      <c r="U12" s="16">
        <v>1.5706806282722498E-2</v>
      </c>
      <c r="V12" s="16">
        <v>2.5925925925925901E-2</v>
      </c>
      <c r="W12" s="16">
        <v>1.9073569482288801E-2</v>
      </c>
      <c r="X12" s="16">
        <v>2.72952853598015E-2</v>
      </c>
      <c r="Y12" s="16">
        <v>8.0000000000000002E-3</v>
      </c>
      <c r="Z12" s="16"/>
      <c r="AA12" s="16">
        <v>1.87861271676301E-2</v>
      </c>
      <c r="AB12" s="16">
        <v>2.4117140396210199E-2</v>
      </c>
      <c r="AC12" s="16"/>
      <c r="AD12" s="16">
        <v>1.41843971631206E-2</v>
      </c>
      <c r="AE12" s="16">
        <v>2.44755244755245E-2</v>
      </c>
      <c r="AF12" s="16"/>
      <c r="AG12" s="16">
        <v>2.1739130434782601E-2</v>
      </c>
      <c r="AH12" s="16">
        <v>2.2408963585434202E-2</v>
      </c>
      <c r="AI12" s="16"/>
      <c r="AJ12" s="16">
        <v>2.32558139534884E-2</v>
      </c>
      <c r="AK12" s="16">
        <v>2.1052631578947399E-2</v>
      </c>
      <c r="AL12" s="16"/>
      <c r="AM12" s="16">
        <v>2.4390243902439001E-2</v>
      </c>
      <c r="AN12" s="16">
        <v>2.41545893719807E-2</v>
      </c>
      <c r="AO12" s="16">
        <v>2.2388059701492501E-2</v>
      </c>
      <c r="AP12" s="16">
        <v>1.9823788546255501E-2</v>
      </c>
      <c r="AQ12" s="16"/>
      <c r="AR12" s="16">
        <v>1.8461538461538501E-2</v>
      </c>
      <c r="AS12" s="16">
        <v>2.4106400665004201E-2</v>
      </c>
      <c r="AT12" s="16"/>
      <c r="AU12" s="16">
        <v>1.50375939849624E-2</v>
      </c>
      <c r="AV12" s="16">
        <v>2.3314429741650902E-2</v>
      </c>
      <c r="AW12" s="16"/>
      <c r="AX12" s="16">
        <v>1.82370820668693E-2</v>
      </c>
      <c r="AY12" s="16">
        <v>2.2965879265091901E-2</v>
      </c>
      <c r="AZ12" s="16"/>
      <c r="BA12" s="16">
        <v>3.3112582781456998E-2</v>
      </c>
      <c r="BB12" s="16">
        <v>2.1151586368977699E-2</v>
      </c>
      <c r="BC12" s="16"/>
      <c r="BD12" s="16">
        <v>2.69461077844311E-2</v>
      </c>
      <c r="BE12" s="16">
        <v>2.1066491112574099E-2</v>
      </c>
      <c r="BF12" s="16"/>
      <c r="BG12" s="16">
        <v>2.3076923076923099E-2</v>
      </c>
      <c r="BH12" s="16">
        <v>2.2054556006964599E-2</v>
      </c>
      <c r="BI12" s="16"/>
      <c r="BJ12" s="16">
        <v>1.67785234899329E-2</v>
      </c>
      <c r="BK12" s="16">
        <v>2.31511254019293E-2</v>
      </c>
      <c r="BL12" s="16"/>
      <c r="BM12" s="16">
        <v>2.68817204301075E-2</v>
      </c>
      <c r="BN12" s="16">
        <v>2.15956808638272E-2</v>
      </c>
      <c r="BO12" s="16"/>
      <c r="BP12" s="16">
        <v>7.9365079365079395E-3</v>
      </c>
      <c r="BQ12" s="16">
        <v>2.43597751405372E-2</v>
      </c>
    </row>
    <row r="13" spans="2:69" x14ac:dyDescent="0.25">
      <c r="B13" s="17" t="s">
        <v>68</v>
      </c>
      <c r="C13" s="18">
        <v>2.3205612520237499E-2</v>
      </c>
      <c r="D13" s="18">
        <v>3.2490974729241902E-2</v>
      </c>
      <c r="E13" s="18">
        <v>7.9681274900398405E-3</v>
      </c>
      <c r="F13" s="18">
        <v>0</v>
      </c>
      <c r="G13" s="18">
        <v>4.3956043956044001E-2</v>
      </c>
      <c r="H13" s="18">
        <v>1.4440433212996401E-2</v>
      </c>
      <c r="I13" s="18">
        <v>1.8050541516245501E-2</v>
      </c>
      <c r="J13" s="18">
        <v>6.4516129032258104E-2</v>
      </c>
      <c r="K13" s="18">
        <v>1.9230769230769201E-2</v>
      </c>
      <c r="L13" s="18">
        <v>0</v>
      </c>
      <c r="M13" s="18"/>
      <c r="N13" s="18">
        <v>3.2608695652173898E-2</v>
      </c>
      <c r="O13" s="18">
        <v>5.1546391752577303E-2</v>
      </c>
      <c r="P13" s="18">
        <v>2.22772277227723E-2</v>
      </c>
      <c r="Q13" s="18">
        <v>1.6806722689075598E-2</v>
      </c>
      <c r="R13" s="18"/>
      <c r="S13" s="18">
        <v>3.7037037037037E-2</v>
      </c>
      <c r="T13" s="18">
        <v>6.6666666666666697E-3</v>
      </c>
      <c r="U13" s="18">
        <v>5.2356020942408397E-3</v>
      </c>
      <c r="V13" s="18">
        <v>2.2222222222222199E-2</v>
      </c>
      <c r="W13" s="18">
        <v>1.36239782016349E-2</v>
      </c>
      <c r="X13" s="18">
        <v>2.4813895781637701E-2</v>
      </c>
      <c r="Y13" s="18">
        <v>2.4E-2</v>
      </c>
      <c r="Z13" s="18"/>
      <c r="AA13" s="18">
        <v>1.44508670520231E-2</v>
      </c>
      <c r="AB13" s="18">
        <v>2.8423772609819101E-2</v>
      </c>
      <c r="AC13" s="18"/>
      <c r="AD13" s="18">
        <v>2.6004728132387699E-2</v>
      </c>
      <c r="AE13" s="18">
        <v>2.2377622377622398E-2</v>
      </c>
      <c r="AF13" s="18"/>
      <c r="AG13" s="18">
        <v>3.1969309462915603E-2</v>
      </c>
      <c r="AH13" s="18">
        <v>1.6806722689075598E-2</v>
      </c>
      <c r="AI13" s="18"/>
      <c r="AJ13" s="18">
        <v>2.1040974529346598E-2</v>
      </c>
      <c r="AK13" s="18">
        <v>2.52631578947368E-2</v>
      </c>
      <c r="AL13" s="18"/>
      <c r="AM13" s="18">
        <v>9.7560975609756101E-2</v>
      </c>
      <c r="AN13" s="18">
        <v>4.3478260869565202E-2</v>
      </c>
      <c r="AO13" s="18">
        <v>2.2388059701492501E-2</v>
      </c>
      <c r="AP13" s="18">
        <v>0</v>
      </c>
      <c r="AQ13" s="18"/>
      <c r="AR13" s="18">
        <v>1.5384615384615399E-2</v>
      </c>
      <c r="AS13" s="18">
        <v>2.7431421446384E-2</v>
      </c>
      <c r="AT13" s="18"/>
      <c r="AU13" s="18">
        <v>1.12781954887218E-2</v>
      </c>
      <c r="AV13" s="18">
        <v>2.5204788909892899E-2</v>
      </c>
      <c r="AW13" s="18"/>
      <c r="AX13" s="18">
        <v>2.1276595744680899E-2</v>
      </c>
      <c r="AY13" s="18">
        <v>2.3622047244094498E-2</v>
      </c>
      <c r="AZ13" s="18"/>
      <c r="BA13" s="18">
        <v>1.9867549668874201E-2</v>
      </c>
      <c r="BB13" s="18">
        <v>2.3501762632197401E-2</v>
      </c>
      <c r="BC13" s="18"/>
      <c r="BD13" s="18">
        <v>3.29341317365269E-2</v>
      </c>
      <c r="BE13" s="18">
        <v>2.1066491112574099E-2</v>
      </c>
      <c r="BF13" s="18"/>
      <c r="BG13" s="18">
        <v>2.3076923076923099E-2</v>
      </c>
      <c r="BH13" s="18">
        <v>2.3215322112594299E-2</v>
      </c>
      <c r="BI13" s="18"/>
      <c r="BJ13" s="18">
        <v>2.01342281879195E-2</v>
      </c>
      <c r="BK13" s="18">
        <v>2.37942122186495E-2</v>
      </c>
      <c r="BL13" s="18"/>
      <c r="BM13" s="18">
        <v>2.1505376344085999E-2</v>
      </c>
      <c r="BN13" s="18">
        <v>2.3395320935812799E-2</v>
      </c>
      <c r="BO13" s="18"/>
      <c r="BP13" s="18">
        <v>1.1904761904761901E-2</v>
      </c>
      <c r="BQ13" s="18">
        <v>2.4984384759525299E-2</v>
      </c>
    </row>
    <row r="14" spans="2:69" x14ac:dyDescent="0.25">
      <c r="B14" s="15" t="s">
        <v>699</v>
      </c>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Q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1853</v>
      </c>
      <c r="D7" s="10">
        <v>277</v>
      </c>
      <c r="E7" s="10">
        <v>251</v>
      </c>
      <c r="F7" s="10">
        <v>212</v>
      </c>
      <c r="G7" s="10">
        <v>364</v>
      </c>
      <c r="H7" s="10">
        <v>277</v>
      </c>
      <c r="I7" s="10">
        <v>277</v>
      </c>
      <c r="J7" s="10">
        <v>93</v>
      </c>
      <c r="K7" s="10">
        <v>52</v>
      </c>
      <c r="L7" s="10">
        <v>50</v>
      </c>
      <c r="M7" s="10"/>
      <c r="N7" s="10">
        <v>184</v>
      </c>
      <c r="O7" s="10">
        <v>194</v>
      </c>
      <c r="P7" s="10">
        <v>404</v>
      </c>
      <c r="Q7" s="10">
        <v>1071</v>
      </c>
      <c r="R7" s="10"/>
      <c r="S7" s="10">
        <v>162</v>
      </c>
      <c r="T7" s="10">
        <v>150</v>
      </c>
      <c r="U7" s="10">
        <v>191</v>
      </c>
      <c r="V7" s="10">
        <v>270</v>
      </c>
      <c r="W7" s="10">
        <v>367</v>
      </c>
      <c r="X7" s="10">
        <v>403</v>
      </c>
      <c r="Y7" s="10">
        <v>250</v>
      </c>
      <c r="Z7" s="10"/>
      <c r="AA7" s="10">
        <v>692</v>
      </c>
      <c r="AB7" s="10">
        <v>1161</v>
      </c>
      <c r="AC7" s="10"/>
      <c r="AD7" s="10">
        <v>423</v>
      </c>
      <c r="AE7" s="10">
        <v>1430</v>
      </c>
      <c r="AF7" s="10"/>
      <c r="AG7" s="10">
        <v>782</v>
      </c>
      <c r="AH7" s="10">
        <v>1071</v>
      </c>
      <c r="AI7" s="10"/>
      <c r="AJ7" s="10">
        <v>903</v>
      </c>
      <c r="AK7" s="10">
        <v>950</v>
      </c>
      <c r="AL7" s="10"/>
      <c r="AM7" s="10">
        <v>41</v>
      </c>
      <c r="AN7" s="10">
        <v>414</v>
      </c>
      <c r="AO7" s="10">
        <v>938</v>
      </c>
      <c r="AP7" s="10">
        <v>454</v>
      </c>
      <c r="AQ7" s="10"/>
      <c r="AR7" s="10">
        <v>650</v>
      </c>
      <c r="AS7" s="10">
        <v>1203</v>
      </c>
      <c r="AT7" s="10"/>
      <c r="AU7" s="10">
        <v>266</v>
      </c>
      <c r="AV7" s="10">
        <v>1587</v>
      </c>
      <c r="AW7" s="10"/>
      <c r="AX7" s="10">
        <v>329</v>
      </c>
      <c r="AY7" s="10">
        <v>1524</v>
      </c>
      <c r="AZ7" s="10"/>
      <c r="BA7" s="10">
        <v>151</v>
      </c>
      <c r="BB7" s="10">
        <v>1702</v>
      </c>
      <c r="BC7" s="10"/>
      <c r="BD7" s="10">
        <v>334</v>
      </c>
      <c r="BE7" s="10">
        <v>1519</v>
      </c>
      <c r="BF7" s="10"/>
      <c r="BG7" s="10">
        <v>130</v>
      </c>
      <c r="BH7" s="10">
        <v>1723</v>
      </c>
      <c r="BI7" s="10"/>
      <c r="BJ7" s="10">
        <v>298</v>
      </c>
      <c r="BK7" s="10">
        <v>1555</v>
      </c>
      <c r="BL7" s="10"/>
      <c r="BM7" s="10">
        <v>186</v>
      </c>
      <c r="BN7" s="10">
        <v>1667</v>
      </c>
      <c r="BO7" s="10"/>
      <c r="BP7" s="10">
        <v>252</v>
      </c>
      <c r="BQ7" s="10">
        <v>1601</v>
      </c>
    </row>
    <row r="8" spans="2:69" x14ac:dyDescent="0.25">
      <c r="B8" s="17" t="s">
        <v>478</v>
      </c>
      <c r="C8" s="16">
        <v>0.295736643281166</v>
      </c>
      <c r="D8" s="16">
        <v>0.25631768953068601</v>
      </c>
      <c r="E8" s="16">
        <v>0.28685258964143401</v>
      </c>
      <c r="F8" s="16">
        <v>0.29245283018867901</v>
      </c>
      <c r="G8" s="16">
        <v>0.33241758241758201</v>
      </c>
      <c r="H8" s="16">
        <v>0.303249097472924</v>
      </c>
      <c r="I8" s="16">
        <v>0.30685920577617298</v>
      </c>
      <c r="J8" s="16">
        <v>0.236559139784946</v>
      </c>
      <c r="K8" s="16">
        <v>0.28846153846153799</v>
      </c>
      <c r="L8" s="16">
        <v>0.32</v>
      </c>
      <c r="M8" s="16"/>
      <c r="N8" s="16">
        <v>0.33152173913043498</v>
      </c>
      <c r="O8" s="16">
        <v>0.24226804123711301</v>
      </c>
      <c r="P8" s="16">
        <v>0.24009900990099001</v>
      </c>
      <c r="Q8" s="16">
        <v>0.32026143790849698</v>
      </c>
      <c r="R8" s="16"/>
      <c r="S8" s="16">
        <v>0.30864197530864201</v>
      </c>
      <c r="T8" s="16">
        <v>0.37333333333333302</v>
      </c>
      <c r="U8" s="16">
        <v>0.30366492146596902</v>
      </c>
      <c r="V8" s="16">
        <v>0.225925925925926</v>
      </c>
      <c r="W8" s="16">
        <v>0.277929155313351</v>
      </c>
      <c r="X8" s="16">
        <v>0.29776674937965297</v>
      </c>
      <c r="Y8" s="16">
        <v>0.35199999999999998</v>
      </c>
      <c r="Z8" s="16"/>
      <c r="AA8" s="16">
        <v>0.30491329479768797</v>
      </c>
      <c r="AB8" s="16">
        <v>0.29026701119724402</v>
      </c>
      <c r="AC8" s="16"/>
      <c r="AD8" s="16">
        <v>0.34278959810874698</v>
      </c>
      <c r="AE8" s="16">
        <v>0.28181818181818202</v>
      </c>
      <c r="AF8" s="16"/>
      <c r="AG8" s="16">
        <v>0.262148337595908</v>
      </c>
      <c r="AH8" s="16">
        <v>0.32026143790849698</v>
      </c>
      <c r="AI8" s="16"/>
      <c r="AJ8" s="16">
        <v>0.32115171650055402</v>
      </c>
      <c r="AK8" s="16">
        <v>0.27157894736842098</v>
      </c>
      <c r="AL8" s="16"/>
      <c r="AM8" s="16">
        <v>0.26829268292682901</v>
      </c>
      <c r="AN8" s="16">
        <v>0.30193236714975802</v>
      </c>
      <c r="AO8" s="16">
        <v>0.27398720682302802</v>
      </c>
      <c r="AP8" s="16">
        <v>0.33480176211453699</v>
      </c>
      <c r="AQ8" s="16"/>
      <c r="AR8" s="16">
        <v>0.27538461538461501</v>
      </c>
      <c r="AS8" s="16">
        <v>0.30673316708229398</v>
      </c>
      <c r="AT8" s="16"/>
      <c r="AU8" s="16">
        <v>0.35714285714285698</v>
      </c>
      <c r="AV8" s="16">
        <v>0.28544423440453698</v>
      </c>
      <c r="AW8" s="16"/>
      <c r="AX8" s="16">
        <v>0.35258358662613998</v>
      </c>
      <c r="AY8" s="16">
        <v>0.28346456692913402</v>
      </c>
      <c r="AZ8" s="16"/>
      <c r="BA8" s="16">
        <v>0.36423841059602602</v>
      </c>
      <c r="BB8" s="16">
        <v>0.28965922444183301</v>
      </c>
      <c r="BC8" s="16"/>
      <c r="BD8" s="16">
        <v>0.23652694610778399</v>
      </c>
      <c r="BE8" s="16">
        <v>0.30875576036866398</v>
      </c>
      <c r="BF8" s="16"/>
      <c r="BG8" s="16">
        <v>0.35384615384615398</v>
      </c>
      <c r="BH8" s="16">
        <v>0.291352292513059</v>
      </c>
      <c r="BI8" s="16"/>
      <c r="BJ8" s="16">
        <v>0.355704697986577</v>
      </c>
      <c r="BK8" s="16">
        <v>0.28424437299035399</v>
      </c>
      <c r="BL8" s="16"/>
      <c r="BM8" s="16">
        <v>0.40860215053763399</v>
      </c>
      <c r="BN8" s="16">
        <v>0.28314337132573503</v>
      </c>
      <c r="BO8" s="16"/>
      <c r="BP8" s="16">
        <v>0.28968253968253999</v>
      </c>
      <c r="BQ8" s="16">
        <v>0.296689569019363</v>
      </c>
    </row>
    <row r="9" spans="2:69" ht="30" x14ac:dyDescent="0.25">
      <c r="B9" s="17" t="s">
        <v>479</v>
      </c>
      <c r="C9" s="16">
        <v>0.363734484619536</v>
      </c>
      <c r="D9" s="16">
        <v>0.34657039711191301</v>
      </c>
      <c r="E9" s="16">
        <v>0.34262948207171301</v>
      </c>
      <c r="F9" s="16">
        <v>0.419811320754717</v>
      </c>
      <c r="G9" s="16">
        <v>0.39010989010989</v>
      </c>
      <c r="H9" s="16">
        <v>0.35379061371841197</v>
      </c>
      <c r="I9" s="16">
        <v>0.324909747292419</v>
      </c>
      <c r="J9" s="16">
        <v>0.37634408602150499</v>
      </c>
      <c r="K9" s="16">
        <v>0.480769230769231</v>
      </c>
      <c r="L9" s="16">
        <v>0.26</v>
      </c>
      <c r="M9" s="16"/>
      <c r="N9" s="16">
        <v>0.282608695652174</v>
      </c>
      <c r="O9" s="16">
        <v>0.37628865979381398</v>
      </c>
      <c r="P9" s="16">
        <v>0.34653465346534701</v>
      </c>
      <c r="Q9" s="16">
        <v>0.38188608776844102</v>
      </c>
      <c r="R9" s="16"/>
      <c r="S9" s="16">
        <v>0.38888888888888901</v>
      </c>
      <c r="T9" s="16">
        <v>0.31333333333333302</v>
      </c>
      <c r="U9" s="16">
        <v>0.32984293193717301</v>
      </c>
      <c r="V9" s="16">
        <v>0.359259259259259</v>
      </c>
      <c r="W9" s="16">
        <v>0.38147138964577698</v>
      </c>
      <c r="X9" s="16">
        <v>0.389578163771712</v>
      </c>
      <c r="Y9" s="16">
        <v>0.36399999999999999</v>
      </c>
      <c r="Z9" s="16"/>
      <c r="AA9" s="16">
        <v>0.380057803468208</v>
      </c>
      <c r="AB9" s="16">
        <v>0.354005167958656</v>
      </c>
      <c r="AC9" s="16"/>
      <c r="AD9" s="16">
        <v>0.33333333333333298</v>
      </c>
      <c r="AE9" s="16">
        <v>0.37272727272727302</v>
      </c>
      <c r="AF9" s="16"/>
      <c r="AG9" s="16">
        <v>0.33887468030690499</v>
      </c>
      <c r="AH9" s="16">
        <v>0.38188608776844102</v>
      </c>
      <c r="AI9" s="16"/>
      <c r="AJ9" s="16">
        <v>0.36212624584717601</v>
      </c>
      <c r="AK9" s="16">
        <v>0.36526315789473701</v>
      </c>
      <c r="AL9" s="16"/>
      <c r="AM9" s="16">
        <v>0.26829268292682901</v>
      </c>
      <c r="AN9" s="16">
        <v>0.33816425120772903</v>
      </c>
      <c r="AO9" s="16">
        <v>0.37420042643923201</v>
      </c>
      <c r="AP9" s="16">
        <v>0.376651982378855</v>
      </c>
      <c r="AQ9" s="16"/>
      <c r="AR9" s="16">
        <v>0.37846153846153802</v>
      </c>
      <c r="AS9" s="16">
        <v>0.35577722360764802</v>
      </c>
      <c r="AT9" s="16"/>
      <c r="AU9" s="16">
        <v>0.37218045112782</v>
      </c>
      <c r="AV9" s="16">
        <v>0.36231884057970998</v>
      </c>
      <c r="AW9" s="16"/>
      <c r="AX9" s="16">
        <v>0.38297872340425498</v>
      </c>
      <c r="AY9" s="16">
        <v>0.359580052493438</v>
      </c>
      <c r="AZ9" s="16"/>
      <c r="BA9" s="16">
        <v>0.31788079470198699</v>
      </c>
      <c r="BB9" s="16">
        <v>0.36780258519388997</v>
      </c>
      <c r="BC9" s="16"/>
      <c r="BD9" s="16">
        <v>0.40419161676646698</v>
      </c>
      <c r="BE9" s="16">
        <v>0.35483870967741898</v>
      </c>
      <c r="BF9" s="16"/>
      <c r="BG9" s="16">
        <v>0.40769230769230802</v>
      </c>
      <c r="BH9" s="16">
        <v>0.36041787579802698</v>
      </c>
      <c r="BI9" s="16"/>
      <c r="BJ9" s="16">
        <v>0.40268456375838901</v>
      </c>
      <c r="BK9" s="16">
        <v>0.35627009646302199</v>
      </c>
      <c r="BL9" s="16"/>
      <c r="BM9" s="16">
        <v>0.32258064516128998</v>
      </c>
      <c r="BN9" s="16">
        <v>0.36832633473305298</v>
      </c>
      <c r="BO9" s="16"/>
      <c r="BP9" s="16">
        <v>0.36111111111111099</v>
      </c>
      <c r="BQ9" s="16">
        <v>0.36414740787008099</v>
      </c>
    </row>
    <row r="10" spans="2:69" ht="30" x14ac:dyDescent="0.25">
      <c r="B10" s="17" t="s">
        <v>480</v>
      </c>
      <c r="C10" s="16">
        <v>0.208850512682137</v>
      </c>
      <c r="D10" s="16">
        <v>0.22021660649819499</v>
      </c>
      <c r="E10" s="16">
        <v>0.23904382470119501</v>
      </c>
      <c r="F10" s="16">
        <v>0.20754716981132099</v>
      </c>
      <c r="G10" s="16">
        <v>0.16208791208791201</v>
      </c>
      <c r="H10" s="16">
        <v>0.23465703971119101</v>
      </c>
      <c r="I10" s="16">
        <v>0.23465703971119101</v>
      </c>
      <c r="J10" s="16">
        <v>0.13978494623655899</v>
      </c>
      <c r="K10" s="16">
        <v>0.115384615384615</v>
      </c>
      <c r="L10" s="16">
        <v>0.28000000000000003</v>
      </c>
      <c r="M10" s="16"/>
      <c r="N10" s="16">
        <v>0.22826086956521699</v>
      </c>
      <c r="O10" s="16">
        <v>0.22164948453608199</v>
      </c>
      <c r="P10" s="16">
        <v>0.27970297029703001</v>
      </c>
      <c r="Q10" s="16">
        <v>0.17647058823529399</v>
      </c>
      <c r="R10" s="16"/>
      <c r="S10" s="16">
        <v>0.19753086419753099</v>
      </c>
      <c r="T10" s="16">
        <v>0.22666666666666699</v>
      </c>
      <c r="U10" s="16">
        <v>0.24607329842931899</v>
      </c>
      <c r="V10" s="16">
        <v>0.28888888888888897</v>
      </c>
      <c r="W10" s="16">
        <v>0.20980926430517699</v>
      </c>
      <c r="X10" s="16">
        <v>0.16377171215880901</v>
      </c>
      <c r="Y10" s="16">
        <v>0.16</v>
      </c>
      <c r="Z10" s="16"/>
      <c r="AA10" s="16">
        <v>0.205202312138728</v>
      </c>
      <c r="AB10" s="16">
        <v>0.21102497846683901</v>
      </c>
      <c r="AC10" s="16"/>
      <c r="AD10" s="16">
        <v>0.205673758865248</v>
      </c>
      <c r="AE10" s="16">
        <v>0.20979020979021001</v>
      </c>
      <c r="AF10" s="16"/>
      <c r="AG10" s="16">
        <v>0.25319693094629198</v>
      </c>
      <c r="AH10" s="16">
        <v>0.17647058823529399</v>
      </c>
      <c r="AI10" s="16"/>
      <c r="AJ10" s="16">
        <v>0.201550387596899</v>
      </c>
      <c r="AK10" s="16">
        <v>0.215789473684211</v>
      </c>
      <c r="AL10" s="16"/>
      <c r="AM10" s="16">
        <v>0.26829268292682901</v>
      </c>
      <c r="AN10" s="16">
        <v>0.18357487922705301</v>
      </c>
      <c r="AO10" s="16">
        <v>0.22068230277185499</v>
      </c>
      <c r="AP10" s="16">
        <v>0.20044052863436099</v>
      </c>
      <c r="AQ10" s="16"/>
      <c r="AR10" s="16">
        <v>0.212307692307692</v>
      </c>
      <c r="AS10" s="16">
        <v>0.20698254364089799</v>
      </c>
      <c r="AT10" s="16"/>
      <c r="AU10" s="16">
        <v>0.15413533834586499</v>
      </c>
      <c r="AV10" s="16">
        <v>0.21802142407057301</v>
      </c>
      <c r="AW10" s="16"/>
      <c r="AX10" s="16">
        <v>0.133738601823708</v>
      </c>
      <c r="AY10" s="16">
        <v>0.22506561679789999</v>
      </c>
      <c r="AZ10" s="16"/>
      <c r="BA10" s="16">
        <v>0.19867549668874199</v>
      </c>
      <c r="BB10" s="16">
        <v>0.209753231492362</v>
      </c>
      <c r="BC10" s="16"/>
      <c r="BD10" s="16">
        <v>0.21257485029940101</v>
      </c>
      <c r="BE10" s="16">
        <v>0.20803159973666899</v>
      </c>
      <c r="BF10" s="16"/>
      <c r="BG10" s="16">
        <v>0.16153846153846199</v>
      </c>
      <c r="BH10" s="16">
        <v>0.21242019733023801</v>
      </c>
      <c r="BI10" s="16"/>
      <c r="BJ10" s="16">
        <v>0.161073825503356</v>
      </c>
      <c r="BK10" s="16">
        <v>0.21800643086816701</v>
      </c>
      <c r="BL10" s="16"/>
      <c r="BM10" s="16">
        <v>0.17204301075268799</v>
      </c>
      <c r="BN10" s="16">
        <v>0.212957408518296</v>
      </c>
      <c r="BO10" s="16"/>
      <c r="BP10" s="16">
        <v>0.273809523809524</v>
      </c>
      <c r="BQ10" s="16">
        <v>0.198625858838226</v>
      </c>
    </row>
    <row r="11" spans="2:69" ht="30" x14ac:dyDescent="0.25">
      <c r="B11" s="17" t="s">
        <v>481</v>
      </c>
      <c r="C11" s="16">
        <v>7.8791149487317899E-2</v>
      </c>
      <c r="D11" s="16">
        <v>9.3862815884476494E-2</v>
      </c>
      <c r="E11" s="16">
        <v>8.7649402390438294E-2</v>
      </c>
      <c r="F11" s="16">
        <v>5.1886792452830198E-2</v>
      </c>
      <c r="G11" s="16">
        <v>6.0439560439560398E-2</v>
      </c>
      <c r="H11" s="16">
        <v>6.1371841155234703E-2</v>
      </c>
      <c r="I11" s="16">
        <v>8.6642599277978294E-2</v>
      </c>
      <c r="J11" s="16">
        <v>0.13978494623655899</v>
      </c>
      <c r="K11" s="16">
        <v>9.6153846153846201E-2</v>
      </c>
      <c r="L11" s="16">
        <v>0.12</v>
      </c>
      <c r="M11" s="16"/>
      <c r="N11" s="16">
        <v>5.4347826086956499E-2</v>
      </c>
      <c r="O11" s="16">
        <v>7.7319587628865996E-2</v>
      </c>
      <c r="P11" s="16">
        <v>9.4059405940594101E-2</v>
      </c>
      <c r="Q11" s="16">
        <v>7.7497665732959894E-2</v>
      </c>
      <c r="R11" s="16"/>
      <c r="S11" s="16">
        <v>3.7037037037037E-2</v>
      </c>
      <c r="T11" s="16">
        <v>5.3333333333333302E-2</v>
      </c>
      <c r="U11" s="16">
        <v>8.9005235602094196E-2</v>
      </c>
      <c r="V11" s="16">
        <v>5.9259259259259303E-2</v>
      </c>
      <c r="W11" s="16">
        <v>9.5367847411444107E-2</v>
      </c>
      <c r="X11" s="16">
        <v>9.4292803970223299E-2</v>
      </c>
      <c r="Y11" s="16">
        <v>7.1999999999999995E-2</v>
      </c>
      <c r="Z11" s="16"/>
      <c r="AA11" s="16">
        <v>7.9479768786127197E-2</v>
      </c>
      <c r="AB11" s="16">
        <v>7.8380706287682997E-2</v>
      </c>
      <c r="AC11" s="16"/>
      <c r="AD11" s="16">
        <v>7.09219858156028E-2</v>
      </c>
      <c r="AE11" s="16">
        <v>8.1118881118881103E-2</v>
      </c>
      <c r="AF11" s="16"/>
      <c r="AG11" s="16">
        <v>8.0562659846547299E-2</v>
      </c>
      <c r="AH11" s="16">
        <v>7.7497665732959894E-2</v>
      </c>
      <c r="AI11" s="16"/>
      <c r="AJ11" s="16">
        <v>7.3089700996677706E-2</v>
      </c>
      <c r="AK11" s="16">
        <v>8.42105263157895E-2</v>
      </c>
      <c r="AL11" s="16"/>
      <c r="AM11" s="16">
        <v>7.3170731707317097E-2</v>
      </c>
      <c r="AN11" s="16">
        <v>8.9371980676328497E-2</v>
      </c>
      <c r="AO11" s="16">
        <v>7.8891257995735597E-2</v>
      </c>
      <c r="AP11" s="16">
        <v>7.0484581497797405E-2</v>
      </c>
      <c r="AQ11" s="16"/>
      <c r="AR11" s="16">
        <v>8.4615384615384606E-2</v>
      </c>
      <c r="AS11" s="16">
        <v>7.5644222776392406E-2</v>
      </c>
      <c r="AT11" s="16"/>
      <c r="AU11" s="16">
        <v>6.7669172932330796E-2</v>
      </c>
      <c r="AV11" s="16">
        <v>8.0655324511657203E-2</v>
      </c>
      <c r="AW11" s="16"/>
      <c r="AX11" s="16">
        <v>7.9027355623100301E-2</v>
      </c>
      <c r="AY11" s="16">
        <v>7.8740157480315001E-2</v>
      </c>
      <c r="AZ11" s="16"/>
      <c r="BA11" s="16">
        <v>6.6225165562913899E-2</v>
      </c>
      <c r="BB11" s="16">
        <v>7.9905992949471205E-2</v>
      </c>
      <c r="BC11" s="16"/>
      <c r="BD11" s="16">
        <v>9.2814371257484998E-2</v>
      </c>
      <c r="BE11" s="16">
        <v>7.5707702435812999E-2</v>
      </c>
      <c r="BF11" s="16"/>
      <c r="BG11" s="16">
        <v>4.6153846153846198E-2</v>
      </c>
      <c r="BH11" s="16">
        <v>8.1253627394080097E-2</v>
      </c>
      <c r="BI11" s="16"/>
      <c r="BJ11" s="16">
        <v>6.0402684563758399E-2</v>
      </c>
      <c r="BK11" s="16">
        <v>8.23151125401929E-2</v>
      </c>
      <c r="BL11" s="16"/>
      <c r="BM11" s="16">
        <v>5.3763440860215103E-2</v>
      </c>
      <c r="BN11" s="16">
        <v>8.1583683263347306E-2</v>
      </c>
      <c r="BO11" s="16"/>
      <c r="BP11" s="16">
        <v>6.3492063492063502E-2</v>
      </c>
      <c r="BQ11" s="16">
        <v>8.1199250468457204E-2</v>
      </c>
    </row>
    <row r="12" spans="2:69" x14ac:dyDescent="0.25">
      <c r="B12" s="17" t="s">
        <v>482</v>
      </c>
      <c r="C12" s="16">
        <v>2.6983270372369101E-2</v>
      </c>
      <c r="D12" s="16">
        <v>4.3321299638989202E-2</v>
      </c>
      <c r="E12" s="16">
        <v>3.1872509960159397E-2</v>
      </c>
      <c r="F12" s="16">
        <v>1.88679245283019E-2</v>
      </c>
      <c r="G12" s="16">
        <v>1.9230769230769201E-2</v>
      </c>
      <c r="H12" s="16">
        <v>2.1660649819494601E-2</v>
      </c>
      <c r="I12" s="16">
        <v>2.8880866425992802E-2</v>
      </c>
      <c r="J12" s="16">
        <v>3.2258064516128997E-2</v>
      </c>
      <c r="K12" s="16">
        <v>1.9230769230769201E-2</v>
      </c>
      <c r="L12" s="16">
        <v>0.02</v>
      </c>
      <c r="M12" s="16"/>
      <c r="N12" s="16">
        <v>4.8913043478260899E-2</v>
      </c>
      <c r="O12" s="16">
        <v>3.09278350515464E-2</v>
      </c>
      <c r="P12" s="16">
        <v>1.73267326732673E-2</v>
      </c>
      <c r="Q12" s="16">
        <v>2.61437908496732E-2</v>
      </c>
      <c r="R12" s="16"/>
      <c r="S12" s="16">
        <v>3.0864197530864199E-2</v>
      </c>
      <c r="T12" s="16">
        <v>1.3333333333333299E-2</v>
      </c>
      <c r="U12" s="16">
        <v>1.5706806282722498E-2</v>
      </c>
      <c r="V12" s="16">
        <v>3.3333333333333298E-2</v>
      </c>
      <c r="W12" s="16">
        <v>1.9073569482288801E-2</v>
      </c>
      <c r="X12" s="16">
        <v>3.4739454094292799E-2</v>
      </c>
      <c r="Y12" s="16">
        <v>3.5999999999999997E-2</v>
      </c>
      <c r="Z12" s="16"/>
      <c r="AA12" s="16">
        <v>2.1676300578034699E-2</v>
      </c>
      <c r="AB12" s="16">
        <v>3.01464254952627E-2</v>
      </c>
      <c r="AC12" s="16"/>
      <c r="AD12" s="16">
        <v>1.1820330969267099E-2</v>
      </c>
      <c r="AE12" s="16">
        <v>3.1468531468531499E-2</v>
      </c>
      <c r="AF12" s="16"/>
      <c r="AG12" s="16">
        <v>2.81329923273657E-2</v>
      </c>
      <c r="AH12" s="16">
        <v>2.61437908496732E-2</v>
      </c>
      <c r="AI12" s="16"/>
      <c r="AJ12" s="16">
        <v>2.32558139534884E-2</v>
      </c>
      <c r="AK12" s="16">
        <v>3.05263157894737E-2</v>
      </c>
      <c r="AL12" s="16"/>
      <c r="AM12" s="16">
        <v>2.4390243902439001E-2</v>
      </c>
      <c r="AN12" s="16">
        <v>4.10628019323672E-2</v>
      </c>
      <c r="AO12" s="16">
        <v>2.6652452025586401E-2</v>
      </c>
      <c r="AP12" s="16">
        <v>1.54185022026432E-2</v>
      </c>
      <c r="AQ12" s="16"/>
      <c r="AR12" s="16">
        <v>3.5384615384615403E-2</v>
      </c>
      <c r="AS12" s="16">
        <v>2.2443890274314201E-2</v>
      </c>
      <c r="AT12" s="16"/>
      <c r="AU12" s="16">
        <v>3.00751879699248E-2</v>
      </c>
      <c r="AV12" s="16">
        <v>2.6465028355387499E-2</v>
      </c>
      <c r="AW12" s="16"/>
      <c r="AX12" s="16">
        <v>3.3434650455927001E-2</v>
      </c>
      <c r="AY12" s="16">
        <v>2.55905511811024E-2</v>
      </c>
      <c r="AZ12" s="16"/>
      <c r="BA12" s="16">
        <v>3.3112582781456998E-2</v>
      </c>
      <c r="BB12" s="16">
        <v>2.6439482961222099E-2</v>
      </c>
      <c r="BC12" s="16"/>
      <c r="BD12" s="16">
        <v>2.9940119760479E-2</v>
      </c>
      <c r="BE12" s="16">
        <v>2.6333113890717599E-2</v>
      </c>
      <c r="BF12" s="16"/>
      <c r="BG12" s="16">
        <v>7.6923076923076901E-3</v>
      </c>
      <c r="BH12" s="16">
        <v>2.8438769587928001E-2</v>
      </c>
      <c r="BI12" s="16"/>
      <c r="BJ12" s="16">
        <v>6.7114093959731499E-3</v>
      </c>
      <c r="BK12" s="16">
        <v>3.0868167202572301E-2</v>
      </c>
      <c r="BL12" s="16"/>
      <c r="BM12" s="16">
        <v>2.1505376344085999E-2</v>
      </c>
      <c r="BN12" s="16">
        <v>2.7594481103779201E-2</v>
      </c>
      <c r="BO12" s="16"/>
      <c r="BP12" s="16">
        <v>7.9365079365079395E-3</v>
      </c>
      <c r="BQ12" s="16">
        <v>2.9981261711430399E-2</v>
      </c>
    </row>
    <row r="13" spans="2:69" x14ac:dyDescent="0.25">
      <c r="B13" s="17" t="s">
        <v>68</v>
      </c>
      <c r="C13" s="18">
        <v>2.5903939557474401E-2</v>
      </c>
      <c r="D13" s="18">
        <v>3.9711191335740102E-2</v>
      </c>
      <c r="E13" s="18">
        <v>1.1952191235059801E-2</v>
      </c>
      <c r="F13" s="18">
        <v>9.4339622641509396E-3</v>
      </c>
      <c r="G13" s="18">
        <v>3.5714285714285698E-2</v>
      </c>
      <c r="H13" s="18">
        <v>2.5270758122743701E-2</v>
      </c>
      <c r="I13" s="18">
        <v>1.8050541516245501E-2</v>
      </c>
      <c r="J13" s="18">
        <v>7.5268817204301106E-2</v>
      </c>
      <c r="K13" s="18">
        <v>0</v>
      </c>
      <c r="L13" s="18">
        <v>0</v>
      </c>
      <c r="M13" s="18"/>
      <c r="N13" s="18">
        <v>5.4347826086956499E-2</v>
      </c>
      <c r="O13" s="18">
        <v>5.1546391752577303E-2</v>
      </c>
      <c r="P13" s="18">
        <v>2.22772277227723E-2</v>
      </c>
      <c r="Q13" s="18">
        <v>1.7740429505135401E-2</v>
      </c>
      <c r="R13" s="18"/>
      <c r="S13" s="18">
        <v>3.7037037037037E-2</v>
      </c>
      <c r="T13" s="18">
        <v>0.02</v>
      </c>
      <c r="U13" s="18">
        <v>1.5706806282722498E-2</v>
      </c>
      <c r="V13" s="18">
        <v>3.3333333333333298E-2</v>
      </c>
      <c r="W13" s="18">
        <v>1.63487738419619E-2</v>
      </c>
      <c r="X13" s="18">
        <v>1.9851116625310201E-2</v>
      </c>
      <c r="Y13" s="18">
        <v>1.6E-2</v>
      </c>
      <c r="Z13" s="18"/>
      <c r="AA13" s="18">
        <v>8.6705202312138702E-3</v>
      </c>
      <c r="AB13" s="18">
        <v>3.6175710594315201E-2</v>
      </c>
      <c r="AC13" s="18"/>
      <c r="AD13" s="18">
        <v>3.54609929078014E-2</v>
      </c>
      <c r="AE13" s="18">
        <v>2.3076923076923099E-2</v>
      </c>
      <c r="AF13" s="18"/>
      <c r="AG13" s="18">
        <v>3.7084398976982097E-2</v>
      </c>
      <c r="AH13" s="18">
        <v>1.7740429505135401E-2</v>
      </c>
      <c r="AI13" s="18"/>
      <c r="AJ13" s="18">
        <v>1.8826135105204901E-2</v>
      </c>
      <c r="AK13" s="18">
        <v>3.26315789473684E-2</v>
      </c>
      <c r="AL13" s="18"/>
      <c r="AM13" s="18">
        <v>9.7560975609756101E-2</v>
      </c>
      <c r="AN13" s="18">
        <v>4.5893719806763301E-2</v>
      </c>
      <c r="AO13" s="18">
        <v>2.5586353944562899E-2</v>
      </c>
      <c r="AP13" s="18">
        <v>2.2026431718061702E-3</v>
      </c>
      <c r="AQ13" s="18"/>
      <c r="AR13" s="18">
        <v>1.38461538461538E-2</v>
      </c>
      <c r="AS13" s="18">
        <v>3.24189526184539E-2</v>
      </c>
      <c r="AT13" s="18"/>
      <c r="AU13" s="18">
        <v>1.8796992481203E-2</v>
      </c>
      <c r="AV13" s="18">
        <v>2.70951480781348E-2</v>
      </c>
      <c r="AW13" s="18"/>
      <c r="AX13" s="18">
        <v>1.82370820668693E-2</v>
      </c>
      <c r="AY13" s="18">
        <v>2.7559055118110201E-2</v>
      </c>
      <c r="AZ13" s="18"/>
      <c r="BA13" s="18">
        <v>1.9867549668874201E-2</v>
      </c>
      <c r="BB13" s="18">
        <v>2.6439482961222099E-2</v>
      </c>
      <c r="BC13" s="18"/>
      <c r="BD13" s="18">
        <v>2.39520958083832E-2</v>
      </c>
      <c r="BE13" s="18">
        <v>2.6333113890717599E-2</v>
      </c>
      <c r="BF13" s="18"/>
      <c r="BG13" s="18">
        <v>2.3076923076923099E-2</v>
      </c>
      <c r="BH13" s="18">
        <v>2.6117237376668601E-2</v>
      </c>
      <c r="BI13" s="18"/>
      <c r="BJ13" s="18">
        <v>1.34228187919463E-2</v>
      </c>
      <c r="BK13" s="18">
        <v>2.8295819935691299E-2</v>
      </c>
      <c r="BL13" s="18"/>
      <c r="BM13" s="18">
        <v>2.1505376344085999E-2</v>
      </c>
      <c r="BN13" s="18">
        <v>2.63947210557888E-2</v>
      </c>
      <c r="BO13" s="18"/>
      <c r="BP13" s="18">
        <v>3.9682539682539698E-3</v>
      </c>
      <c r="BQ13" s="18">
        <v>2.93566520924422E-2</v>
      </c>
    </row>
    <row r="14" spans="2:69" x14ac:dyDescent="0.25">
      <c r="B14" s="15" t="s">
        <v>699</v>
      </c>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Q18"/>
  <sheetViews>
    <sheetView showGridLines="0" topLeftCell="A7" workbookViewId="0">
      <pane xSplit="2" topLeftCell="C1" activePane="topRight" state="frozen"/>
      <selection pane="topRight" activeCell="B18" sqref="B18"/>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1853</v>
      </c>
      <c r="D7" s="10">
        <v>277</v>
      </c>
      <c r="E7" s="10">
        <v>251</v>
      </c>
      <c r="F7" s="10">
        <v>212</v>
      </c>
      <c r="G7" s="10">
        <v>364</v>
      </c>
      <c r="H7" s="10">
        <v>277</v>
      </c>
      <c r="I7" s="10">
        <v>277</v>
      </c>
      <c r="J7" s="10">
        <v>93</v>
      </c>
      <c r="K7" s="10">
        <v>52</v>
      </c>
      <c r="L7" s="10">
        <v>50</v>
      </c>
      <c r="M7" s="10"/>
      <c r="N7" s="10">
        <v>184</v>
      </c>
      <c r="O7" s="10">
        <v>194</v>
      </c>
      <c r="P7" s="10">
        <v>404</v>
      </c>
      <c r="Q7" s="10">
        <v>1071</v>
      </c>
      <c r="R7" s="10"/>
      <c r="S7" s="10">
        <v>162</v>
      </c>
      <c r="T7" s="10">
        <v>150</v>
      </c>
      <c r="U7" s="10">
        <v>191</v>
      </c>
      <c r="V7" s="10">
        <v>270</v>
      </c>
      <c r="W7" s="10">
        <v>367</v>
      </c>
      <c r="X7" s="10">
        <v>403</v>
      </c>
      <c r="Y7" s="10">
        <v>250</v>
      </c>
      <c r="Z7" s="10"/>
      <c r="AA7" s="10">
        <v>692</v>
      </c>
      <c r="AB7" s="10">
        <v>1161</v>
      </c>
      <c r="AC7" s="10"/>
      <c r="AD7" s="10">
        <v>423</v>
      </c>
      <c r="AE7" s="10">
        <v>1430</v>
      </c>
      <c r="AF7" s="10"/>
      <c r="AG7" s="10">
        <v>782</v>
      </c>
      <c r="AH7" s="10">
        <v>1071</v>
      </c>
      <c r="AI7" s="10"/>
      <c r="AJ7" s="10">
        <v>903</v>
      </c>
      <c r="AK7" s="10">
        <v>950</v>
      </c>
      <c r="AL7" s="10"/>
      <c r="AM7" s="10">
        <v>41</v>
      </c>
      <c r="AN7" s="10">
        <v>414</v>
      </c>
      <c r="AO7" s="10">
        <v>938</v>
      </c>
      <c r="AP7" s="10">
        <v>454</v>
      </c>
      <c r="AQ7" s="10"/>
      <c r="AR7" s="10">
        <v>650</v>
      </c>
      <c r="AS7" s="10">
        <v>1203</v>
      </c>
      <c r="AT7" s="10"/>
      <c r="AU7" s="10">
        <v>266</v>
      </c>
      <c r="AV7" s="10">
        <v>1587</v>
      </c>
      <c r="AW7" s="10"/>
      <c r="AX7" s="10">
        <v>329</v>
      </c>
      <c r="AY7" s="10">
        <v>1524</v>
      </c>
      <c r="AZ7" s="10"/>
      <c r="BA7" s="10">
        <v>151</v>
      </c>
      <c r="BB7" s="10">
        <v>1702</v>
      </c>
      <c r="BC7" s="10"/>
      <c r="BD7" s="10">
        <v>334</v>
      </c>
      <c r="BE7" s="10">
        <v>1519</v>
      </c>
      <c r="BF7" s="10"/>
      <c r="BG7" s="10">
        <v>130</v>
      </c>
      <c r="BH7" s="10">
        <v>1723</v>
      </c>
      <c r="BI7" s="10"/>
      <c r="BJ7" s="10">
        <v>298</v>
      </c>
      <c r="BK7" s="10">
        <v>1555</v>
      </c>
      <c r="BL7" s="10"/>
      <c r="BM7" s="10">
        <v>186</v>
      </c>
      <c r="BN7" s="10">
        <v>1667</v>
      </c>
      <c r="BO7" s="10"/>
      <c r="BP7" s="10">
        <v>252</v>
      </c>
      <c r="BQ7" s="10">
        <v>1601</v>
      </c>
    </row>
    <row r="8" spans="2:69" x14ac:dyDescent="0.25">
      <c r="B8" s="17" t="s">
        <v>478</v>
      </c>
      <c r="C8" s="16">
        <v>0.240690771721533</v>
      </c>
      <c r="D8" s="16">
        <v>0.191335740072202</v>
      </c>
      <c r="E8" s="16">
        <v>0.25099601593625498</v>
      </c>
      <c r="F8" s="16">
        <v>0.31132075471698101</v>
      </c>
      <c r="G8" s="16">
        <v>0.29670329670329698</v>
      </c>
      <c r="H8" s="16">
        <v>0.202166064981949</v>
      </c>
      <c r="I8" s="16">
        <v>0.223826714801444</v>
      </c>
      <c r="J8" s="16">
        <v>0.18279569892473099</v>
      </c>
      <c r="K8" s="16">
        <v>0.269230769230769</v>
      </c>
      <c r="L8" s="16">
        <v>0.14000000000000001</v>
      </c>
      <c r="M8" s="16"/>
      <c r="N8" s="16">
        <v>0.25</v>
      </c>
      <c r="O8" s="16">
        <v>0.22164948453608199</v>
      </c>
      <c r="P8" s="16">
        <v>0.20297029702970301</v>
      </c>
      <c r="Q8" s="16">
        <v>0.25676937441643299</v>
      </c>
      <c r="R8" s="16"/>
      <c r="S8" s="16">
        <v>0.24691358024691401</v>
      </c>
      <c r="T8" s="16">
        <v>0.27333333333333298</v>
      </c>
      <c r="U8" s="16">
        <v>0.26178010471204199</v>
      </c>
      <c r="V8" s="16">
        <v>0.22962962962962999</v>
      </c>
      <c r="W8" s="16">
        <v>0.20980926430517699</v>
      </c>
      <c r="X8" s="16">
        <v>0.230769230769231</v>
      </c>
      <c r="Y8" s="16">
        <v>0.32</v>
      </c>
      <c r="Z8" s="16"/>
      <c r="AA8" s="16">
        <v>0.27456647398843897</v>
      </c>
      <c r="AB8" s="16">
        <v>0.220499569336779</v>
      </c>
      <c r="AC8" s="16"/>
      <c r="AD8" s="16">
        <v>0.23640661938534299</v>
      </c>
      <c r="AE8" s="16">
        <v>0.24195804195804199</v>
      </c>
      <c r="AF8" s="16"/>
      <c r="AG8" s="16">
        <v>0.218670076726343</v>
      </c>
      <c r="AH8" s="16">
        <v>0.25676937441643299</v>
      </c>
      <c r="AI8" s="16"/>
      <c r="AJ8" s="16">
        <v>0.26799557032115201</v>
      </c>
      <c r="AK8" s="16">
        <v>0.214736842105263</v>
      </c>
      <c r="AL8" s="16"/>
      <c r="AM8" s="16">
        <v>0.219512195121951</v>
      </c>
      <c r="AN8" s="16">
        <v>0.241545893719807</v>
      </c>
      <c r="AO8" s="16">
        <v>0.215351812366738</v>
      </c>
      <c r="AP8" s="16">
        <v>0.29295154185021999</v>
      </c>
      <c r="AQ8" s="16"/>
      <c r="AR8" s="16">
        <v>0.24461538461538501</v>
      </c>
      <c r="AS8" s="16">
        <v>0.23857024106400701</v>
      </c>
      <c r="AT8" s="16"/>
      <c r="AU8" s="16">
        <v>0.26315789473684198</v>
      </c>
      <c r="AV8" s="16">
        <v>0.23692501575299299</v>
      </c>
      <c r="AW8" s="16"/>
      <c r="AX8" s="16">
        <v>0.26443768996960498</v>
      </c>
      <c r="AY8" s="16">
        <v>0.23556430446194199</v>
      </c>
      <c r="AZ8" s="16"/>
      <c r="BA8" s="16">
        <v>0.258278145695364</v>
      </c>
      <c r="BB8" s="16">
        <v>0.23913043478260901</v>
      </c>
      <c r="BC8" s="16"/>
      <c r="BD8" s="16">
        <v>0.230538922155689</v>
      </c>
      <c r="BE8" s="16">
        <v>0.24292297564186999</v>
      </c>
      <c r="BF8" s="16"/>
      <c r="BG8" s="16">
        <v>0.33076923076923098</v>
      </c>
      <c r="BH8" s="16">
        <v>0.233894370284388</v>
      </c>
      <c r="BI8" s="16"/>
      <c r="BJ8" s="16">
        <v>0.30536912751677903</v>
      </c>
      <c r="BK8" s="16">
        <v>0.22829581993569101</v>
      </c>
      <c r="BL8" s="16"/>
      <c r="BM8" s="16">
        <v>0.247311827956989</v>
      </c>
      <c r="BN8" s="16">
        <v>0.23995200959808</v>
      </c>
      <c r="BO8" s="16"/>
      <c r="BP8" s="16">
        <v>0.28174603174603202</v>
      </c>
      <c r="BQ8" s="16">
        <v>0.23422860712054999</v>
      </c>
    </row>
    <row r="9" spans="2:69" ht="30" x14ac:dyDescent="0.25">
      <c r="B9" s="17" t="s">
        <v>479</v>
      </c>
      <c r="C9" s="16">
        <v>0.39503507825148398</v>
      </c>
      <c r="D9" s="16">
        <v>0.37184115523465699</v>
      </c>
      <c r="E9" s="16">
        <v>0.40637450199203201</v>
      </c>
      <c r="F9" s="16">
        <v>0.38679245283018898</v>
      </c>
      <c r="G9" s="16">
        <v>0.379120879120879</v>
      </c>
      <c r="H9" s="16">
        <v>0.44765342960288801</v>
      </c>
      <c r="I9" s="16">
        <v>0.36101083032490999</v>
      </c>
      <c r="J9" s="16">
        <v>0.40860215053763399</v>
      </c>
      <c r="K9" s="16">
        <v>0.42307692307692302</v>
      </c>
      <c r="L9" s="16">
        <v>0.46</v>
      </c>
      <c r="M9" s="16"/>
      <c r="N9" s="16">
        <v>0.36413043478260898</v>
      </c>
      <c r="O9" s="16">
        <v>0.35051546391752603</v>
      </c>
      <c r="P9" s="16">
        <v>0.41089108910891098</v>
      </c>
      <c r="Q9" s="16">
        <v>0.40242763772175499</v>
      </c>
      <c r="R9" s="16"/>
      <c r="S9" s="16">
        <v>0.38271604938271597</v>
      </c>
      <c r="T9" s="16">
        <v>0.413333333333333</v>
      </c>
      <c r="U9" s="16">
        <v>0.36649214659685903</v>
      </c>
      <c r="V9" s="16">
        <v>0.34814814814814798</v>
      </c>
      <c r="W9" s="16">
        <v>0.43596730245231602</v>
      </c>
      <c r="X9" s="16">
        <v>0.43176178660049602</v>
      </c>
      <c r="Y9" s="16">
        <v>0.36399999999999999</v>
      </c>
      <c r="Z9" s="16"/>
      <c r="AA9" s="16">
        <v>0.42341040462427698</v>
      </c>
      <c r="AB9" s="16">
        <v>0.37812230835486599</v>
      </c>
      <c r="AC9" s="16"/>
      <c r="AD9" s="16">
        <v>0.42080378250591</v>
      </c>
      <c r="AE9" s="16">
        <v>0.387412587412587</v>
      </c>
      <c r="AF9" s="16"/>
      <c r="AG9" s="16">
        <v>0.38491048593350402</v>
      </c>
      <c r="AH9" s="16">
        <v>0.40242763772175499</v>
      </c>
      <c r="AI9" s="16"/>
      <c r="AJ9" s="16">
        <v>0.393133997785161</v>
      </c>
      <c r="AK9" s="16">
        <v>0.396842105263158</v>
      </c>
      <c r="AL9" s="16"/>
      <c r="AM9" s="16">
        <v>0.41463414634146301</v>
      </c>
      <c r="AN9" s="16">
        <v>0.34057971014492799</v>
      </c>
      <c r="AO9" s="16">
        <v>0.412579957356077</v>
      </c>
      <c r="AP9" s="16">
        <v>0.40969162995594699</v>
      </c>
      <c r="AQ9" s="16"/>
      <c r="AR9" s="16">
        <v>0.41538461538461502</v>
      </c>
      <c r="AS9" s="16">
        <v>0.38403990024937701</v>
      </c>
      <c r="AT9" s="16"/>
      <c r="AU9" s="16">
        <v>0.42857142857142899</v>
      </c>
      <c r="AV9" s="16">
        <v>0.38941398865784499</v>
      </c>
      <c r="AW9" s="16"/>
      <c r="AX9" s="16">
        <v>0.37689969604863199</v>
      </c>
      <c r="AY9" s="16">
        <v>0.39895013123359602</v>
      </c>
      <c r="AZ9" s="16"/>
      <c r="BA9" s="16">
        <v>0.42384105960264901</v>
      </c>
      <c r="BB9" s="16">
        <v>0.39247943595769702</v>
      </c>
      <c r="BC9" s="16"/>
      <c r="BD9" s="16">
        <v>0.410179640718563</v>
      </c>
      <c r="BE9" s="16">
        <v>0.39170506912442399</v>
      </c>
      <c r="BF9" s="16"/>
      <c r="BG9" s="16">
        <v>0.41538461538461502</v>
      </c>
      <c r="BH9" s="16">
        <v>0.39349970980847399</v>
      </c>
      <c r="BI9" s="16"/>
      <c r="BJ9" s="16">
        <v>0.45973154362416102</v>
      </c>
      <c r="BK9" s="16">
        <v>0.38263665594855301</v>
      </c>
      <c r="BL9" s="16"/>
      <c r="BM9" s="16">
        <v>0.42473118279569899</v>
      </c>
      <c r="BN9" s="16">
        <v>0.39172165566886602</v>
      </c>
      <c r="BO9" s="16"/>
      <c r="BP9" s="16">
        <v>0.42063492063492097</v>
      </c>
      <c r="BQ9" s="16">
        <v>0.39100562148657098</v>
      </c>
    </row>
    <row r="10" spans="2:69" ht="30" x14ac:dyDescent="0.25">
      <c r="B10" s="17" t="s">
        <v>480</v>
      </c>
      <c r="C10" s="16">
        <v>0.23043712898003199</v>
      </c>
      <c r="D10" s="16">
        <v>0.27075812274368199</v>
      </c>
      <c r="E10" s="16">
        <v>0.20717131474103601</v>
      </c>
      <c r="F10" s="16">
        <v>0.20283018867924499</v>
      </c>
      <c r="G10" s="16">
        <v>0.17857142857142899</v>
      </c>
      <c r="H10" s="16">
        <v>0.25992779783393499</v>
      </c>
      <c r="I10" s="16">
        <v>0.26714801444043301</v>
      </c>
      <c r="J10" s="16">
        <v>0.225806451612903</v>
      </c>
      <c r="K10" s="16">
        <v>0.19230769230769201</v>
      </c>
      <c r="L10" s="16">
        <v>0.3</v>
      </c>
      <c r="M10" s="16"/>
      <c r="N10" s="16">
        <v>0.21195652173912999</v>
      </c>
      <c r="O10" s="16">
        <v>0.27835051546391798</v>
      </c>
      <c r="P10" s="16">
        <v>0.235148514851485</v>
      </c>
      <c r="Q10" s="16">
        <v>0.22315592903828199</v>
      </c>
      <c r="R10" s="16"/>
      <c r="S10" s="16">
        <v>0.22839506172839499</v>
      </c>
      <c r="T10" s="16">
        <v>0.21333333333333299</v>
      </c>
      <c r="U10" s="16">
        <v>0.24607329842931899</v>
      </c>
      <c r="V10" s="16">
        <v>0.29259259259259301</v>
      </c>
      <c r="W10" s="16">
        <v>0.22343324250681201</v>
      </c>
      <c r="X10" s="16">
        <v>0.20843672456575699</v>
      </c>
      <c r="Y10" s="16">
        <v>0.19600000000000001</v>
      </c>
      <c r="Z10" s="16"/>
      <c r="AA10" s="16">
        <v>0.199421965317919</v>
      </c>
      <c r="AB10" s="16">
        <v>0.24892334194659799</v>
      </c>
      <c r="AC10" s="16"/>
      <c r="AD10" s="16">
        <v>0.205673758865248</v>
      </c>
      <c r="AE10" s="16">
        <v>0.23776223776223801</v>
      </c>
      <c r="AF10" s="16"/>
      <c r="AG10" s="16">
        <v>0.24040920716112499</v>
      </c>
      <c r="AH10" s="16">
        <v>0.22315592903828199</v>
      </c>
      <c r="AI10" s="16"/>
      <c r="AJ10" s="16">
        <v>0.21816168327796201</v>
      </c>
      <c r="AK10" s="16">
        <v>0.24210526315789499</v>
      </c>
      <c r="AL10" s="16"/>
      <c r="AM10" s="16">
        <v>0.17073170731707299</v>
      </c>
      <c r="AN10" s="16">
        <v>0.23913043478260901</v>
      </c>
      <c r="AO10" s="16">
        <v>0.23773987206823</v>
      </c>
      <c r="AP10" s="16">
        <v>0.21145374449339199</v>
      </c>
      <c r="AQ10" s="16"/>
      <c r="AR10" s="16">
        <v>0.22153846153846199</v>
      </c>
      <c r="AS10" s="16">
        <v>0.23524522028262701</v>
      </c>
      <c r="AT10" s="16"/>
      <c r="AU10" s="16">
        <v>0.18421052631578899</v>
      </c>
      <c r="AV10" s="16">
        <v>0.23818525519848799</v>
      </c>
      <c r="AW10" s="16"/>
      <c r="AX10" s="16">
        <v>0.22796352583586599</v>
      </c>
      <c r="AY10" s="16">
        <v>0.23097112860892399</v>
      </c>
      <c r="AZ10" s="16"/>
      <c r="BA10" s="16">
        <v>0.17218543046357601</v>
      </c>
      <c r="BB10" s="16">
        <v>0.23560517038777901</v>
      </c>
      <c r="BC10" s="16"/>
      <c r="BD10" s="16">
        <v>0.224550898203593</v>
      </c>
      <c r="BE10" s="16">
        <v>0.23173140223831501</v>
      </c>
      <c r="BF10" s="16"/>
      <c r="BG10" s="16">
        <v>0.146153846153846</v>
      </c>
      <c r="BH10" s="16">
        <v>0.23679628554846199</v>
      </c>
      <c r="BI10" s="16"/>
      <c r="BJ10" s="16">
        <v>0.177852348993289</v>
      </c>
      <c r="BK10" s="16">
        <v>0.24051446945337601</v>
      </c>
      <c r="BL10" s="16"/>
      <c r="BM10" s="16">
        <v>0.231182795698925</v>
      </c>
      <c r="BN10" s="16">
        <v>0.23035392921415701</v>
      </c>
      <c r="BO10" s="16"/>
      <c r="BP10" s="16">
        <v>0.21031746031745999</v>
      </c>
      <c r="BQ10" s="16">
        <v>0.23360399750156199</v>
      </c>
    </row>
    <row r="11" spans="2:69" ht="30" x14ac:dyDescent="0.25">
      <c r="B11" s="17" t="s">
        <v>481</v>
      </c>
      <c r="C11" s="16">
        <v>9.0663788451160299E-2</v>
      </c>
      <c r="D11" s="16">
        <v>8.6642599277978294E-2</v>
      </c>
      <c r="E11" s="16">
        <v>0.123505976095618</v>
      </c>
      <c r="F11" s="16">
        <v>7.5471698113207503E-2</v>
      </c>
      <c r="G11" s="16">
        <v>8.5164835164835195E-2</v>
      </c>
      <c r="H11" s="16">
        <v>6.8592057761732897E-2</v>
      </c>
      <c r="I11" s="16">
        <v>0.10830324909747301</v>
      </c>
      <c r="J11" s="16">
        <v>8.6021505376344107E-2</v>
      </c>
      <c r="K11" s="16">
        <v>9.6153846153846201E-2</v>
      </c>
      <c r="L11" s="16">
        <v>0.08</v>
      </c>
      <c r="M11" s="16"/>
      <c r="N11" s="16">
        <v>9.2391304347826095E-2</v>
      </c>
      <c r="O11" s="16">
        <v>7.7319587628865996E-2</v>
      </c>
      <c r="P11" s="16">
        <v>0.116336633663366</v>
      </c>
      <c r="Q11" s="16">
        <v>8.3099906629318404E-2</v>
      </c>
      <c r="R11" s="16"/>
      <c r="S11" s="16">
        <v>8.6419753086419707E-2</v>
      </c>
      <c r="T11" s="16">
        <v>0.08</v>
      </c>
      <c r="U11" s="16">
        <v>8.9005235602094196E-2</v>
      </c>
      <c r="V11" s="16">
        <v>7.7777777777777807E-2</v>
      </c>
      <c r="W11" s="16">
        <v>0.103542234332425</v>
      </c>
      <c r="X11" s="16">
        <v>8.4367245657568202E-2</v>
      </c>
      <c r="Y11" s="16">
        <v>8.7999999999999995E-2</v>
      </c>
      <c r="Z11" s="16"/>
      <c r="AA11" s="16">
        <v>8.2369942196531806E-2</v>
      </c>
      <c r="AB11" s="16">
        <v>9.5607235142118899E-2</v>
      </c>
      <c r="AC11" s="16"/>
      <c r="AD11" s="16">
        <v>8.5106382978723402E-2</v>
      </c>
      <c r="AE11" s="16">
        <v>9.2307692307692299E-2</v>
      </c>
      <c r="AF11" s="16"/>
      <c r="AG11" s="16">
        <v>0.101023017902813</v>
      </c>
      <c r="AH11" s="16">
        <v>8.3099906629318404E-2</v>
      </c>
      <c r="AI11" s="16"/>
      <c r="AJ11" s="16">
        <v>8.3056478405315604E-2</v>
      </c>
      <c r="AK11" s="16">
        <v>9.7894736842105298E-2</v>
      </c>
      <c r="AL11" s="16"/>
      <c r="AM11" s="16">
        <v>7.3170731707317097E-2</v>
      </c>
      <c r="AN11" s="16">
        <v>0.106280193236715</v>
      </c>
      <c r="AO11" s="16">
        <v>9.7014925373134303E-2</v>
      </c>
      <c r="AP11" s="16">
        <v>6.6079295154184994E-2</v>
      </c>
      <c r="AQ11" s="16"/>
      <c r="AR11" s="16">
        <v>9.0769230769230796E-2</v>
      </c>
      <c r="AS11" s="16">
        <v>9.0606816292601797E-2</v>
      </c>
      <c r="AT11" s="16"/>
      <c r="AU11" s="16">
        <v>8.6466165413533802E-2</v>
      </c>
      <c r="AV11" s="16">
        <v>9.1367359798361705E-2</v>
      </c>
      <c r="AW11" s="16"/>
      <c r="AX11" s="16">
        <v>9.4224924012158096E-2</v>
      </c>
      <c r="AY11" s="16">
        <v>8.9895013123359596E-2</v>
      </c>
      <c r="AZ11" s="16"/>
      <c r="BA11" s="16">
        <v>0.105960264900662</v>
      </c>
      <c r="BB11" s="16">
        <v>8.9306698002350193E-2</v>
      </c>
      <c r="BC11" s="16"/>
      <c r="BD11" s="16">
        <v>8.9820359281437098E-2</v>
      </c>
      <c r="BE11" s="16">
        <v>9.0849242922975595E-2</v>
      </c>
      <c r="BF11" s="16"/>
      <c r="BG11" s="16">
        <v>5.3846153846153801E-2</v>
      </c>
      <c r="BH11" s="16">
        <v>9.3441671503192103E-2</v>
      </c>
      <c r="BI11" s="16"/>
      <c r="BJ11" s="16">
        <v>4.3624161073825503E-2</v>
      </c>
      <c r="BK11" s="16">
        <v>9.9678456591639902E-2</v>
      </c>
      <c r="BL11" s="16"/>
      <c r="BM11" s="16">
        <v>6.9892473118279605E-2</v>
      </c>
      <c r="BN11" s="16">
        <v>9.2981403719256103E-2</v>
      </c>
      <c r="BO11" s="16"/>
      <c r="BP11" s="16">
        <v>7.9365079365079402E-2</v>
      </c>
      <c r="BQ11" s="16">
        <v>9.2442223610243596E-2</v>
      </c>
    </row>
    <row r="12" spans="2:69" x14ac:dyDescent="0.25">
      <c r="B12" s="17" t="s">
        <v>482</v>
      </c>
      <c r="C12" s="16">
        <v>1.7269293038316199E-2</v>
      </c>
      <c r="D12" s="16">
        <v>3.9711191335740102E-2</v>
      </c>
      <c r="E12" s="16">
        <v>3.9840637450199202E-3</v>
      </c>
      <c r="F12" s="16">
        <v>1.88679245283019E-2</v>
      </c>
      <c r="G12" s="16">
        <v>1.37362637362637E-2</v>
      </c>
      <c r="H12" s="16">
        <v>1.0830324909747301E-2</v>
      </c>
      <c r="I12" s="16">
        <v>2.5270758122743701E-2</v>
      </c>
      <c r="J12" s="16">
        <v>0</v>
      </c>
      <c r="K12" s="16">
        <v>1.9230769230769201E-2</v>
      </c>
      <c r="L12" s="16">
        <v>0</v>
      </c>
      <c r="M12" s="16"/>
      <c r="N12" s="16">
        <v>3.8043478260869602E-2</v>
      </c>
      <c r="O12" s="16">
        <v>1.03092783505155E-2</v>
      </c>
      <c r="P12" s="16">
        <v>1.2376237623762399E-2</v>
      </c>
      <c r="Q12" s="16">
        <v>1.6806722689075598E-2</v>
      </c>
      <c r="R12" s="16"/>
      <c r="S12" s="16">
        <v>1.85185185185185E-2</v>
      </c>
      <c r="T12" s="16">
        <v>1.3333333333333299E-2</v>
      </c>
      <c r="U12" s="16">
        <v>1.5706806282722498E-2</v>
      </c>
      <c r="V12" s="16">
        <v>1.85185185185185E-2</v>
      </c>
      <c r="W12" s="16">
        <v>1.36239782016349E-2</v>
      </c>
      <c r="X12" s="16">
        <v>2.4813895781637701E-2</v>
      </c>
      <c r="Y12" s="16">
        <v>1.2E-2</v>
      </c>
      <c r="Z12" s="16"/>
      <c r="AA12" s="16">
        <v>1.15606936416185E-2</v>
      </c>
      <c r="AB12" s="16">
        <v>2.0671834625322998E-2</v>
      </c>
      <c r="AC12" s="16"/>
      <c r="AD12" s="16">
        <v>1.41843971631206E-2</v>
      </c>
      <c r="AE12" s="16">
        <v>1.8181818181818198E-2</v>
      </c>
      <c r="AF12" s="16"/>
      <c r="AG12" s="16">
        <v>1.7902813299232701E-2</v>
      </c>
      <c r="AH12" s="16">
        <v>1.6806722689075598E-2</v>
      </c>
      <c r="AI12" s="16"/>
      <c r="AJ12" s="16">
        <v>1.32890365448505E-2</v>
      </c>
      <c r="AK12" s="16">
        <v>2.1052631578947399E-2</v>
      </c>
      <c r="AL12" s="16"/>
      <c r="AM12" s="16">
        <v>2.4390243902439001E-2</v>
      </c>
      <c r="AN12" s="16">
        <v>2.1739130434782601E-2</v>
      </c>
      <c r="AO12" s="16">
        <v>1.49253731343284E-2</v>
      </c>
      <c r="AP12" s="16">
        <v>1.54185022026432E-2</v>
      </c>
      <c r="AQ12" s="16"/>
      <c r="AR12" s="16">
        <v>9.2307692307692299E-3</v>
      </c>
      <c r="AS12" s="16">
        <v>2.1612635078969201E-2</v>
      </c>
      <c r="AT12" s="16"/>
      <c r="AU12" s="16">
        <v>1.50375939849624E-2</v>
      </c>
      <c r="AV12" s="16">
        <v>1.7643352236925001E-2</v>
      </c>
      <c r="AW12" s="16"/>
      <c r="AX12" s="16">
        <v>1.82370820668693E-2</v>
      </c>
      <c r="AY12" s="16">
        <v>1.70603674540682E-2</v>
      </c>
      <c r="AZ12" s="16"/>
      <c r="BA12" s="16">
        <v>1.9867549668874201E-2</v>
      </c>
      <c r="BB12" s="16">
        <v>1.70387779083431E-2</v>
      </c>
      <c r="BC12" s="16"/>
      <c r="BD12" s="16">
        <v>2.39520958083832E-2</v>
      </c>
      <c r="BE12" s="16">
        <v>1.5799868334430499E-2</v>
      </c>
      <c r="BF12" s="16"/>
      <c r="BG12" s="16">
        <v>3.0769230769230799E-2</v>
      </c>
      <c r="BH12" s="16">
        <v>1.6250725478816001E-2</v>
      </c>
      <c r="BI12" s="16"/>
      <c r="BJ12" s="16">
        <v>1.00671140939597E-2</v>
      </c>
      <c r="BK12" s="16">
        <v>1.8649517684887498E-2</v>
      </c>
      <c r="BL12" s="16"/>
      <c r="BM12" s="16">
        <v>1.0752688172042999E-2</v>
      </c>
      <c r="BN12" s="16">
        <v>1.7996400719856E-2</v>
      </c>
      <c r="BO12" s="16"/>
      <c r="BP12" s="16">
        <v>3.9682539682539698E-3</v>
      </c>
      <c r="BQ12" s="16">
        <v>1.9362898188632099E-2</v>
      </c>
    </row>
    <row r="13" spans="2:69" x14ac:dyDescent="0.25">
      <c r="B13" s="17" t="s">
        <v>68</v>
      </c>
      <c r="C13" s="18">
        <v>2.5903939557474401E-2</v>
      </c>
      <c r="D13" s="18">
        <v>3.9711191335740102E-2</v>
      </c>
      <c r="E13" s="18">
        <v>7.9681274900398405E-3</v>
      </c>
      <c r="F13" s="18">
        <v>4.7169811320754698E-3</v>
      </c>
      <c r="G13" s="18">
        <v>4.6703296703296697E-2</v>
      </c>
      <c r="H13" s="18">
        <v>1.0830324909747301E-2</v>
      </c>
      <c r="I13" s="18">
        <v>1.4440433212996401E-2</v>
      </c>
      <c r="J13" s="18">
        <v>9.6774193548387094E-2</v>
      </c>
      <c r="K13" s="18">
        <v>0</v>
      </c>
      <c r="L13" s="18">
        <v>0.02</v>
      </c>
      <c r="M13" s="18"/>
      <c r="N13" s="18">
        <v>4.3478260869565202E-2</v>
      </c>
      <c r="O13" s="18">
        <v>6.18556701030928E-2</v>
      </c>
      <c r="P13" s="18">
        <v>2.22772277227723E-2</v>
      </c>
      <c r="Q13" s="18">
        <v>1.7740429505135401E-2</v>
      </c>
      <c r="R13" s="18"/>
      <c r="S13" s="18">
        <v>3.7037037037037E-2</v>
      </c>
      <c r="T13" s="18">
        <v>6.6666666666666697E-3</v>
      </c>
      <c r="U13" s="18">
        <v>2.0942408376963401E-2</v>
      </c>
      <c r="V13" s="18">
        <v>3.3333333333333298E-2</v>
      </c>
      <c r="W13" s="18">
        <v>1.36239782016349E-2</v>
      </c>
      <c r="X13" s="18">
        <v>1.9851116625310201E-2</v>
      </c>
      <c r="Y13" s="18">
        <v>0.02</v>
      </c>
      <c r="Z13" s="18"/>
      <c r="AA13" s="18">
        <v>8.6705202312138702E-3</v>
      </c>
      <c r="AB13" s="18">
        <v>3.6175710594315201E-2</v>
      </c>
      <c r="AC13" s="18"/>
      <c r="AD13" s="18">
        <v>3.7825059101654797E-2</v>
      </c>
      <c r="AE13" s="18">
        <v>2.2377622377622398E-2</v>
      </c>
      <c r="AF13" s="18"/>
      <c r="AG13" s="18">
        <v>3.7084398976982097E-2</v>
      </c>
      <c r="AH13" s="18">
        <v>1.7740429505135401E-2</v>
      </c>
      <c r="AI13" s="18"/>
      <c r="AJ13" s="18">
        <v>2.43632336655592E-2</v>
      </c>
      <c r="AK13" s="18">
        <v>2.7368421052631601E-2</v>
      </c>
      <c r="AL13" s="18"/>
      <c r="AM13" s="18">
        <v>9.7560975609756101E-2</v>
      </c>
      <c r="AN13" s="18">
        <v>5.0724637681159403E-2</v>
      </c>
      <c r="AO13" s="18">
        <v>2.2388059701492501E-2</v>
      </c>
      <c r="AP13" s="18">
        <v>4.4052863436123404E-3</v>
      </c>
      <c r="AQ13" s="18"/>
      <c r="AR13" s="18">
        <v>1.8461538461538501E-2</v>
      </c>
      <c r="AS13" s="18">
        <v>2.9925187032419E-2</v>
      </c>
      <c r="AT13" s="18"/>
      <c r="AU13" s="18">
        <v>2.2556390977443601E-2</v>
      </c>
      <c r="AV13" s="18">
        <v>2.6465028355387499E-2</v>
      </c>
      <c r="AW13" s="18"/>
      <c r="AX13" s="18">
        <v>1.82370820668693E-2</v>
      </c>
      <c r="AY13" s="18">
        <v>2.7559055118110201E-2</v>
      </c>
      <c r="AZ13" s="18"/>
      <c r="BA13" s="18">
        <v>1.9867549668874201E-2</v>
      </c>
      <c r="BB13" s="18">
        <v>2.6439482961222099E-2</v>
      </c>
      <c r="BC13" s="18"/>
      <c r="BD13" s="18">
        <v>2.09580838323353E-2</v>
      </c>
      <c r="BE13" s="18">
        <v>2.6991441737985501E-2</v>
      </c>
      <c r="BF13" s="18"/>
      <c r="BG13" s="18">
        <v>2.3076923076923099E-2</v>
      </c>
      <c r="BH13" s="18">
        <v>2.6117237376668601E-2</v>
      </c>
      <c r="BI13" s="18"/>
      <c r="BJ13" s="18">
        <v>3.3557046979865801E-3</v>
      </c>
      <c r="BK13" s="18">
        <v>3.0225080385852102E-2</v>
      </c>
      <c r="BL13" s="18"/>
      <c r="BM13" s="18">
        <v>1.6129032258064498E-2</v>
      </c>
      <c r="BN13" s="18">
        <v>2.6994601079783999E-2</v>
      </c>
      <c r="BO13" s="18"/>
      <c r="BP13" s="18">
        <v>3.9682539682539698E-3</v>
      </c>
      <c r="BQ13" s="18">
        <v>2.93566520924422E-2</v>
      </c>
    </row>
    <row r="14" spans="2:69" x14ac:dyDescent="0.25">
      <c r="B14" s="15" t="s">
        <v>699</v>
      </c>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Q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1853</v>
      </c>
      <c r="D7" s="10">
        <v>277</v>
      </c>
      <c r="E7" s="10">
        <v>251</v>
      </c>
      <c r="F7" s="10">
        <v>212</v>
      </c>
      <c r="G7" s="10">
        <v>364</v>
      </c>
      <c r="H7" s="10">
        <v>277</v>
      </c>
      <c r="I7" s="10">
        <v>277</v>
      </c>
      <c r="J7" s="10">
        <v>93</v>
      </c>
      <c r="K7" s="10">
        <v>52</v>
      </c>
      <c r="L7" s="10">
        <v>50</v>
      </c>
      <c r="M7" s="10"/>
      <c r="N7" s="10">
        <v>184</v>
      </c>
      <c r="O7" s="10">
        <v>194</v>
      </c>
      <c r="P7" s="10">
        <v>404</v>
      </c>
      <c r="Q7" s="10">
        <v>1071</v>
      </c>
      <c r="R7" s="10"/>
      <c r="S7" s="10">
        <v>162</v>
      </c>
      <c r="T7" s="10">
        <v>150</v>
      </c>
      <c r="U7" s="10">
        <v>191</v>
      </c>
      <c r="V7" s="10">
        <v>270</v>
      </c>
      <c r="W7" s="10">
        <v>367</v>
      </c>
      <c r="X7" s="10">
        <v>403</v>
      </c>
      <c r="Y7" s="10">
        <v>250</v>
      </c>
      <c r="Z7" s="10"/>
      <c r="AA7" s="10">
        <v>692</v>
      </c>
      <c r="AB7" s="10">
        <v>1161</v>
      </c>
      <c r="AC7" s="10"/>
      <c r="AD7" s="10">
        <v>423</v>
      </c>
      <c r="AE7" s="10">
        <v>1430</v>
      </c>
      <c r="AF7" s="10"/>
      <c r="AG7" s="10">
        <v>782</v>
      </c>
      <c r="AH7" s="10">
        <v>1071</v>
      </c>
      <c r="AI7" s="10"/>
      <c r="AJ7" s="10">
        <v>903</v>
      </c>
      <c r="AK7" s="10">
        <v>950</v>
      </c>
      <c r="AL7" s="10"/>
      <c r="AM7" s="10">
        <v>41</v>
      </c>
      <c r="AN7" s="10">
        <v>414</v>
      </c>
      <c r="AO7" s="10">
        <v>938</v>
      </c>
      <c r="AP7" s="10">
        <v>454</v>
      </c>
      <c r="AQ7" s="10"/>
      <c r="AR7" s="10">
        <v>650</v>
      </c>
      <c r="AS7" s="10">
        <v>1203</v>
      </c>
      <c r="AT7" s="10"/>
      <c r="AU7" s="10">
        <v>266</v>
      </c>
      <c r="AV7" s="10">
        <v>1587</v>
      </c>
      <c r="AW7" s="10"/>
      <c r="AX7" s="10">
        <v>329</v>
      </c>
      <c r="AY7" s="10">
        <v>1524</v>
      </c>
      <c r="AZ7" s="10"/>
      <c r="BA7" s="10">
        <v>151</v>
      </c>
      <c r="BB7" s="10">
        <v>1702</v>
      </c>
      <c r="BC7" s="10"/>
      <c r="BD7" s="10">
        <v>334</v>
      </c>
      <c r="BE7" s="10">
        <v>1519</v>
      </c>
      <c r="BF7" s="10"/>
      <c r="BG7" s="10">
        <v>130</v>
      </c>
      <c r="BH7" s="10">
        <v>1723</v>
      </c>
      <c r="BI7" s="10"/>
      <c r="BJ7" s="10">
        <v>298</v>
      </c>
      <c r="BK7" s="10">
        <v>1555</v>
      </c>
      <c r="BL7" s="10"/>
      <c r="BM7" s="10">
        <v>186</v>
      </c>
      <c r="BN7" s="10">
        <v>1667</v>
      </c>
      <c r="BO7" s="10"/>
      <c r="BP7" s="10">
        <v>252</v>
      </c>
      <c r="BQ7" s="10">
        <v>1601</v>
      </c>
    </row>
    <row r="8" spans="2:69" x14ac:dyDescent="0.25">
      <c r="B8" s="17" t="s">
        <v>478</v>
      </c>
      <c r="C8" s="16">
        <v>0.29033998920669202</v>
      </c>
      <c r="D8" s="16">
        <v>0.26353790613718397</v>
      </c>
      <c r="E8" s="16">
        <v>0.32270916334661398</v>
      </c>
      <c r="F8" s="16">
        <v>0.330188679245283</v>
      </c>
      <c r="G8" s="16">
        <v>0.32417582417582402</v>
      </c>
      <c r="H8" s="16">
        <v>0.26353790613718397</v>
      </c>
      <c r="I8" s="16">
        <v>0.24909747292418799</v>
      </c>
      <c r="J8" s="16">
        <v>0.247311827956989</v>
      </c>
      <c r="K8" s="16">
        <v>0.269230769230769</v>
      </c>
      <c r="L8" s="16">
        <v>0.34</v>
      </c>
      <c r="M8" s="16"/>
      <c r="N8" s="16">
        <v>0.28804347826087001</v>
      </c>
      <c r="O8" s="16">
        <v>0.22680412371134001</v>
      </c>
      <c r="P8" s="16">
        <v>0.27227722772277202</v>
      </c>
      <c r="Q8" s="16">
        <v>0.30905695611577999</v>
      </c>
      <c r="R8" s="16"/>
      <c r="S8" s="16">
        <v>0.296296296296296</v>
      </c>
      <c r="T8" s="16">
        <v>0.31333333333333302</v>
      </c>
      <c r="U8" s="16">
        <v>0.27748691099476402</v>
      </c>
      <c r="V8" s="16">
        <v>0.23703703703703699</v>
      </c>
      <c r="W8" s="16">
        <v>0.27520435967302498</v>
      </c>
      <c r="X8" s="16">
        <v>0.30521091811414403</v>
      </c>
      <c r="Y8" s="16">
        <v>0.36399999999999999</v>
      </c>
      <c r="Z8" s="16"/>
      <c r="AA8" s="16">
        <v>0.310693641618497</v>
      </c>
      <c r="AB8" s="16">
        <v>0.278208440999139</v>
      </c>
      <c r="AC8" s="16"/>
      <c r="AD8" s="16">
        <v>0.29787234042553201</v>
      </c>
      <c r="AE8" s="16">
        <v>0.28811188811188798</v>
      </c>
      <c r="AF8" s="16"/>
      <c r="AG8" s="16">
        <v>0.26470588235294101</v>
      </c>
      <c r="AH8" s="16">
        <v>0.30905695611577999</v>
      </c>
      <c r="AI8" s="16"/>
      <c r="AJ8" s="16">
        <v>0.33554817275747501</v>
      </c>
      <c r="AK8" s="16">
        <v>0.24736842105263199</v>
      </c>
      <c r="AL8" s="16"/>
      <c r="AM8" s="16">
        <v>0.31707317073170699</v>
      </c>
      <c r="AN8" s="16">
        <v>0.27536231884057999</v>
      </c>
      <c r="AO8" s="16">
        <v>0.26652452025586398</v>
      </c>
      <c r="AP8" s="16">
        <v>0.35022026431718101</v>
      </c>
      <c r="AQ8" s="16"/>
      <c r="AR8" s="16">
        <v>0.31076923076923102</v>
      </c>
      <c r="AS8" s="16">
        <v>0.27930174563590998</v>
      </c>
      <c r="AT8" s="16"/>
      <c r="AU8" s="16">
        <v>0.33834586466165401</v>
      </c>
      <c r="AV8" s="16">
        <v>0.28229363579080002</v>
      </c>
      <c r="AW8" s="16"/>
      <c r="AX8" s="16">
        <v>0.319148936170213</v>
      </c>
      <c r="AY8" s="16">
        <v>0.284120734908136</v>
      </c>
      <c r="AZ8" s="16"/>
      <c r="BA8" s="16">
        <v>0.33774834437086099</v>
      </c>
      <c r="BB8" s="16">
        <v>0.28613396004700398</v>
      </c>
      <c r="BC8" s="16"/>
      <c r="BD8" s="16">
        <v>0.27844311377245501</v>
      </c>
      <c r="BE8" s="16">
        <v>0.292955892034233</v>
      </c>
      <c r="BF8" s="16"/>
      <c r="BG8" s="16">
        <v>0.36153846153846197</v>
      </c>
      <c r="BH8" s="16">
        <v>0.28496807893209503</v>
      </c>
      <c r="BI8" s="16"/>
      <c r="BJ8" s="16">
        <v>0.34228187919463099</v>
      </c>
      <c r="BK8" s="16">
        <v>0.28038585209003197</v>
      </c>
      <c r="BL8" s="16"/>
      <c r="BM8" s="16">
        <v>0.33333333333333298</v>
      </c>
      <c r="BN8" s="16">
        <v>0.28554289142171602</v>
      </c>
      <c r="BO8" s="16"/>
      <c r="BP8" s="16">
        <v>0.30555555555555602</v>
      </c>
      <c r="BQ8" s="16">
        <v>0.28794503435352897</v>
      </c>
    </row>
    <row r="9" spans="2:69" ht="30" x14ac:dyDescent="0.25">
      <c r="B9" s="17" t="s">
        <v>479</v>
      </c>
      <c r="C9" s="16">
        <v>0.40097139773340501</v>
      </c>
      <c r="D9" s="16">
        <v>0.39711191335740098</v>
      </c>
      <c r="E9" s="16">
        <v>0.38247011952191201</v>
      </c>
      <c r="F9" s="16">
        <v>0.38679245283018898</v>
      </c>
      <c r="G9" s="16">
        <v>0.41208791208791201</v>
      </c>
      <c r="H9" s="16">
        <v>0.40794223826714798</v>
      </c>
      <c r="I9" s="16">
        <v>0.393501805054152</v>
      </c>
      <c r="J9" s="16">
        <v>0.38709677419354799</v>
      </c>
      <c r="K9" s="16">
        <v>0.55769230769230804</v>
      </c>
      <c r="L9" s="16">
        <v>0.36</v>
      </c>
      <c r="M9" s="16"/>
      <c r="N9" s="16">
        <v>0.39673913043478298</v>
      </c>
      <c r="O9" s="16">
        <v>0.39175257731958801</v>
      </c>
      <c r="P9" s="16">
        <v>0.41584158415841599</v>
      </c>
      <c r="Q9" s="16">
        <v>0.397759103641457</v>
      </c>
      <c r="R9" s="16"/>
      <c r="S9" s="16">
        <v>0.44444444444444398</v>
      </c>
      <c r="T9" s="16">
        <v>0.36666666666666697</v>
      </c>
      <c r="U9" s="16">
        <v>0.45026178010471202</v>
      </c>
      <c r="V9" s="16">
        <v>0.374074074074074</v>
      </c>
      <c r="W9" s="16">
        <v>0.38692098092643101</v>
      </c>
      <c r="X9" s="16">
        <v>0.42679900744416899</v>
      </c>
      <c r="Y9" s="16">
        <v>0.38800000000000001</v>
      </c>
      <c r="Z9" s="16"/>
      <c r="AA9" s="16">
        <v>0.419075144508671</v>
      </c>
      <c r="AB9" s="16">
        <v>0.39018087855297201</v>
      </c>
      <c r="AC9" s="16"/>
      <c r="AD9" s="16">
        <v>0.40189125295508299</v>
      </c>
      <c r="AE9" s="16">
        <v>0.40069930069930099</v>
      </c>
      <c r="AF9" s="16"/>
      <c r="AG9" s="16">
        <v>0.40537084398977002</v>
      </c>
      <c r="AH9" s="16">
        <v>0.397759103641457</v>
      </c>
      <c r="AI9" s="16"/>
      <c r="AJ9" s="16">
        <v>0.39424141749723102</v>
      </c>
      <c r="AK9" s="16">
        <v>0.40736842105263199</v>
      </c>
      <c r="AL9" s="16"/>
      <c r="AM9" s="16">
        <v>0.26829268292682901</v>
      </c>
      <c r="AN9" s="16">
        <v>0.38164251207729499</v>
      </c>
      <c r="AO9" s="16">
        <v>0.41364605543709998</v>
      </c>
      <c r="AP9" s="16">
        <v>0.40088105726872197</v>
      </c>
      <c r="AQ9" s="16"/>
      <c r="AR9" s="16">
        <v>0.39846153846153798</v>
      </c>
      <c r="AS9" s="16">
        <v>0.40232751454696603</v>
      </c>
      <c r="AT9" s="16"/>
      <c r="AU9" s="16">
        <v>0.360902255639098</v>
      </c>
      <c r="AV9" s="16">
        <v>0.40768746061751698</v>
      </c>
      <c r="AW9" s="16"/>
      <c r="AX9" s="16">
        <v>0.37689969604863199</v>
      </c>
      <c r="AY9" s="16">
        <v>0.40616797900262502</v>
      </c>
      <c r="AZ9" s="16"/>
      <c r="BA9" s="16">
        <v>0.350993377483444</v>
      </c>
      <c r="BB9" s="16">
        <v>0.40540540540540498</v>
      </c>
      <c r="BC9" s="16"/>
      <c r="BD9" s="16">
        <v>0.41616766467065902</v>
      </c>
      <c r="BE9" s="16">
        <v>0.39763001974983497</v>
      </c>
      <c r="BF9" s="16"/>
      <c r="BG9" s="16">
        <v>0.33076923076923098</v>
      </c>
      <c r="BH9" s="16">
        <v>0.40626813697039998</v>
      </c>
      <c r="BI9" s="16"/>
      <c r="BJ9" s="16">
        <v>0.456375838926175</v>
      </c>
      <c r="BK9" s="16">
        <v>0.39035369774919598</v>
      </c>
      <c r="BL9" s="16"/>
      <c r="BM9" s="16">
        <v>0.40860215053763399</v>
      </c>
      <c r="BN9" s="16">
        <v>0.40011997600479898</v>
      </c>
      <c r="BO9" s="16"/>
      <c r="BP9" s="16">
        <v>0.452380952380952</v>
      </c>
      <c r="BQ9" s="16">
        <v>0.392879450343535</v>
      </c>
    </row>
    <row r="10" spans="2:69" ht="30" x14ac:dyDescent="0.25">
      <c r="B10" s="17" t="s">
        <v>480</v>
      </c>
      <c r="C10" s="16">
        <v>0.19859686994063699</v>
      </c>
      <c r="D10" s="16">
        <v>0.17689530685920599</v>
      </c>
      <c r="E10" s="16">
        <v>0.21513944223107601</v>
      </c>
      <c r="F10" s="16">
        <v>0.19811320754716999</v>
      </c>
      <c r="G10" s="16">
        <v>0.17857142857142899</v>
      </c>
      <c r="H10" s="16">
        <v>0.24187725631769</v>
      </c>
      <c r="I10" s="16">
        <v>0.212996389891697</v>
      </c>
      <c r="J10" s="16">
        <v>0.15053763440860199</v>
      </c>
      <c r="K10" s="16">
        <v>0.115384615384615</v>
      </c>
      <c r="L10" s="16">
        <v>0.24</v>
      </c>
      <c r="M10" s="16"/>
      <c r="N10" s="16">
        <v>0.17934782608695701</v>
      </c>
      <c r="O10" s="16">
        <v>0.23711340206185599</v>
      </c>
      <c r="P10" s="16">
        <v>0.20297029702970301</v>
      </c>
      <c r="Q10" s="16">
        <v>0.19327731092437</v>
      </c>
      <c r="R10" s="16"/>
      <c r="S10" s="16">
        <v>0.15432098765432101</v>
      </c>
      <c r="T10" s="16">
        <v>0.206666666666667</v>
      </c>
      <c r="U10" s="16">
        <v>0.18848167539267</v>
      </c>
      <c r="V10" s="16">
        <v>0.281481481481481</v>
      </c>
      <c r="W10" s="16">
        <v>0.21798365122615801</v>
      </c>
      <c r="X10" s="16">
        <v>0.16873449131513599</v>
      </c>
      <c r="Y10" s="16">
        <v>0.16400000000000001</v>
      </c>
      <c r="Z10" s="16"/>
      <c r="AA10" s="16">
        <v>0.18208092485549099</v>
      </c>
      <c r="AB10" s="16">
        <v>0.208440999138674</v>
      </c>
      <c r="AC10" s="16"/>
      <c r="AD10" s="16">
        <v>0.19385342789598101</v>
      </c>
      <c r="AE10" s="16">
        <v>0.2</v>
      </c>
      <c r="AF10" s="16"/>
      <c r="AG10" s="16">
        <v>0.20588235294117599</v>
      </c>
      <c r="AH10" s="16">
        <v>0.19327731092437</v>
      </c>
      <c r="AI10" s="16"/>
      <c r="AJ10" s="16">
        <v>0.18272425249169399</v>
      </c>
      <c r="AK10" s="16">
        <v>0.213684210526316</v>
      </c>
      <c r="AL10" s="16"/>
      <c r="AM10" s="16">
        <v>0.24390243902438999</v>
      </c>
      <c r="AN10" s="16">
        <v>0.19323671497584499</v>
      </c>
      <c r="AO10" s="16">
        <v>0.20575692963752701</v>
      </c>
      <c r="AP10" s="16">
        <v>0.18722466960352399</v>
      </c>
      <c r="AQ10" s="16"/>
      <c r="AR10" s="16">
        <v>0.190769230769231</v>
      </c>
      <c r="AS10" s="16">
        <v>0.202826267664173</v>
      </c>
      <c r="AT10" s="16"/>
      <c r="AU10" s="16">
        <v>0.18421052631578899</v>
      </c>
      <c r="AV10" s="16">
        <v>0.20100819155639599</v>
      </c>
      <c r="AW10" s="16"/>
      <c r="AX10" s="16">
        <v>0.20668693009118499</v>
      </c>
      <c r="AY10" s="16">
        <v>0.196850393700787</v>
      </c>
      <c r="AZ10" s="16"/>
      <c r="BA10" s="16">
        <v>0.19867549668874199</v>
      </c>
      <c r="BB10" s="16">
        <v>0.19858989424206799</v>
      </c>
      <c r="BC10" s="16"/>
      <c r="BD10" s="16">
        <v>0.19161676646706599</v>
      </c>
      <c r="BE10" s="16">
        <v>0.200131665569454</v>
      </c>
      <c r="BF10" s="16"/>
      <c r="BG10" s="16">
        <v>0.2</v>
      </c>
      <c r="BH10" s="16">
        <v>0.198491004062681</v>
      </c>
      <c r="BI10" s="16"/>
      <c r="BJ10" s="16">
        <v>0.14093959731543601</v>
      </c>
      <c r="BK10" s="16">
        <v>0.209646302250804</v>
      </c>
      <c r="BL10" s="16"/>
      <c r="BM10" s="16">
        <v>0.17204301075268799</v>
      </c>
      <c r="BN10" s="16">
        <v>0.201559688062388</v>
      </c>
      <c r="BO10" s="16"/>
      <c r="BP10" s="16">
        <v>0.158730158730159</v>
      </c>
      <c r="BQ10" s="16">
        <v>0.20487195502810701</v>
      </c>
    </row>
    <row r="11" spans="2:69" ht="30" x14ac:dyDescent="0.25">
      <c r="B11" s="17" t="s">
        <v>481</v>
      </c>
      <c r="C11" s="16">
        <v>6.15218564490016E-2</v>
      </c>
      <c r="D11" s="16">
        <v>0.101083032490975</v>
      </c>
      <c r="E11" s="16">
        <v>5.97609561752988E-2</v>
      </c>
      <c r="F11" s="16">
        <v>5.1886792452830198E-2</v>
      </c>
      <c r="G11" s="16">
        <v>4.1208791208791201E-2</v>
      </c>
      <c r="H11" s="16">
        <v>4.6931407942238303E-2</v>
      </c>
      <c r="I11" s="16">
        <v>6.8592057761732897E-2</v>
      </c>
      <c r="J11" s="16">
        <v>0.10752688172043</v>
      </c>
      <c r="K11" s="16">
        <v>1.9230769230769201E-2</v>
      </c>
      <c r="L11" s="16">
        <v>0.04</v>
      </c>
      <c r="M11" s="16"/>
      <c r="N11" s="16">
        <v>5.9782608695652197E-2</v>
      </c>
      <c r="O11" s="16">
        <v>5.1546391752577303E-2</v>
      </c>
      <c r="P11" s="16">
        <v>6.1881188118811901E-2</v>
      </c>
      <c r="Q11" s="16">
        <v>6.3492063492063502E-2</v>
      </c>
      <c r="R11" s="16"/>
      <c r="S11" s="16">
        <v>3.0864197530864199E-2</v>
      </c>
      <c r="T11" s="16">
        <v>0.08</v>
      </c>
      <c r="U11" s="16">
        <v>5.7591623036649199E-2</v>
      </c>
      <c r="V11" s="16">
        <v>5.1851851851851899E-2</v>
      </c>
      <c r="W11" s="16">
        <v>9.2643051771117202E-2</v>
      </c>
      <c r="X11" s="16">
        <v>5.4590570719603E-2</v>
      </c>
      <c r="Y11" s="16">
        <v>4.3999999999999997E-2</v>
      </c>
      <c r="Z11" s="16"/>
      <c r="AA11" s="16">
        <v>6.06936416184971E-2</v>
      </c>
      <c r="AB11" s="16">
        <v>6.2015503875968998E-2</v>
      </c>
      <c r="AC11" s="16"/>
      <c r="AD11" s="16">
        <v>5.2009456264775399E-2</v>
      </c>
      <c r="AE11" s="16">
        <v>6.4335664335664303E-2</v>
      </c>
      <c r="AF11" s="16"/>
      <c r="AG11" s="16">
        <v>5.8823529411764698E-2</v>
      </c>
      <c r="AH11" s="16">
        <v>6.3492063492063502E-2</v>
      </c>
      <c r="AI11" s="16"/>
      <c r="AJ11" s="16">
        <v>5.3156146179402002E-2</v>
      </c>
      <c r="AK11" s="16">
        <v>6.9473684210526299E-2</v>
      </c>
      <c r="AL11" s="16"/>
      <c r="AM11" s="16">
        <v>2.4390243902439001E-2</v>
      </c>
      <c r="AN11" s="16">
        <v>7.0048309178743995E-2</v>
      </c>
      <c r="AO11" s="16">
        <v>6.60980810234542E-2</v>
      </c>
      <c r="AP11" s="16">
        <v>4.8458149779735699E-2</v>
      </c>
      <c r="AQ11" s="16"/>
      <c r="AR11" s="16">
        <v>6.4615384615384602E-2</v>
      </c>
      <c r="AS11" s="16">
        <v>5.9850374064837897E-2</v>
      </c>
      <c r="AT11" s="16"/>
      <c r="AU11" s="16">
        <v>8.2706766917293201E-2</v>
      </c>
      <c r="AV11" s="16">
        <v>5.7971014492753603E-2</v>
      </c>
      <c r="AW11" s="16"/>
      <c r="AX11" s="16">
        <v>6.3829787234042507E-2</v>
      </c>
      <c r="AY11" s="16">
        <v>6.1023622047244097E-2</v>
      </c>
      <c r="AZ11" s="16"/>
      <c r="BA11" s="16">
        <v>6.6225165562913899E-2</v>
      </c>
      <c r="BB11" s="16">
        <v>6.1104582843713298E-2</v>
      </c>
      <c r="BC11" s="16"/>
      <c r="BD11" s="16">
        <v>5.3892215568862298E-2</v>
      </c>
      <c r="BE11" s="16">
        <v>6.3199473337722203E-2</v>
      </c>
      <c r="BF11" s="16"/>
      <c r="BG11" s="16">
        <v>6.9230769230769207E-2</v>
      </c>
      <c r="BH11" s="16">
        <v>6.09402205455601E-2</v>
      </c>
      <c r="BI11" s="16"/>
      <c r="BJ11" s="16">
        <v>4.0268456375838903E-2</v>
      </c>
      <c r="BK11" s="16">
        <v>6.5594855305466201E-2</v>
      </c>
      <c r="BL11" s="16"/>
      <c r="BM11" s="16">
        <v>5.9139784946236597E-2</v>
      </c>
      <c r="BN11" s="16">
        <v>6.1787642471505699E-2</v>
      </c>
      <c r="BO11" s="16"/>
      <c r="BP11" s="16">
        <v>5.5555555555555601E-2</v>
      </c>
      <c r="BQ11" s="16">
        <v>6.24609618988132E-2</v>
      </c>
    </row>
    <row r="12" spans="2:69" x14ac:dyDescent="0.25">
      <c r="B12" s="17" t="s">
        <v>482</v>
      </c>
      <c r="C12" s="16">
        <v>1.7269293038316199E-2</v>
      </c>
      <c r="D12" s="16">
        <v>3.6101083032491002E-2</v>
      </c>
      <c r="E12" s="16">
        <v>7.9681274900398405E-3</v>
      </c>
      <c r="F12" s="16">
        <v>1.41509433962264E-2</v>
      </c>
      <c r="G12" s="16">
        <v>2.7472527472527501E-3</v>
      </c>
      <c r="H12" s="16">
        <v>1.4440433212996401E-2</v>
      </c>
      <c r="I12" s="16">
        <v>3.6101083032491002E-2</v>
      </c>
      <c r="J12" s="16">
        <v>1.0752688172042999E-2</v>
      </c>
      <c r="K12" s="16">
        <v>1.9230769230769201E-2</v>
      </c>
      <c r="L12" s="16">
        <v>0</v>
      </c>
      <c r="M12" s="16"/>
      <c r="N12" s="16">
        <v>3.2608695652173898E-2</v>
      </c>
      <c r="O12" s="16">
        <v>3.09278350515464E-2</v>
      </c>
      <c r="P12" s="16">
        <v>9.9009900990098994E-3</v>
      </c>
      <c r="Q12" s="16">
        <v>1.4939309056956099E-2</v>
      </c>
      <c r="R12" s="16"/>
      <c r="S12" s="16">
        <v>3.0864197530864199E-2</v>
      </c>
      <c r="T12" s="16">
        <v>1.3333333333333299E-2</v>
      </c>
      <c r="U12" s="16">
        <v>1.04712041884817E-2</v>
      </c>
      <c r="V12" s="16">
        <v>1.85185185185185E-2</v>
      </c>
      <c r="W12" s="16">
        <v>8.1743869209809292E-3</v>
      </c>
      <c r="X12" s="16">
        <v>1.9851116625310201E-2</v>
      </c>
      <c r="Y12" s="16">
        <v>1.6E-2</v>
      </c>
      <c r="Z12" s="16"/>
      <c r="AA12" s="16">
        <v>1.3005780346820799E-2</v>
      </c>
      <c r="AB12" s="16">
        <v>1.9810508182601199E-2</v>
      </c>
      <c r="AC12" s="16"/>
      <c r="AD12" s="16">
        <v>1.8912529550827398E-2</v>
      </c>
      <c r="AE12" s="16">
        <v>1.6783216783216801E-2</v>
      </c>
      <c r="AF12" s="16"/>
      <c r="AG12" s="16">
        <v>2.0460358056266E-2</v>
      </c>
      <c r="AH12" s="16">
        <v>1.4939309056956099E-2</v>
      </c>
      <c r="AI12" s="16"/>
      <c r="AJ12" s="16">
        <v>1.4396456256921399E-2</v>
      </c>
      <c r="AK12" s="16">
        <v>0.02</v>
      </c>
      <c r="AL12" s="16"/>
      <c r="AM12" s="16">
        <v>0</v>
      </c>
      <c r="AN12" s="16">
        <v>2.1739130434782601E-2</v>
      </c>
      <c r="AO12" s="16">
        <v>1.91897654584222E-2</v>
      </c>
      <c r="AP12" s="16">
        <v>1.1013215859030799E-2</v>
      </c>
      <c r="AQ12" s="16"/>
      <c r="AR12" s="16">
        <v>1.5384615384615399E-2</v>
      </c>
      <c r="AS12" s="16">
        <v>1.8287614297589402E-2</v>
      </c>
      <c r="AT12" s="16"/>
      <c r="AU12" s="16">
        <v>2.2556390977443601E-2</v>
      </c>
      <c r="AV12" s="16">
        <v>1.6383112791430399E-2</v>
      </c>
      <c r="AW12" s="16"/>
      <c r="AX12" s="16">
        <v>1.82370820668693E-2</v>
      </c>
      <c r="AY12" s="16">
        <v>1.70603674540682E-2</v>
      </c>
      <c r="AZ12" s="16"/>
      <c r="BA12" s="16">
        <v>1.3245033112582801E-2</v>
      </c>
      <c r="BB12" s="16">
        <v>1.7626321974148099E-2</v>
      </c>
      <c r="BC12" s="16"/>
      <c r="BD12" s="16">
        <v>2.09580838323353E-2</v>
      </c>
      <c r="BE12" s="16">
        <v>1.6458196181698501E-2</v>
      </c>
      <c r="BF12" s="16"/>
      <c r="BG12" s="16">
        <v>1.5384615384615399E-2</v>
      </c>
      <c r="BH12" s="16">
        <v>1.7411491584445701E-2</v>
      </c>
      <c r="BI12" s="16"/>
      <c r="BJ12" s="16">
        <v>3.3557046979865801E-3</v>
      </c>
      <c r="BK12" s="16">
        <v>1.9935691318328001E-2</v>
      </c>
      <c r="BL12" s="16"/>
      <c r="BM12" s="16">
        <v>0</v>
      </c>
      <c r="BN12" s="16">
        <v>1.9196160767846401E-2</v>
      </c>
      <c r="BO12" s="16"/>
      <c r="BP12" s="16">
        <v>1.1904761904761901E-2</v>
      </c>
      <c r="BQ12" s="16">
        <v>1.8113678950655802E-2</v>
      </c>
    </row>
    <row r="13" spans="2:69" x14ac:dyDescent="0.25">
      <c r="B13" s="17" t="s">
        <v>68</v>
      </c>
      <c r="C13" s="18">
        <v>3.1300593631948197E-2</v>
      </c>
      <c r="D13" s="18">
        <v>2.5270758122743701E-2</v>
      </c>
      <c r="E13" s="18">
        <v>1.1952191235059801E-2</v>
      </c>
      <c r="F13" s="18">
        <v>1.88679245283019E-2</v>
      </c>
      <c r="G13" s="18">
        <v>4.1208791208791201E-2</v>
      </c>
      <c r="H13" s="18">
        <v>2.5270758122743701E-2</v>
      </c>
      <c r="I13" s="18">
        <v>3.9711191335740102E-2</v>
      </c>
      <c r="J13" s="18">
        <v>9.6774193548387094E-2</v>
      </c>
      <c r="K13" s="18">
        <v>1.9230769230769201E-2</v>
      </c>
      <c r="L13" s="18">
        <v>0.02</v>
      </c>
      <c r="M13" s="18"/>
      <c r="N13" s="18">
        <v>4.3478260869565202E-2</v>
      </c>
      <c r="O13" s="18">
        <v>6.18556701030928E-2</v>
      </c>
      <c r="P13" s="18">
        <v>3.7128712871287099E-2</v>
      </c>
      <c r="Q13" s="18">
        <v>2.1475256769374399E-2</v>
      </c>
      <c r="R13" s="18"/>
      <c r="S13" s="18">
        <v>4.3209876543209902E-2</v>
      </c>
      <c r="T13" s="18">
        <v>0.02</v>
      </c>
      <c r="U13" s="18">
        <v>1.5706806282722498E-2</v>
      </c>
      <c r="V13" s="18">
        <v>3.7037037037037E-2</v>
      </c>
      <c r="W13" s="18">
        <v>1.9073569482288801E-2</v>
      </c>
      <c r="X13" s="18">
        <v>2.4813895781637701E-2</v>
      </c>
      <c r="Y13" s="18">
        <v>2.4E-2</v>
      </c>
      <c r="Z13" s="18"/>
      <c r="AA13" s="18">
        <v>1.44508670520231E-2</v>
      </c>
      <c r="AB13" s="18">
        <v>4.1343669250645997E-2</v>
      </c>
      <c r="AC13" s="18"/>
      <c r="AD13" s="18">
        <v>3.54609929078014E-2</v>
      </c>
      <c r="AE13" s="18">
        <v>3.0069930069930102E-2</v>
      </c>
      <c r="AF13" s="18"/>
      <c r="AG13" s="18">
        <v>4.47570332480818E-2</v>
      </c>
      <c r="AH13" s="18">
        <v>2.1475256769374399E-2</v>
      </c>
      <c r="AI13" s="18"/>
      <c r="AJ13" s="18">
        <v>1.9933554817275701E-2</v>
      </c>
      <c r="AK13" s="18">
        <v>4.2105263157894701E-2</v>
      </c>
      <c r="AL13" s="18"/>
      <c r="AM13" s="18">
        <v>0.146341463414634</v>
      </c>
      <c r="AN13" s="18">
        <v>5.7971014492753603E-2</v>
      </c>
      <c r="AO13" s="18">
        <v>2.8784648187633301E-2</v>
      </c>
      <c r="AP13" s="18">
        <v>2.2026431718061702E-3</v>
      </c>
      <c r="AQ13" s="18"/>
      <c r="AR13" s="18">
        <v>0.02</v>
      </c>
      <c r="AS13" s="18">
        <v>3.7406483790523699E-2</v>
      </c>
      <c r="AT13" s="18"/>
      <c r="AU13" s="18">
        <v>1.12781954887218E-2</v>
      </c>
      <c r="AV13" s="18">
        <v>3.4656584751102698E-2</v>
      </c>
      <c r="AW13" s="18"/>
      <c r="AX13" s="18">
        <v>1.51975683890578E-2</v>
      </c>
      <c r="AY13" s="18">
        <v>3.4776902887139097E-2</v>
      </c>
      <c r="AZ13" s="18"/>
      <c r="BA13" s="18">
        <v>3.3112582781456998E-2</v>
      </c>
      <c r="BB13" s="18">
        <v>3.11398354876616E-2</v>
      </c>
      <c r="BC13" s="18"/>
      <c r="BD13" s="18">
        <v>3.8922155688622798E-2</v>
      </c>
      <c r="BE13" s="18">
        <v>2.9624753127057299E-2</v>
      </c>
      <c r="BF13" s="18"/>
      <c r="BG13" s="18">
        <v>2.3076923076923099E-2</v>
      </c>
      <c r="BH13" s="18">
        <v>3.1921067904817198E-2</v>
      </c>
      <c r="BI13" s="18"/>
      <c r="BJ13" s="18">
        <v>1.67785234899329E-2</v>
      </c>
      <c r="BK13" s="18">
        <v>3.4083601286173597E-2</v>
      </c>
      <c r="BL13" s="18"/>
      <c r="BM13" s="18">
        <v>2.68817204301075E-2</v>
      </c>
      <c r="BN13" s="18">
        <v>3.17936412717457E-2</v>
      </c>
      <c r="BO13" s="18"/>
      <c r="BP13" s="18">
        <v>1.58730158730159E-2</v>
      </c>
      <c r="BQ13" s="18">
        <v>3.3728919425359202E-2</v>
      </c>
    </row>
    <row r="14" spans="2:69" x14ac:dyDescent="0.25">
      <c r="B14" s="15" t="s">
        <v>699</v>
      </c>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Q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1852</v>
      </c>
      <c r="D7" s="10">
        <v>277</v>
      </c>
      <c r="E7" s="10">
        <v>251</v>
      </c>
      <c r="F7" s="10">
        <v>212</v>
      </c>
      <c r="G7" s="10">
        <v>363</v>
      </c>
      <c r="H7" s="10">
        <v>277</v>
      </c>
      <c r="I7" s="10">
        <v>277</v>
      </c>
      <c r="J7" s="10">
        <v>93</v>
      </c>
      <c r="K7" s="10">
        <v>52</v>
      </c>
      <c r="L7" s="10">
        <v>50</v>
      </c>
      <c r="M7" s="10"/>
      <c r="N7" s="10">
        <v>184</v>
      </c>
      <c r="O7" s="10">
        <v>194</v>
      </c>
      <c r="P7" s="10">
        <v>404</v>
      </c>
      <c r="Q7" s="10">
        <v>1070</v>
      </c>
      <c r="R7" s="10"/>
      <c r="S7" s="10">
        <v>162</v>
      </c>
      <c r="T7" s="10">
        <v>150</v>
      </c>
      <c r="U7" s="10">
        <v>191</v>
      </c>
      <c r="V7" s="10">
        <v>270</v>
      </c>
      <c r="W7" s="10">
        <v>367</v>
      </c>
      <c r="X7" s="10">
        <v>403</v>
      </c>
      <c r="Y7" s="10">
        <v>249</v>
      </c>
      <c r="Z7" s="10"/>
      <c r="AA7" s="10">
        <v>692</v>
      </c>
      <c r="AB7" s="10">
        <v>1160</v>
      </c>
      <c r="AC7" s="10"/>
      <c r="AD7" s="10">
        <v>423</v>
      </c>
      <c r="AE7" s="10">
        <v>1429</v>
      </c>
      <c r="AF7" s="10"/>
      <c r="AG7" s="10">
        <v>782</v>
      </c>
      <c r="AH7" s="10">
        <v>1070</v>
      </c>
      <c r="AI7" s="10"/>
      <c r="AJ7" s="10">
        <v>902</v>
      </c>
      <c r="AK7" s="10">
        <v>950</v>
      </c>
      <c r="AL7" s="10"/>
      <c r="AM7" s="10">
        <v>41</v>
      </c>
      <c r="AN7" s="10">
        <v>414</v>
      </c>
      <c r="AO7" s="10">
        <v>938</v>
      </c>
      <c r="AP7" s="10">
        <v>453</v>
      </c>
      <c r="AQ7" s="10"/>
      <c r="AR7" s="10">
        <v>650</v>
      </c>
      <c r="AS7" s="10">
        <v>1202</v>
      </c>
      <c r="AT7" s="10"/>
      <c r="AU7" s="10">
        <v>266</v>
      </c>
      <c r="AV7" s="10">
        <v>1586</v>
      </c>
      <c r="AW7" s="10"/>
      <c r="AX7" s="10">
        <v>329</v>
      </c>
      <c r="AY7" s="10">
        <v>1523</v>
      </c>
      <c r="AZ7" s="10"/>
      <c r="BA7" s="10">
        <v>151</v>
      </c>
      <c r="BB7" s="10">
        <v>1701</v>
      </c>
      <c r="BC7" s="10"/>
      <c r="BD7" s="10">
        <v>334</v>
      </c>
      <c r="BE7" s="10">
        <v>1518</v>
      </c>
      <c r="BF7" s="10"/>
      <c r="BG7" s="10">
        <v>130</v>
      </c>
      <c r="BH7" s="10">
        <v>1722</v>
      </c>
      <c r="BI7" s="10"/>
      <c r="BJ7" s="10">
        <v>297</v>
      </c>
      <c r="BK7" s="10">
        <v>1555</v>
      </c>
      <c r="BL7" s="10"/>
      <c r="BM7" s="10">
        <v>186</v>
      </c>
      <c r="BN7" s="10">
        <v>1666</v>
      </c>
      <c r="BO7" s="10"/>
      <c r="BP7" s="10">
        <v>252</v>
      </c>
      <c r="BQ7" s="10">
        <v>1600</v>
      </c>
    </row>
    <row r="8" spans="2:69" x14ac:dyDescent="0.25">
      <c r="B8" s="17" t="s">
        <v>478</v>
      </c>
      <c r="C8" s="16">
        <v>0.35637149028077802</v>
      </c>
      <c r="D8" s="16">
        <v>0.35018050541516199</v>
      </c>
      <c r="E8" s="16">
        <v>0.33864541832669298</v>
      </c>
      <c r="F8" s="16">
        <v>0.31132075471698101</v>
      </c>
      <c r="G8" s="16">
        <v>0.38842975206611602</v>
      </c>
      <c r="H8" s="16">
        <v>0.38989169675090302</v>
      </c>
      <c r="I8" s="16">
        <v>0.35740072202166101</v>
      </c>
      <c r="J8" s="16">
        <v>0.247311827956989</v>
      </c>
      <c r="K8" s="16">
        <v>0.30769230769230799</v>
      </c>
      <c r="L8" s="16">
        <v>0.5</v>
      </c>
      <c r="M8" s="16"/>
      <c r="N8" s="16">
        <v>0.36956521739130399</v>
      </c>
      <c r="O8" s="16">
        <v>0.30412371134020599</v>
      </c>
      <c r="P8" s="16">
        <v>0.31435643564356403</v>
      </c>
      <c r="Q8" s="16">
        <v>0.37943925233644898</v>
      </c>
      <c r="R8" s="16"/>
      <c r="S8" s="16">
        <v>0.38271604938271597</v>
      </c>
      <c r="T8" s="16">
        <v>0.48666666666666702</v>
      </c>
      <c r="U8" s="16">
        <v>0.37696335078533999</v>
      </c>
      <c r="V8" s="16">
        <v>0.31481481481481499</v>
      </c>
      <c r="W8" s="16">
        <v>0.30517711171662099</v>
      </c>
      <c r="X8" s="16">
        <v>0.33002481389578198</v>
      </c>
      <c r="Y8" s="16">
        <v>0.42971887550200799</v>
      </c>
      <c r="Z8" s="16"/>
      <c r="AA8" s="16">
        <v>0.38583815028901702</v>
      </c>
      <c r="AB8" s="16">
        <v>0.33879310344827601</v>
      </c>
      <c r="AC8" s="16"/>
      <c r="AD8" s="16">
        <v>0.31205673758865199</v>
      </c>
      <c r="AE8" s="16">
        <v>0.36948915325402398</v>
      </c>
      <c r="AF8" s="16"/>
      <c r="AG8" s="16">
        <v>0.32480818414322199</v>
      </c>
      <c r="AH8" s="16">
        <v>0.37943925233644898</v>
      </c>
      <c r="AI8" s="16"/>
      <c r="AJ8" s="16">
        <v>0.3980044345898</v>
      </c>
      <c r="AK8" s="16">
        <v>0.31684210526315798</v>
      </c>
      <c r="AL8" s="16"/>
      <c r="AM8" s="16">
        <v>0.36585365853658502</v>
      </c>
      <c r="AN8" s="16">
        <v>0.335748792270531</v>
      </c>
      <c r="AO8" s="16">
        <v>0.34541577825159903</v>
      </c>
      <c r="AP8" s="16">
        <v>0.39735099337748297</v>
      </c>
      <c r="AQ8" s="16"/>
      <c r="AR8" s="16">
        <v>0.37230769230769201</v>
      </c>
      <c r="AS8" s="16">
        <v>0.34775374376039903</v>
      </c>
      <c r="AT8" s="16"/>
      <c r="AU8" s="16">
        <v>0.37969924812030098</v>
      </c>
      <c r="AV8" s="16">
        <v>0.35245901639344301</v>
      </c>
      <c r="AW8" s="16"/>
      <c r="AX8" s="16">
        <v>0.39209726443769</v>
      </c>
      <c r="AY8" s="16">
        <v>0.34865397242285001</v>
      </c>
      <c r="AZ8" s="16"/>
      <c r="BA8" s="16">
        <v>0.370860927152318</v>
      </c>
      <c r="BB8" s="16">
        <v>0.35508524397413299</v>
      </c>
      <c r="BC8" s="16"/>
      <c r="BD8" s="16">
        <v>0.36227544910179599</v>
      </c>
      <c r="BE8" s="16">
        <v>0.35507246376811602</v>
      </c>
      <c r="BF8" s="16"/>
      <c r="BG8" s="16">
        <v>0.45384615384615401</v>
      </c>
      <c r="BH8" s="16">
        <v>0.34901277584204399</v>
      </c>
      <c r="BI8" s="16"/>
      <c r="BJ8" s="16">
        <v>0.38047138047138002</v>
      </c>
      <c r="BK8" s="16">
        <v>0.35176848874598099</v>
      </c>
      <c r="BL8" s="16"/>
      <c r="BM8" s="16">
        <v>0.42473118279569899</v>
      </c>
      <c r="BN8" s="16">
        <v>0.34873949579831898</v>
      </c>
      <c r="BO8" s="16"/>
      <c r="BP8" s="16">
        <v>0.32539682539682502</v>
      </c>
      <c r="BQ8" s="16">
        <v>0.36125000000000002</v>
      </c>
    </row>
    <row r="9" spans="2:69" ht="30" x14ac:dyDescent="0.25">
      <c r="B9" s="17" t="s">
        <v>479</v>
      </c>
      <c r="C9" s="16">
        <v>0.41036717062634998</v>
      </c>
      <c r="D9" s="16">
        <v>0.404332129963899</v>
      </c>
      <c r="E9" s="16">
        <v>0.34661354581673298</v>
      </c>
      <c r="F9" s="16">
        <v>0.37264150943396201</v>
      </c>
      <c r="G9" s="16">
        <v>0.43526170798898101</v>
      </c>
      <c r="H9" s="16">
        <v>0.41155234657039702</v>
      </c>
      <c r="I9" s="16">
        <v>0.43682310469314101</v>
      </c>
      <c r="J9" s="16">
        <v>0.494623655913978</v>
      </c>
      <c r="K9" s="16">
        <v>0.55769230769230804</v>
      </c>
      <c r="L9" s="16">
        <v>0.28000000000000003</v>
      </c>
      <c r="M9" s="16"/>
      <c r="N9" s="16">
        <v>0.38586956521739102</v>
      </c>
      <c r="O9" s="16">
        <v>0.38144329896907198</v>
      </c>
      <c r="P9" s="16">
        <v>0.45297029702970298</v>
      </c>
      <c r="Q9" s="16">
        <v>0.40373831775700902</v>
      </c>
      <c r="R9" s="16"/>
      <c r="S9" s="16">
        <v>0.37037037037037002</v>
      </c>
      <c r="T9" s="16">
        <v>0.30666666666666698</v>
      </c>
      <c r="U9" s="16">
        <v>0.38743455497382201</v>
      </c>
      <c r="V9" s="16">
        <v>0.41481481481481502</v>
      </c>
      <c r="W9" s="16">
        <v>0.44959128065395099</v>
      </c>
      <c r="X9" s="16">
        <v>0.43424317617865998</v>
      </c>
      <c r="Y9" s="16">
        <v>0.40160642570281102</v>
      </c>
      <c r="Z9" s="16"/>
      <c r="AA9" s="16">
        <v>0.42196531791907499</v>
      </c>
      <c r="AB9" s="16">
        <v>0.40344827586206899</v>
      </c>
      <c r="AC9" s="16"/>
      <c r="AD9" s="16">
        <v>0.44208037825059099</v>
      </c>
      <c r="AE9" s="16">
        <v>0.40097970608817401</v>
      </c>
      <c r="AF9" s="16"/>
      <c r="AG9" s="16">
        <v>0.41943734015345302</v>
      </c>
      <c r="AH9" s="16">
        <v>0.40373831775700902</v>
      </c>
      <c r="AI9" s="16"/>
      <c r="AJ9" s="16">
        <v>0.37915742793791601</v>
      </c>
      <c r="AK9" s="16">
        <v>0.44</v>
      </c>
      <c r="AL9" s="16"/>
      <c r="AM9" s="16">
        <v>0.34146341463414598</v>
      </c>
      <c r="AN9" s="16">
        <v>0.38405797101449302</v>
      </c>
      <c r="AO9" s="16">
        <v>0.42857142857142899</v>
      </c>
      <c r="AP9" s="16">
        <v>0.40176600441501098</v>
      </c>
      <c r="AQ9" s="16"/>
      <c r="AR9" s="16">
        <v>0.40615384615384598</v>
      </c>
      <c r="AS9" s="16">
        <v>0.41264559068219597</v>
      </c>
      <c r="AT9" s="16"/>
      <c r="AU9" s="16">
        <v>0.41729323308270699</v>
      </c>
      <c r="AV9" s="16">
        <v>0.409205548549811</v>
      </c>
      <c r="AW9" s="16"/>
      <c r="AX9" s="16">
        <v>0.37993920972644402</v>
      </c>
      <c r="AY9" s="16">
        <v>0.41694024950755099</v>
      </c>
      <c r="AZ9" s="16"/>
      <c r="BA9" s="16">
        <v>0.38410596026490101</v>
      </c>
      <c r="BB9" s="16">
        <v>0.41269841269841301</v>
      </c>
      <c r="BC9" s="16"/>
      <c r="BD9" s="16">
        <v>0.42814371257485001</v>
      </c>
      <c r="BE9" s="16">
        <v>0.406455862977602</v>
      </c>
      <c r="BF9" s="16"/>
      <c r="BG9" s="16">
        <v>0.39230769230769202</v>
      </c>
      <c r="BH9" s="16">
        <v>0.41173054587688701</v>
      </c>
      <c r="BI9" s="16"/>
      <c r="BJ9" s="16">
        <v>0.42760942760942799</v>
      </c>
      <c r="BK9" s="16">
        <v>0.40707395498392301</v>
      </c>
      <c r="BL9" s="16"/>
      <c r="BM9" s="16">
        <v>0.33333333333333298</v>
      </c>
      <c r="BN9" s="16">
        <v>0.41896758703481402</v>
      </c>
      <c r="BO9" s="16"/>
      <c r="BP9" s="16">
        <v>0.48015873015873001</v>
      </c>
      <c r="BQ9" s="16">
        <v>0.39937499999999998</v>
      </c>
    </row>
    <row r="10" spans="2:69" ht="30" x14ac:dyDescent="0.25">
      <c r="B10" s="17" t="s">
        <v>480</v>
      </c>
      <c r="C10" s="16">
        <v>0.14740820734341301</v>
      </c>
      <c r="D10" s="16">
        <v>0.13357400722021701</v>
      </c>
      <c r="E10" s="16">
        <v>0.21115537848605601</v>
      </c>
      <c r="F10" s="16">
        <v>0.21698113207547201</v>
      </c>
      <c r="G10" s="16">
        <v>0.107438016528926</v>
      </c>
      <c r="H10" s="16">
        <v>0.140794223826715</v>
      </c>
      <c r="I10" s="16">
        <v>0.122743682310469</v>
      </c>
      <c r="J10" s="16">
        <v>0.12903225806451599</v>
      </c>
      <c r="K10" s="16">
        <v>9.6153846153846201E-2</v>
      </c>
      <c r="L10" s="16">
        <v>0.16</v>
      </c>
      <c r="M10" s="16"/>
      <c r="N10" s="16">
        <v>0.13043478260869601</v>
      </c>
      <c r="O10" s="16">
        <v>0.180412371134021</v>
      </c>
      <c r="P10" s="16">
        <v>0.14851485148514901</v>
      </c>
      <c r="Q10" s="16">
        <v>0.14392523364486001</v>
      </c>
      <c r="R10" s="16"/>
      <c r="S10" s="16">
        <v>0.12962962962963001</v>
      </c>
      <c r="T10" s="16">
        <v>0.133333333333333</v>
      </c>
      <c r="U10" s="16">
        <v>0.17277486910994799</v>
      </c>
      <c r="V10" s="16">
        <v>0.18888888888888899</v>
      </c>
      <c r="W10" s="16">
        <v>0.158038147138965</v>
      </c>
      <c r="X10" s="16">
        <v>0.138957816377171</v>
      </c>
      <c r="Y10" s="16">
        <v>0.104417670682731</v>
      </c>
      <c r="Z10" s="16"/>
      <c r="AA10" s="16">
        <v>0.135838150289017</v>
      </c>
      <c r="AB10" s="16">
        <v>0.15431034482758599</v>
      </c>
      <c r="AC10" s="16"/>
      <c r="AD10" s="16">
        <v>0.14657210401891299</v>
      </c>
      <c r="AE10" s="16">
        <v>0.14765570328901301</v>
      </c>
      <c r="AF10" s="16"/>
      <c r="AG10" s="16">
        <v>0.15217391304347799</v>
      </c>
      <c r="AH10" s="16">
        <v>0.14392523364486001</v>
      </c>
      <c r="AI10" s="16"/>
      <c r="AJ10" s="16">
        <v>0.14190687361419099</v>
      </c>
      <c r="AK10" s="16">
        <v>0.15263157894736801</v>
      </c>
      <c r="AL10" s="16"/>
      <c r="AM10" s="16">
        <v>0.12195121951219499</v>
      </c>
      <c r="AN10" s="16">
        <v>0.14251207729468601</v>
      </c>
      <c r="AO10" s="16">
        <v>0.151385927505331</v>
      </c>
      <c r="AP10" s="16">
        <v>0.14569536423841101</v>
      </c>
      <c r="AQ10" s="16"/>
      <c r="AR10" s="16">
        <v>0.149230769230769</v>
      </c>
      <c r="AS10" s="16">
        <v>0.14642262895174701</v>
      </c>
      <c r="AT10" s="16"/>
      <c r="AU10" s="16">
        <v>0.14285714285714299</v>
      </c>
      <c r="AV10" s="16">
        <v>0.14817150063051701</v>
      </c>
      <c r="AW10" s="16"/>
      <c r="AX10" s="16">
        <v>0.155015197568389</v>
      </c>
      <c r="AY10" s="16">
        <v>0.14576493762311199</v>
      </c>
      <c r="AZ10" s="16"/>
      <c r="BA10" s="16">
        <v>0.158940397350993</v>
      </c>
      <c r="BB10" s="16">
        <v>0.14638447971781299</v>
      </c>
      <c r="BC10" s="16"/>
      <c r="BD10" s="16">
        <v>0.13173652694610799</v>
      </c>
      <c r="BE10" s="16">
        <v>0.15085638998682499</v>
      </c>
      <c r="BF10" s="16"/>
      <c r="BG10" s="16">
        <v>0.1</v>
      </c>
      <c r="BH10" s="16">
        <v>0.15098722415795601</v>
      </c>
      <c r="BI10" s="16"/>
      <c r="BJ10" s="16">
        <v>0.127946127946128</v>
      </c>
      <c r="BK10" s="16">
        <v>0.15112540192925999</v>
      </c>
      <c r="BL10" s="16"/>
      <c r="BM10" s="16">
        <v>0.16129032258064499</v>
      </c>
      <c r="BN10" s="16">
        <v>0.14585834333733499</v>
      </c>
      <c r="BO10" s="16"/>
      <c r="BP10" s="16">
        <v>0.134920634920635</v>
      </c>
      <c r="BQ10" s="16">
        <v>0.14937500000000001</v>
      </c>
    </row>
    <row r="11" spans="2:69" ht="30" x14ac:dyDescent="0.25">
      <c r="B11" s="17" t="s">
        <v>481</v>
      </c>
      <c r="C11" s="16">
        <v>6.2634989200863897E-2</v>
      </c>
      <c r="D11" s="16">
        <v>6.8592057761732897E-2</v>
      </c>
      <c r="E11" s="16">
        <v>8.7649402390438294E-2</v>
      </c>
      <c r="F11" s="16">
        <v>7.5471698113207503E-2</v>
      </c>
      <c r="G11" s="16">
        <v>5.2341597796143301E-2</v>
      </c>
      <c r="H11" s="16">
        <v>5.0541516245487403E-2</v>
      </c>
      <c r="I11" s="16">
        <v>5.4151624548736503E-2</v>
      </c>
      <c r="J11" s="16">
        <v>8.6021505376344107E-2</v>
      </c>
      <c r="K11" s="16">
        <v>1.9230769230769201E-2</v>
      </c>
      <c r="L11" s="16">
        <v>0.04</v>
      </c>
      <c r="M11" s="16"/>
      <c r="N11" s="16">
        <v>6.5217391304347797E-2</v>
      </c>
      <c r="O11" s="16">
        <v>9.2783505154639206E-2</v>
      </c>
      <c r="P11" s="16">
        <v>5.6930693069306898E-2</v>
      </c>
      <c r="Q11" s="16">
        <v>5.8878504672897201E-2</v>
      </c>
      <c r="R11" s="16"/>
      <c r="S11" s="16">
        <v>8.0246913580246895E-2</v>
      </c>
      <c r="T11" s="16">
        <v>5.3333333333333302E-2</v>
      </c>
      <c r="U11" s="16">
        <v>5.2356020942408397E-2</v>
      </c>
      <c r="V11" s="16">
        <v>5.1851851851851899E-2</v>
      </c>
      <c r="W11" s="16">
        <v>7.9019073569482304E-2</v>
      </c>
      <c r="X11" s="16">
        <v>6.9478908188585597E-2</v>
      </c>
      <c r="Y11" s="16">
        <v>5.22088353413655E-2</v>
      </c>
      <c r="Z11" s="16"/>
      <c r="AA11" s="16">
        <v>4.7687861271676298E-2</v>
      </c>
      <c r="AB11" s="16">
        <v>7.1551724137930997E-2</v>
      </c>
      <c r="AC11" s="16"/>
      <c r="AD11" s="16">
        <v>6.1465721040189103E-2</v>
      </c>
      <c r="AE11" s="16">
        <v>6.2981105668299495E-2</v>
      </c>
      <c r="AF11" s="16"/>
      <c r="AG11" s="16">
        <v>6.7774936061381102E-2</v>
      </c>
      <c r="AH11" s="16">
        <v>5.8878504672897201E-2</v>
      </c>
      <c r="AI11" s="16"/>
      <c r="AJ11" s="16">
        <v>5.9866962305986697E-2</v>
      </c>
      <c r="AK11" s="16">
        <v>6.5263157894736801E-2</v>
      </c>
      <c r="AL11" s="16"/>
      <c r="AM11" s="16">
        <v>7.3170731707317097E-2</v>
      </c>
      <c r="AN11" s="16">
        <v>9.1787439613526603E-2</v>
      </c>
      <c r="AO11" s="16">
        <v>5.65031982942431E-2</v>
      </c>
      <c r="AP11" s="16">
        <v>4.8565121412803502E-2</v>
      </c>
      <c r="AQ11" s="16"/>
      <c r="AR11" s="16">
        <v>5.8461538461538502E-2</v>
      </c>
      <c r="AS11" s="16">
        <v>6.4891846921797003E-2</v>
      </c>
      <c r="AT11" s="16"/>
      <c r="AU11" s="16">
        <v>4.5112781954887202E-2</v>
      </c>
      <c r="AV11" s="16">
        <v>6.5573770491803296E-2</v>
      </c>
      <c r="AW11" s="16"/>
      <c r="AX11" s="16">
        <v>5.7750759878419503E-2</v>
      </c>
      <c r="AY11" s="16">
        <v>6.3690085357846399E-2</v>
      </c>
      <c r="AZ11" s="16"/>
      <c r="BA11" s="16">
        <v>5.9602649006622502E-2</v>
      </c>
      <c r="BB11" s="16">
        <v>6.29041740152851E-2</v>
      </c>
      <c r="BC11" s="16"/>
      <c r="BD11" s="16">
        <v>5.9880239520958098E-2</v>
      </c>
      <c r="BE11" s="16">
        <v>6.3241106719367599E-2</v>
      </c>
      <c r="BF11" s="16"/>
      <c r="BG11" s="16">
        <v>3.0769230769230799E-2</v>
      </c>
      <c r="BH11" s="16">
        <v>6.50406504065041E-2</v>
      </c>
      <c r="BI11" s="16"/>
      <c r="BJ11" s="16">
        <v>5.3872053872053897E-2</v>
      </c>
      <c r="BK11" s="16">
        <v>6.4308681672025705E-2</v>
      </c>
      <c r="BL11" s="16"/>
      <c r="BM11" s="16">
        <v>6.4516129032258104E-2</v>
      </c>
      <c r="BN11" s="16">
        <v>6.2424969987995203E-2</v>
      </c>
      <c r="BO11" s="16"/>
      <c r="BP11" s="16">
        <v>4.7619047619047603E-2</v>
      </c>
      <c r="BQ11" s="16">
        <v>6.5000000000000002E-2</v>
      </c>
    </row>
    <row r="12" spans="2:69" x14ac:dyDescent="0.25">
      <c r="B12" s="17" t="s">
        <v>482</v>
      </c>
      <c r="C12" s="16">
        <v>1.5658747300215999E-2</v>
      </c>
      <c r="D12" s="16">
        <v>3.2490974729241902E-2</v>
      </c>
      <c r="E12" s="16">
        <v>1.5936254980079698E-2</v>
      </c>
      <c r="F12" s="16">
        <v>2.3584905660377398E-2</v>
      </c>
      <c r="G12" s="16">
        <v>5.5096418732782397E-3</v>
      </c>
      <c r="H12" s="16">
        <v>7.2202166064982004E-3</v>
      </c>
      <c r="I12" s="16">
        <v>2.5270758122743701E-2</v>
      </c>
      <c r="J12" s="16">
        <v>0</v>
      </c>
      <c r="K12" s="16">
        <v>0</v>
      </c>
      <c r="L12" s="16">
        <v>0</v>
      </c>
      <c r="M12" s="16"/>
      <c r="N12" s="16">
        <v>4.3478260869565202E-2</v>
      </c>
      <c r="O12" s="16">
        <v>1.03092783505155E-2</v>
      </c>
      <c r="P12" s="16">
        <v>1.73267326732673E-2</v>
      </c>
      <c r="Q12" s="16">
        <v>1.1214953271028E-2</v>
      </c>
      <c r="R12" s="16"/>
      <c r="S12" s="16">
        <v>2.4691358024691398E-2</v>
      </c>
      <c r="T12" s="16">
        <v>1.3333333333333299E-2</v>
      </c>
      <c r="U12" s="16">
        <v>1.04712041884817E-2</v>
      </c>
      <c r="V12" s="16">
        <v>1.85185185185185E-2</v>
      </c>
      <c r="W12" s="16">
        <v>8.1743869209809292E-3</v>
      </c>
      <c r="X12" s="16">
        <v>2.2332506203473899E-2</v>
      </c>
      <c r="Y12" s="16">
        <v>8.0321285140562207E-3</v>
      </c>
      <c r="Z12" s="16"/>
      <c r="AA12" s="16">
        <v>5.78034682080925E-3</v>
      </c>
      <c r="AB12" s="16">
        <v>2.1551724137931001E-2</v>
      </c>
      <c r="AC12" s="16"/>
      <c r="AD12" s="16">
        <v>2.1276595744680899E-2</v>
      </c>
      <c r="AE12" s="16">
        <v>1.39958012596221E-2</v>
      </c>
      <c r="AF12" s="16"/>
      <c r="AG12" s="16">
        <v>2.1739130434782601E-2</v>
      </c>
      <c r="AH12" s="16">
        <v>1.1214953271028E-2</v>
      </c>
      <c r="AI12" s="16"/>
      <c r="AJ12" s="16">
        <v>1.55210643015521E-2</v>
      </c>
      <c r="AK12" s="16">
        <v>1.5789473684210499E-2</v>
      </c>
      <c r="AL12" s="16"/>
      <c r="AM12" s="16">
        <v>0</v>
      </c>
      <c r="AN12" s="16">
        <v>2.8985507246376802E-2</v>
      </c>
      <c r="AO12" s="16">
        <v>1.49253731343284E-2</v>
      </c>
      <c r="AP12" s="16">
        <v>6.6225165562913899E-3</v>
      </c>
      <c r="AQ12" s="16"/>
      <c r="AR12" s="16">
        <v>1.2307692307692301E-2</v>
      </c>
      <c r="AS12" s="16">
        <v>1.7470881863560699E-2</v>
      </c>
      <c r="AT12" s="16"/>
      <c r="AU12" s="16">
        <v>1.50375939849624E-2</v>
      </c>
      <c r="AV12" s="16">
        <v>1.5762925598991201E-2</v>
      </c>
      <c r="AW12" s="16"/>
      <c r="AX12" s="16">
        <v>1.2158054711246201E-2</v>
      </c>
      <c r="AY12" s="16">
        <v>1.64149704530532E-2</v>
      </c>
      <c r="AZ12" s="16"/>
      <c r="BA12" s="16">
        <v>1.3245033112582801E-2</v>
      </c>
      <c r="BB12" s="16">
        <v>1.58730158730159E-2</v>
      </c>
      <c r="BC12" s="16"/>
      <c r="BD12" s="16">
        <v>1.19760479041916E-2</v>
      </c>
      <c r="BE12" s="16">
        <v>1.6469038208168599E-2</v>
      </c>
      <c r="BF12" s="16"/>
      <c r="BG12" s="16">
        <v>1.5384615384615399E-2</v>
      </c>
      <c r="BH12" s="16">
        <v>1.5679442508710801E-2</v>
      </c>
      <c r="BI12" s="16"/>
      <c r="BJ12" s="16">
        <v>6.7340067340067302E-3</v>
      </c>
      <c r="BK12" s="16">
        <v>1.7363344051446902E-2</v>
      </c>
      <c r="BL12" s="16"/>
      <c r="BM12" s="16">
        <v>5.3763440860215101E-3</v>
      </c>
      <c r="BN12" s="16">
        <v>1.6806722689075598E-2</v>
      </c>
      <c r="BO12" s="16"/>
      <c r="BP12" s="16">
        <v>7.9365079365079395E-3</v>
      </c>
      <c r="BQ12" s="16">
        <v>1.6875000000000001E-2</v>
      </c>
    </row>
    <row r="13" spans="2:69" x14ac:dyDescent="0.25">
      <c r="B13" s="17" t="s">
        <v>68</v>
      </c>
      <c r="C13" s="18">
        <v>7.5593952483801298E-3</v>
      </c>
      <c r="D13" s="18">
        <v>1.0830324909747301E-2</v>
      </c>
      <c r="E13" s="18">
        <v>0</v>
      </c>
      <c r="F13" s="18">
        <v>0</v>
      </c>
      <c r="G13" s="18">
        <v>1.10192837465565E-2</v>
      </c>
      <c r="H13" s="18">
        <v>0</v>
      </c>
      <c r="I13" s="18">
        <v>3.6101083032491002E-3</v>
      </c>
      <c r="J13" s="18">
        <v>4.3010752688171998E-2</v>
      </c>
      <c r="K13" s="18">
        <v>1.9230769230769201E-2</v>
      </c>
      <c r="L13" s="18">
        <v>0.02</v>
      </c>
      <c r="M13" s="18"/>
      <c r="N13" s="18">
        <v>5.4347826086956503E-3</v>
      </c>
      <c r="O13" s="18">
        <v>3.09278350515464E-2</v>
      </c>
      <c r="P13" s="18">
        <v>9.9009900990098994E-3</v>
      </c>
      <c r="Q13" s="18">
        <v>2.80373831775701E-3</v>
      </c>
      <c r="R13" s="18"/>
      <c r="S13" s="18">
        <v>1.2345679012345699E-2</v>
      </c>
      <c r="T13" s="18">
        <v>6.6666666666666697E-3</v>
      </c>
      <c r="U13" s="18">
        <v>0</v>
      </c>
      <c r="V13" s="18">
        <v>1.1111111111111099E-2</v>
      </c>
      <c r="W13" s="18">
        <v>0</v>
      </c>
      <c r="X13" s="18">
        <v>4.96277915632754E-3</v>
      </c>
      <c r="Y13" s="18">
        <v>4.0160642570281103E-3</v>
      </c>
      <c r="Z13" s="18"/>
      <c r="AA13" s="18">
        <v>2.8901734104046198E-3</v>
      </c>
      <c r="AB13" s="18">
        <v>1.03448275862069E-2</v>
      </c>
      <c r="AC13" s="18"/>
      <c r="AD13" s="18">
        <v>1.6548463356973998E-2</v>
      </c>
      <c r="AE13" s="18">
        <v>4.8985304408677398E-3</v>
      </c>
      <c r="AF13" s="18"/>
      <c r="AG13" s="18">
        <v>1.40664961636829E-2</v>
      </c>
      <c r="AH13" s="18">
        <v>2.80373831775701E-3</v>
      </c>
      <c r="AI13" s="18"/>
      <c r="AJ13" s="18">
        <v>5.5432372505543198E-3</v>
      </c>
      <c r="AK13" s="18">
        <v>9.4736842105263199E-3</v>
      </c>
      <c r="AL13" s="18"/>
      <c r="AM13" s="18">
        <v>9.7560975609756101E-2</v>
      </c>
      <c r="AN13" s="18">
        <v>1.69082125603865E-2</v>
      </c>
      <c r="AO13" s="18">
        <v>3.1982942430703598E-3</v>
      </c>
      <c r="AP13" s="18">
        <v>0</v>
      </c>
      <c r="AQ13" s="18"/>
      <c r="AR13" s="18">
        <v>1.53846153846154E-3</v>
      </c>
      <c r="AS13" s="18">
        <v>1.08153078202995E-2</v>
      </c>
      <c r="AT13" s="18"/>
      <c r="AU13" s="18">
        <v>0</v>
      </c>
      <c r="AV13" s="18">
        <v>8.8272383354350593E-3</v>
      </c>
      <c r="AW13" s="18"/>
      <c r="AX13" s="18">
        <v>3.0395136778115501E-3</v>
      </c>
      <c r="AY13" s="18">
        <v>8.53578463558766E-3</v>
      </c>
      <c r="AZ13" s="18"/>
      <c r="BA13" s="18">
        <v>1.3245033112582801E-2</v>
      </c>
      <c r="BB13" s="18">
        <v>7.0546737213403902E-3</v>
      </c>
      <c r="BC13" s="18"/>
      <c r="BD13" s="18">
        <v>5.9880239520958096E-3</v>
      </c>
      <c r="BE13" s="18">
        <v>7.9051383399209498E-3</v>
      </c>
      <c r="BF13" s="18"/>
      <c r="BG13" s="18">
        <v>7.6923076923076901E-3</v>
      </c>
      <c r="BH13" s="18">
        <v>7.5493612078977902E-3</v>
      </c>
      <c r="BI13" s="18"/>
      <c r="BJ13" s="18">
        <v>3.3670033670033699E-3</v>
      </c>
      <c r="BK13" s="18">
        <v>8.3601286173633407E-3</v>
      </c>
      <c r="BL13" s="18"/>
      <c r="BM13" s="18">
        <v>1.0752688172042999E-2</v>
      </c>
      <c r="BN13" s="18">
        <v>7.20288115246098E-3</v>
      </c>
      <c r="BO13" s="18"/>
      <c r="BP13" s="18">
        <v>3.9682539682539698E-3</v>
      </c>
      <c r="BQ13" s="18">
        <v>8.1250000000000003E-3</v>
      </c>
    </row>
    <row r="14" spans="2:69" x14ac:dyDescent="0.25">
      <c r="B14" s="15" t="s">
        <v>699</v>
      </c>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Q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1853</v>
      </c>
      <c r="D7" s="10">
        <v>277</v>
      </c>
      <c r="E7" s="10">
        <v>251</v>
      </c>
      <c r="F7" s="10">
        <v>212</v>
      </c>
      <c r="G7" s="10">
        <v>364</v>
      </c>
      <c r="H7" s="10">
        <v>277</v>
      </c>
      <c r="I7" s="10">
        <v>277</v>
      </c>
      <c r="J7" s="10">
        <v>93</v>
      </c>
      <c r="K7" s="10">
        <v>52</v>
      </c>
      <c r="L7" s="10">
        <v>50</v>
      </c>
      <c r="M7" s="10"/>
      <c r="N7" s="10">
        <v>184</v>
      </c>
      <c r="O7" s="10">
        <v>194</v>
      </c>
      <c r="P7" s="10">
        <v>404</v>
      </c>
      <c r="Q7" s="10">
        <v>1071</v>
      </c>
      <c r="R7" s="10"/>
      <c r="S7" s="10">
        <v>162</v>
      </c>
      <c r="T7" s="10">
        <v>150</v>
      </c>
      <c r="U7" s="10">
        <v>191</v>
      </c>
      <c r="V7" s="10">
        <v>270</v>
      </c>
      <c r="W7" s="10">
        <v>367</v>
      </c>
      <c r="X7" s="10">
        <v>403</v>
      </c>
      <c r="Y7" s="10">
        <v>250</v>
      </c>
      <c r="Z7" s="10"/>
      <c r="AA7" s="10">
        <v>692</v>
      </c>
      <c r="AB7" s="10">
        <v>1161</v>
      </c>
      <c r="AC7" s="10"/>
      <c r="AD7" s="10">
        <v>423</v>
      </c>
      <c r="AE7" s="10">
        <v>1430</v>
      </c>
      <c r="AF7" s="10"/>
      <c r="AG7" s="10">
        <v>782</v>
      </c>
      <c r="AH7" s="10">
        <v>1071</v>
      </c>
      <c r="AI7" s="10"/>
      <c r="AJ7" s="10">
        <v>903</v>
      </c>
      <c r="AK7" s="10">
        <v>950</v>
      </c>
      <c r="AL7" s="10"/>
      <c r="AM7" s="10">
        <v>41</v>
      </c>
      <c r="AN7" s="10">
        <v>414</v>
      </c>
      <c r="AO7" s="10">
        <v>938</v>
      </c>
      <c r="AP7" s="10">
        <v>454</v>
      </c>
      <c r="AQ7" s="10"/>
      <c r="AR7" s="10">
        <v>650</v>
      </c>
      <c r="AS7" s="10">
        <v>1203</v>
      </c>
      <c r="AT7" s="10"/>
      <c r="AU7" s="10">
        <v>266</v>
      </c>
      <c r="AV7" s="10">
        <v>1587</v>
      </c>
      <c r="AW7" s="10"/>
      <c r="AX7" s="10">
        <v>329</v>
      </c>
      <c r="AY7" s="10">
        <v>1524</v>
      </c>
      <c r="AZ7" s="10"/>
      <c r="BA7" s="10">
        <v>151</v>
      </c>
      <c r="BB7" s="10">
        <v>1702</v>
      </c>
      <c r="BC7" s="10"/>
      <c r="BD7" s="10">
        <v>334</v>
      </c>
      <c r="BE7" s="10">
        <v>1519</v>
      </c>
      <c r="BF7" s="10"/>
      <c r="BG7" s="10">
        <v>130</v>
      </c>
      <c r="BH7" s="10">
        <v>1723</v>
      </c>
      <c r="BI7" s="10"/>
      <c r="BJ7" s="10">
        <v>298</v>
      </c>
      <c r="BK7" s="10">
        <v>1555</v>
      </c>
      <c r="BL7" s="10"/>
      <c r="BM7" s="10">
        <v>186</v>
      </c>
      <c r="BN7" s="10">
        <v>1667</v>
      </c>
      <c r="BO7" s="10"/>
      <c r="BP7" s="10">
        <v>252</v>
      </c>
      <c r="BQ7" s="10">
        <v>1601</v>
      </c>
    </row>
    <row r="8" spans="2:69" x14ac:dyDescent="0.25">
      <c r="B8" s="17" t="s">
        <v>478</v>
      </c>
      <c r="C8" s="16">
        <v>0.25849973016729599</v>
      </c>
      <c r="D8" s="16">
        <v>0.231046931407942</v>
      </c>
      <c r="E8" s="16">
        <v>0.22709163346613501</v>
      </c>
      <c r="F8" s="16">
        <v>0.25</v>
      </c>
      <c r="G8" s="16">
        <v>0.32692307692307698</v>
      </c>
      <c r="H8" s="16">
        <v>0.212996389891697</v>
      </c>
      <c r="I8" s="16">
        <v>0.26714801444043301</v>
      </c>
      <c r="J8" s="16">
        <v>0.29032258064516098</v>
      </c>
      <c r="K8" s="16">
        <v>0.28846153846153799</v>
      </c>
      <c r="L8" s="16">
        <v>0.22</v>
      </c>
      <c r="M8" s="16"/>
      <c r="N8" s="16">
        <v>0.24456521739130399</v>
      </c>
      <c r="O8" s="16">
        <v>0.216494845360825</v>
      </c>
      <c r="P8" s="16">
        <v>0.24257425742574301</v>
      </c>
      <c r="Q8" s="16">
        <v>0.27450980392156898</v>
      </c>
      <c r="R8" s="16"/>
      <c r="S8" s="16">
        <v>0.27777777777777801</v>
      </c>
      <c r="T8" s="16">
        <v>0.30666666666666698</v>
      </c>
      <c r="U8" s="16">
        <v>0.25130890052355997</v>
      </c>
      <c r="V8" s="16">
        <v>0.22962962962962999</v>
      </c>
      <c r="W8" s="16">
        <v>0.20980926430517699</v>
      </c>
      <c r="X8" s="16">
        <v>0.270471464019851</v>
      </c>
      <c r="Y8" s="16">
        <v>0.34</v>
      </c>
      <c r="Z8" s="16"/>
      <c r="AA8" s="16">
        <v>0.26734104046242801</v>
      </c>
      <c r="AB8" s="16">
        <v>0.25322997416020698</v>
      </c>
      <c r="AC8" s="16"/>
      <c r="AD8" s="16">
        <v>0.28605200945626502</v>
      </c>
      <c r="AE8" s="16">
        <v>0.25034965034965001</v>
      </c>
      <c r="AF8" s="16"/>
      <c r="AG8" s="16">
        <v>0.23657289002557499</v>
      </c>
      <c r="AH8" s="16">
        <v>0.27450980392156898</v>
      </c>
      <c r="AI8" s="16"/>
      <c r="AJ8" s="16">
        <v>0.27131782945736399</v>
      </c>
      <c r="AK8" s="16">
        <v>0.24631578947368399</v>
      </c>
      <c r="AL8" s="16"/>
      <c r="AM8" s="16">
        <v>0.24390243902438999</v>
      </c>
      <c r="AN8" s="16">
        <v>0.258454106280193</v>
      </c>
      <c r="AO8" s="16">
        <v>0.224946695095949</v>
      </c>
      <c r="AP8" s="16">
        <v>0.328193832599119</v>
      </c>
      <c r="AQ8" s="16"/>
      <c r="AR8" s="16">
        <v>0.27230769230769197</v>
      </c>
      <c r="AS8" s="16">
        <v>0.25103906899418099</v>
      </c>
      <c r="AT8" s="16"/>
      <c r="AU8" s="16">
        <v>0.27067669172932302</v>
      </c>
      <c r="AV8" s="16">
        <v>0.25645872715815998</v>
      </c>
      <c r="AW8" s="16"/>
      <c r="AX8" s="16">
        <v>0.319148936170213</v>
      </c>
      <c r="AY8" s="16">
        <v>0.24540682414698201</v>
      </c>
      <c r="AZ8" s="16"/>
      <c r="BA8" s="16">
        <v>0.28476821192052998</v>
      </c>
      <c r="BB8" s="16">
        <v>0.256169212690952</v>
      </c>
      <c r="BC8" s="16"/>
      <c r="BD8" s="16">
        <v>0.30239520958083799</v>
      </c>
      <c r="BE8" s="16">
        <v>0.248847926267281</v>
      </c>
      <c r="BF8" s="16"/>
      <c r="BG8" s="16">
        <v>0.35384615384615398</v>
      </c>
      <c r="BH8" s="16">
        <v>0.25130586186883302</v>
      </c>
      <c r="BI8" s="16"/>
      <c r="BJ8" s="16">
        <v>0.32885906040268498</v>
      </c>
      <c r="BK8" s="16">
        <v>0.24501607717041801</v>
      </c>
      <c r="BL8" s="16"/>
      <c r="BM8" s="16">
        <v>0.33333333333333298</v>
      </c>
      <c r="BN8" s="16">
        <v>0.25014997000599898</v>
      </c>
      <c r="BO8" s="16"/>
      <c r="BP8" s="16">
        <v>0.23412698412698399</v>
      </c>
      <c r="BQ8" s="16">
        <v>0.26233603997501598</v>
      </c>
    </row>
    <row r="9" spans="2:69" ht="30" x14ac:dyDescent="0.25">
      <c r="B9" s="17" t="s">
        <v>479</v>
      </c>
      <c r="C9" s="16">
        <v>0.40690771721532598</v>
      </c>
      <c r="D9" s="16">
        <v>0.40794223826714798</v>
      </c>
      <c r="E9" s="16">
        <v>0.35458167330677298</v>
      </c>
      <c r="F9" s="16">
        <v>0.43867924528301899</v>
      </c>
      <c r="G9" s="16">
        <v>0.41208791208791201</v>
      </c>
      <c r="H9" s="16">
        <v>0.44404332129963903</v>
      </c>
      <c r="I9" s="16">
        <v>0.38989169675090302</v>
      </c>
      <c r="J9" s="16">
        <v>0.32258064516128998</v>
      </c>
      <c r="K9" s="16">
        <v>0.51923076923076905</v>
      </c>
      <c r="L9" s="16">
        <v>0.42</v>
      </c>
      <c r="M9" s="16"/>
      <c r="N9" s="16">
        <v>0.36413043478260898</v>
      </c>
      <c r="O9" s="16">
        <v>0.402061855670103</v>
      </c>
      <c r="P9" s="16">
        <v>0.41089108910891098</v>
      </c>
      <c r="Q9" s="16">
        <v>0.41363211951447199</v>
      </c>
      <c r="R9" s="16"/>
      <c r="S9" s="16">
        <v>0.38888888888888901</v>
      </c>
      <c r="T9" s="16">
        <v>0.4</v>
      </c>
      <c r="U9" s="16">
        <v>0.471204188481675</v>
      </c>
      <c r="V9" s="16">
        <v>0.39629629629629598</v>
      </c>
      <c r="W9" s="16">
        <v>0.40054495912806498</v>
      </c>
      <c r="X9" s="16">
        <v>0.44665012406947902</v>
      </c>
      <c r="Y9" s="16">
        <v>0.34399999999999997</v>
      </c>
      <c r="Z9" s="16"/>
      <c r="AA9" s="16">
        <v>0.43352601156069398</v>
      </c>
      <c r="AB9" s="16">
        <v>0.39104220499569298</v>
      </c>
      <c r="AC9" s="16"/>
      <c r="AD9" s="16">
        <v>0.42789598108747001</v>
      </c>
      <c r="AE9" s="16">
        <v>0.40069930069930099</v>
      </c>
      <c r="AF9" s="16"/>
      <c r="AG9" s="16">
        <v>0.39769820971866998</v>
      </c>
      <c r="AH9" s="16">
        <v>0.41363211951447199</v>
      </c>
      <c r="AI9" s="16"/>
      <c r="AJ9" s="16">
        <v>0.41085271317829503</v>
      </c>
      <c r="AK9" s="16">
        <v>0.40315789473684199</v>
      </c>
      <c r="AL9" s="16"/>
      <c r="AM9" s="16">
        <v>0.36585365853658502</v>
      </c>
      <c r="AN9" s="16">
        <v>0.39613526570048302</v>
      </c>
      <c r="AO9" s="16">
        <v>0.412579957356077</v>
      </c>
      <c r="AP9" s="16">
        <v>0.40969162995594699</v>
      </c>
      <c r="AQ9" s="16"/>
      <c r="AR9" s="16">
        <v>0.395384615384615</v>
      </c>
      <c r="AS9" s="16">
        <v>0.41313383208645099</v>
      </c>
      <c r="AT9" s="16"/>
      <c r="AU9" s="16">
        <v>0.41353383458646598</v>
      </c>
      <c r="AV9" s="16">
        <v>0.405797101449275</v>
      </c>
      <c r="AW9" s="16"/>
      <c r="AX9" s="16">
        <v>0.36474164133738601</v>
      </c>
      <c r="AY9" s="16">
        <v>0.41601049868766399</v>
      </c>
      <c r="AZ9" s="16"/>
      <c r="BA9" s="16">
        <v>0.45695364238410602</v>
      </c>
      <c r="BB9" s="16">
        <v>0.40246768507638098</v>
      </c>
      <c r="BC9" s="16"/>
      <c r="BD9" s="16">
        <v>0.40419161676646698</v>
      </c>
      <c r="BE9" s="16">
        <v>0.40750493745885502</v>
      </c>
      <c r="BF9" s="16"/>
      <c r="BG9" s="16">
        <v>0.41538461538461502</v>
      </c>
      <c r="BH9" s="16">
        <v>0.40626813697039998</v>
      </c>
      <c r="BI9" s="16"/>
      <c r="BJ9" s="16">
        <v>0.41946308724832199</v>
      </c>
      <c r="BK9" s="16">
        <v>0.40450160771704202</v>
      </c>
      <c r="BL9" s="16"/>
      <c r="BM9" s="16">
        <v>0.38709677419354799</v>
      </c>
      <c r="BN9" s="16">
        <v>0.40911817636472703</v>
      </c>
      <c r="BO9" s="16"/>
      <c r="BP9" s="16">
        <v>0.46825396825396798</v>
      </c>
      <c r="BQ9" s="16">
        <v>0.39725171767645201</v>
      </c>
    </row>
    <row r="10" spans="2:69" ht="30" x14ac:dyDescent="0.25">
      <c r="B10" s="17" t="s">
        <v>480</v>
      </c>
      <c r="C10" s="16">
        <v>0.22126281705342701</v>
      </c>
      <c r="D10" s="16">
        <v>0.212996389891697</v>
      </c>
      <c r="E10" s="16">
        <v>0.29482071713147401</v>
      </c>
      <c r="F10" s="16">
        <v>0.22169811320754701</v>
      </c>
      <c r="G10" s="16">
        <v>0.18131868131868101</v>
      </c>
      <c r="H10" s="16">
        <v>0.21660649819494601</v>
      </c>
      <c r="I10" s="16">
        <v>0.231046931407942</v>
      </c>
      <c r="J10" s="16">
        <v>0.21505376344086</v>
      </c>
      <c r="K10" s="16">
        <v>0.17307692307692299</v>
      </c>
      <c r="L10" s="16">
        <v>0.22</v>
      </c>
      <c r="M10" s="16"/>
      <c r="N10" s="16">
        <v>0.25543478260869601</v>
      </c>
      <c r="O10" s="16">
        <v>0.23711340206185599</v>
      </c>
      <c r="P10" s="16">
        <v>0.24009900990099001</v>
      </c>
      <c r="Q10" s="16">
        <v>0.205415499533147</v>
      </c>
      <c r="R10" s="16"/>
      <c r="S10" s="16">
        <v>0.240740740740741</v>
      </c>
      <c r="T10" s="16">
        <v>0.22666666666666699</v>
      </c>
      <c r="U10" s="16">
        <v>0.20942408376963401</v>
      </c>
      <c r="V10" s="16">
        <v>0.25925925925925902</v>
      </c>
      <c r="W10" s="16">
        <v>0.245231607629428</v>
      </c>
      <c r="X10" s="16">
        <v>0.18858560794044699</v>
      </c>
      <c r="Y10" s="16">
        <v>0.20399999999999999</v>
      </c>
      <c r="Z10" s="16"/>
      <c r="AA10" s="16">
        <v>0.20375722543352601</v>
      </c>
      <c r="AB10" s="16">
        <v>0.231696813092162</v>
      </c>
      <c r="AC10" s="16"/>
      <c r="AD10" s="16">
        <v>0.18676122931442099</v>
      </c>
      <c r="AE10" s="16">
        <v>0.231468531468531</v>
      </c>
      <c r="AF10" s="16"/>
      <c r="AG10" s="16">
        <v>0.242966751918159</v>
      </c>
      <c r="AH10" s="16">
        <v>0.205415499533147</v>
      </c>
      <c r="AI10" s="16"/>
      <c r="AJ10" s="16">
        <v>0.21040974529346601</v>
      </c>
      <c r="AK10" s="16">
        <v>0.231578947368421</v>
      </c>
      <c r="AL10" s="16"/>
      <c r="AM10" s="16">
        <v>0.24390243902438999</v>
      </c>
      <c r="AN10" s="16">
        <v>0.202898550724638</v>
      </c>
      <c r="AO10" s="16">
        <v>0.24626865671641801</v>
      </c>
      <c r="AP10" s="16">
        <v>0.18281938325991201</v>
      </c>
      <c r="AQ10" s="16"/>
      <c r="AR10" s="16">
        <v>0.212307692307692</v>
      </c>
      <c r="AS10" s="16">
        <v>0.226101413133832</v>
      </c>
      <c r="AT10" s="16"/>
      <c r="AU10" s="16">
        <v>0.19548872180451099</v>
      </c>
      <c r="AV10" s="16">
        <v>0.225582860743541</v>
      </c>
      <c r="AW10" s="16"/>
      <c r="AX10" s="16">
        <v>0.21276595744680901</v>
      </c>
      <c r="AY10" s="16">
        <v>0.22309711286089201</v>
      </c>
      <c r="AZ10" s="16"/>
      <c r="BA10" s="16">
        <v>0.17880794701986799</v>
      </c>
      <c r="BB10" s="16">
        <v>0.22502937720329</v>
      </c>
      <c r="BC10" s="16"/>
      <c r="BD10" s="16">
        <v>0.20059880239521</v>
      </c>
      <c r="BE10" s="16">
        <v>0.225806451612903</v>
      </c>
      <c r="BF10" s="16"/>
      <c r="BG10" s="16">
        <v>0.138461538461538</v>
      </c>
      <c r="BH10" s="16">
        <v>0.227510156703424</v>
      </c>
      <c r="BI10" s="16"/>
      <c r="BJ10" s="16">
        <v>0.17114093959731499</v>
      </c>
      <c r="BK10" s="16">
        <v>0.230868167202572</v>
      </c>
      <c r="BL10" s="16"/>
      <c r="BM10" s="16">
        <v>0.204301075268817</v>
      </c>
      <c r="BN10" s="16">
        <v>0.22315536892621499</v>
      </c>
      <c r="BO10" s="16"/>
      <c r="BP10" s="16">
        <v>0.21825396825396801</v>
      </c>
      <c r="BQ10" s="16">
        <v>0.22173641474078701</v>
      </c>
    </row>
    <row r="11" spans="2:69" ht="30" x14ac:dyDescent="0.25">
      <c r="B11" s="17" t="s">
        <v>481</v>
      </c>
      <c r="C11" s="16">
        <v>6.9077172153265004E-2</v>
      </c>
      <c r="D11" s="16">
        <v>7.2202166064981907E-2</v>
      </c>
      <c r="E11" s="16">
        <v>8.7649402390438294E-2</v>
      </c>
      <c r="F11" s="16">
        <v>7.5471698113207503E-2</v>
      </c>
      <c r="G11" s="16">
        <v>3.8461538461538498E-2</v>
      </c>
      <c r="H11" s="16">
        <v>9.0252707581227401E-2</v>
      </c>
      <c r="I11" s="16">
        <v>6.8592057761732897E-2</v>
      </c>
      <c r="J11" s="16">
        <v>8.6021505376344107E-2</v>
      </c>
      <c r="K11" s="16">
        <v>0</v>
      </c>
      <c r="L11" s="16">
        <v>0.08</v>
      </c>
      <c r="M11" s="16"/>
      <c r="N11" s="16">
        <v>7.6086956521739094E-2</v>
      </c>
      <c r="O11" s="16">
        <v>5.67010309278351E-2</v>
      </c>
      <c r="P11" s="16">
        <v>7.6732673267326704E-2</v>
      </c>
      <c r="Q11" s="16">
        <v>6.7226890756302504E-2</v>
      </c>
      <c r="R11" s="16"/>
      <c r="S11" s="16">
        <v>4.9382716049382699E-2</v>
      </c>
      <c r="T11" s="16">
        <v>0.04</v>
      </c>
      <c r="U11" s="16">
        <v>4.1884816753926697E-2</v>
      </c>
      <c r="V11" s="16">
        <v>7.4074074074074098E-2</v>
      </c>
      <c r="W11" s="16">
        <v>0.103542234332425</v>
      </c>
      <c r="X11" s="16">
        <v>5.4590570719603E-2</v>
      </c>
      <c r="Y11" s="16">
        <v>7.5999999999999998E-2</v>
      </c>
      <c r="Z11" s="16"/>
      <c r="AA11" s="16">
        <v>6.9364161849711004E-2</v>
      </c>
      <c r="AB11" s="16">
        <v>6.8906115417743302E-2</v>
      </c>
      <c r="AC11" s="16"/>
      <c r="AD11" s="16">
        <v>4.9645390070922002E-2</v>
      </c>
      <c r="AE11" s="16">
        <v>7.4825174825174798E-2</v>
      </c>
      <c r="AF11" s="16"/>
      <c r="AG11" s="16">
        <v>7.1611253196930902E-2</v>
      </c>
      <c r="AH11" s="16">
        <v>6.7226890756302504E-2</v>
      </c>
      <c r="AI11" s="16"/>
      <c r="AJ11" s="16">
        <v>6.8660022148394201E-2</v>
      </c>
      <c r="AK11" s="16">
        <v>6.9473684210526299E-2</v>
      </c>
      <c r="AL11" s="16"/>
      <c r="AM11" s="16">
        <v>4.8780487804878099E-2</v>
      </c>
      <c r="AN11" s="16">
        <v>7.4879227053140096E-2</v>
      </c>
      <c r="AO11" s="16">
        <v>7.4626865671641798E-2</v>
      </c>
      <c r="AP11" s="16">
        <v>5.5066079295154197E-2</v>
      </c>
      <c r="AQ11" s="16"/>
      <c r="AR11" s="16">
        <v>8.1538461538461504E-2</v>
      </c>
      <c r="AS11" s="16">
        <v>6.23441396508728E-2</v>
      </c>
      <c r="AT11" s="16"/>
      <c r="AU11" s="16">
        <v>8.6466165413533802E-2</v>
      </c>
      <c r="AV11" s="16">
        <v>6.6162570888468802E-2</v>
      </c>
      <c r="AW11" s="16"/>
      <c r="AX11" s="16">
        <v>7.29483282674772E-2</v>
      </c>
      <c r="AY11" s="16">
        <v>6.8241469816273007E-2</v>
      </c>
      <c r="AZ11" s="16"/>
      <c r="BA11" s="16">
        <v>5.2980132450331098E-2</v>
      </c>
      <c r="BB11" s="16">
        <v>7.0505287896592203E-2</v>
      </c>
      <c r="BC11" s="16"/>
      <c r="BD11" s="16">
        <v>4.7904191616766498E-2</v>
      </c>
      <c r="BE11" s="16">
        <v>7.3732718894009203E-2</v>
      </c>
      <c r="BF11" s="16"/>
      <c r="BG11" s="16">
        <v>4.6153846153846198E-2</v>
      </c>
      <c r="BH11" s="16">
        <v>7.0806732443412707E-2</v>
      </c>
      <c r="BI11" s="16"/>
      <c r="BJ11" s="16">
        <v>4.0268456375838903E-2</v>
      </c>
      <c r="BK11" s="16">
        <v>7.4598070739549799E-2</v>
      </c>
      <c r="BL11" s="16"/>
      <c r="BM11" s="16">
        <v>4.8387096774193498E-2</v>
      </c>
      <c r="BN11" s="16">
        <v>7.1385722855428893E-2</v>
      </c>
      <c r="BO11" s="16"/>
      <c r="BP11" s="16">
        <v>5.1587301587301598E-2</v>
      </c>
      <c r="BQ11" s="16">
        <v>7.1830106183635195E-2</v>
      </c>
    </row>
    <row r="12" spans="2:69" x14ac:dyDescent="0.25">
      <c r="B12" s="17" t="s">
        <v>482</v>
      </c>
      <c r="C12" s="16">
        <v>2.5364274150027E-2</v>
      </c>
      <c r="D12" s="16">
        <v>4.3321299638989202E-2</v>
      </c>
      <c r="E12" s="16">
        <v>3.58565737051793E-2</v>
      </c>
      <c r="F12" s="16">
        <v>9.4339622641509396E-3</v>
      </c>
      <c r="G12" s="16">
        <v>5.4945054945054897E-3</v>
      </c>
      <c r="H12" s="16">
        <v>3.2490974729241902E-2</v>
      </c>
      <c r="I12" s="16">
        <v>2.5270758122743701E-2</v>
      </c>
      <c r="J12" s="16">
        <v>2.1505376344085999E-2</v>
      </c>
      <c r="K12" s="16">
        <v>1.9230769230769201E-2</v>
      </c>
      <c r="L12" s="16">
        <v>0.06</v>
      </c>
      <c r="M12" s="16"/>
      <c r="N12" s="16">
        <v>4.3478260869565202E-2</v>
      </c>
      <c r="O12" s="16">
        <v>3.60824742268041E-2</v>
      </c>
      <c r="P12" s="16">
        <v>1.9801980198019799E-2</v>
      </c>
      <c r="Q12" s="16">
        <v>2.2408963585434202E-2</v>
      </c>
      <c r="R12" s="16"/>
      <c r="S12" s="16">
        <v>2.4691358024691398E-2</v>
      </c>
      <c r="T12" s="16">
        <v>6.6666666666666697E-3</v>
      </c>
      <c r="U12" s="16">
        <v>2.6178010471204199E-2</v>
      </c>
      <c r="V12" s="16">
        <v>2.5925925925925901E-2</v>
      </c>
      <c r="W12" s="16">
        <v>2.17983651226158E-2</v>
      </c>
      <c r="X12" s="16">
        <v>2.72952853598015E-2</v>
      </c>
      <c r="Y12" s="16">
        <v>1.6E-2</v>
      </c>
      <c r="Z12" s="16"/>
      <c r="AA12" s="16">
        <v>1.87861271676301E-2</v>
      </c>
      <c r="AB12" s="16">
        <v>2.9285099052540901E-2</v>
      </c>
      <c r="AC12" s="16"/>
      <c r="AD12" s="16">
        <v>2.8368794326241099E-2</v>
      </c>
      <c r="AE12" s="16">
        <v>2.44755244755245E-2</v>
      </c>
      <c r="AF12" s="16"/>
      <c r="AG12" s="16">
        <v>2.9411764705882401E-2</v>
      </c>
      <c r="AH12" s="16">
        <v>2.2408963585434202E-2</v>
      </c>
      <c r="AI12" s="16"/>
      <c r="AJ12" s="16">
        <v>2.32558139534884E-2</v>
      </c>
      <c r="AK12" s="16">
        <v>2.7368421052631601E-2</v>
      </c>
      <c r="AL12" s="16"/>
      <c r="AM12" s="16">
        <v>0</v>
      </c>
      <c r="AN12" s="16">
        <v>2.8985507246376802E-2</v>
      </c>
      <c r="AO12" s="16">
        <v>2.6652452025586401E-2</v>
      </c>
      <c r="AP12" s="16">
        <v>2.2026431718061699E-2</v>
      </c>
      <c r="AQ12" s="16"/>
      <c r="AR12" s="16">
        <v>2.76923076923077E-2</v>
      </c>
      <c r="AS12" s="16">
        <v>2.4106400665004201E-2</v>
      </c>
      <c r="AT12" s="16"/>
      <c r="AU12" s="16">
        <v>2.6315789473684199E-2</v>
      </c>
      <c r="AV12" s="16">
        <v>2.5204788909892899E-2</v>
      </c>
      <c r="AW12" s="16"/>
      <c r="AX12" s="16">
        <v>2.4316109422492401E-2</v>
      </c>
      <c r="AY12" s="16">
        <v>2.55905511811024E-2</v>
      </c>
      <c r="AZ12" s="16"/>
      <c r="BA12" s="16">
        <v>1.3245033112582801E-2</v>
      </c>
      <c r="BB12" s="16">
        <v>2.6439482961222099E-2</v>
      </c>
      <c r="BC12" s="16"/>
      <c r="BD12" s="16">
        <v>2.69461077844311E-2</v>
      </c>
      <c r="BE12" s="16">
        <v>2.5016458196181701E-2</v>
      </c>
      <c r="BF12" s="16"/>
      <c r="BG12" s="16">
        <v>2.3076923076923099E-2</v>
      </c>
      <c r="BH12" s="16">
        <v>2.5536854323853699E-2</v>
      </c>
      <c r="BI12" s="16"/>
      <c r="BJ12" s="16">
        <v>2.68456375838926E-2</v>
      </c>
      <c r="BK12" s="16">
        <v>2.5080385852089999E-2</v>
      </c>
      <c r="BL12" s="16"/>
      <c r="BM12" s="16">
        <v>5.3763440860215101E-3</v>
      </c>
      <c r="BN12" s="16">
        <v>2.7594481103779201E-2</v>
      </c>
      <c r="BO12" s="16"/>
      <c r="BP12" s="16">
        <v>1.9841269841269799E-2</v>
      </c>
      <c r="BQ12" s="16">
        <v>2.62336039975016E-2</v>
      </c>
    </row>
    <row r="13" spans="2:69" x14ac:dyDescent="0.25">
      <c r="B13" s="17" t="s">
        <v>68</v>
      </c>
      <c r="C13" s="18">
        <v>1.88882892606584E-2</v>
      </c>
      <c r="D13" s="18">
        <v>3.2490974729241902E-2</v>
      </c>
      <c r="E13" s="18">
        <v>0</v>
      </c>
      <c r="F13" s="18">
        <v>4.7169811320754698E-3</v>
      </c>
      <c r="G13" s="18">
        <v>3.5714285714285698E-2</v>
      </c>
      <c r="H13" s="18">
        <v>3.6101083032491002E-3</v>
      </c>
      <c r="I13" s="18">
        <v>1.8050541516245501E-2</v>
      </c>
      <c r="J13" s="18">
        <v>6.4516129032258104E-2</v>
      </c>
      <c r="K13" s="18">
        <v>0</v>
      </c>
      <c r="L13" s="18">
        <v>0</v>
      </c>
      <c r="M13" s="18"/>
      <c r="N13" s="18">
        <v>1.6304347826087001E-2</v>
      </c>
      <c r="O13" s="18">
        <v>5.1546391752577303E-2</v>
      </c>
      <c r="P13" s="18">
        <v>9.9009900990098994E-3</v>
      </c>
      <c r="Q13" s="18">
        <v>1.6806722689075598E-2</v>
      </c>
      <c r="R13" s="18"/>
      <c r="S13" s="18">
        <v>1.85185185185185E-2</v>
      </c>
      <c r="T13" s="18">
        <v>0.02</v>
      </c>
      <c r="U13" s="18">
        <v>0</v>
      </c>
      <c r="V13" s="18">
        <v>1.48148148148148E-2</v>
      </c>
      <c r="W13" s="18">
        <v>1.9073569482288801E-2</v>
      </c>
      <c r="X13" s="18">
        <v>1.2406947890818899E-2</v>
      </c>
      <c r="Y13" s="18">
        <v>0.02</v>
      </c>
      <c r="Z13" s="18"/>
      <c r="AA13" s="18">
        <v>7.2254335260115597E-3</v>
      </c>
      <c r="AB13" s="18">
        <v>2.58397932816537E-2</v>
      </c>
      <c r="AC13" s="18"/>
      <c r="AD13" s="18">
        <v>2.1276595744680899E-2</v>
      </c>
      <c r="AE13" s="18">
        <v>1.8181818181818198E-2</v>
      </c>
      <c r="AF13" s="18"/>
      <c r="AG13" s="18">
        <v>2.1739130434782601E-2</v>
      </c>
      <c r="AH13" s="18">
        <v>1.6806722689075598E-2</v>
      </c>
      <c r="AI13" s="18"/>
      <c r="AJ13" s="18">
        <v>1.5503875968992199E-2</v>
      </c>
      <c r="AK13" s="18">
        <v>2.2105263157894701E-2</v>
      </c>
      <c r="AL13" s="18"/>
      <c r="AM13" s="18">
        <v>9.7560975609756101E-2</v>
      </c>
      <c r="AN13" s="18">
        <v>3.8647342995169101E-2</v>
      </c>
      <c r="AO13" s="18">
        <v>1.49253731343284E-2</v>
      </c>
      <c r="AP13" s="18">
        <v>2.2026431718061702E-3</v>
      </c>
      <c r="AQ13" s="18"/>
      <c r="AR13" s="18">
        <v>1.07692307692308E-2</v>
      </c>
      <c r="AS13" s="18">
        <v>2.3275145469659201E-2</v>
      </c>
      <c r="AT13" s="18"/>
      <c r="AU13" s="18">
        <v>7.5187969924812E-3</v>
      </c>
      <c r="AV13" s="18">
        <v>2.0793950850661599E-2</v>
      </c>
      <c r="AW13" s="18"/>
      <c r="AX13" s="18">
        <v>6.0790273556231003E-3</v>
      </c>
      <c r="AY13" s="18">
        <v>2.16535433070866E-2</v>
      </c>
      <c r="AZ13" s="18"/>
      <c r="BA13" s="18">
        <v>1.3245033112582801E-2</v>
      </c>
      <c r="BB13" s="18">
        <v>1.9388954171562899E-2</v>
      </c>
      <c r="BC13" s="18"/>
      <c r="BD13" s="18">
        <v>1.79640718562874E-2</v>
      </c>
      <c r="BE13" s="18">
        <v>1.9091507570770199E-2</v>
      </c>
      <c r="BF13" s="18"/>
      <c r="BG13" s="18">
        <v>2.3076923076923099E-2</v>
      </c>
      <c r="BH13" s="18">
        <v>1.8572257690075401E-2</v>
      </c>
      <c r="BI13" s="18"/>
      <c r="BJ13" s="18">
        <v>1.34228187919463E-2</v>
      </c>
      <c r="BK13" s="18">
        <v>1.9935691318328001E-2</v>
      </c>
      <c r="BL13" s="18"/>
      <c r="BM13" s="18">
        <v>2.1505376344085999E-2</v>
      </c>
      <c r="BN13" s="18">
        <v>1.8596280743851199E-2</v>
      </c>
      <c r="BO13" s="18"/>
      <c r="BP13" s="18">
        <v>7.9365079365079395E-3</v>
      </c>
      <c r="BQ13" s="18">
        <v>2.0612117426608401E-2</v>
      </c>
    </row>
    <row r="14" spans="2:69" x14ac:dyDescent="0.25">
      <c r="B14" s="15" t="s">
        <v>699</v>
      </c>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Q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1853</v>
      </c>
      <c r="D7" s="10">
        <v>277</v>
      </c>
      <c r="E7" s="10">
        <v>251</v>
      </c>
      <c r="F7" s="10">
        <v>212</v>
      </c>
      <c r="G7" s="10">
        <v>364</v>
      </c>
      <c r="H7" s="10">
        <v>277</v>
      </c>
      <c r="I7" s="10">
        <v>277</v>
      </c>
      <c r="J7" s="10">
        <v>93</v>
      </c>
      <c r="K7" s="10">
        <v>52</v>
      </c>
      <c r="L7" s="10">
        <v>50</v>
      </c>
      <c r="M7" s="10"/>
      <c r="N7" s="10">
        <v>184</v>
      </c>
      <c r="O7" s="10">
        <v>194</v>
      </c>
      <c r="P7" s="10">
        <v>404</v>
      </c>
      <c r="Q7" s="10">
        <v>1071</v>
      </c>
      <c r="R7" s="10"/>
      <c r="S7" s="10">
        <v>162</v>
      </c>
      <c r="T7" s="10">
        <v>150</v>
      </c>
      <c r="U7" s="10">
        <v>191</v>
      </c>
      <c r="V7" s="10">
        <v>270</v>
      </c>
      <c r="W7" s="10">
        <v>367</v>
      </c>
      <c r="X7" s="10">
        <v>403</v>
      </c>
      <c r="Y7" s="10">
        <v>250</v>
      </c>
      <c r="Z7" s="10"/>
      <c r="AA7" s="10">
        <v>692</v>
      </c>
      <c r="AB7" s="10">
        <v>1161</v>
      </c>
      <c r="AC7" s="10"/>
      <c r="AD7" s="10">
        <v>423</v>
      </c>
      <c r="AE7" s="10">
        <v>1430</v>
      </c>
      <c r="AF7" s="10"/>
      <c r="AG7" s="10">
        <v>782</v>
      </c>
      <c r="AH7" s="10">
        <v>1071</v>
      </c>
      <c r="AI7" s="10"/>
      <c r="AJ7" s="10">
        <v>903</v>
      </c>
      <c r="AK7" s="10">
        <v>950</v>
      </c>
      <c r="AL7" s="10"/>
      <c r="AM7" s="10">
        <v>41</v>
      </c>
      <c r="AN7" s="10">
        <v>414</v>
      </c>
      <c r="AO7" s="10">
        <v>938</v>
      </c>
      <c r="AP7" s="10">
        <v>454</v>
      </c>
      <c r="AQ7" s="10"/>
      <c r="AR7" s="10">
        <v>650</v>
      </c>
      <c r="AS7" s="10">
        <v>1203</v>
      </c>
      <c r="AT7" s="10"/>
      <c r="AU7" s="10">
        <v>266</v>
      </c>
      <c r="AV7" s="10">
        <v>1587</v>
      </c>
      <c r="AW7" s="10"/>
      <c r="AX7" s="10">
        <v>329</v>
      </c>
      <c r="AY7" s="10">
        <v>1524</v>
      </c>
      <c r="AZ7" s="10"/>
      <c r="BA7" s="10">
        <v>151</v>
      </c>
      <c r="BB7" s="10">
        <v>1702</v>
      </c>
      <c r="BC7" s="10"/>
      <c r="BD7" s="10">
        <v>334</v>
      </c>
      <c r="BE7" s="10">
        <v>1519</v>
      </c>
      <c r="BF7" s="10"/>
      <c r="BG7" s="10">
        <v>130</v>
      </c>
      <c r="BH7" s="10">
        <v>1723</v>
      </c>
      <c r="BI7" s="10"/>
      <c r="BJ7" s="10">
        <v>298</v>
      </c>
      <c r="BK7" s="10">
        <v>1555</v>
      </c>
      <c r="BL7" s="10"/>
      <c r="BM7" s="10">
        <v>186</v>
      </c>
      <c r="BN7" s="10">
        <v>1667</v>
      </c>
      <c r="BO7" s="10"/>
      <c r="BP7" s="10">
        <v>252</v>
      </c>
      <c r="BQ7" s="10">
        <v>1601</v>
      </c>
    </row>
    <row r="8" spans="2:69" x14ac:dyDescent="0.25">
      <c r="B8" s="17" t="s">
        <v>478</v>
      </c>
      <c r="C8" s="16">
        <v>0.236913113869401</v>
      </c>
      <c r="D8" s="16">
        <v>0.15884476534295999</v>
      </c>
      <c r="E8" s="16">
        <v>0.25099601593625498</v>
      </c>
      <c r="F8" s="16">
        <v>0.19811320754716999</v>
      </c>
      <c r="G8" s="16">
        <v>0.29395604395604402</v>
      </c>
      <c r="H8" s="16">
        <v>0.26353790613718397</v>
      </c>
      <c r="I8" s="16">
        <v>0.24548736462093901</v>
      </c>
      <c r="J8" s="16">
        <v>0.25806451612903197</v>
      </c>
      <c r="K8" s="16">
        <v>0.21153846153846201</v>
      </c>
      <c r="L8" s="16">
        <v>0.14000000000000001</v>
      </c>
      <c r="M8" s="16"/>
      <c r="N8" s="16">
        <v>0.25543478260869601</v>
      </c>
      <c r="O8" s="16">
        <v>0.185567010309278</v>
      </c>
      <c r="P8" s="16">
        <v>0.21534653465346501</v>
      </c>
      <c r="Q8" s="16">
        <v>0.25116713352007503</v>
      </c>
      <c r="R8" s="16"/>
      <c r="S8" s="16">
        <v>0.29012345679012302</v>
      </c>
      <c r="T8" s="16">
        <v>0.22666666666666699</v>
      </c>
      <c r="U8" s="16">
        <v>0.23036649214659699</v>
      </c>
      <c r="V8" s="16">
        <v>0.218518518518519</v>
      </c>
      <c r="W8" s="16">
        <v>0.21253405994550401</v>
      </c>
      <c r="X8" s="16">
        <v>0.24069478908188599</v>
      </c>
      <c r="Y8" s="16">
        <v>0.28399999999999997</v>
      </c>
      <c r="Z8" s="16"/>
      <c r="AA8" s="16">
        <v>0.239884393063584</v>
      </c>
      <c r="AB8" s="16">
        <v>0.235142118863049</v>
      </c>
      <c r="AC8" s="16"/>
      <c r="AD8" s="16">
        <v>0.27423167848699798</v>
      </c>
      <c r="AE8" s="16">
        <v>0.225874125874126</v>
      </c>
      <c r="AF8" s="16"/>
      <c r="AG8" s="16">
        <v>0.217391304347826</v>
      </c>
      <c r="AH8" s="16">
        <v>0.25116713352007503</v>
      </c>
      <c r="AI8" s="16"/>
      <c r="AJ8" s="16">
        <v>0.26245847176079701</v>
      </c>
      <c r="AK8" s="16">
        <v>0.21263157894736801</v>
      </c>
      <c r="AL8" s="16"/>
      <c r="AM8" s="16">
        <v>0.17073170731707299</v>
      </c>
      <c r="AN8" s="16">
        <v>0.214975845410628</v>
      </c>
      <c r="AO8" s="16">
        <v>0.224946695095949</v>
      </c>
      <c r="AP8" s="16">
        <v>0.28634361233480199</v>
      </c>
      <c r="AQ8" s="16"/>
      <c r="AR8" s="16">
        <v>0.23230769230769199</v>
      </c>
      <c r="AS8" s="16">
        <v>0.239401496259352</v>
      </c>
      <c r="AT8" s="16"/>
      <c r="AU8" s="16">
        <v>0.25187969924811998</v>
      </c>
      <c r="AV8" s="16">
        <v>0.23440453686200399</v>
      </c>
      <c r="AW8" s="16"/>
      <c r="AX8" s="16">
        <v>0.25531914893617003</v>
      </c>
      <c r="AY8" s="16">
        <v>0.232939632545932</v>
      </c>
      <c r="AZ8" s="16"/>
      <c r="BA8" s="16">
        <v>0.278145695364238</v>
      </c>
      <c r="BB8" s="16">
        <v>0.233254994124559</v>
      </c>
      <c r="BC8" s="16"/>
      <c r="BD8" s="16">
        <v>0.224550898203593</v>
      </c>
      <c r="BE8" s="16">
        <v>0.23963133640553</v>
      </c>
      <c r="BF8" s="16"/>
      <c r="BG8" s="16">
        <v>0.28461538461538499</v>
      </c>
      <c r="BH8" s="16">
        <v>0.23331398723157301</v>
      </c>
      <c r="BI8" s="16"/>
      <c r="BJ8" s="16">
        <v>0.29865771812080499</v>
      </c>
      <c r="BK8" s="16">
        <v>0.22508038585209</v>
      </c>
      <c r="BL8" s="16"/>
      <c r="BM8" s="16">
        <v>0.27419354838709697</v>
      </c>
      <c r="BN8" s="16">
        <v>0.232753449310138</v>
      </c>
      <c r="BO8" s="16"/>
      <c r="BP8" s="16">
        <v>0.226190476190476</v>
      </c>
      <c r="BQ8" s="16">
        <v>0.238600874453467</v>
      </c>
    </row>
    <row r="9" spans="2:69" ht="30" x14ac:dyDescent="0.25">
      <c r="B9" s="17" t="s">
        <v>479</v>
      </c>
      <c r="C9" s="16">
        <v>0.36265515380464097</v>
      </c>
      <c r="D9" s="16">
        <v>0.33212996389891702</v>
      </c>
      <c r="E9" s="16">
        <v>0.31075697211155401</v>
      </c>
      <c r="F9" s="16">
        <v>0.37735849056603799</v>
      </c>
      <c r="G9" s="16">
        <v>0.44505494505494497</v>
      </c>
      <c r="H9" s="16">
        <v>0.36462093862815897</v>
      </c>
      <c r="I9" s="16">
        <v>0.31768953068592098</v>
      </c>
      <c r="J9" s="16">
        <v>0.29032258064516098</v>
      </c>
      <c r="K9" s="16">
        <v>0.480769230769231</v>
      </c>
      <c r="L9" s="16">
        <v>0.38</v>
      </c>
      <c r="M9" s="16"/>
      <c r="N9" s="16">
        <v>0.282608695652174</v>
      </c>
      <c r="O9" s="16">
        <v>0.30927835051546398</v>
      </c>
      <c r="P9" s="16">
        <v>0.38118811881188103</v>
      </c>
      <c r="Q9" s="16">
        <v>0.37908496732026098</v>
      </c>
      <c r="R9" s="16"/>
      <c r="S9" s="16">
        <v>0.36419753086419798</v>
      </c>
      <c r="T9" s="16">
        <v>0.38</v>
      </c>
      <c r="U9" s="16">
        <v>0.38743455497382201</v>
      </c>
      <c r="V9" s="16">
        <v>0.30740740740740702</v>
      </c>
      <c r="W9" s="16">
        <v>0.34059945504087202</v>
      </c>
      <c r="X9" s="16">
        <v>0.38709677419354799</v>
      </c>
      <c r="Y9" s="16">
        <v>0.38800000000000001</v>
      </c>
      <c r="Z9" s="16"/>
      <c r="AA9" s="16">
        <v>0.41618497109826602</v>
      </c>
      <c r="AB9" s="16">
        <v>0.33074935400516797</v>
      </c>
      <c r="AC9" s="16"/>
      <c r="AD9" s="16">
        <v>0.35460992907801397</v>
      </c>
      <c r="AE9" s="16">
        <v>0.36503496503496502</v>
      </c>
      <c r="AF9" s="16"/>
      <c r="AG9" s="16">
        <v>0.34015345268542202</v>
      </c>
      <c r="AH9" s="16">
        <v>0.37908496732026098</v>
      </c>
      <c r="AI9" s="16"/>
      <c r="AJ9" s="16">
        <v>0.37430786267995603</v>
      </c>
      <c r="AK9" s="16">
        <v>0.35157894736842099</v>
      </c>
      <c r="AL9" s="16"/>
      <c r="AM9" s="16">
        <v>0.41463414634146301</v>
      </c>
      <c r="AN9" s="16">
        <v>0.34782608695652201</v>
      </c>
      <c r="AO9" s="16">
        <v>0.35181236673774002</v>
      </c>
      <c r="AP9" s="16">
        <v>0.39207048458149801</v>
      </c>
      <c r="AQ9" s="16"/>
      <c r="AR9" s="16">
        <v>0.36</v>
      </c>
      <c r="AS9" s="16">
        <v>0.36408977556109701</v>
      </c>
      <c r="AT9" s="16"/>
      <c r="AU9" s="16">
        <v>0.42105263157894701</v>
      </c>
      <c r="AV9" s="16">
        <v>0.3528670447385</v>
      </c>
      <c r="AW9" s="16"/>
      <c r="AX9" s="16">
        <v>0.38601823708206701</v>
      </c>
      <c r="AY9" s="16">
        <v>0.35761154855643001</v>
      </c>
      <c r="AZ9" s="16"/>
      <c r="BA9" s="16">
        <v>0.39735099337748297</v>
      </c>
      <c r="BB9" s="16">
        <v>0.35957696827261998</v>
      </c>
      <c r="BC9" s="16"/>
      <c r="BD9" s="16">
        <v>0.36227544910179599</v>
      </c>
      <c r="BE9" s="16">
        <v>0.362738643844635</v>
      </c>
      <c r="BF9" s="16"/>
      <c r="BG9" s="16">
        <v>0.40769230769230802</v>
      </c>
      <c r="BH9" s="16">
        <v>0.35925710969239699</v>
      </c>
      <c r="BI9" s="16"/>
      <c r="BJ9" s="16">
        <v>0.42617449664429502</v>
      </c>
      <c r="BK9" s="16">
        <v>0.35048231511254002</v>
      </c>
      <c r="BL9" s="16"/>
      <c r="BM9" s="16">
        <v>0.39784946236559099</v>
      </c>
      <c r="BN9" s="16">
        <v>0.35872825434913003</v>
      </c>
      <c r="BO9" s="16"/>
      <c r="BP9" s="16">
        <v>0.40476190476190499</v>
      </c>
      <c r="BQ9" s="16">
        <v>0.35602748282323499</v>
      </c>
    </row>
    <row r="10" spans="2:69" ht="30" x14ac:dyDescent="0.25">
      <c r="B10" s="17" t="s">
        <v>480</v>
      </c>
      <c r="C10" s="16">
        <v>0.24500809498111201</v>
      </c>
      <c r="D10" s="16">
        <v>0.27075812274368199</v>
      </c>
      <c r="E10" s="16">
        <v>0.27888446215139401</v>
      </c>
      <c r="F10" s="16">
        <v>0.29716981132075498</v>
      </c>
      <c r="G10" s="16">
        <v>0.159340659340659</v>
      </c>
      <c r="H10" s="16">
        <v>0.25270758122743697</v>
      </c>
      <c r="I10" s="16">
        <v>0.24909747292418799</v>
      </c>
      <c r="J10" s="16">
        <v>0.236559139784946</v>
      </c>
      <c r="K10" s="16">
        <v>0.21153846153846201</v>
      </c>
      <c r="L10" s="16">
        <v>0.32</v>
      </c>
      <c r="M10" s="16"/>
      <c r="N10" s="16">
        <v>0.25</v>
      </c>
      <c r="O10" s="16">
        <v>0.31443298969072198</v>
      </c>
      <c r="P10" s="16">
        <v>0.25</v>
      </c>
      <c r="Q10" s="16">
        <v>0.22969187675069999</v>
      </c>
      <c r="R10" s="16"/>
      <c r="S10" s="16">
        <v>0.209876543209877</v>
      </c>
      <c r="T10" s="16">
        <v>0.26</v>
      </c>
      <c r="U10" s="16">
        <v>0.24607329842931899</v>
      </c>
      <c r="V10" s="16">
        <v>0.31111111111111101</v>
      </c>
      <c r="W10" s="16">
        <v>0.28610354223433199</v>
      </c>
      <c r="X10" s="16">
        <v>0.230769230769231</v>
      </c>
      <c r="Y10" s="16">
        <v>0.16800000000000001</v>
      </c>
      <c r="Z10" s="16"/>
      <c r="AA10" s="16">
        <v>0.22832369942196501</v>
      </c>
      <c r="AB10" s="16">
        <v>0.25495262704565003</v>
      </c>
      <c r="AC10" s="16"/>
      <c r="AD10" s="16">
        <v>0.24113475177304999</v>
      </c>
      <c r="AE10" s="16">
        <v>0.246153846153846</v>
      </c>
      <c r="AF10" s="16"/>
      <c r="AG10" s="16">
        <v>0.26598465473145799</v>
      </c>
      <c r="AH10" s="16">
        <v>0.22969187675069999</v>
      </c>
      <c r="AI10" s="16"/>
      <c r="AJ10" s="16">
        <v>0.21262458471760801</v>
      </c>
      <c r="AK10" s="16">
        <v>0.27578947368421097</v>
      </c>
      <c r="AL10" s="16"/>
      <c r="AM10" s="16">
        <v>0.219512195121951</v>
      </c>
      <c r="AN10" s="16">
        <v>0.25120772946859898</v>
      </c>
      <c r="AO10" s="16">
        <v>0.25906183368869901</v>
      </c>
      <c r="AP10" s="16">
        <v>0.215859030837004</v>
      </c>
      <c r="AQ10" s="16"/>
      <c r="AR10" s="16">
        <v>0.24923076923076901</v>
      </c>
      <c r="AS10" s="16">
        <v>0.242726517040732</v>
      </c>
      <c r="AT10" s="16"/>
      <c r="AU10" s="16">
        <v>0.19548872180451099</v>
      </c>
      <c r="AV10" s="16">
        <v>0.25330812854442297</v>
      </c>
      <c r="AW10" s="16"/>
      <c r="AX10" s="16">
        <v>0.20668693009118499</v>
      </c>
      <c r="AY10" s="16">
        <v>0.25328083989501299</v>
      </c>
      <c r="AZ10" s="16"/>
      <c r="BA10" s="16">
        <v>0.158940397350993</v>
      </c>
      <c r="BB10" s="16">
        <v>0.25264394829612202</v>
      </c>
      <c r="BC10" s="16"/>
      <c r="BD10" s="16">
        <v>0.24850299401197601</v>
      </c>
      <c r="BE10" s="16">
        <v>0.244239631336406</v>
      </c>
      <c r="BF10" s="16"/>
      <c r="BG10" s="16">
        <v>0.18461538461538499</v>
      </c>
      <c r="BH10" s="16">
        <v>0.24956471271038899</v>
      </c>
      <c r="BI10" s="16"/>
      <c r="BJ10" s="16">
        <v>0.18456375838926201</v>
      </c>
      <c r="BK10" s="16">
        <v>0.256591639871383</v>
      </c>
      <c r="BL10" s="16"/>
      <c r="BM10" s="16">
        <v>0.236559139784946</v>
      </c>
      <c r="BN10" s="16">
        <v>0.245950809838032</v>
      </c>
      <c r="BO10" s="16"/>
      <c r="BP10" s="16">
        <v>0.26587301587301598</v>
      </c>
      <c r="BQ10" s="16">
        <v>0.24172392254840699</v>
      </c>
    </row>
    <row r="11" spans="2:69" ht="30" x14ac:dyDescent="0.25">
      <c r="B11" s="17" t="s">
        <v>481</v>
      </c>
      <c r="C11" s="16">
        <v>8.7965461413923404E-2</v>
      </c>
      <c r="D11" s="16">
        <v>0.11913357400721999</v>
      </c>
      <c r="E11" s="16">
        <v>9.1633466135458197E-2</v>
      </c>
      <c r="F11" s="16">
        <v>7.0754716981132101E-2</v>
      </c>
      <c r="G11" s="16">
        <v>6.3186813186813198E-2</v>
      </c>
      <c r="H11" s="16">
        <v>7.2202166064981907E-2</v>
      </c>
      <c r="I11" s="16">
        <v>0.111913357400722</v>
      </c>
      <c r="J11" s="16">
        <v>9.6774193548387094E-2</v>
      </c>
      <c r="K11" s="16">
        <v>7.69230769230769E-2</v>
      </c>
      <c r="L11" s="16">
        <v>0.1</v>
      </c>
      <c r="M11" s="16"/>
      <c r="N11" s="16">
        <v>9.7826086956521702E-2</v>
      </c>
      <c r="O11" s="16">
        <v>9.2783505154639206E-2</v>
      </c>
      <c r="P11" s="16">
        <v>8.4158415841584205E-2</v>
      </c>
      <c r="Q11" s="16">
        <v>8.6834733893557406E-2</v>
      </c>
      <c r="R11" s="16"/>
      <c r="S11" s="16">
        <v>4.3209876543209902E-2</v>
      </c>
      <c r="T11" s="16">
        <v>0.08</v>
      </c>
      <c r="U11" s="16">
        <v>9.9476439790575896E-2</v>
      </c>
      <c r="V11" s="16">
        <v>8.8888888888888906E-2</v>
      </c>
      <c r="W11" s="16">
        <v>0.106267029972752</v>
      </c>
      <c r="X11" s="16">
        <v>7.9404466501240695E-2</v>
      </c>
      <c r="Y11" s="16">
        <v>8.7999999999999995E-2</v>
      </c>
      <c r="Z11" s="16"/>
      <c r="AA11" s="16">
        <v>7.2254335260115599E-2</v>
      </c>
      <c r="AB11" s="16">
        <v>9.73298880275624E-2</v>
      </c>
      <c r="AC11" s="16"/>
      <c r="AD11" s="16">
        <v>7.8014184397163094E-2</v>
      </c>
      <c r="AE11" s="16">
        <v>9.0909090909090898E-2</v>
      </c>
      <c r="AF11" s="16"/>
      <c r="AG11" s="16">
        <v>8.9514066496163697E-2</v>
      </c>
      <c r="AH11" s="16">
        <v>8.6834733893557406E-2</v>
      </c>
      <c r="AI11" s="16"/>
      <c r="AJ11" s="16">
        <v>8.7486157253599095E-2</v>
      </c>
      <c r="AK11" s="16">
        <v>8.84210526315789E-2</v>
      </c>
      <c r="AL11" s="16"/>
      <c r="AM11" s="16">
        <v>7.3170731707317097E-2</v>
      </c>
      <c r="AN11" s="16">
        <v>9.4202898550724598E-2</v>
      </c>
      <c r="AO11" s="16">
        <v>9.4882729211087397E-2</v>
      </c>
      <c r="AP11" s="16">
        <v>7.0484581497797405E-2</v>
      </c>
      <c r="AQ11" s="16"/>
      <c r="AR11" s="16">
        <v>9.3846153846153801E-2</v>
      </c>
      <c r="AS11" s="16">
        <v>8.4788029925186997E-2</v>
      </c>
      <c r="AT11" s="16"/>
      <c r="AU11" s="16">
        <v>8.6466165413533802E-2</v>
      </c>
      <c r="AV11" s="16">
        <v>8.8216761184625098E-2</v>
      </c>
      <c r="AW11" s="16"/>
      <c r="AX11" s="16">
        <v>9.1185410334346503E-2</v>
      </c>
      <c r="AY11" s="16">
        <v>8.7270341207349098E-2</v>
      </c>
      <c r="AZ11" s="16"/>
      <c r="BA11" s="16">
        <v>0.119205298013245</v>
      </c>
      <c r="BB11" s="16">
        <v>8.5193889541715598E-2</v>
      </c>
      <c r="BC11" s="16"/>
      <c r="BD11" s="16">
        <v>9.2814371257484998E-2</v>
      </c>
      <c r="BE11" s="16">
        <v>8.6899275839368004E-2</v>
      </c>
      <c r="BF11" s="16"/>
      <c r="BG11" s="16">
        <v>7.69230769230769E-2</v>
      </c>
      <c r="BH11" s="16">
        <v>8.8798607080673206E-2</v>
      </c>
      <c r="BI11" s="16"/>
      <c r="BJ11" s="16">
        <v>5.0335570469798703E-2</v>
      </c>
      <c r="BK11" s="16">
        <v>9.5176848874598097E-2</v>
      </c>
      <c r="BL11" s="16"/>
      <c r="BM11" s="16">
        <v>5.3763440860215103E-2</v>
      </c>
      <c r="BN11" s="16">
        <v>9.1781643671265706E-2</v>
      </c>
      <c r="BO11" s="16"/>
      <c r="BP11" s="16">
        <v>5.95238095238095E-2</v>
      </c>
      <c r="BQ11" s="16">
        <v>9.2442223610243596E-2</v>
      </c>
    </row>
    <row r="12" spans="2:69" x14ac:dyDescent="0.25">
      <c r="B12" s="17" t="s">
        <v>482</v>
      </c>
      <c r="C12" s="16">
        <v>2.7522935779816501E-2</v>
      </c>
      <c r="D12" s="16">
        <v>4.6931407942238303E-2</v>
      </c>
      <c r="E12" s="16">
        <v>3.58565737051793E-2</v>
      </c>
      <c r="F12" s="16">
        <v>3.3018867924528301E-2</v>
      </c>
      <c r="G12" s="16">
        <v>8.2417582417582402E-3</v>
      </c>
      <c r="H12" s="16">
        <v>1.8050541516245501E-2</v>
      </c>
      <c r="I12" s="16">
        <v>3.6101083032491002E-2</v>
      </c>
      <c r="J12" s="16">
        <v>1.0752688172042999E-2</v>
      </c>
      <c r="K12" s="16">
        <v>0</v>
      </c>
      <c r="L12" s="16">
        <v>0.06</v>
      </c>
      <c r="M12" s="16"/>
      <c r="N12" s="16">
        <v>5.4347826086956499E-2</v>
      </c>
      <c r="O12" s="16">
        <v>2.06185567010309E-2</v>
      </c>
      <c r="P12" s="16">
        <v>2.9702970297029702E-2</v>
      </c>
      <c r="Q12" s="16">
        <v>2.33426704014939E-2</v>
      </c>
      <c r="R12" s="16"/>
      <c r="S12" s="16">
        <v>4.3209876543209902E-2</v>
      </c>
      <c r="T12" s="16">
        <v>2.66666666666667E-2</v>
      </c>
      <c r="U12" s="16">
        <v>2.6178010471204199E-2</v>
      </c>
      <c r="V12" s="16">
        <v>2.96296296296296E-2</v>
      </c>
      <c r="W12" s="16">
        <v>1.9073569482288801E-2</v>
      </c>
      <c r="X12" s="16">
        <v>2.9776674937965299E-2</v>
      </c>
      <c r="Y12" s="16">
        <v>2.4E-2</v>
      </c>
      <c r="Z12" s="16"/>
      <c r="AA12" s="16">
        <v>2.3121387283237E-2</v>
      </c>
      <c r="AB12" s="16">
        <v>3.01464254952627E-2</v>
      </c>
      <c r="AC12" s="16"/>
      <c r="AD12" s="16">
        <v>9.4562647754137096E-3</v>
      </c>
      <c r="AE12" s="16">
        <v>3.28671328671329E-2</v>
      </c>
      <c r="AF12" s="16"/>
      <c r="AG12" s="16">
        <v>3.32480818414322E-2</v>
      </c>
      <c r="AH12" s="16">
        <v>2.33426704014939E-2</v>
      </c>
      <c r="AI12" s="16"/>
      <c r="AJ12" s="16">
        <v>2.6578073089701001E-2</v>
      </c>
      <c r="AK12" s="16">
        <v>2.8421052631578899E-2</v>
      </c>
      <c r="AL12" s="16"/>
      <c r="AM12" s="16">
        <v>0</v>
      </c>
      <c r="AN12" s="16">
        <v>3.3816425120772903E-2</v>
      </c>
      <c r="AO12" s="16">
        <v>3.09168443496802E-2</v>
      </c>
      <c r="AP12" s="16">
        <v>1.7621145374449299E-2</v>
      </c>
      <c r="AQ12" s="16"/>
      <c r="AR12" s="16">
        <v>3.3846153846153797E-2</v>
      </c>
      <c r="AS12" s="16">
        <v>2.4106400665004201E-2</v>
      </c>
      <c r="AT12" s="16"/>
      <c r="AU12" s="16">
        <v>1.8796992481203E-2</v>
      </c>
      <c r="AV12" s="16">
        <v>2.8985507246376802E-2</v>
      </c>
      <c r="AW12" s="16"/>
      <c r="AX12" s="16">
        <v>2.4316109422492401E-2</v>
      </c>
      <c r="AY12" s="16">
        <v>2.8215223097112899E-2</v>
      </c>
      <c r="AZ12" s="16"/>
      <c r="BA12" s="16">
        <v>1.9867549668874201E-2</v>
      </c>
      <c r="BB12" s="16">
        <v>2.8202115158636899E-2</v>
      </c>
      <c r="BC12" s="16"/>
      <c r="BD12" s="16">
        <v>2.39520958083832E-2</v>
      </c>
      <c r="BE12" s="16">
        <v>2.8308097432521401E-2</v>
      </c>
      <c r="BF12" s="16"/>
      <c r="BG12" s="16">
        <v>1.5384615384615399E-2</v>
      </c>
      <c r="BH12" s="16">
        <v>2.8438769587928001E-2</v>
      </c>
      <c r="BI12" s="16"/>
      <c r="BJ12" s="16">
        <v>1.67785234899329E-2</v>
      </c>
      <c r="BK12" s="16">
        <v>2.9581993569131802E-2</v>
      </c>
      <c r="BL12" s="16"/>
      <c r="BM12" s="16">
        <v>5.3763440860215101E-3</v>
      </c>
      <c r="BN12" s="16">
        <v>2.999400119976E-2</v>
      </c>
      <c r="BO12" s="16"/>
      <c r="BP12" s="16">
        <v>3.1746031746031703E-2</v>
      </c>
      <c r="BQ12" s="16">
        <v>2.6858213616489698E-2</v>
      </c>
    </row>
    <row r="13" spans="2:69" x14ac:dyDescent="0.25">
      <c r="B13" s="17" t="s">
        <v>68</v>
      </c>
      <c r="C13" s="18">
        <v>3.9935240151106298E-2</v>
      </c>
      <c r="D13" s="18">
        <v>7.2202166064981907E-2</v>
      </c>
      <c r="E13" s="18">
        <v>3.1872509960159397E-2</v>
      </c>
      <c r="F13" s="18">
        <v>2.3584905660377398E-2</v>
      </c>
      <c r="G13" s="18">
        <v>3.0219780219780199E-2</v>
      </c>
      <c r="H13" s="18">
        <v>2.8880866425992802E-2</v>
      </c>
      <c r="I13" s="18">
        <v>3.9711191335740102E-2</v>
      </c>
      <c r="J13" s="18">
        <v>0.10752688172043</v>
      </c>
      <c r="K13" s="18">
        <v>1.9230769230769201E-2</v>
      </c>
      <c r="L13" s="18">
        <v>0</v>
      </c>
      <c r="M13" s="18"/>
      <c r="N13" s="18">
        <v>5.9782608695652197E-2</v>
      </c>
      <c r="O13" s="18">
        <v>7.7319587628865996E-2</v>
      </c>
      <c r="P13" s="18">
        <v>3.9603960396039598E-2</v>
      </c>
      <c r="Q13" s="18">
        <v>2.9878618113912198E-2</v>
      </c>
      <c r="R13" s="18"/>
      <c r="S13" s="18">
        <v>4.9382716049382699E-2</v>
      </c>
      <c r="T13" s="18">
        <v>2.66666666666667E-2</v>
      </c>
      <c r="U13" s="18">
        <v>1.04712041884817E-2</v>
      </c>
      <c r="V13" s="18">
        <v>4.4444444444444398E-2</v>
      </c>
      <c r="W13" s="18">
        <v>3.5422343324250698E-2</v>
      </c>
      <c r="X13" s="18">
        <v>3.2258064516128997E-2</v>
      </c>
      <c r="Y13" s="18">
        <v>4.8000000000000001E-2</v>
      </c>
      <c r="Z13" s="18"/>
      <c r="AA13" s="18">
        <v>2.0231213872832401E-2</v>
      </c>
      <c r="AB13" s="18">
        <v>5.1679586563307497E-2</v>
      </c>
      <c r="AC13" s="18"/>
      <c r="AD13" s="18">
        <v>4.2553191489361701E-2</v>
      </c>
      <c r="AE13" s="18">
        <v>3.9160839160839199E-2</v>
      </c>
      <c r="AF13" s="18"/>
      <c r="AG13" s="18">
        <v>5.3708439897698197E-2</v>
      </c>
      <c r="AH13" s="18">
        <v>2.9878618113912198E-2</v>
      </c>
      <c r="AI13" s="18"/>
      <c r="AJ13" s="18">
        <v>3.6544850498338902E-2</v>
      </c>
      <c r="AK13" s="18">
        <v>4.3157894736842103E-2</v>
      </c>
      <c r="AL13" s="18"/>
      <c r="AM13" s="18">
        <v>0.12195121951219499</v>
      </c>
      <c r="AN13" s="18">
        <v>5.7971014492753603E-2</v>
      </c>
      <c r="AO13" s="18">
        <v>3.8379530916844401E-2</v>
      </c>
      <c r="AP13" s="18">
        <v>1.7621145374449299E-2</v>
      </c>
      <c r="AQ13" s="18"/>
      <c r="AR13" s="18">
        <v>3.0769230769230799E-2</v>
      </c>
      <c r="AS13" s="18">
        <v>4.4887780548628402E-2</v>
      </c>
      <c r="AT13" s="18"/>
      <c r="AU13" s="18">
        <v>2.6315789473684199E-2</v>
      </c>
      <c r="AV13" s="18">
        <v>4.2218021424070599E-2</v>
      </c>
      <c r="AW13" s="18"/>
      <c r="AX13" s="18">
        <v>3.64741641337386E-2</v>
      </c>
      <c r="AY13" s="18">
        <v>4.0682414698162701E-2</v>
      </c>
      <c r="AZ13" s="18"/>
      <c r="BA13" s="18">
        <v>2.6490066225165601E-2</v>
      </c>
      <c r="BB13" s="18">
        <v>4.1128084606345497E-2</v>
      </c>
      <c r="BC13" s="18"/>
      <c r="BD13" s="18">
        <v>4.7904191616766498E-2</v>
      </c>
      <c r="BE13" s="18">
        <v>3.8183015141540502E-2</v>
      </c>
      <c r="BF13" s="18"/>
      <c r="BG13" s="18">
        <v>3.0769230769230799E-2</v>
      </c>
      <c r="BH13" s="18">
        <v>4.062681369704E-2</v>
      </c>
      <c r="BI13" s="18"/>
      <c r="BJ13" s="18">
        <v>2.3489932885905999E-2</v>
      </c>
      <c r="BK13" s="18">
        <v>4.3086816720257201E-2</v>
      </c>
      <c r="BL13" s="18"/>
      <c r="BM13" s="18">
        <v>3.2258064516128997E-2</v>
      </c>
      <c r="BN13" s="18">
        <v>4.0791841631673702E-2</v>
      </c>
      <c r="BO13" s="18"/>
      <c r="BP13" s="18">
        <v>1.1904761904761901E-2</v>
      </c>
      <c r="BQ13" s="18">
        <v>4.4347282948157402E-2</v>
      </c>
    </row>
    <row r="14" spans="2:69" x14ac:dyDescent="0.25">
      <c r="B14" s="15" t="s">
        <v>699</v>
      </c>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Q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1852</v>
      </c>
      <c r="D7" s="10">
        <v>277</v>
      </c>
      <c r="E7" s="10">
        <v>251</v>
      </c>
      <c r="F7" s="10">
        <v>212</v>
      </c>
      <c r="G7" s="10">
        <v>363</v>
      </c>
      <c r="H7" s="10">
        <v>277</v>
      </c>
      <c r="I7" s="10">
        <v>277</v>
      </c>
      <c r="J7" s="10">
        <v>93</v>
      </c>
      <c r="K7" s="10">
        <v>52</v>
      </c>
      <c r="L7" s="10">
        <v>50</v>
      </c>
      <c r="M7" s="10"/>
      <c r="N7" s="10">
        <v>184</v>
      </c>
      <c r="O7" s="10">
        <v>194</v>
      </c>
      <c r="P7" s="10">
        <v>404</v>
      </c>
      <c r="Q7" s="10">
        <v>1070</v>
      </c>
      <c r="R7" s="10"/>
      <c r="S7" s="10">
        <v>162</v>
      </c>
      <c r="T7" s="10">
        <v>150</v>
      </c>
      <c r="U7" s="10">
        <v>191</v>
      </c>
      <c r="V7" s="10">
        <v>270</v>
      </c>
      <c r="W7" s="10">
        <v>367</v>
      </c>
      <c r="X7" s="10">
        <v>403</v>
      </c>
      <c r="Y7" s="10">
        <v>249</v>
      </c>
      <c r="Z7" s="10"/>
      <c r="AA7" s="10">
        <v>692</v>
      </c>
      <c r="AB7" s="10">
        <v>1160</v>
      </c>
      <c r="AC7" s="10"/>
      <c r="AD7" s="10">
        <v>423</v>
      </c>
      <c r="AE7" s="10">
        <v>1429</v>
      </c>
      <c r="AF7" s="10"/>
      <c r="AG7" s="10">
        <v>782</v>
      </c>
      <c r="AH7" s="10">
        <v>1070</v>
      </c>
      <c r="AI7" s="10"/>
      <c r="AJ7" s="10">
        <v>902</v>
      </c>
      <c r="AK7" s="10">
        <v>950</v>
      </c>
      <c r="AL7" s="10"/>
      <c r="AM7" s="10">
        <v>41</v>
      </c>
      <c r="AN7" s="10">
        <v>414</v>
      </c>
      <c r="AO7" s="10">
        <v>938</v>
      </c>
      <c r="AP7" s="10">
        <v>453</v>
      </c>
      <c r="AQ7" s="10"/>
      <c r="AR7" s="10">
        <v>650</v>
      </c>
      <c r="AS7" s="10">
        <v>1202</v>
      </c>
      <c r="AT7" s="10"/>
      <c r="AU7" s="10">
        <v>266</v>
      </c>
      <c r="AV7" s="10">
        <v>1586</v>
      </c>
      <c r="AW7" s="10"/>
      <c r="AX7" s="10">
        <v>329</v>
      </c>
      <c r="AY7" s="10">
        <v>1523</v>
      </c>
      <c r="AZ7" s="10"/>
      <c r="BA7" s="10">
        <v>151</v>
      </c>
      <c r="BB7" s="10">
        <v>1701</v>
      </c>
      <c r="BC7" s="10"/>
      <c r="BD7" s="10">
        <v>334</v>
      </c>
      <c r="BE7" s="10">
        <v>1518</v>
      </c>
      <c r="BF7" s="10"/>
      <c r="BG7" s="10">
        <v>130</v>
      </c>
      <c r="BH7" s="10">
        <v>1722</v>
      </c>
      <c r="BI7" s="10"/>
      <c r="BJ7" s="10">
        <v>297</v>
      </c>
      <c r="BK7" s="10">
        <v>1555</v>
      </c>
      <c r="BL7" s="10"/>
      <c r="BM7" s="10">
        <v>186</v>
      </c>
      <c r="BN7" s="10">
        <v>1666</v>
      </c>
      <c r="BO7" s="10"/>
      <c r="BP7" s="10">
        <v>252</v>
      </c>
      <c r="BQ7" s="10">
        <v>1600</v>
      </c>
    </row>
    <row r="8" spans="2:69" x14ac:dyDescent="0.25">
      <c r="B8" s="17" t="s">
        <v>478</v>
      </c>
      <c r="C8" s="16">
        <v>0.33963282937365002</v>
      </c>
      <c r="D8" s="16">
        <v>0.31046931407942202</v>
      </c>
      <c r="E8" s="16">
        <v>0.31872509960159401</v>
      </c>
      <c r="F8" s="16">
        <v>0.31603773584905698</v>
      </c>
      <c r="G8" s="16">
        <v>0.360881542699725</v>
      </c>
      <c r="H8" s="16">
        <v>0.35018050541516199</v>
      </c>
      <c r="I8" s="16">
        <v>0.40072202166065002</v>
      </c>
      <c r="J8" s="16">
        <v>0.27956989247311798</v>
      </c>
      <c r="K8" s="16">
        <v>0.269230769230769</v>
      </c>
      <c r="L8" s="16">
        <v>0.34</v>
      </c>
      <c r="M8" s="16"/>
      <c r="N8" s="16">
        <v>0.38043478260869601</v>
      </c>
      <c r="O8" s="16">
        <v>0.31443298969072198</v>
      </c>
      <c r="P8" s="16">
        <v>0.32425742574257399</v>
      </c>
      <c r="Q8" s="16">
        <v>0.34299065420560698</v>
      </c>
      <c r="R8" s="16"/>
      <c r="S8" s="16">
        <v>0.38271604938271597</v>
      </c>
      <c r="T8" s="16">
        <v>0.38666666666666699</v>
      </c>
      <c r="U8" s="16">
        <v>0.29842931937172801</v>
      </c>
      <c r="V8" s="16">
        <v>0.28518518518518499</v>
      </c>
      <c r="W8" s="16">
        <v>0.32425068119890998</v>
      </c>
      <c r="X8" s="16">
        <v>0.317617866004963</v>
      </c>
      <c r="Y8" s="16">
        <v>0.42570281124498</v>
      </c>
      <c r="Z8" s="16"/>
      <c r="AA8" s="16">
        <v>0.35115606936416199</v>
      </c>
      <c r="AB8" s="16">
        <v>0.332758620689655</v>
      </c>
      <c r="AC8" s="16"/>
      <c r="AD8" s="16">
        <v>0.33569739952718702</v>
      </c>
      <c r="AE8" s="16">
        <v>0.34079776067179801</v>
      </c>
      <c r="AF8" s="16"/>
      <c r="AG8" s="16">
        <v>0.33503836317135499</v>
      </c>
      <c r="AH8" s="16">
        <v>0.34299065420560698</v>
      </c>
      <c r="AI8" s="16"/>
      <c r="AJ8" s="16">
        <v>0.39024390243902402</v>
      </c>
      <c r="AK8" s="16">
        <v>0.29157894736842099</v>
      </c>
      <c r="AL8" s="16"/>
      <c r="AM8" s="16">
        <v>0.26829268292682901</v>
      </c>
      <c r="AN8" s="16">
        <v>0.30917874396135298</v>
      </c>
      <c r="AO8" s="16">
        <v>0.33368869936034101</v>
      </c>
      <c r="AP8" s="16">
        <v>0.38410596026490101</v>
      </c>
      <c r="AQ8" s="16"/>
      <c r="AR8" s="16">
        <v>0.34</v>
      </c>
      <c r="AS8" s="16">
        <v>0.33943427620632299</v>
      </c>
      <c r="AT8" s="16"/>
      <c r="AU8" s="16">
        <v>0.35338345864661702</v>
      </c>
      <c r="AV8" s="16">
        <v>0.33732660781841101</v>
      </c>
      <c r="AW8" s="16"/>
      <c r="AX8" s="16">
        <v>0.39513677811550202</v>
      </c>
      <c r="AY8" s="16">
        <v>0.32764281024294201</v>
      </c>
      <c r="AZ8" s="16"/>
      <c r="BA8" s="16">
        <v>0.33774834437086099</v>
      </c>
      <c r="BB8" s="16">
        <v>0.33980011757789502</v>
      </c>
      <c r="BC8" s="16"/>
      <c r="BD8" s="16">
        <v>0.31437125748502998</v>
      </c>
      <c r="BE8" s="16">
        <v>0.345191040843215</v>
      </c>
      <c r="BF8" s="16"/>
      <c r="BG8" s="16">
        <v>0.4</v>
      </c>
      <c r="BH8" s="16">
        <v>0.335075493612079</v>
      </c>
      <c r="BI8" s="16"/>
      <c r="BJ8" s="16">
        <v>0.377104377104377</v>
      </c>
      <c r="BK8" s="16">
        <v>0.33247588424437302</v>
      </c>
      <c r="BL8" s="16"/>
      <c r="BM8" s="16">
        <v>0.40860215053763399</v>
      </c>
      <c r="BN8" s="16">
        <v>0.33193277310924402</v>
      </c>
      <c r="BO8" s="16"/>
      <c r="BP8" s="16">
        <v>0.36111111111111099</v>
      </c>
      <c r="BQ8" s="16">
        <v>0.33624999999999999</v>
      </c>
    </row>
    <row r="9" spans="2:69" ht="30" x14ac:dyDescent="0.25">
      <c r="B9" s="17" t="s">
        <v>479</v>
      </c>
      <c r="C9" s="16">
        <v>0.413606911447084</v>
      </c>
      <c r="D9" s="16">
        <v>0.41877256317689499</v>
      </c>
      <c r="E9" s="16">
        <v>0.41434262948207201</v>
      </c>
      <c r="F9" s="16">
        <v>0.419811320754717</v>
      </c>
      <c r="G9" s="16">
        <v>0.40495867768595001</v>
      </c>
      <c r="H9" s="16">
        <v>0.42960288808664299</v>
      </c>
      <c r="I9" s="16">
        <v>0.36462093862815897</v>
      </c>
      <c r="J9" s="16">
        <v>0.462365591397849</v>
      </c>
      <c r="K9" s="16">
        <v>0.46153846153846201</v>
      </c>
      <c r="L9" s="16">
        <v>0.46</v>
      </c>
      <c r="M9" s="16"/>
      <c r="N9" s="16">
        <v>0.39673913043478298</v>
      </c>
      <c r="O9" s="16">
        <v>0.38659793814433002</v>
      </c>
      <c r="P9" s="16">
        <v>0.41336633663366301</v>
      </c>
      <c r="Q9" s="16">
        <v>0.42149532710280402</v>
      </c>
      <c r="R9" s="16"/>
      <c r="S9" s="16">
        <v>0.37037037037037002</v>
      </c>
      <c r="T9" s="16">
        <v>0.37333333333333302</v>
      </c>
      <c r="U9" s="16">
        <v>0.46073298429319398</v>
      </c>
      <c r="V9" s="16">
        <v>0.46296296296296302</v>
      </c>
      <c r="W9" s="16">
        <v>0.39237057220708399</v>
      </c>
      <c r="X9" s="16">
        <v>0.44913151364764298</v>
      </c>
      <c r="Y9" s="16">
        <v>0.35341365461847402</v>
      </c>
      <c r="Z9" s="16"/>
      <c r="AA9" s="16">
        <v>0.419075144508671</v>
      </c>
      <c r="AB9" s="16">
        <v>0.41034482758620699</v>
      </c>
      <c r="AC9" s="16"/>
      <c r="AD9" s="16">
        <v>0.43262411347517699</v>
      </c>
      <c r="AE9" s="16">
        <v>0.407977606717985</v>
      </c>
      <c r="AF9" s="16"/>
      <c r="AG9" s="16">
        <v>0.40281329923273701</v>
      </c>
      <c r="AH9" s="16">
        <v>0.42149532710280402</v>
      </c>
      <c r="AI9" s="16"/>
      <c r="AJ9" s="16">
        <v>0.386917960088692</v>
      </c>
      <c r="AK9" s="16">
        <v>0.43894736842105297</v>
      </c>
      <c r="AL9" s="16"/>
      <c r="AM9" s="16">
        <v>0.31707317073170699</v>
      </c>
      <c r="AN9" s="16">
        <v>0.42512077294686001</v>
      </c>
      <c r="AO9" s="16">
        <v>0.41684434968017098</v>
      </c>
      <c r="AP9" s="16">
        <v>0.40618101545253898</v>
      </c>
      <c r="AQ9" s="16"/>
      <c r="AR9" s="16">
        <v>0.403076923076923</v>
      </c>
      <c r="AS9" s="16">
        <v>0.41930116472545798</v>
      </c>
      <c r="AT9" s="16"/>
      <c r="AU9" s="16">
        <v>0.43984962406014999</v>
      </c>
      <c r="AV9" s="16">
        <v>0.409205548549811</v>
      </c>
      <c r="AW9" s="16"/>
      <c r="AX9" s="16">
        <v>0.355623100303951</v>
      </c>
      <c r="AY9" s="16">
        <v>0.42613263296126103</v>
      </c>
      <c r="AZ9" s="16"/>
      <c r="BA9" s="16">
        <v>0.39072847682119199</v>
      </c>
      <c r="BB9" s="16">
        <v>0.41563786008230502</v>
      </c>
      <c r="BC9" s="16"/>
      <c r="BD9" s="16">
        <v>0.41317365269461098</v>
      </c>
      <c r="BE9" s="16">
        <v>0.41370223978919601</v>
      </c>
      <c r="BF9" s="16"/>
      <c r="BG9" s="16">
        <v>0.45384615384615401</v>
      </c>
      <c r="BH9" s="16">
        <v>0.41056910569105698</v>
      </c>
      <c r="BI9" s="16"/>
      <c r="BJ9" s="16">
        <v>0.42087542087542101</v>
      </c>
      <c r="BK9" s="16">
        <v>0.412218649517685</v>
      </c>
      <c r="BL9" s="16"/>
      <c r="BM9" s="16">
        <v>0.37634408602150499</v>
      </c>
      <c r="BN9" s="16">
        <v>0.41776710684273699</v>
      </c>
      <c r="BO9" s="16"/>
      <c r="BP9" s="16">
        <v>0.40079365079365098</v>
      </c>
      <c r="BQ9" s="16">
        <v>0.41562500000000002</v>
      </c>
    </row>
    <row r="10" spans="2:69" ht="30" x14ac:dyDescent="0.25">
      <c r="B10" s="17" t="s">
        <v>480</v>
      </c>
      <c r="C10" s="16">
        <v>0.16036717062635</v>
      </c>
      <c r="D10" s="16">
        <v>0.12635379061371799</v>
      </c>
      <c r="E10" s="16">
        <v>0.19521912350597601</v>
      </c>
      <c r="F10" s="16">
        <v>0.18867924528301899</v>
      </c>
      <c r="G10" s="16">
        <v>0.17079889807162499</v>
      </c>
      <c r="H10" s="16">
        <v>0.16606498194945801</v>
      </c>
      <c r="I10" s="16">
        <v>0.13718411552346599</v>
      </c>
      <c r="J10" s="16">
        <v>0.10752688172043</v>
      </c>
      <c r="K10" s="16">
        <v>0.21153846153846201</v>
      </c>
      <c r="L10" s="16">
        <v>0.12</v>
      </c>
      <c r="M10" s="16"/>
      <c r="N10" s="16">
        <v>0.13586956521739099</v>
      </c>
      <c r="O10" s="16">
        <v>0.17525773195876301</v>
      </c>
      <c r="P10" s="16">
        <v>0.170792079207921</v>
      </c>
      <c r="Q10" s="16">
        <v>0.15794392523364501</v>
      </c>
      <c r="R10" s="16"/>
      <c r="S10" s="16">
        <v>0.16049382716049401</v>
      </c>
      <c r="T10" s="16">
        <v>0.17333333333333301</v>
      </c>
      <c r="U10" s="16">
        <v>0.146596858638743</v>
      </c>
      <c r="V10" s="16">
        <v>0.17777777777777801</v>
      </c>
      <c r="W10" s="16">
        <v>0.19346049046321501</v>
      </c>
      <c r="X10" s="16">
        <v>0.14392059553349901</v>
      </c>
      <c r="Y10" s="16">
        <v>0.14056224899598399</v>
      </c>
      <c r="Z10" s="16"/>
      <c r="AA10" s="16">
        <v>0.15751445086705201</v>
      </c>
      <c r="AB10" s="16">
        <v>0.16206896551724101</v>
      </c>
      <c r="AC10" s="16"/>
      <c r="AD10" s="16">
        <v>0.12765957446808501</v>
      </c>
      <c r="AE10" s="16">
        <v>0.17004898530440901</v>
      </c>
      <c r="AF10" s="16"/>
      <c r="AG10" s="16">
        <v>0.163682864450128</v>
      </c>
      <c r="AH10" s="16">
        <v>0.15794392523364501</v>
      </c>
      <c r="AI10" s="16"/>
      <c r="AJ10" s="16">
        <v>0.14966740576496701</v>
      </c>
      <c r="AK10" s="16">
        <v>0.170526315789474</v>
      </c>
      <c r="AL10" s="16"/>
      <c r="AM10" s="16">
        <v>0.26829268292682901</v>
      </c>
      <c r="AN10" s="16">
        <v>0.15700483091787401</v>
      </c>
      <c r="AO10" s="16">
        <v>0.15991471215351799</v>
      </c>
      <c r="AP10" s="16">
        <v>0.15452538631346599</v>
      </c>
      <c r="AQ10" s="16"/>
      <c r="AR10" s="16">
        <v>0.18</v>
      </c>
      <c r="AS10" s="16">
        <v>0.14975041597337799</v>
      </c>
      <c r="AT10" s="16"/>
      <c r="AU10" s="16">
        <v>0.12030075187969901</v>
      </c>
      <c r="AV10" s="16">
        <v>0.16708701134930601</v>
      </c>
      <c r="AW10" s="16"/>
      <c r="AX10" s="16">
        <v>0.155015197568389</v>
      </c>
      <c r="AY10" s="16">
        <v>0.16152330925804301</v>
      </c>
      <c r="AZ10" s="16"/>
      <c r="BA10" s="16">
        <v>0.185430463576159</v>
      </c>
      <c r="BB10" s="16">
        <v>0.15814226925338001</v>
      </c>
      <c r="BC10" s="16"/>
      <c r="BD10" s="16">
        <v>0.16167664670658699</v>
      </c>
      <c r="BE10" s="16">
        <v>0.16007905138339901</v>
      </c>
      <c r="BF10" s="16"/>
      <c r="BG10" s="16">
        <v>8.4615384615384606E-2</v>
      </c>
      <c r="BH10" s="16">
        <v>0.166085946573751</v>
      </c>
      <c r="BI10" s="16"/>
      <c r="BJ10" s="16">
        <v>0.127946127946128</v>
      </c>
      <c r="BK10" s="16">
        <v>0.166559485530547</v>
      </c>
      <c r="BL10" s="16"/>
      <c r="BM10" s="16">
        <v>0.16129032258064499</v>
      </c>
      <c r="BN10" s="16">
        <v>0.16026410564225699</v>
      </c>
      <c r="BO10" s="16"/>
      <c r="BP10" s="16">
        <v>0.170634920634921</v>
      </c>
      <c r="BQ10" s="16">
        <v>0.15875</v>
      </c>
    </row>
    <row r="11" spans="2:69" ht="30" x14ac:dyDescent="0.25">
      <c r="B11" s="17" t="s">
        <v>481</v>
      </c>
      <c r="C11" s="16">
        <v>5.6695464362851E-2</v>
      </c>
      <c r="D11" s="16">
        <v>7.9422382671480093E-2</v>
      </c>
      <c r="E11" s="16">
        <v>4.7808764940239001E-2</v>
      </c>
      <c r="F11" s="16">
        <v>5.6603773584905703E-2</v>
      </c>
      <c r="G11" s="16">
        <v>4.9586776859504099E-2</v>
      </c>
      <c r="H11" s="16">
        <v>3.6101083032491002E-2</v>
      </c>
      <c r="I11" s="16">
        <v>6.4981949458483707E-2</v>
      </c>
      <c r="J11" s="16">
        <v>8.6021505376344107E-2</v>
      </c>
      <c r="K11" s="16">
        <v>3.8461538461538498E-2</v>
      </c>
      <c r="L11" s="16">
        <v>0.06</v>
      </c>
      <c r="M11" s="16"/>
      <c r="N11" s="16">
        <v>5.9782608695652197E-2</v>
      </c>
      <c r="O11" s="16">
        <v>6.18556701030928E-2</v>
      </c>
      <c r="P11" s="16">
        <v>5.4455445544554497E-2</v>
      </c>
      <c r="Q11" s="16">
        <v>5.60747663551402E-2</v>
      </c>
      <c r="R11" s="16"/>
      <c r="S11" s="16">
        <v>4.9382716049382699E-2</v>
      </c>
      <c r="T11" s="16">
        <v>5.3333333333333302E-2</v>
      </c>
      <c r="U11" s="16">
        <v>5.2356020942408397E-2</v>
      </c>
      <c r="V11" s="16">
        <v>5.5555555555555601E-2</v>
      </c>
      <c r="W11" s="16">
        <v>5.9945504087193499E-2</v>
      </c>
      <c r="X11" s="16">
        <v>6.2034739454094302E-2</v>
      </c>
      <c r="Y11" s="16">
        <v>6.02409638554217E-2</v>
      </c>
      <c r="Z11" s="16"/>
      <c r="AA11" s="16">
        <v>5.4913294797687903E-2</v>
      </c>
      <c r="AB11" s="16">
        <v>5.7758620689655198E-2</v>
      </c>
      <c r="AC11" s="16"/>
      <c r="AD11" s="16">
        <v>5.6737588652482303E-2</v>
      </c>
      <c r="AE11" s="16">
        <v>5.6682995101469603E-2</v>
      </c>
      <c r="AF11" s="16"/>
      <c r="AG11" s="16">
        <v>5.7544757033248101E-2</v>
      </c>
      <c r="AH11" s="16">
        <v>5.60747663551402E-2</v>
      </c>
      <c r="AI11" s="16"/>
      <c r="AJ11" s="16">
        <v>5.3215077605321501E-2</v>
      </c>
      <c r="AK11" s="16">
        <v>0.06</v>
      </c>
      <c r="AL11" s="16"/>
      <c r="AM11" s="16">
        <v>4.8780487804878099E-2</v>
      </c>
      <c r="AN11" s="16">
        <v>5.7971014492753603E-2</v>
      </c>
      <c r="AO11" s="16">
        <v>6.1833688699360297E-2</v>
      </c>
      <c r="AP11" s="16">
        <v>4.6357615894039701E-2</v>
      </c>
      <c r="AQ11" s="16"/>
      <c r="AR11" s="16">
        <v>5.6923076923076903E-2</v>
      </c>
      <c r="AS11" s="16">
        <v>5.6572379367720499E-2</v>
      </c>
      <c r="AT11" s="16"/>
      <c r="AU11" s="16">
        <v>6.7669172932330796E-2</v>
      </c>
      <c r="AV11" s="16">
        <v>5.4854981084489302E-2</v>
      </c>
      <c r="AW11" s="16"/>
      <c r="AX11" s="16">
        <v>6.9908814589665594E-2</v>
      </c>
      <c r="AY11" s="16">
        <v>5.3841103086014398E-2</v>
      </c>
      <c r="AZ11" s="16"/>
      <c r="BA11" s="16">
        <v>4.6357615894039701E-2</v>
      </c>
      <c r="BB11" s="16">
        <v>5.7613168724279802E-2</v>
      </c>
      <c r="BC11" s="16"/>
      <c r="BD11" s="16">
        <v>8.0838323353293398E-2</v>
      </c>
      <c r="BE11" s="16">
        <v>5.1383399209486202E-2</v>
      </c>
      <c r="BF11" s="16"/>
      <c r="BG11" s="16">
        <v>5.3846153846153801E-2</v>
      </c>
      <c r="BH11" s="16">
        <v>5.6910569105691103E-2</v>
      </c>
      <c r="BI11" s="16"/>
      <c r="BJ11" s="16">
        <v>5.3872053872053897E-2</v>
      </c>
      <c r="BK11" s="16">
        <v>5.7234726688102901E-2</v>
      </c>
      <c r="BL11" s="16"/>
      <c r="BM11" s="16">
        <v>3.7634408602150497E-2</v>
      </c>
      <c r="BN11" s="16">
        <v>5.8823529411764698E-2</v>
      </c>
      <c r="BO11" s="16"/>
      <c r="BP11" s="16">
        <v>3.9682539682539701E-2</v>
      </c>
      <c r="BQ11" s="16">
        <v>5.9374999999999997E-2</v>
      </c>
    </row>
    <row r="12" spans="2:69" x14ac:dyDescent="0.25">
      <c r="B12" s="17" t="s">
        <v>482</v>
      </c>
      <c r="C12" s="16">
        <v>1.51187904967603E-2</v>
      </c>
      <c r="D12" s="16">
        <v>3.6101083032491002E-2</v>
      </c>
      <c r="E12" s="16">
        <v>1.5936254980079698E-2</v>
      </c>
      <c r="F12" s="16">
        <v>1.41509433962264E-2</v>
      </c>
      <c r="G12" s="16">
        <v>0</v>
      </c>
      <c r="H12" s="16">
        <v>1.0830324909747301E-2</v>
      </c>
      <c r="I12" s="16">
        <v>1.8050541516245501E-2</v>
      </c>
      <c r="J12" s="16">
        <v>2.1505376344085999E-2</v>
      </c>
      <c r="K12" s="16">
        <v>1.9230769230769201E-2</v>
      </c>
      <c r="L12" s="16">
        <v>0</v>
      </c>
      <c r="M12" s="16"/>
      <c r="N12" s="16">
        <v>2.1739130434782601E-2</v>
      </c>
      <c r="O12" s="16">
        <v>1.54639175257732E-2</v>
      </c>
      <c r="P12" s="16">
        <v>1.73267326732673E-2</v>
      </c>
      <c r="Q12" s="16">
        <v>1.3084112149532701E-2</v>
      </c>
      <c r="R12" s="16"/>
      <c r="S12" s="16">
        <v>1.2345679012345699E-2</v>
      </c>
      <c r="T12" s="16">
        <v>0</v>
      </c>
      <c r="U12" s="16">
        <v>3.1413612565444997E-2</v>
      </c>
      <c r="V12" s="16">
        <v>1.1111111111111099E-2</v>
      </c>
      <c r="W12" s="16">
        <v>1.63487738419619E-2</v>
      </c>
      <c r="X12" s="16">
        <v>2.2332506203473899E-2</v>
      </c>
      <c r="Y12" s="16">
        <v>4.0160642570281103E-3</v>
      </c>
      <c r="Z12" s="16"/>
      <c r="AA12" s="16">
        <v>1.3005780346820799E-2</v>
      </c>
      <c r="AB12" s="16">
        <v>1.6379310344827602E-2</v>
      </c>
      <c r="AC12" s="16"/>
      <c r="AD12" s="16">
        <v>2.6004728132387699E-2</v>
      </c>
      <c r="AE12" s="16">
        <v>1.18964310706788E-2</v>
      </c>
      <c r="AF12" s="16"/>
      <c r="AG12" s="16">
        <v>1.7902813299232701E-2</v>
      </c>
      <c r="AH12" s="16">
        <v>1.3084112149532701E-2</v>
      </c>
      <c r="AI12" s="16"/>
      <c r="AJ12" s="16">
        <v>9.9778270509977805E-3</v>
      </c>
      <c r="AK12" s="16">
        <v>0.02</v>
      </c>
      <c r="AL12" s="16"/>
      <c r="AM12" s="16">
        <v>0</v>
      </c>
      <c r="AN12" s="16">
        <v>2.8985507246376802E-2</v>
      </c>
      <c r="AO12" s="16">
        <v>1.49253731343284E-2</v>
      </c>
      <c r="AP12" s="16">
        <v>4.4150110375275903E-3</v>
      </c>
      <c r="AQ12" s="16"/>
      <c r="AR12" s="16">
        <v>1.38461538461538E-2</v>
      </c>
      <c r="AS12" s="16">
        <v>1.58069883527454E-2</v>
      </c>
      <c r="AT12" s="16"/>
      <c r="AU12" s="16">
        <v>1.12781954887218E-2</v>
      </c>
      <c r="AV12" s="16">
        <v>1.5762925598991201E-2</v>
      </c>
      <c r="AW12" s="16"/>
      <c r="AX12" s="16">
        <v>1.82370820668693E-2</v>
      </c>
      <c r="AY12" s="16">
        <v>1.44451739986868E-2</v>
      </c>
      <c r="AZ12" s="16"/>
      <c r="BA12" s="16">
        <v>1.9867549668874201E-2</v>
      </c>
      <c r="BB12" s="16">
        <v>1.46972369194591E-2</v>
      </c>
      <c r="BC12" s="16"/>
      <c r="BD12" s="16">
        <v>1.19760479041916E-2</v>
      </c>
      <c r="BE12" s="16">
        <v>1.58102766798419E-2</v>
      </c>
      <c r="BF12" s="16"/>
      <c r="BG12" s="16">
        <v>0</v>
      </c>
      <c r="BH12" s="16">
        <v>1.6260162601626001E-2</v>
      </c>
      <c r="BI12" s="16"/>
      <c r="BJ12" s="16">
        <v>1.01010101010101E-2</v>
      </c>
      <c r="BK12" s="16">
        <v>1.6077170418006399E-2</v>
      </c>
      <c r="BL12" s="16"/>
      <c r="BM12" s="16">
        <v>1.0752688172042999E-2</v>
      </c>
      <c r="BN12" s="16">
        <v>1.5606242496998801E-2</v>
      </c>
      <c r="BO12" s="16"/>
      <c r="BP12" s="16">
        <v>2.3809523809523801E-2</v>
      </c>
      <c r="BQ12" s="16">
        <v>1.375E-2</v>
      </c>
    </row>
    <row r="13" spans="2:69" x14ac:dyDescent="0.25">
      <c r="B13" s="17" t="s">
        <v>68</v>
      </c>
      <c r="C13" s="18">
        <v>1.45788336933045E-2</v>
      </c>
      <c r="D13" s="18">
        <v>2.8880866425992802E-2</v>
      </c>
      <c r="E13" s="18">
        <v>7.9681274900398405E-3</v>
      </c>
      <c r="F13" s="18">
        <v>4.7169811320754698E-3</v>
      </c>
      <c r="G13" s="18">
        <v>1.37741046831956E-2</v>
      </c>
      <c r="H13" s="18">
        <v>7.2202166064982004E-3</v>
      </c>
      <c r="I13" s="18">
        <v>1.4440433212996401E-2</v>
      </c>
      <c r="J13" s="18">
        <v>4.3010752688171998E-2</v>
      </c>
      <c r="K13" s="18">
        <v>0</v>
      </c>
      <c r="L13" s="18">
        <v>0.02</v>
      </c>
      <c r="M13" s="18"/>
      <c r="N13" s="18">
        <v>5.4347826086956503E-3</v>
      </c>
      <c r="O13" s="18">
        <v>4.6391752577319603E-2</v>
      </c>
      <c r="P13" s="18">
        <v>1.9801980198019799E-2</v>
      </c>
      <c r="Q13" s="18">
        <v>8.41121495327103E-3</v>
      </c>
      <c r="R13" s="18"/>
      <c r="S13" s="18">
        <v>2.4691358024691398E-2</v>
      </c>
      <c r="T13" s="18">
        <v>1.3333333333333299E-2</v>
      </c>
      <c r="U13" s="18">
        <v>1.04712041884817E-2</v>
      </c>
      <c r="V13" s="18">
        <v>7.4074074074074103E-3</v>
      </c>
      <c r="W13" s="18">
        <v>1.36239782016349E-2</v>
      </c>
      <c r="X13" s="18">
        <v>4.96277915632754E-3</v>
      </c>
      <c r="Y13" s="18">
        <v>1.60642570281124E-2</v>
      </c>
      <c r="Z13" s="18"/>
      <c r="AA13" s="18">
        <v>4.3352601156069403E-3</v>
      </c>
      <c r="AB13" s="18">
        <v>2.06896551724138E-2</v>
      </c>
      <c r="AC13" s="18"/>
      <c r="AD13" s="18">
        <v>2.1276595744680899E-2</v>
      </c>
      <c r="AE13" s="18">
        <v>1.25962211336599E-2</v>
      </c>
      <c r="AF13" s="18"/>
      <c r="AG13" s="18">
        <v>2.3017902813299199E-2</v>
      </c>
      <c r="AH13" s="18">
        <v>8.41121495327103E-3</v>
      </c>
      <c r="AI13" s="18"/>
      <c r="AJ13" s="18">
        <v>9.9778270509977805E-3</v>
      </c>
      <c r="AK13" s="18">
        <v>1.8947368421052602E-2</v>
      </c>
      <c r="AL13" s="18"/>
      <c r="AM13" s="18">
        <v>9.7560975609756101E-2</v>
      </c>
      <c r="AN13" s="18">
        <v>2.1739130434782601E-2</v>
      </c>
      <c r="AO13" s="18">
        <v>1.2793176972281399E-2</v>
      </c>
      <c r="AP13" s="18">
        <v>4.4150110375275903E-3</v>
      </c>
      <c r="AQ13" s="18"/>
      <c r="AR13" s="18">
        <v>6.1538461538461504E-3</v>
      </c>
      <c r="AS13" s="18">
        <v>1.9134775374375999E-2</v>
      </c>
      <c r="AT13" s="18"/>
      <c r="AU13" s="18">
        <v>7.5187969924812E-3</v>
      </c>
      <c r="AV13" s="18">
        <v>1.5762925598991201E-2</v>
      </c>
      <c r="AW13" s="18"/>
      <c r="AX13" s="18">
        <v>6.0790273556231003E-3</v>
      </c>
      <c r="AY13" s="18">
        <v>1.64149704530532E-2</v>
      </c>
      <c r="AZ13" s="18"/>
      <c r="BA13" s="18">
        <v>1.9867549668874201E-2</v>
      </c>
      <c r="BB13" s="18">
        <v>1.41093474426808E-2</v>
      </c>
      <c r="BC13" s="18"/>
      <c r="BD13" s="18">
        <v>1.79640718562874E-2</v>
      </c>
      <c r="BE13" s="18">
        <v>1.38339920948617E-2</v>
      </c>
      <c r="BF13" s="18"/>
      <c r="BG13" s="18">
        <v>7.6923076923076901E-3</v>
      </c>
      <c r="BH13" s="18">
        <v>1.50987224157956E-2</v>
      </c>
      <c r="BI13" s="18"/>
      <c r="BJ13" s="18">
        <v>1.01010101010101E-2</v>
      </c>
      <c r="BK13" s="18">
        <v>1.5434083601286199E-2</v>
      </c>
      <c r="BL13" s="18"/>
      <c r="BM13" s="18">
        <v>5.3763440860215101E-3</v>
      </c>
      <c r="BN13" s="18">
        <v>1.5606242496998801E-2</v>
      </c>
      <c r="BO13" s="18"/>
      <c r="BP13" s="18">
        <v>3.9682539682539698E-3</v>
      </c>
      <c r="BQ13" s="18">
        <v>1.6250000000000001E-2</v>
      </c>
    </row>
    <row r="14" spans="2:69" x14ac:dyDescent="0.25">
      <c r="B14" s="15" t="s">
        <v>699</v>
      </c>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Q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499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4477</v>
      </c>
      <c r="D7" s="10">
        <v>672</v>
      </c>
      <c r="E7" s="10">
        <v>723</v>
      </c>
      <c r="F7" s="10">
        <v>646</v>
      </c>
      <c r="G7" s="10">
        <v>688</v>
      </c>
      <c r="H7" s="10">
        <v>620</v>
      </c>
      <c r="I7" s="10">
        <v>698</v>
      </c>
      <c r="J7" s="10">
        <v>198</v>
      </c>
      <c r="K7" s="10">
        <v>119</v>
      </c>
      <c r="L7" s="10">
        <v>113</v>
      </c>
      <c r="M7" s="10"/>
      <c r="N7" s="10">
        <v>478</v>
      </c>
      <c r="O7" s="10">
        <v>507</v>
      </c>
      <c r="P7" s="10">
        <v>940</v>
      </c>
      <c r="Q7" s="10">
        <v>2552</v>
      </c>
      <c r="R7" s="10"/>
      <c r="S7" s="10">
        <v>369</v>
      </c>
      <c r="T7" s="10">
        <v>347</v>
      </c>
      <c r="U7" s="10">
        <v>413</v>
      </c>
      <c r="V7" s="10">
        <v>807</v>
      </c>
      <c r="W7" s="10">
        <v>859</v>
      </c>
      <c r="X7" s="10">
        <v>930</v>
      </c>
      <c r="Y7" s="10">
        <v>596</v>
      </c>
      <c r="Z7" s="10"/>
      <c r="AA7" s="10">
        <v>1678</v>
      </c>
      <c r="AB7" s="10">
        <v>2799</v>
      </c>
      <c r="AC7" s="10"/>
      <c r="AD7" s="10">
        <v>1100</v>
      </c>
      <c r="AE7" s="10">
        <v>3377</v>
      </c>
      <c r="AF7" s="10"/>
      <c r="AG7" s="10">
        <v>1925</v>
      </c>
      <c r="AH7" s="10">
        <v>2552</v>
      </c>
      <c r="AI7" s="10"/>
      <c r="AJ7" s="10">
        <v>2131</v>
      </c>
      <c r="AK7" s="10">
        <v>2346</v>
      </c>
      <c r="AL7" s="10"/>
      <c r="AM7" s="10">
        <v>139</v>
      </c>
      <c r="AN7" s="10">
        <v>956</v>
      </c>
      <c r="AO7" s="10">
        <v>2232</v>
      </c>
      <c r="AP7" s="10">
        <v>1134</v>
      </c>
      <c r="AQ7" s="10"/>
      <c r="AR7" s="10">
        <v>1490</v>
      </c>
      <c r="AS7" s="10">
        <v>2987</v>
      </c>
      <c r="AT7" s="10"/>
      <c r="AU7" s="10">
        <v>653</v>
      </c>
      <c r="AV7" s="10">
        <v>3824</v>
      </c>
      <c r="AW7" s="10"/>
      <c r="AX7" s="10">
        <v>786</v>
      </c>
      <c r="AY7" s="10">
        <v>3691</v>
      </c>
      <c r="AZ7" s="10"/>
      <c r="BA7" s="10">
        <v>332</v>
      </c>
      <c r="BB7" s="10">
        <v>4145</v>
      </c>
      <c r="BC7" s="10"/>
      <c r="BD7" s="10">
        <v>847</v>
      </c>
      <c r="BE7" s="10">
        <v>3630</v>
      </c>
      <c r="BF7" s="10"/>
      <c r="BG7" s="10">
        <v>260</v>
      </c>
      <c r="BH7" s="10">
        <v>4217</v>
      </c>
      <c r="BI7" s="10"/>
      <c r="BJ7" s="10">
        <v>601</v>
      </c>
      <c r="BK7" s="10">
        <v>3876</v>
      </c>
      <c r="BL7" s="10"/>
      <c r="BM7" s="10">
        <v>352</v>
      </c>
      <c r="BN7" s="10">
        <v>4125</v>
      </c>
      <c r="BO7" s="10"/>
      <c r="BP7" s="10">
        <v>604</v>
      </c>
      <c r="BQ7" s="10">
        <v>3873</v>
      </c>
    </row>
    <row r="8" spans="2:69" ht="30" x14ac:dyDescent="0.25">
      <c r="B8" s="17" t="s">
        <v>492</v>
      </c>
      <c r="C8" s="16">
        <v>5.9638150547241503E-2</v>
      </c>
      <c r="D8" s="16">
        <v>4.9107142857142898E-2</v>
      </c>
      <c r="E8" s="16">
        <v>6.5006915629322301E-2</v>
      </c>
      <c r="F8" s="16">
        <v>6.6563467492260095E-2</v>
      </c>
      <c r="G8" s="16">
        <v>3.4883720930232599E-2</v>
      </c>
      <c r="H8" s="16">
        <v>7.4193548387096797E-2</v>
      </c>
      <c r="I8" s="16">
        <v>8.1661891117478499E-2</v>
      </c>
      <c r="J8" s="16">
        <v>4.0404040404040401E-2</v>
      </c>
      <c r="K8" s="16">
        <v>2.5210084033613401E-2</v>
      </c>
      <c r="L8" s="16">
        <v>5.3097345132743397E-2</v>
      </c>
      <c r="M8" s="16"/>
      <c r="N8" s="16">
        <v>9.4142259414225896E-2</v>
      </c>
      <c r="O8" s="16">
        <v>9.0729783037475406E-2</v>
      </c>
      <c r="P8" s="16">
        <v>4.1489361702127699E-2</v>
      </c>
      <c r="Q8" s="16">
        <v>5.36833855799373E-2</v>
      </c>
      <c r="R8" s="16"/>
      <c r="S8" s="16">
        <v>8.4010840108401097E-2</v>
      </c>
      <c r="T8" s="16">
        <v>4.8991354466858802E-2</v>
      </c>
      <c r="U8" s="16">
        <v>5.0847457627118599E-2</v>
      </c>
      <c r="V8" s="16">
        <v>5.08054522924411E-2</v>
      </c>
      <c r="W8" s="16">
        <v>4.3073341094295697E-2</v>
      </c>
      <c r="X8" s="16">
        <v>4.94623655913978E-2</v>
      </c>
      <c r="Y8" s="16">
        <v>0.109060402684564</v>
      </c>
      <c r="Z8" s="16"/>
      <c r="AA8" s="16">
        <v>7.1513706793802104E-2</v>
      </c>
      <c r="AB8" s="16">
        <v>5.2518756698821001E-2</v>
      </c>
      <c r="AC8" s="16"/>
      <c r="AD8" s="16">
        <v>7.2727272727272696E-2</v>
      </c>
      <c r="AE8" s="16">
        <v>5.5374592833876198E-2</v>
      </c>
      <c r="AF8" s="16"/>
      <c r="AG8" s="16">
        <v>6.7532467532467499E-2</v>
      </c>
      <c r="AH8" s="16">
        <v>5.36833855799373E-2</v>
      </c>
      <c r="AI8" s="16"/>
      <c r="AJ8" s="16">
        <v>7.0858751759737201E-2</v>
      </c>
      <c r="AK8" s="16">
        <v>4.9445865302642798E-2</v>
      </c>
      <c r="AL8" s="16"/>
      <c r="AM8" s="16">
        <v>3.5971223021582698E-2</v>
      </c>
      <c r="AN8" s="16">
        <v>5.0209205020920501E-2</v>
      </c>
      <c r="AO8" s="16">
        <v>5.46594982078853E-2</v>
      </c>
      <c r="AP8" s="16">
        <v>7.9365079365079402E-2</v>
      </c>
      <c r="AQ8" s="16"/>
      <c r="AR8" s="16">
        <v>8.0536912751677805E-2</v>
      </c>
      <c r="AS8" s="16">
        <v>4.9213257448945398E-2</v>
      </c>
      <c r="AT8" s="16"/>
      <c r="AU8" s="16">
        <v>0.104134762633997</v>
      </c>
      <c r="AV8" s="16">
        <v>5.2039748953974903E-2</v>
      </c>
      <c r="AW8" s="16"/>
      <c r="AX8" s="16">
        <v>7.7608142493638704E-2</v>
      </c>
      <c r="AY8" s="16">
        <v>5.58114332159306E-2</v>
      </c>
      <c r="AZ8" s="16"/>
      <c r="BA8" s="16">
        <v>7.2289156626505993E-2</v>
      </c>
      <c r="BB8" s="16">
        <v>5.86248492159228E-2</v>
      </c>
      <c r="BC8" s="16"/>
      <c r="BD8" s="16">
        <v>5.7851239669421503E-2</v>
      </c>
      <c r="BE8" s="16">
        <v>6.0055096418732801E-2</v>
      </c>
      <c r="BF8" s="16"/>
      <c r="BG8" s="16">
        <v>0.126923076923077</v>
      </c>
      <c r="BH8" s="16">
        <v>5.5489684609912299E-2</v>
      </c>
      <c r="BI8" s="16"/>
      <c r="BJ8" s="16">
        <v>6.9883527454242894E-2</v>
      </c>
      <c r="BK8" s="16">
        <v>5.8049535603715202E-2</v>
      </c>
      <c r="BL8" s="16"/>
      <c r="BM8" s="16">
        <v>0.10511363636363601</v>
      </c>
      <c r="BN8" s="16">
        <v>5.5757575757575797E-2</v>
      </c>
      <c r="BO8" s="16"/>
      <c r="BP8" s="16">
        <v>8.1125827814569507E-2</v>
      </c>
      <c r="BQ8" s="16">
        <v>5.6287115930803003E-2</v>
      </c>
    </row>
    <row r="9" spans="2:69" ht="30" x14ac:dyDescent="0.25">
      <c r="B9" s="17" t="s">
        <v>493</v>
      </c>
      <c r="C9" s="16">
        <v>0.25418807236989099</v>
      </c>
      <c r="D9" s="16">
        <v>0.24404761904761901</v>
      </c>
      <c r="E9" s="16">
        <v>0.26970954356846499</v>
      </c>
      <c r="F9" s="16">
        <v>0.33281733746129999</v>
      </c>
      <c r="G9" s="16">
        <v>0.188953488372093</v>
      </c>
      <c r="H9" s="16">
        <v>0.238709677419355</v>
      </c>
      <c r="I9" s="16">
        <v>0.26504297994269299</v>
      </c>
      <c r="J9" s="16">
        <v>0.24242424242424199</v>
      </c>
      <c r="K9" s="16">
        <v>0.20168067226890801</v>
      </c>
      <c r="L9" s="16">
        <v>0.25663716814159299</v>
      </c>
      <c r="M9" s="16"/>
      <c r="N9" s="16">
        <v>0.211297071129707</v>
      </c>
      <c r="O9" s="16">
        <v>0.23471400394477299</v>
      </c>
      <c r="P9" s="16">
        <v>0.25638297872340399</v>
      </c>
      <c r="Q9" s="16">
        <v>0.26528213166144199</v>
      </c>
      <c r="R9" s="16"/>
      <c r="S9" s="16">
        <v>0.30081300813008099</v>
      </c>
      <c r="T9" s="16">
        <v>0.244956772334294</v>
      </c>
      <c r="U9" s="16">
        <v>0.215496368038741</v>
      </c>
      <c r="V9" s="16">
        <v>0.19702602230483299</v>
      </c>
      <c r="W9" s="16">
        <v>0.26426076833527401</v>
      </c>
      <c r="X9" s="16">
        <v>0.29032258064516098</v>
      </c>
      <c r="Y9" s="16">
        <v>0.29865771812080499</v>
      </c>
      <c r="Z9" s="16"/>
      <c r="AA9" s="16">
        <v>0.28367103694874901</v>
      </c>
      <c r="AB9" s="16">
        <v>0.23651304037156101</v>
      </c>
      <c r="AC9" s="16"/>
      <c r="AD9" s="16">
        <v>0.23181818181818201</v>
      </c>
      <c r="AE9" s="16">
        <v>0.261474681670121</v>
      </c>
      <c r="AF9" s="16"/>
      <c r="AG9" s="16">
        <v>0.23948051948051899</v>
      </c>
      <c r="AH9" s="16">
        <v>0.26528213166144199</v>
      </c>
      <c r="AI9" s="16"/>
      <c r="AJ9" s="16">
        <v>0.28015016424214001</v>
      </c>
      <c r="AK9" s="16">
        <v>0.23060528559249799</v>
      </c>
      <c r="AL9" s="16"/>
      <c r="AM9" s="16">
        <v>7.1942446043165506E-2</v>
      </c>
      <c r="AN9" s="16">
        <v>0.170502092050209</v>
      </c>
      <c r="AO9" s="16">
        <v>0.27777777777777801</v>
      </c>
      <c r="AP9" s="16">
        <v>0.30070546737213399</v>
      </c>
      <c r="AQ9" s="16"/>
      <c r="AR9" s="16">
        <v>0.26107382550335601</v>
      </c>
      <c r="AS9" s="16">
        <v>0.25075326414462701</v>
      </c>
      <c r="AT9" s="16"/>
      <c r="AU9" s="16">
        <v>0.25114854517611002</v>
      </c>
      <c r="AV9" s="16">
        <v>0.25470711297071102</v>
      </c>
      <c r="AW9" s="16"/>
      <c r="AX9" s="16">
        <v>0.25445292620865101</v>
      </c>
      <c r="AY9" s="16">
        <v>0.25413167163370398</v>
      </c>
      <c r="AZ9" s="16"/>
      <c r="BA9" s="16">
        <v>0.25</v>
      </c>
      <c r="BB9" s="16">
        <v>0.25452352231604303</v>
      </c>
      <c r="BC9" s="16"/>
      <c r="BD9" s="16">
        <v>0.28571428571428598</v>
      </c>
      <c r="BE9" s="16">
        <v>0.246831955922865</v>
      </c>
      <c r="BF9" s="16"/>
      <c r="BG9" s="16">
        <v>0.257692307692308</v>
      </c>
      <c r="BH9" s="16">
        <v>0.25397201802229102</v>
      </c>
      <c r="BI9" s="16"/>
      <c r="BJ9" s="16">
        <v>0.24792013311148101</v>
      </c>
      <c r="BK9" s="16">
        <v>0.25515995872032998</v>
      </c>
      <c r="BL9" s="16"/>
      <c r="BM9" s="16">
        <v>0.26136363636363602</v>
      </c>
      <c r="BN9" s="16">
        <v>0.25357575757575801</v>
      </c>
      <c r="BO9" s="16"/>
      <c r="BP9" s="16">
        <v>0.26490066225165598</v>
      </c>
      <c r="BQ9" s="16">
        <v>0.25251742835011598</v>
      </c>
    </row>
    <row r="10" spans="2:69" ht="30" x14ac:dyDescent="0.25">
      <c r="B10" s="17" t="s">
        <v>494</v>
      </c>
      <c r="C10" s="16">
        <v>0.27406745588563802</v>
      </c>
      <c r="D10" s="16">
        <v>0.30357142857142899</v>
      </c>
      <c r="E10" s="16">
        <v>0.26970954356846499</v>
      </c>
      <c r="F10" s="16">
        <v>0.28018575851393202</v>
      </c>
      <c r="G10" s="16">
        <v>0.30087209302325602</v>
      </c>
      <c r="H10" s="16">
        <v>0.28064516129032302</v>
      </c>
      <c r="I10" s="16">
        <v>0.22349570200573099</v>
      </c>
      <c r="J10" s="16">
        <v>0.22222222222222199</v>
      </c>
      <c r="K10" s="16">
        <v>0.32773109243697501</v>
      </c>
      <c r="L10" s="16">
        <v>0.238938053097345</v>
      </c>
      <c r="M10" s="16"/>
      <c r="N10" s="16">
        <v>0.213389121338912</v>
      </c>
      <c r="O10" s="16">
        <v>0.24260355029585801</v>
      </c>
      <c r="P10" s="16">
        <v>0.27765957446808498</v>
      </c>
      <c r="Q10" s="16">
        <v>0.29036050156739801</v>
      </c>
      <c r="R10" s="16"/>
      <c r="S10" s="16">
        <v>0.22222222222222199</v>
      </c>
      <c r="T10" s="16">
        <v>0.35158501440922202</v>
      </c>
      <c r="U10" s="16">
        <v>0.37046004842614999</v>
      </c>
      <c r="V10" s="16">
        <v>0.21313506815365599</v>
      </c>
      <c r="W10" s="16">
        <v>0.30733410942956901</v>
      </c>
      <c r="X10" s="16">
        <v>0.30860215053763401</v>
      </c>
      <c r="Y10" s="16">
        <v>0.22483221476510101</v>
      </c>
      <c r="Z10" s="16"/>
      <c r="AA10" s="16">
        <v>0.30095351609058402</v>
      </c>
      <c r="AB10" s="16">
        <v>0.25794926759557002</v>
      </c>
      <c r="AC10" s="16"/>
      <c r="AD10" s="16">
        <v>0.249090909090909</v>
      </c>
      <c r="AE10" s="16">
        <v>0.28220313888066301</v>
      </c>
      <c r="AF10" s="16"/>
      <c r="AG10" s="16">
        <v>0.25246753246753201</v>
      </c>
      <c r="AH10" s="16">
        <v>0.29036050156739801</v>
      </c>
      <c r="AI10" s="16"/>
      <c r="AJ10" s="16">
        <v>0.27076489910840001</v>
      </c>
      <c r="AK10" s="16">
        <v>0.277067348678602</v>
      </c>
      <c r="AL10" s="16"/>
      <c r="AM10" s="16">
        <v>0.201438848920863</v>
      </c>
      <c r="AN10" s="16">
        <v>0.25418410041841</v>
      </c>
      <c r="AO10" s="16">
        <v>0.28315412186379901</v>
      </c>
      <c r="AP10" s="16">
        <v>0.28306878306878303</v>
      </c>
      <c r="AQ10" s="16"/>
      <c r="AR10" s="16">
        <v>0.27449664429530202</v>
      </c>
      <c r="AS10" s="16">
        <v>0.27385336457984599</v>
      </c>
      <c r="AT10" s="16"/>
      <c r="AU10" s="16">
        <v>0.26646248085758001</v>
      </c>
      <c r="AV10" s="16">
        <v>0.275366108786611</v>
      </c>
      <c r="AW10" s="16"/>
      <c r="AX10" s="16">
        <v>0.27226463104325699</v>
      </c>
      <c r="AY10" s="16">
        <v>0.274451368192902</v>
      </c>
      <c r="AZ10" s="16"/>
      <c r="BA10" s="16">
        <v>0.25</v>
      </c>
      <c r="BB10" s="16">
        <v>0.27599517490953002</v>
      </c>
      <c r="BC10" s="16"/>
      <c r="BD10" s="16">
        <v>0.29634002361275102</v>
      </c>
      <c r="BE10" s="16">
        <v>0.268870523415978</v>
      </c>
      <c r="BF10" s="16"/>
      <c r="BG10" s="16">
        <v>0.269230769230769</v>
      </c>
      <c r="BH10" s="16">
        <v>0.27436566279345498</v>
      </c>
      <c r="BI10" s="16"/>
      <c r="BJ10" s="16">
        <v>0.29950083194675498</v>
      </c>
      <c r="BK10" s="16">
        <v>0.27012383900928799</v>
      </c>
      <c r="BL10" s="16"/>
      <c r="BM10" s="16">
        <v>0.26704545454545497</v>
      </c>
      <c r="BN10" s="16">
        <v>0.274666666666667</v>
      </c>
      <c r="BO10" s="16"/>
      <c r="BP10" s="16">
        <v>0.28311258278145701</v>
      </c>
      <c r="BQ10" s="16">
        <v>0.27265685515104598</v>
      </c>
    </row>
    <row r="11" spans="2:69" ht="30" x14ac:dyDescent="0.25">
      <c r="B11" s="17" t="s">
        <v>495</v>
      </c>
      <c r="C11" s="16">
        <v>0.16685280321644</v>
      </c>
      <c r="D11" s="16">
        <v>0.175595238095238</v>
      </c>
      <c r="E11" s="16">
        <v>0.19917012448132801</v>
      </c>
      <c r="F11" s="16">
        <v>0.156346749226006</v>
      </c>
      <c r="G11" s="16">
        <v>0.162790697674419</v>
      </c>
      <c r="H11" s="16">
        <v>0.154838709677419</v>
      </c>
      <c r="I11" s="16">
        <v>0.15902578796561601</v>
      </c>
      <c r="J11" s="16">
        <v>0.16161616161616199</v>
      </c>
      <c r="K11" s="16">
        <v>0.126050420168067</v>
      </c>
      <c r="L11" s="16">
        <v>0.15929203539823</v>
      </c>
      <c r="M11" s="16"/>
      <c r="N11" s="16">
        <v>0.251046025104602</v>
      </c>
      <c r="O11" s="16">
        <v>0.18145956607495101</v>
      </c>
      <c r="P11" s="16">
        <v>0.16170212765957401</v>
      </c>
      <c r="Q11" s="16">
        <v>0.15007836990595599</v>
      </c>
      <c r="R11" s="16"/>
      <c r="S11" s="16">
        <v>0.16260162601625999</v>
      </c>
      <c r="T11" s="16">
        <v>0.121037463976945</v>
      </c>
      <c r="U11" s="16">
        <v>0.164648910411622</v>
      </c>
      <c r="V11" s="16">
        <v>0.308550185873606</v>
      </c>
      <c r="W11" s="16">
        <v>0.137369033760186</v>
      </c>
      <c r="X11" s="16">
        <v>0.13225806451612901</v>
      </c>
      <c r="Y11" s="16">
        <v>0.109060402684564</v>
      </c>
      <c r="Z11" s="16"/>
      <c r="AA11" s="16">
        <v>0.13825983313468401</v>
      </c>
      <c r="AB11" s="16">
        <v>0.18399428367274001</v>
      </c>
      <c r="AC11" s="16"/>
      <c r="AD11" s="16">
        <v>0.19</v>
      </c>
      <c r="AE11" s="16">
        <v>0.15931299970387899</v>
      </c>
      <c r="AF11" s="16"/>
      <c r="AG11" s="16">
        <v>0.189090909090909</v>
      </c>
      <c r="AH11" s="16">
        <v>0.15007836990595599</v>
      </c>
      <c r="AI11" s="16"/>
      <c r="AJ11" s="16">
        <v>0.14641013608634401</v>
      </c>
      <c r="AK11" s="16">
        <v>0.18542199488491001</v>
      </c>
      <c r="AL11" s="16"/>
      <c r="AM11" s="16">
        <v>0.33093525179856098</v>
      </c>
      <c r="AN11" s="16">
        <v>0.256276150627615</v>
      </c>
      <c r="AO11" s="16">
        <v>0.13485663082437299</v>
      </c>
      <c r="AP11" s="16">
        <v>0.134038800705467</v>
      </c>
      <c r="AQ11" s="16"/>
      <c r="AR11" s="16">
        <v>0.151677852348993</v>
      </c>
      <c r="AS11" s="16">
        <v>0.17442249748912</v>
      </c>
      <c r="AT11" s="16"/>
      <c r="AU11" s="16">
        <v>0.14241960183767199</v>
      </c>
      <c r="AV11" s="16">
        <v>0.17102510460251</v>
      </c>
      <c r="AW11" s="16"/>
      <c r="AX11" s="16">
        <v>0.14758269720101799</v>
      </c>
      <c r="AY11" s="16">
        <v>0.17095638038472</v>
      </c>
      <c r="AZ11" s="16"/>
      <c r="BA11" s="16">
        <v>0.16566265060241001</v>
      </c>
      <c r="BB11" s="16">
        <v>0.16694813027744301</v>
      </c>
      <c r="BC11" s="16"/>
      <c r="BD11" s="16">
        <v>0.14403778040141699</v>
      </c>
      <c r="BE11" s="16">
        <v>0.17217630853994501</v>
      </c>
      <c r="BF11" s="16"/>
      <c r="BG11" s="16">
        <v>0.142307692307692</v>
      </c>
      <c r="BH11" s="16">
        <v>0.16836613706426401</v>
      </c>
      <c r="BI11" s="16"/>
      <c r="BJ11" s="16">
        <v>0.15806988352745399</v>
      </c>
      <c r="BK11" s="16">
        <v>0.168214654282766</v>
      </c>
      <c r="BL11" s="16"/>
      <c r="BM11" s="16">
        <v>0.12784090909090901</v>
      </c>
      <c r="BN11" s="16">
        <v>0.17018181818181799</v>
      </c>
      <c r="BO11" s="16"/>
      <c r="BP11" s="16">
        <v>0.15562913907284801</v>
      </c>
      <c r="BQ11" s="16">
        <v>0.16860315001291001</v>
      </c>
    </row>
    <row r="12" spans="2:69" ht="30" x14ac:dyDescent="0.25">
      <c r="B12" s="17" t="s">
        <v>496</v>
      </c>
      <c r="C12" s="16">
        <v>9.3589457225820905E-2</v>
      </c>
      <c r="D12" s="16">
        <v>9.0773809523809507E-2</v>
      </c>
      <c r="E12" s="16">
        <v>8.7136929460580895E-2</v>
      </c>
      <c r="F12" s="16">
        <v>4.02476780185759E-2</v>
      </c>
      <c r="G12" s="16">
        <v>0.148255813953488</v>
      </c>
      <c r="H12" s="16">
        <v>9.5161290322580597E-2</v>
      </c>
      <c r="I12" s="16">
        <v>8.7392550143266495E-2</v>
      </c>
      <c r="J12" s="16">
        <v>0.10606060606060599</v>
      </c>
      <c r="K12" s="16">
        <v>0.10084033613445401</v>
      </c>
      <c r="L12" s="16">
        <v>0.123893805309735</v>
      </c>
      <c r="M12" s="16"/>
      <c r="N12" s="16">
        <v>7.7405857740585796E-2</v>
      </c>
      <c r="O12" s="16">
        <v>8.6785009861932896E-2</v>
      </c>
      <c r="P12" s="16">
        <v>0.10531914893617</v>
      </c>
      <c r="Q12" s="16">
        <v>9.3652037617554904E-2</v>
      </c>
      <c r="R12" s="16"/>
      <c r="S12" s="16">
        <v>7.58807588075881E-2</v>
      </c>
      <c r="T12" s="16">
        <v>9.2219020172910698E-2</v>
      </c>
      <c r="U12" s="16">
        <v>0.101694915254237</v>
      </c>
      <c r="V12" s="16">
        <v>6.8153655514250303E-2</v>
      </c>
      <c r="W12" s="16">
        <v>0.122235157159488</v>
      </c>
      <c r="X12" s="16">
        <v>0.102150537634409</v>
      </c>
      <c r="Y12" s="16">
        <v>8.5570469798657706E-2</v>
      </c>
      <c r="Z12" s="16"/>
      <c r="AA12" s="16">
        <v>9.4159713945172793E-2</v>
      </c>
      <c r="AB12" s="16">
        <v>9.3247588424437297E-2</v>
      </c>
      <c r="AC12" s="16"/>
      <c r="AD12" s="16">
        <v>0.101818181818182</v>
      </c>
      <c r="AE12" s="16">
        <v>9.0909090909090898E-2</v>
      </c>
      <c r="AF12" s="16"/>
      <c r="AG12" s="16">
        <v>9.3506493506493496E-2</v>
      </c>
      <c r="AH12" s="16">
        <v>9.3652037617554904E-2</v>
      </c>
      <c r="AI12" s="16"/>
      <c r="AJ12" s="16">
        <v>8.91600187705303E-2</v>
      </c>
      <c r="AK12" s="16">
        <v>9.7612958226769006E-2</v>
      </c>
      <c r="AL12" s="16"/>
      <c r="AM12" s="16">
        <v>7.9136690647481994E-2</v>
      </c>
      <c r="AN12" s="16">
        <v>8.3682008368200805E-2</v>
      </c>
      <c r="AO12" s="16">
        <v>0.10304659498207901</v>
      </c>
      <c r="AP12" s="16">
        <v>8.55379188712522E-2</v>
      </c>
      <c r="AQ12" s="16"/>
      <c r="AR12" s="16">
        <v>0.100671140939597</v>
      </c>
      <c r="AS12" s="16">
        <v>9.0056913290927396E-2</v>
      </c>
      <c r="AT12" s="16"/>
      <c r="AU12" s="16">
        <v>0.104134762633997</v>
      </c>
      <c r="AV12" s="16">
        <v>9.17887029288703E-2</v>
      </c>
      <c r="AW12" s="16"/>
      <c r="AX12" s="16">
        <v>0.101781170483461</v>
      </c>
      <c r="AY12" s="16">
        <v>9.1845028447575194E-2</v>
      </c>
      <c r="AZ12" s="16"/>
      <c r="BA12" s="16">
        <v>0.11144578313252999</v>
      </c>
      <c r="BB12" s="16">
        <v>9.21592279855247E-2</v>
      </c>
      <c r="BC12" s="16"/>
      <c r="BD12" s="16">
        <v>8.8547815820543094E-2</v>
      </c>
      <c r="BE12" s="16">
        <v>9.47658402203857E-2</v>
      </c>
      <c r="BF12" s="16"/>
      <c r="BG12" s="16">
        <v>0.115384615384615</v>
      </c>
      <c r="BH12" s="16">
        <v>9.2245672278871205E-2</v>
      </c>
      <c r="BI12" s="16"/>
      <c r="BJ12" s="16">
        <v>0.10482529118136399</v>
      </c>
      <c r="BK12" s="16">
        <v>9.1847265221878194E-2</v>
      </c>
      <c r="BL12" s="16"/>
      <c r="BM12" s="16">
        <v>0.10511363636363601</v>
      </c>
      <c r="BN12" s="16">
        <v>9.2606060606060595E-2</v>
      </c>
      <c r="BO12" s="16"/>
      <c r="BP12" s="16">
        <v>9.9337748344370896E-2</v>
      </c>
      <c r="BQ12" s="16">
        <v>9.2693002840175606E-2</v>
      </c>
    </row>
    <row r="13" spans="2:69" ht="30" x14ac:dyDescent="0.25">
      <c r="B13" s="17" t="s">
        <v>497</v>
      </c>
      <c r="C13" s="16">
        <v>5.8968058968058998E-2</v>
      </c>
      <c r="D13" s="16">
        <v>4.3154761904761897E-2</v>
      </c>
      <c r="E13" s="16">
        <v>6.3623789764868599E-2</v>
      </c>
      <c r="F13" s="16">
        <v>4.9535603715170302E-2</v>
      </c>
      <c r="G13" s="16">
        <v>5.9593023255813997E-2</v>
      </c>
      <c r="H13" s="16">
        <v>6.9354838709677402E-2</v>
      </c>
      <c r="I13" s="16">
        <v>5.4441260744985703E-2</v>
      </c>
      <c r="J13" s="16">
        <v>6.0606060606060601E-2</v>
      </c>
      <c r="K13" s="16">
        <v>0.109243697478992</v>
      </c>
      <c r="L13" s="16">
        <v>8.8495575221238895E-2</v>
      </c>
      <c r="M13" s="16"/>
      <c r="N13" s="16">
        <v>2.92887029288703E-2</v>
      </c>
      <c r="O13" s="16">
        <v>7.69230769230769E-2</v>
      </c>
      <c r="P13" s="16">
        <v>6.3829787234042507E-2</v>
      </c>
      <c r="Q13" s="16">
        <v>5.91692789968652E-2</v>
      </c>
      <c r="R13" s="16"/>
      <c r="S13" s="16">
        <v>5.6910569105691103E-2</v>
      </c>
      <c r="T13" s="16">
        <v>7.2046109510086498E-2</v>
      </c>
      <c r="U13" s="16">
        <v>3.6319612590799001E-2</v>
      </c>
      <c r="V13" s="16">
        <v>5.2044609665427503E-2</v>
      </c>
      <c r="W13" s="16">
        <v>5.9371362048894101E-2</v>
      </c>
      <c r="X13" s="16">
        <v>6.7741935483871002E-2</v>
      </c>
      <c r="Y13" s="16">
        <v>7.3825503355704702E-2</v>
      </c>
      <c r="Z13" s="16"/>
      <c r="AA13" s="16">
        <v>6.1382598331346801E-2</v>
      </c>
      <c r="AB13" s="16">
        <v>5.7520543051089702E-2</v>
      </c>
      <c r="AC13" s="16"/>
      <c r="AD13" s="16">
        <v>5.0909090909090897E-2</v>
      </c>
      <c r="AE13" s="16">
        <v>6.1593129997038802E-2</v>
      </c>
      <c r="AF13" s="16"/>
      <c r="AG13" s="16">
        <v>5.8701298701298699E-2</v>
      </c>
      <c r="AH13" s="16">
        <v>5.91692789968652E-2</v>
      </c>
      <c r="AI13" s="16"/>
      <c r="AJ13" s="16">
        <v>7.3674331299859203E-2</v>
      </c>
      <c r="AK13" s="16">
        <v>4.5609548167092902E-2</v>
      </c>
      <c r="AL13" s="16"/>
      <c r="AM13" s="16">
        <v>4.3165467625899297E-2</v>
      </c>
      <c r="AN13" s="16">
        <v>4.0794979079497903E-2</v>
      </c>
      <c r="AO13" s="16">
        <v>5.5555555555555601E-2</v>
      </c>
      <c r="AP13" s="16">
        <v>8.2892416225749596E-2</v>
      </c>
      <c r="AQ13" s="16"/>
      <c r="AR13" s="16">
        <v>6.0402684563758399E-2</v>
      </c>
      <c r="AS13" s="16">
        <v>5.8252427184466E-2</v>
      </c>
      <c r="AT13" s="16"/>
      <c r="AU13" s="16">
        <v>5.6661562021439502E-2</v>
      </c>
      <c r="AV13" s="16">
        <v>5.9361924686192502E-2</v>
      </c>
      <c r="AW13" s="16"/>
      <c r="AX13" s="16">
        <v>6.2340966921119602E-2</v>
      </c>
      <c r="AY13" s="16">
        <v>5.8249796803034402E-2</v>
      </c>
      <c r="AZ13" s="16"/>
      <c r="BA13" s="16">
        <v>6.3253012048192794E-2</v>
      </c>
      <c r="BB13" s="16">
        <v>5.86248492159228E-2</v>
      </c>
      <c r="BC13" s="16"/>
      <c r="BD13" s="16">
        <v>5.4309327036599797E-2</v>
      </c>
      <c r="BE13" s="16">
        <v>6.0055096418732801E-2</v>
      </c>
      <c r="BF13" s="16"/>
      <c r="BG13" s="16">
        <v>2.69230769230769E-2</v>
      </c>
      <c r="BH13" s="16">
        <v>6.0943798909177102E-2</v>
      </c>
      <c r="BI13" s="16"/>
      <c r="BJ13" s="16">
        <v>6.4891846921797003E-2</v>
      </c>
      <c r="BK13" s="16">
        <v>5.8049535603715202E-2</v>
      </c>
      <c r="BL13" s="16"/>
      <c r="BM13" s="16">
        <v>6.5340909090909102E-2</v>
      </c>
      <c r="BN13" s="16">
        <v>5.8424242424242399E-2</v>
      </c>
      <c r="BO13" s="16"/>
      <c r="BP13" s="16">
        <v>5.9602649006622502E-2</v>
      </c>
      <c r="BQ13" s="16">
        <v>5.8869093725793999E-2</v>
      </c>
    </row>
    <row r="14" spans="2:69" ht="30" x14ac:dyDescent="0.25">
      <c r="B14" s="17" t="s">
        <v>498</v>
      </c>
      <c r="C14" s="16">
        <v>1.31784677239223E-2</v>
      </c>
      <c r="D14" s="16">
        <v>8.9285714285714298E-3</v>
      </c>
      <c r="E14" s="16">
        <v>1.10650069156293E-2</v>
      </c>
      <c r="F14" s="16">
        <v>1.23839009287926E-2</v>
      </c>
      <c r="G14" s="16">
        <v>5.8139534883720903E-3</v>
      </c>
      <c r="H14" s="16">
        <v>3.2258064516129002E-3</v>
      </c>
      <c r="I14" s="16">
        <v>3.5816618911174797E-2</v>
      </c>
      <c r="J14" s="16">
        <v>2.5252525252525301E-2</v>
      </c>
      <c r="K14" s="16">
        <v>0</v>
      </c>
      <c r="L14" s="16">
        <v>8.8495575221238902E-3</v>
      </c>
      <c r="M14" s="16"/>
      <c r="N14" s="16">
        <v>2.5104602510460299E-2</v>
      </c>
      <c r="O14" s="16">
        <v>7.8895463510848095E-3</v>
      </c>
      <c r="P14" s="16">
        <v>1.48936170212766E-2</v>
      </c>
      <c r="Q14" s="16">
        <v>1.13636363636364E-2</v>
      </c>
      <c r="R14" s="16"/>
      <c r="S14" s="16">
        <v>1.8970189701897001E-2</v>
      </c>
      <c r="T14" s="16">
        <v>2.3054755043227699E-2</v>
      </c>
      <c r="U14" s="16">
        <v>9.6852300242130807E-3</v>
      </c>
      <c r="V14" s="16">
        <v>7.4349442379182196E-3</v>
      </c>
      <c r="W14" s="16">
        <v>1.28055878928987E-2</v>
      </c>
      <c r="X14" s="16">
        <v>1.0752688172042999E-2</v>
      </c>
      <c r="Y14" s="16">
        <v>1.67785234899329E-2</v>
      </c>
      <c r="Z14" s="16"/>
      <c r="AA14" s="16">
        <v>1.54946364719905E-2</v>
      </c>
      <c r="AB14" s="16">
        <v>1.1789924973204699E-2</v>
      </c>
      <c r="AC14" s="16"/>
      <c r="AD14" s="16">
        <v>1.54545454545455E-2</v>
      </c>
      <c r="AE14" s="16">
        <v>1.24370743263251E-2</v>
      </c>
      <c r="AF14" s="16"/>
      <c r="AG14" s="16">
        <v>1.55844155844156E-2</v>
      </c>
      <c r="AH14" s="16">
        <v>1.13636363636364E-2</v>
      </c>
      <c r="AI14" s="16"/>
      <c r="AJ14" s="16">
        <v>1.407789770061E-2</v>
      </c>
      <c r="AK14" s="16">
        <v>1.23614663256607E-2</v>
      </c>
      <c r="AL14" s="16"/>
      <c r="AM14" s="16">
        <v>2.15827338129496E-2</v>
      </c>
      <c r="AN14" s="16">
        <v>6.2761506276150601E-3</v>
      </c>
      <c r="AO14" s="16">
        <v>1.38888888888889E-2</v>
      </c>
      <c r="AP14" s="16">
        <v>1.58730158730159E-2</v>
      </c>
      <c r="AQ14" s="16"/>
      <c r="AR14" s="16">
        <v>1.81208053691275E-2</v>
      </c>
      <c r="AS14" s="16">
        <v>1.07130900569133E-2</v>
      </c>
      <c r="AT14" s="16"/>
      <c r="AU14" s="16">
        <v>2.1439509954058199E-2</v>
      </c>
      <c r="AV14" s="16">
        <v>1.1767782426778201E-2</v>
      </c>
      <c r="AW14" s="16"/>
      <c r="AX14" s="16">
        <v>1.5267175572519101E-2</v>
      </c>
      <c r="AY14" s="16">
        <v>1.2733676510430799E-2</v>
      </c>
      <c r="AZ14" s="16"/>
      <c r="BA14" s="16">
        <v>1.20481927710843E-2</v>
      </c>
      <c r="BB14" s="16">
        <v>1.32689987937274E-2</v>
      </c>
      <c r="BC14" s="16"/>
      <c r="BD14" s="16">
        <v>5.9031877213695403E-3</v>
      </c>
      <c r="BE14" s="16">
        <v>1.48760330578512E-2</v>
      </c>
      <c r="BF14" s="16"/>
      <c r="BG14" s="16">
        <v>1.1538461538461499E-2</v>
      </c>
      <c r="BH14" s="16">
        <v>1.32795826416884E-2</v>
      </c>
      <c r="BI14" s="16"/>
      <c r="BJ14" s="16">
        <v>9.9833610648918502E-3</v>
      </c>
      <c r="BK14" s="16">
        <v>1.3673890608875101E-2</v>
      </c>
      <c r="BL14" s="16"/>
      <c r="BM14" s="16">
        <v>2.5568181818181799E-2</v>
      </c>
      <c r="BN14" s="16">
        <v>1.21212121212121E-2</v>
      </c>
      <c r="BO14" s="16"/>
      <c r="BP14" s="16">
        <v>1.9867549668874201E-2</v>
      </c>
      <c r="BQ14" s="16">
        <v>1.21352956364575E-2</v>
      </c>
    </row>
    <row r="15" spans="2:69" x14ac:dyDescent="0.25">
      <c r="B15" s="17" t="s">
        <v>68</v>
      </c>
      <c r="C15" s="18">
        <v>7.9517534062988601E-2</v>
      </c>
      <c r="D15" s="18">
        <v>8.4821428571428603E-2</v>
      </c>
      <c r="E15" s="18">
        <v>3.4578146611341599E-2</v>
      </c>
      <c r="F15" s="18">
        <v>6.19195046439628E-2</v>
      </c>
      <c r="G15" s="18">
        <v>9.8837209302325604E-2</v>
      </c>
      <c r="H15" s="18">
        <v>8.3870967741935504E-2</v>
      </c>
      <c r="I15" s="18">
        <v>9.3123209169054394E-2</v>
      </c>
      <c r="J15" s="18">
        <v>0.14141414141414099</v>
      </c>
      <c r="K15" s="18">
        <v>0.109243697478992</v>
      </c>
      <c r="L15" s="18">
        <v>7.0796460176991094E-2</v>
      </c>
      <c r="M15" s="18"/>
      <c r="N15" s="18">
        <v>9.8326359832636004E-2</v>
      </c>
      <c r="O15" s="18">
        <v>7.8895463510848099E-2</v>
      </c>
      <c r="P15" s="18">
        <v>7.8723404255319193E-2</v>
      </c>
      <c r="Q15" s="18">
        <v>7.641065830721E-2</v>
      </c>
      <c r="R15" s="18"/>
      <c r="S15" s="18">
        <v>7.8590785907859104E-2</v>
      </c>
      <c r="T15" s="18">
        <v>4.6109510086455301E-2</v>
      </c>
      <c r="U15" s="18">
        <v>5.0847457627118599E-2</v>
      </c>
      <c r="V15" s="18">
        <v>0.102850061957869</v>
      </c>
      <c r="W15" s="18">
        <v>5.3550640279394601E-2</v>
      </c>
      <c r="X15" s="18">
        <v>3.8709677419354799E-2</v>
      </c>
      <c r="Y15" s="18">
        <v>8.2214765100671106E-2</v>
      </c>
      <c r="Z15" s="18"/>
      <c r="AA15" s="18">
        <v>3.4564958283671003E-2</v>
      </c>
      <c r="AB15" s="18">
        <v>0.106466595212576</v>
      </c>
      <c r="AC15" s="18"/>
      <c r="AD15" s="18">
        <v>8.8181818181818195E-2</v>
      </c>
      <c r="AE15" s="18">
        <v>7.6695291679005004E-2</v>
      </c>
      <c r="AF15" s="18"/>
      <c r="AG15" s="18">
        <v>8.3636363636363606E-2</v>
      </c>
      <c r="AH15" s="18">
        <v>7.641065830721E-2</v>
      </c>
      <c r="AI15" s="18"/>
      <c r="AJ15" s="18">
        <v>5.4903801032379199E-2</v>
      </c>
      <c r="AK15" s="18">
        <v>0.101875532821824</v>
      </c>
      <c r="AL15" s="18"/>
      <c r="AM15" s="18">
        <v>0.215827338129496</v>
      </c>
      <c r="AN15" s="18">
        <v>0.13807531380753099</v>
      </c>
      <c r="AO15" s="18">
        <v>7.7060931899641597E-2</v>
      </c>
      <c r="AP15" s="18">
        <v>1.85185185185185E-2</v>
      </c>
      <c r="AQ15" s="18"/>
      <c r="AR15" s="18">
        <v>5.3020134228187903E-2</v>
      </c>
      <c r="AS15" s="18">
        <v>9.2735185805155704E-2</v>
      </c>
      <c r="AT15" s="18"/>
      <c r="AU15" s="18">
        <v>5.35987748851455E-2</v>
      </c>
      <c r="AV15" s="18">
        <v>8.39435146443515E-2</v>
      </c>
      <c r="AW15" s="18"/>
      <c r="AX15" s="18">
        <v>6.8702290076335895E-2</v>
      </c>
      <c r="AY15" s="18">
        <v>8.1820644811704105E-2</v>
      </c>
      <c r="AZ15" s="18"/>
      <c r="BA15" s="18">
        <v>7.5301204819277101E-2</v>
      </c>
      <c r="BB15" s="18">
        <v>7.9855247285886596E-2</v>
      </c>
      <c r="BC15" s="18"/>
      <c r="BD15" s="18">
        <v>6.7296340023612705E-2</v>
      </c>
      <c r="BE15" s="18">
        <v>8.2369146005509597E-2</v>
      </c>
      <c r="BF15" s="18"/>
      <c r="BG15" s="18">
        <v>0.05</v>
      </c>
      <c r="BH15" s="18">
        <v>8.1337443680341501E-2</v>
      </c>
      <c r="BI15" s="18"/>
      <c r="BJ15" s="18">
        <v>4.4925124792013299E-2</v>
      </c>
      <c r="BK15" s="18">
        <v>8.4881320949432404E-2</v>
      </c>
      <c r="BL15" s="18"/>
      <c r="BM15" s="18">
        <v>4.2613636363636402E-2</v>
      </c>
      <c r="BN15" s="18">
        <v>8.2666666666666694E-2</v>
      </c>
      <c r="BO15" s="18"/>
      <c r="BP15" s="18">
        <v>3.6423841059602599E-2</v>
      </c>
      <c r="BQ15" s="18">
        <v>8.6238058352698196E-2</v>
      </c>
    </row>
    <row r="16" spans="2:69" x14ac:dyDescent="0.25">
      <c r="B16" s="15" t="s">
        <v>697</v>
      </c>
    </row>
    <row r="17" spans="2:2" x14ac:dyDescent="0.25">
      <c r="B17" t="s">
        <v>71</v>
      </c>
    </row>
    <row r="18" spans="2:2" x14ac:dyDescent="0.25">
      <c r="B18" t="s">
        <v>72</v>
      </c>
    </row>
    <row r="20" spans="2:2" x14ac:dyDescent="0.25">
      <c r="B20"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Q22"/>
  <sheetViews>
    <sheetView showGridLines="0" topLeftCell="A12" workbookViewId="0">
      <pane xSplit="2" topLeftCell="C1" activePane="topRight" state="frozen"/>
      <selection pane="topRight" activeCell="B18" sqref="B18"/>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502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4477</v>
      </c>
      <c r="D7" s="10">
        <v>672</v>
      </c>
      <c r="E7" s="10">
        <v>723</v>
      </c>
      <c r="F7" s="10">
        <v>646</v>
      </c>
      <c r="G7" s="10">
        <v>688</v>
      </c>
      <c r="H7" s="10">
        <v>620</v>
      </c>
      <c r="I7" s="10">
        <v>698</v>
      </c>
      <c r="J7" s="10">
        <v>198</v>
      </c>
      <c r="K7" s="10">
        <v>119</v>
      </c>
      <c r="L7" s="10">
        <v>113</v>
      </c>
      <c r="M7" s="10"/>
      <c r="N7" s="10">
        <v>478</v>
      </c>
      <c r="O7" s="10">
        <v>507</v>
      </c>
      <c r="P7" s="10">
        <v>940</v>
      </c>
      <c r="Q7" s="10">
        <v>2552</v>
      </c>
      <c r="R7" s="10"/>
      <c r="S7" s="10">
        <v>369</v>
      </c>
      <c r="T7" s="10">
        <v>347</v>
      </c>
      <c r="U7" s="10">
        <v>413</v>
      </c>
      <c r="V7" s="10">
        <v>807</v>
      </c>
      <c r="W7" s="10">
        <v>859</v>
      </c>
      <c r="X7" s="10">
        <v>930</v>
      </c>
      <c r="Y7" s="10">
        <v>596</v>
      </c>
      <c r="Z7" s="10"/>
      <c r="AA7" s="10">
        <v>1678</v>
      </c>
      <c r="AB7" s="10">
        <v>2799</v>
      </c>
      <c r="AC7" s="10"/>
      <c r="AD7" s="10">
        <v>1100</v>
      </c>
      <c r="AE7" s="10">
        <v>3377</v>
      </c>
      <c r="AF7" s="10"/>
      <c r="AG7" s="10">
        <v>1925</v>
      </c>
      <c r="AH7" s="10">
        <v>2552</v>
      </c>
      <c r="AI7" s="10"/>
      <c r="AJ7" s="10">
        <v>2131</v>
      </c>
      <c r="AK7" s="10">
        <v>2346</v>
      </c>
      <c r="AL7" s="10"/>
      <c r="AM7" s="10">
        <v>139</v>
      </c>
      <c r="AN7" s="10">
        <v>956</v>
      </c>
      <c r="AO7" s="10">
        <v>2232</v>
      </c>
      <c r="AP7" s="10">
        <v>1134</v>
      </c>
      <c r="AQ7" s="10"/>
      <c r="AR7" s="10">
        <v>1490</v>
      </c>
      <c r="AS7" s="10">
        <v>2987</v>
      </c>
      <c r="AT7" s="10"/>
      <c r="AU7" s="10">
        <v>653</v>
      </c>
      <c r="AV7" s="10">
        <v>3824</v>
      </c>
      <c r="AW7" s="10"/>
      <c r="AX7" s="10">
        <v>786</v>
      </c>
      <c r="AY7" s="10">
        <v>3691</v>
      </c>
      <c r="AZ7" s="10"/>
      <c r="BA7" s="10">
        <v>332</v>
      </c>
      <c r="BB7" s="10">
        <v>4145</v>
      </c>
      <c r="BC7" s="10"/>
      <c r="BD7" s="10">
        <v>847</v>
      </c>
      <c r="BE7" s="10">
        <v>3630</v>
      </c>
      <c r="BF7" s="10"/>
      <c r="BG7" s="10">
        <v>260</v>
      </c>
      <c r="BH7" s="10">
        <v>4217</v>
      </c>
      <c r="BI7" s="10"/>
      <c r="BJ7" s="10">
        <v>601</v>
      </c>
      <c r="BK7" s="10">
        <v>3876</v>
      </c>
      <c r="BL7" s="10"/>
      <c r="BM7" s="10">
        <v>352</v>
      </c>
      <c r="BN7" s="10">
        <v>4125</v>
      </c>
      <c r="BO7" s="10"/>
      <c r="BP7" s="10">
        <v>604</v>
      </c>
      <c r="BQ7" s="10">
        <v>3873</v>
      </c>
    </row>
    <row r="8" spans="2:69" ht="45" x14ac:dyDescent="0.25">
      <c r="B8" s="17" t="s">
        <v>500</v>
      </c>
      <c r="C8" s="16">
        <v>9.0015635470180905E-2</v>
      </c>
      <c r="D8" s="16">
        <v>8.1845238095238096E-2</v>
      </c>
      <c r="E8" s="16">
        <v>7.3305670816044305E-2</v>
      </c>
      <c r="F8" s="16">
        <v>7.7399380804953594E-2</v>
      </c>
      <c r="G8" s="16">
        <v>6.1046511627907002E-2</v>
      </c>
      <c r="H8" s="16">
        <v>0.10806451612903201</v>
      </c>
      <c r="I8" s="16">
        <v>0.128939828080229</v>
      </c>
      <c r="J8" s="16">
        <v>8.5858585858585898E-2</v>
      </c>
      <c r="K8" s="16">
        <v>0.159663865546218</v>
      </c>
      <c r="L8" s="16">
        <v>8.8495575221238895E-2</v>
      </c>
      <c r="M8" s="16"/>
      <c r="N8" s="16">
        <v>9.4142259414225896E-2</v>
      </c>
      <c r="O8" s="16">
        <v>0.134122287968442</v>
      </c>
      <c r="P8" s="16">
        <v>8.6170212765957405E-2</v>
      </c>
      <c r="Q8" s="16">
        <v>8.18965517241379E-2</v>
      </c>
      <c r="R8" s="16"/>
      <c r="S8" s="16">
        <v>0.13550135501355001</v>
      </c>
      <c r="T8" s="16">
        <v>8.3573487031700297E-2</v>
      </c>
      <c r="U8" s="16">
        <v>8.7167070217917697E-2</v>
      </c>
      <c r="V8" s="16">
        <v>7.55885997521685E-2</v>
      </c>
      <c r="W8" s="16">
        <v>7.9161816065192098E-2</v>
      </c>
      <c r="X8" s="16">
        <v>8.7096774193548401E-2</v>
      </c>
      <c r="Y8" s="16">
        <v>0.114093959731544</v>
      </c>
      <c r="Z8" s="16"/>
      <c r="AA8" s="16">
        <v>0.10190703218116801</v>
      </c>
      <c r="AB8" s="16">
        <v>8.2886745266166503E-2</v>
      </c>
      <c r="AC8" s="16"/>
      <c r="AD8" s="16">
        <v>0.111818181818182</v>
      </c>
      <c r="AE8" s="16">
        <v>8.2913828842167595E-2</v>
      </c>
      <c r="AF8" s="16"/>
      <c r="AG8" s="16">
        <v>0.100779220779221</v>
      </c>
      <c r="AH8" s="16">
        <v>8.18965517241379E-2</v>
      </c>
      <c r="AI8" s="16"/>
      <c r="AJ8" s="16">
        <v>0.103707179727827</v>
      </c>
      <c r="AK8" s="16">
        <v>7.7578857630008505E-2</v>
      </c>
      <c r="AL8" s="16"/>
      <c r="AM8" s="16">
        <v>5.7553956834532398E-2</v>
      </c>
      <c r="AN8" s="16">
        <v>7.5313807531380797E-2</v>
      </c>
      <c r="AO8" s="16">
        <v>8.4677419354838704E-2</v>
      </c>
      <c r="AP8" s="16">
        <v>0.115520282186949</v>
      </c>
      <c r="AQ8" s="16"/>
      <c r="AR8" s="16">
        <v>0.11275167785234901</v>
      </c>
      <c r="AS8" s="16">
        <v>7.8674255105457003E-2</v>
      </c>
      <c r="AT8" s="16"/>
      <c r="AU8" s="16">
        <v>0.111791730474732</v>
      </c>
      <c r="AV8" s="16">
        <v>8.6297071129707095E-2</v>
      </c>
      <c r="AW8" s="16"/>
      <c r="AX8" s="16">
        <v>0.11959287531806601</v>
      </c>
      <c r="AY8" s="16">
        <v>8.3717149823895998E-2</v>
      </c>
      <c r="AZ8" s="16"/>
      <c r="BA8" s="16">
        <v>0.114457831325301</v>
      </c>
      <c r="BB8" s="16">
        <v>8.8057901085645401E-2</v>
      </c>
      <c r="BC8" s="16"/>
      <c r="BD8" s="16">
        <v>8.0283353010625697E-2</v>
      </c>
      <c r="BE8" s="16">
        <v>9.2286501377410499E-2</v>
      </c>
      <c r="BF8" s="16"/>
      <c r="BG8" s="16">
        <v>0.130769230769231</v>
      </c>
      <c r="BH8" s="16">
        <v>8.7502964192553906E-2</v>
      </c>
      <c r="BI8" s="16"/>
      <c r="BJ8" s="16">
        <v>0.10149750415973401</v>
      </c>
      <c r="BK8" s="16">
        <v>8.8235294117647106E-2</v>
      </c>
      <c r="BL8" s="16"/>
      <c r="BM8" s="16">
        <v>0.13068181818181801</v>
      </c>
      <c r="BN8" s="16">
        <v>8.6545454545454606E-2</v>
      </c>
      <c r="BO8" s="16"/>
      <c r="BP8" s="16">
        <v>0.13410596026490099</v>
      </c>
      <c r="BQ8" s="16">
        <v>8.3139684998708996E-2</v>
      </c>
    </row>
    <row r="9" spans="2:69" ht="30" x14ac:dyDescent="0.25">
      <c r="B9" s="17" t="s">
        <v>492</v>
      </c>
      <c r="C9" s="16">
        <v>0.130667857940585</v>
      </c>
      <c r="D9" s="16">
        <v>0.13095238095238099</v>
      </c>
      <c r="E9" s="16">
        <v>0.128630705394191</v>
      </c>
      <c r="F9" s="16">
        <v>0.17647058823529399</v>
      </c>
      <c r="G9" s="16">
        <v>9.7383720930232606E-2</v>
      </c>
      <c r="H9" s="16">
        <v>8.2258064516129006E-2</v>
      </c>
      <c r="I9" s="16">
        <v>0.173352435530086</v>
      </c>
      <c r="J9" s="16">
        <v>0.14141414141414099</v>
      </c>
      <c r="K9" s="16">
        <v>9.2436974789915999E-2</v>
      </c>
      <c r="L9" s="16">
        <v>0.106194690265487</v>
      </c>
      <c r="M9" s="16"/>
      <c r="N9" s="16">
        <v>0.104602510460251</v>
      </c>
      <c r="O9" s="16">
        <v>0.145956607495069</v>
      </c>
      <c r="P9" s="16">
        <v>0.123404255319149</v>
      </c>
      <c r="Q9" s="16">
        <v>0.135188087774295</v>
      </c>
      <c r="R9" s="16"/>
      <c r="S9" s="16">
        <v>0.159891598915989</v>
      </c>
      <c r="T9" s="16">
        <v>0.144092219020173</v>
      </c>
      <c r="U9" s="16">
        <v>0.13317191283293001</v>
      </c>
      <c r="V9" s="16">
        <v>9.4175960346964099E-2</v>
      </c>
      <c r="W9" s="16">
        <v>0.132712456344587</v>
      </c>
      <c r="X9" s="16">
        <v>0.120430107526882</v>
      </c>
      <c r="Y9" s="16">
        <v>0.172818791946309</v>
      </c>
      <c r="Z9" s="16"/>
      <c r="AA9" s="16">
        <v>0.15852205005959499</v>
      </c>
      <c r="AB9" s="16">
        <v>0.113969274740979</v>
      </c>
      <c r="AC9" s="16"/>
      <c r="AD9" s="16">
        <v>0.13818181818181799</v>
      </c>
      <c r="AE9" s="16">
        <v>0.12822031388806601</v>
      </c>
      <c r="AF9" s="16"/>
      <c r="AG9" s="16">
        <v>0.12467532467532499</v>
      </c>
      <c r="AH9" s="16">
        <v>0.135188087774295</v>
      </c>
      <c r="AI9" s="16"/>
      <c r="AJ9" s="16">
        <v>0.139840450492726</v>
      </c>
      <c r="AK9" s="16">
        <v>0.12233589087809001</v>
      </c>
      <c r="AL9" s="16"/>
      <c r="AM9" s="16">
        <v>5.7553956834532398E-2</v>
      </c>
      <c r="AN9" s="16">
        <v>0.108786610878661</v>
      </c>
      <c r="AO9" s="16">
        <v>0.127688172043011</v>
      </c>
      <c r="AP9" s="16">
        <v>0.164902998236332</v>
      </c>
      <c r="AQ9" s="16"/>
      <c r="AR9" s="16">
        <v>0.122818791946309</v>
      </c>
      <c r="AS9" s="16">
        <v>0.134583193839973</v>
      </c>
      <c r="AT9" s="16"/>
      <c r="AU9" s="16">
        <v>0.16385911179172999</v>
      </c>
      <c r="AV9" s="16">
        <v>0.125</v>
      </c>
      <c r="AW9" s="16"/>
      <c r="AX9" s="16">
        <v>0.13740458015267201</v>
      </c>
      <c r="AY9" s="16">
        <v>0.12923327011649999</v>
      </c>
      <c r="AZ9" s="16"/>
      <c r="BA9" s="16">
        <v>0.147590361445783</v>
      </c>
      <c r="BB9" s="16">
        <v>0.129312424607961</v>
      </c>
      <c r="BC9" s="16"/>
      <c r="BD9" s="16">
        <v>0.15112160566706001</v>
      </c>
      <c r="BE9" s="16">
        <v>0.12589531680440799</v>
      </c>
      <c r="BF9" s="16"/>
      <c r="BG9" s="16">
        <v>0.17692307692307699</v>
      </c>
      <c r="BH9" s="16">
        <v>0.12781598292625099</v>
      </c>
      <c r="BI9" s="16"/>
      <c r="BJ9" s="16">
        <v>0.13810316139767101</v>
      </c>
      <c r="BK9" s="16">
        <v>0.12951496388028899</v>
      </c>
      <c r="BL9" s="16"/>
      <c r="BM9" s="16">
        <v>0.13068181818181801</v>
      </c>
      <c r="BN9" s="16">
        <v>0.13066666666666699</v>
      </c>
      <c r="BO9" s="16"/>
      <c r="BP9" s="16">
        <v>0.14238410596026499</v>
      </c>
      <c r="BQ9" s="16">
        <v>0.12884069197004899</v>
      </c>
    </row>
    <row r="10" spans="2:69" ht="30" x14ac:dyDescent="0.25">
      <c r="B10" s="17" t="s">
        <v>493</v>
      </c>
      <c r="C10" s="16">
        <v>0.24346660710297099</v>
      </c>
      <c r="D10" s="16">
        <v>0.27976190476190499</v>
      </c>
      <c r="E10" s="16">
        <v>0.27247579529737198</v>
      </c>
      <c r="F10" s="16">
        <v>0.25696594427244601</v>
      </c>
      <c r="G10" s="16">
        <v>0.26308139534883701</v>
      </c>
      <c r="H10" s="16">
        <v>0.2</v>
      </c>
      <c r="I10" s="16">
        <v>0.20057306590257901</v>
      </c>
      <c r="J10" s="16">
        <v>0.22727272727272699</v>
      </c>
      <c r="K10" s="16">
        <v>0.20168067226890801</v>
      </c>
      <c r="L10" s="16">
        <v>0.221238938053097</v>
      </c>
      <c r="M10" s="16"/>
      <c r="N10" s="16">
        <v>0.165271966527197</v>
      </c>
      <c r="O10" s="16">
        <v>0.17554240631163701</v>
      </c>
      <c r="P10" s="16">
        <v>0.22872340425531901</v>
      </c>
      <c r="Q10" s="16">
        <v>0.27703761755485901</v>
      </c>
      <c r="R10" s="16"/>
      <c r="S10" s="16">
        <v>0.19512195121951201</v>
      </c>
      <c r="T10" s="16">
        <v>0.28818443804034599</v>
      </c>
      <c r="U10" s="16">
        <v>0.25423728813559299</v>
      </c>
      <c r="V10" s="16">
        <v>0.19578686493184599</v>
      </c>
      <c r="W10" s="16">
        <v>0.23748544819557599</v>
      </c>
      <c r="X10" s="16">
        <v>0.28064516129032302</v>
      </c>
      <c r="Y10" s="16">
        <v>0.27684563758389302</v>
      </c>
      <c r="Z10" s="16"/>
      <c r="AA10" s="16">
        <v>0.26519666269368303</v>
      </c>
      <c r="AB10" s="16">
        <v>0.23043944265809199</v>
      </c>
      <c r="AC10" s="16"/>
      <c r="AD10" s="16">
        <v>0.19545454545454499</v>
      </c>
      <c r="AE10" s="16">
        <v>0.25910571513177399</v>
      </c>
      <c r="AF10" s="16"/>
      <c r="AG10" s="16">
        <v>0.19896103896103901</v>
      </c>
      <c r="AH10" s="16">
        <v>0.27703761755485901</v>
      </c>
      <c r="AI10" s="16"/>
      <c r="AJ10" s="16">
        <v>0.26325668700140797</v>
      </c>
      <c r="AK10" s="16">
        <v>0.22549019607843099</v>
      </c>
      <c r="AL10" s="16"/>
      <c r="AM10" s="16">
        <v>0.115107913669065</v>
      </c>
      <c r="AN10" s="16">
        <v>0.19037656903765701</v>
      </c>
      <c r="AO10" s="16">
        <v>0.26254480286738402</v>
      </c>
      <c r="AP10" s="16">
        <v>0.26631393298060002</v>
      </c>
      <c r="AQ10" s="16"/>
      <c r="AR10" s="16">
        <v>0.25503355704698</v>
      </c>
      <c r="AS10" s="16">
        <v>0.237696685637764</v>
      </c>
      <c r="AT10" s="16"/>
      <c r="AU10" s="16">
        <v>0.19908116385911201</v>
      </c>
      <c r="AV10" s="16">
        <v>0.251046025104602</v>
      </c>
      <c r="AW10" s="16"/>
      <c r="AX10" s="16">
        <v>0.26717557251908403</v>
      </c>
      <c r="AY10" s="16">
        <v>0.23841777296125699</v>
      </c>
      <c r="AZ10" s="16"/>
      <c r="BA10" s="16">
        <v>0.24397590361445801</v>
      </c>
      <c r="BB10" s="16">
        <v>0.24342581423401699</v>
      </c>
      <c r="BC10" s="16"/>
      <c r="BD10" s="16">
        <v>0.251475796930342</v>
      </c>
      <c r="BE10" s="16">
        <v>0.241597796143251</v>
      </c>
      <c r="BF10" s="16"/>
      <c r="BG10" s="16">
        <v>0.21538461538461501</v>
      </c>
      <c r="BH10" s="16">
        <v>0.245198008062604</v>
      </c>
      <c r="BI10" s="16"/>
      <c r="BJ10" s="16">
        <v>0.28119800332778699</v>
      </c>
      <c r="BK10" s="16">
        <v>0.23761609907120701</v>
      </c>
      <c r="BL10" s="16"/>
      <c r="BM10" s="16">
        <v>0.24147727272727301</v>
      </c>
      <c r="BN10" s="16">
        <v>0.24363636363636401</v>
      </c>
      <c r="BO10" s="16"/>
      <c r="BP10" s="16">
        <v>0.20695364238410599</v>
      </c>
      <c r="BQ10" s="16">
        <v>0.24916085721662801</v>
      </c>
    </row>
    <row r="11" spans="2:69" ht="30" x14ac:dyDescent="0.25">
      <c r="B11" s="17" t="s">
        <v>494</v>
      </c>
      <c r="C11" s="16">
        <v>0.15680142952870199</v>
      </c>
      <c r="D11" s="16">
        <v>0.183035714285714</v>
      </c>
      <c r="E11" s="16">
        <v>0.16735822959889299</v>
      </c>
      <c r="F11" s="16">
        <v>0.14551083591331301</v>
      </c>
      <c r="G11" s="16">
        <v>0.19622093023255799</v>
      </c>
      <c r="H11" s="16">
        <v>0.130645161290323</v>
      </c>
      <c r="I11" s="16">
        <v>0.113180515759312</v>
      </c>
      <c r="J11" s="16">
        <v>0.12626262626262599</v>
      </c>
      <c r="K11" s="16">
        <v>0.19327731092437</v>
      </c>
      <c r="L11" s="16">
        <v>0.185840707964602</v>
      </c>
      <c r="M11" s="16"/>
      <c r="N11" s="16">
        <v>0.121338912133891</v>
      </c>
      <c r="O11" s="16">
        <v>0.12031558185404299</v>
      </c>
      <c r="P11" s="16">
        <v>0.170212765957447</v>
      </c>
      <c r="Q11" s="16">
        <v>0.16575235109717901</v>
      </c>
      <c r="R11" s="16"/>
      <c r="S11" s="16">
        <v>0.113821138211382</v>
      </c>
      <c r="T11" s="16">
        <v>0.17002881844380399</v>
      </c>
      <c r="U11" s="16">
        <v>0.20581113801452799</v>
      </c>
      <c r="V11" s="16">
        <v>0.13754646840148699</v>
      </c>
      <c r="W11" s="16">
        <v>0.18859138533178099</v>
      </c>
      <c r="X11" s="16">
        <v>0.2</v>
      </c>
      <c r="Y11" s="16">
        <v>7.7181208053691303E-2</v>
      </c>
      <c r="Z11" s="16"/>
      <c r="AA11" s="16">
        <v>0.17103694874851</v>
      </c>
      <c r="AB11" s="16">
        <v>0.14826723829939301</v>
      </c>
      <c r="AC11" s="16"/>
      <c r="AD11" s="16">
        <v>0.14090909090909101</v>
      </c>
      <c r="AE11" s="16">
        <v>0.16197808705951999</v>
      </c>
      <c r="AF11" s="16"/>
      <c r="AG11" s="16">
        <v>0.144935064935065</v>
      </c>
      <c r="AH11" s="16">
        <v>0.16575235109717901</v>
      </c>
      <c r="AI11" s="16"/>
      <c r="AJ11" s="16">
        <v>0.15485687470671</v>
      </c>
      <c r="AK11" s="16">
        <v>0.158567774936061</v>
      </c>
      <c r="AL11" s="16"/>
      <c r="AM11" s="16">
        <v>0.15107913669064699</v>
      </c>
      <c r="AN11" s="16">
        <v>0.15167364016736401</v>
      </c>
      <c r="AO11" s="16">
        <v>0.168010752688172</v>
      </c>
      <c r="AP11" s="16">
        <v>0.141093474426808</v>
      </c>
      <c r="AQ11" s="16"/>
      <c r="AR11" s="16">
        <v>0.15906040268456401</v>
      </c>
      <c r="AS11" s="16">
        <v>0.15567458988952099</v>
      </c>
      <c r="AT11" s="16"/>
      <c r="AU11" s="16">
        <v>0.15160796324655401</v>
      </c>
      <c r="AV11" s="16">
        <v>0.15768828451882799</v>
      </c>
      <c r="AW11" s="16"/>
      <c r="AX11" s="16">
        <v>0.142493638676845</v>
      </c>
      <c r="AY11" s="16">
        <v>0.15984827959902501</v>
      </c>
      <c r="AZ11" s="16"/>
      <c r="BA11" s="16">
        <v>0.126506024096386</v>
      </c>
      <c r="BB11" s="16">
        <v>0.159227985524729</v>
      </c>
      <c r="BC11" s="16"/>
      <c r="BD11" s="16">
        <v>0.17709563164108599</v>
      </c>
      <c r="BE11" s="16">
        <v>0.15206611570247899</v>
      </c>
      <c r="BF11" s="16"/>
      <c r="BG11" s="16">
        <v>0.142307692307692</v>
      </c>
      <c r="BH11" s="16">
        <v>0.15769504387005001</v>
      </c>
      <c r="BI11" s="16"/>
      <c r="BJ11" s="16">
        <v>0.15973377703826999</v>
      </c>
      <c r="BK11" s="16">
        <v>0.156346749226006</v>
      </c>
      <c r="BL11" s="16"/>
      <c r="BM11" s="16">
        <v>0.13636363636363599</v>
      </c>
      <c r="BN11" s="16">
        <v>0.15854545454545499</v>
      </c>
      <c r="BO11" s="16"/>
      <c r="BP11" s="16">
        <v>0.16887417218542999</v>
      </c>
      <c r="BQ11" s="16">
        <v>0.154918667699458</v>
      </c>
    </row>
    <row r="12" spans="2:69" ht="30" x14ac:dyDescent="0.25">
      <c r="B12" s="17" t="s">
        <v>495</v>
      </c>
      <c r="C12" s="16">
        <v>0.124413669868215</v>
      </c>
      <c r="D12" s="16">
        <v>0.14583333333333301</v>
      </c>
      <c r="E12" s="16">
        <v>0.16182572614107901</v>
      </c>
      <c r="F12" s="16">
        <v>0.123839009287926</v>
      </c>
      <c r="G12" s="16">
        <v>0.100290697674419</v>
      </c>
      <c r="H12" s="16">
        <v>0.13387096774193499</v>
      </c>
      <c r="I12" s="16">
        <v>9.5988538681948399E-2</v>
      </c>
      <c r="J12" s="16">
        <v>0.11111111111111099</v>
      </c>
      <c r="K12" s="16">
        <v>7.5630252100840303E-2</v>
      </c>
      <c r="L12" s="16">
        <v>0.106194690265487</v>
      </c>
      <c r="M12" s="16"/>
      <c r="N12" s="16">
        <v>0.18200836820083699</v>
      </c>
      <c r="O12" s="16">
        <v>0.124260355029586</v>
      </c>
      <c r="P12" s="16">
        <v>0.128723404255319</v>
      </c>
      <c r="Q12" s="16">
        <v>0.11206896551724101</v>
      </c>
      <c r="R12" s="16"/>
      <c r="S12" s="16">
        <v>0.116531165311653</v>
      </c>
      <c r="T12" s="16">
        <v>7.2046109510086498E-2</v>
      </c>
      <c r="U12" s="16">
        <v>0.11138014527845</v>
      </c>
      <c r="V12" s="16">
        <v>0.216852540272615</v>
      </c>
      <c r="W12" s="16">
        <v>0.10477299185099</v>
      </c>
      <c r="X12" s="16">
        <v>0.10107526881720399</v>
      </c>
      <c r="Y12" s="16">
        <v>0.10402684563758401</v>
      </c>
      <c r="Z12" s="16"/>
      <c r="AA12" s="16">
        <v>0.102502979737783</v>
      </c>
      <c r="AB12" s="16">
        <v>0.137549124687388</v>
      </c>
      <c r="AC12" s="16"/>
      <c r="AD12" s="16">
        <v>0.133636363636364</v>
      </c>
      <c r="AE12" s="16">
        <v>0.121409535090317</v>
      </c>
      <c r="AF12" s="16"/>
      <c r="AG12" s="16">
        <v>0.140779220779221</v>
      </c>
      <c r="AH12" s="16">
        <v>0.11206896551724101</v>
      </c>
      <c r="AI12" s="16"/>
      <c r="AJ12" s="16">
        <v>0.10793054903801</v>
      </c>
      <c r="AK12" s="16">
        <v>0.139386189258312</v>
      </c>
      <c r="AL12" s="16"/>
      <c r="AM12" s="16">
        <v>0.22302158273381301</v>
      </c>
      <c r="AN12" s="16">
        <v>0.165271966527197</v>
      </c>
      <c r="AO12" s="16">
        <v>0.114695340501792</v>
      </c>
      <c r="AP12" s="16">
        <v>9.7883597883597906E-2</v>
      </c>
      <c r="AQ12" s="16"/>
      <c r="AR12" s="16">
        <v>0.12483221476510099</v>
      </c>
      <c r="AS12" s="16">
        <v>0.12420488784733801</v>
      </c>
      <c r="AT12" s="16"/>
      <c r="AU12" s="16">
        <v>0.104134762633997</v>
      </c>
      <c r="AV12" s="16">
        <v>0.12787656903765701</v>
      </c>
      <c r="AW12" s="16"/>
      <c r="AX12" s="16">
        <v>0.11195928753180701</v>
      </c>
      <c r="AY12" s="16">
        <v>0.12706583581685199</v>
      </c>
      <c r="AZ12" s="16"/>
      <c r="BA12" s="16">
        <v>9.6385542168674704E-2</v>
      </c>
      <c r="BB12" s="16">
        <v>0.126658624849216</v>
      </c>
      <c r="BC12" s="16"/>
      <c r="BD12" s="16">
        <v>0.107438016528926</v>
      </c>
      <c r="BE12" s="16">
        <v>0.12837465564738301</v>
      </c>
      <c r="BF12" s="16"/>
      <c r="BG12" s="16">
        <v>0.126923076923077</v>
      </c>
      <c r="BH12" s="16">
        <v>0.12425895186151301</v>
      </c>
      <c r="BI12" s="16"/>
      <c r="BJ12" s="16">
        <v>0.111480865224626</v>
      </c>
      <c r="BK12" s="16">
        <v>0.12641898864809101</v>
      </c>
      <c r="BL12" s="16"/>
      <c r="BM12" s="16">
        <v>0.10511363636363601</v>
      </c>
      <c r="BN12" s="16">
        <v>0.12606060606060601</v>
      </c>
      <c r="BO12" s="16"/>
      <c r="BP12" s="16">
        <v>0.12582781456953601</v>
      </c>
      <c r="BQ12" s="16">
        <v>0.124193131939065</v>
      </c>
    </row>
    <row r="13" spans="2:69" ht="30" x14ac:dyDescent="0.25">
      <c r="B13" s="17" t="s">
        <v>496</v>
      </c>
      <c r="C13" s="16">
        <v>5.4054054054054099E-2</v>
      </c>
      <c r="D13" s="16">
        <v>3.5714285714285698E-2</v>
      </c>
      <c r="E13" s="16">
        <v>5.8091286307053902E-2</v>
      </c>
      <c r="F13" s="16">
        <v>3.09597523219814E-2</v>
      </c>
      <c r="G13" s="16">
        <v>8.1395348837209294E-2</v>
      </c>
      <c r="H13" s="16">
        <v>7.25806451612903E-2</v>
      </c>
      <c r="I13" s="16">
        <v>4.8710601719197701E-2</v>
      </c>
      <c r="J13" s="16">
        <v>3.5353535353535401E-2</v>
      </c>
      <c r="K13" s="16">
        <v>6.7226890756302504E-2</v>
      </c>
      <c r="L13" s="16">
        <v>5.3097345132743397E-2</v>
      </c>
      <c r="M13" s="16"/>
      <c r="N13" s="16">
        <v>3.1380753138075299E-2</v>
      </c>
      <c r="O13" s="16">
        <v>5.7199211045364899E-2</v>
      </c>
      <c r="P13" s="16">
        <v>5.5319148936170202E-2</v>
      </c>
      <c r="Q13" s="16">
        <v>5.7210031347962403E-2</v>
      </c>
      <c r="R13" s="16"/>
      <c r="S13" s="16">
        <v>3.2520325203252001E-2</v>
      </c>
      <c r="T13" s="16">
        <v>3.7463976945245003E-2</v>
      </c>
      <c r="U13" s="16">
        <v>7.7481840193704604E-2</v>
      </c>
      <c r="V13" s="16">
        <v>5.5762081784386602E-2</v>
      </c>
      <c r="W13" s="16">
        <v>6.8684516880093097E-2</v>
      </c>
      <c r="X13" s="16">
        <v>6.2365591397849501E-2</v>
      </c>
      <c r="Y13" s="16">
        <v>3.69127516778524E-2</v>
      </c>
      <c r="Z13" s="16"/>
      <c r="AA13" s="16">
        <v>5.8402860548271797E-2</v>
      </c>
      <c r="AB13" s="16">
        <v>5.1446945337620599E-2</v>
      </c>
      <c r="AC13" s="16"/>
      <c r="AD13" s="16">
        <v>5.8181818181818203E-2</v>
      </c>
      <c r="AE13" s="16">
        <v>5.2709505478235101E-2</v>
      </c>
      <c r="AF13" s="16"/>
      <c r="AG13" s="16">
        <v>4.9870129870129898E-2</v>
      </c>
      <c r="AH13" s="16">
        <v>5.7210031347962403E-2</v>
      </c>
      <c r="AI13" s="16"/>
      <c r="AJ13" s="16">
        <v>5.5842327545753197E-2</v>
      </c>
      <c r="AK13" s="16">
        <v>5.24296675191816E-2</v>
      </c>
      <c r="AL13" s="16"/>
      <c r="AM13" s="16">
        <v>4.3165467625899297E-2</v>
      </c>
      <c r="AN13" s="16">
        <v>5.0209205020920501E-2</v>
      </c>
      <c r="AO13" s="16">
        <v>4.9283154121863799E-2</v>
      </c>
      <c r="AP13" s="16">
        <v>6.7901234567901203E-2</v>
      </c>
      <c r="AQ13" s="16"/>
      <c r="AR13" s="16">
        <v>5.9060402684563799E-2</v>
      </c>
      <c r="AS13" s="16">
        <v>5.1556745898895202E-2</v>
      </c>
      <c r="AT13" s="16"/>
      <c r="AU13" s="16">
        <v>5.6661562021439502E-2</v>
      </c>
      <c r="AV13" s="16">
        <v>5.36087866108787E-2</v>
      </c>
      <c r="AW13" s="16"/>
      <c r="AX13" s="16">
        <v>5.8524173027989797E-2</v>
      </c>
      <c r="AY13" s="16">
        <v>5.3102140341370903E-2</v>
      </c>
      <c r="AZ13" s="16"/>
      <c r="BA13" s="16">
        <v>4.81927710843374E-2</v>
      </c>
      <c r="BB13" s="16">
        <v>5.4523522316043398E-2</v>
      </c>
      <c r="BC13" s="16"/>
      <c r="BD13" s="16">
        <v>5.3128689492325902E-2</v>
      </c>
      <c r="BE13" s="16">
        <v>5.4269972451790598E-2</v>
      </c>
      <c r="BF13" s="16"/>
      <c r="BG13" s="16">
        <v>3.0769230769230799E-2</v>
      </c>
      <c r="BH13" s="16">
        <v>5.5489684609912299E-2</v>
      </c>
      <c r="BI13" s="16"/>
      <c r="BJ13" s="16">
        <v>6.4891846921797003E-2</v>
      </c>
      <c r="BK13" s="16">
        <v>5.2373581011351901E-2</v>
      </c>
      <c r="BL13" s="16"/>
      <c r="BM13" s="16">
        <v>7.1022727272727307E-2</v>
      </c>
      <c r="BN13" s="16">
        <v>5.2606060606060601E-2</v>
      </c>
      <c r="BO13" s="16"/>
      <c r="BP13" s="16">
        <v>5.2980132450331098E-2</v>
      </c>
      <c r="BQ13" s="16">
        <v>5.4221533694810198E-2</v>
      </c>
    </row>
    <row r="14" spans="2:69" ht="30" x14ac:dyDescent="0.25">
      <c r="B14" s="17" t="s">
        <v>497</v>
      </c>
      <c r="C14" s="16">
        <v>4.5119499664954203E-2</v>
      </c>
      <c r="D14" s="16">
        <v>3.125E-2</v>
      </c>
      <c r="E14" s="16">
        <v>3.7344398340249003E-2</v>
      </c>
      <c r="F14" s="16">
        <v>2.9411764705882401E-2</v>
      </c>
      <c r="G14" s="16">
        <v>5.5232558139534899E-2</v>
      </c>
      <c r="H14" s="16">
        <v>6.9354838709677402E-2</v>
      </c>
      <c r="I14" s="16">
        <v>5.0143266475644703E-2</v>
      </c>
      <c r="J14" s="16">
        <v>2.5252525252525301E-2</v>
      </c>
      <c r="K14" s="16">
        <v>0.10084033613445401</v>
      </c>
      <c r="L14" s="16">
        <v>1.7699115044247801E-2</v>
      </c>
      <c r="M14" s="16"/>
      <c r="N14" s="16">
        <v>1.46443514644351E-2</v>
      </c>
      <c r="O14" s="16">
        <v>2.5641025641025599E-2</v>
      </c>
      <c r="P14" s="16">
        <v>6.4893617021276606E-2</v>
      </c>
      <c r="Q14" s="16">
        <v>4.7413793103448301E-2</v>
      </c>
      <c r="R14" s="16"/>
      <c r="S14" s="16">
        <v>2.1680216802168001E-2</v>
      </c>
      <c r="T14" s="16">
        <v>5.18731988472622E-2</v>
      </c>
      <c r="U14" s="16">
        <v>2.17917675544794E-2</v>
      </c>
      <c r="V14" s="16">
        <v>2.72614622057001E-2</v>
      </c>
      <c r="W14" s="16">
        <v>5.7043073341094298E-2</v>
      </c>
      <c r="X14" s="16">
        <v>5.8064516129032302E-2</v>
      </c>
      <c r="Y14" s="16">
        <v>6.5436241610738299E-2</v>
      </c>
      <c r="Z14" s="16"/>
      <c r="AA14" s="16">
        <v>4.9463647199046501E-2</v>
      </c>
      <c r="AB14" s="16">
        <v>4.2515183994283702E-2</v>
      </c>
      <c r="AC14" s="16"/>
      <c r="AD14" s="16">
        <v>4.0909090909090902E-2</v>
      </c>
      <c r="AE14" s="16">
        <v>4.6490968315072601E-2</v>
      </c>
      <c r="AF14" s="16"/>
      <c r="AG14" s="16">
        <v>4.2077922077922103E-2</v>
      </c>
      <c r="AH14" s="16">
        <v>4.7413793103448301E-2</v>
      </c>
      <c r="AI14" s="16"/>
      <c r="AJ14" s="16">
        <v>5.2088221492257197E-2</v>
      </c>
      <c r="AK14" s="16">
        <v>3.8789428815004301E-2</v>
      </c>
      <c r="AL14" s="16"/>
      <c r="AM14" s="16">
        <v>2.8776978417266199E-2</v>
      </c>
      <c r="AN14" s="16">
        <v>3.0334728033472799E-2</v>
      </c>
      <c r="AO14" s="16">
        <v>4.3458781362007197E-2</v>
      </c>
      <c r="AP14" s="16">
        <v>6.1728395061728399E-2</v>
      </c>
      <c r="AQ14" s="16"/>
      <c r="AR14" s="16">
        <v>4.8322147651006703E-2</v>
      </c>
      <c r="AS14" s="16">
        <v>4.3521928356210202E-2</v>
      </c>
      <c r="AT14" s="16"/>
      <c r="AU14" s="16">
        <v>6.2787136294027601E-2</v>
      </c>
      <c r="AV14" s="16">
        <v>4.2102510460251E-2</v>
      </c>
      <c r="AW14" s="16"/>
      <c r="AX14" s="16">
        <v>3.1806615776081397E-2</v>
      </c>
      <c r="AY14" s="16">
        <v>4.7954483879707403E-2</v>
      </c>
      <c r="AZ14" s="16"/>
      <c r="BA14" s="16">
        <v>4.81927710843374E-2</v>
      </c>
      <c r="BB14" s="16">
        <v>4.4873341375150803E-2</v>
      </c>
      <c r="BC14" s="16"/>
      <c r="BD14" s="16">
        <v>3.6599763872491101E-2</v>
      </c>
      <c r="BE14" s="16">
        <v>4.7107438016528898E-2</v>
      </c>
      <c r="BF14" s="16"/>
      <c r="BG14" s="16">
        <v>4.2307692307692303E-2</v>
      </c>
      <c r="BH14" s="16">
        <v>4.5292862224330099E-2</v>
      </c>
      <c r="BI14" s="16"/>
      <c r="BJ14" s="16">
        <v>6.3227953410981697E-2</v>
      </c>
      <c r="BK14" s="16">
        <v>4.2311661506707898E-2</v>
      </c>
      <c r="BL14" s="16"/>
      <c r="BM14" s="16">
        <v>4.8295454545454503E-2</v>
      </c>
      <c r="BN14" s="16">
        <v>4.4848484848484797E-2</v>
      </c>
      <c r="BO14" s="16"/>
      <c r="BP14" s="16">
        <v>4.96688741721854E-2</v>
      </c>
      <c r="BQ14" s="16">
        <v>4.44100180738446E-2</v>
      </c>
    </row>
    <row r="15" spans="2:69" ht="30" x14ac:dyDescent="0.25">
      <c r="B15" s="17" t="s">
        <v>498</v>
      </c>
      <c r="C15" s="16">
        <v>1.25083761447398E-2</v>
      </c>
      <c r="D15" s="16">
        <v>8.9285714285714298E-3</v>
      </c>
      <c r="E15" s="16">
        <v>1.2448132780083001E-2</v>
      </c>
      <c r="F15" s="16">
        <v>6.1919504643962904E-3</v>
      </c>
      <c r="G15" s="16">
        <v>8.7209302325581394E-3</v>
      </c>
      <c r="H15" s="16">
        <v>1.6129032258064498E-2</v>
      </c>
      <c r="I15" s="16">
        <v>2.29226361031519E-2</v>
      </c>
      <c r="J15" s="16">
        <v>2.02020202020202E-2</v>
      </c>
      <c r="K15" s="16">
        <v>0</v>
      </c>
      <c r="L15" s="16">
        <v>8.8495575221238902E-3</v>
      </c>
      <c r="M15" s="16"/>
      <c r="N15" s="16">
        <v>1.0460251046025101E-2</v>
      </c>
      <c r="O15" s="16">
        <v>1.18343195266272E-2</v>
      </c>
      <c r="P15" s="16">
        <v>1.1702127659574501E-2</v>
      </c>
      <c r="Q15" s="16">
        <v>1.3322884012539201E-2</v>
      </c>
      <c r="R15" s="16"/>
      <c r="S15" s="16">
        <v>1.6260162601626001E-2</v>
      </c>
      <c r="T15" s="16">
        <v>1.7291066282420799E-2</v>
      </c>
      <c r="U15" s="16">
        <v>7.2639225181598101E-3</v>
      </c>
      <c r="V15" s="16">
        <v>1.11524163568773E-2</v>
      </c>
      <c r="W15" s="16">
        <v>1.28055878928987E-2</v>
      </c>
      <c r="X15" s="16">
        <v>1.0752688172042999E-2</v>
      </c>
      <c r="Y15" s="16">
        <v>1.84563758389262E-2</v>
      </c>
      <c r="Z15" s="16"/>
      <c r="AA15" s="16">
        <v>1.54946364719905E-2</v>
      </c>
      <c r="AB15" s="16">
        <v>1.0718113612004299E-2</v>
      </c>
      <c r="AC15" s="16"/>
      <c r="AD15" s="16">
        <v>1.63636363636364E-2</v>
      </c>
      <c r="AE15" s="16">
        <v>1.12525910571513E-2</v>
      </c>
      <c r="AF15" s="16"/>
      <c r="AG15" s="16">
        <v>1.1428571428571401E-2</v>
      </c>
      <c r="AH15" s="16">
        <v>1.3322884012539201E-2</v>
      </c>
      <c r="AI15" s="16"/>
      <c r="AJ15" s="16">
        <v>1.8301267010793099E-2</v>
      </c>
      <c r="AK15" s="16">
        <v>7.2463768115942004E-3</v>
      </c>
      <c r="AL15" s="16"/>
      <c r="AM15" s="16">
        <v>2.8776978417266199E-2</v>
      </c>
      <c r="AN15" s="16">
        <v>8.3682008368200795E-3</v>
      </c>
      <c r="AO15" s="16">
        <v>1.12007168458781E-2</v>
      </c>
      <c r="AP15" s="16">
        <v>1.58730158730159E-2</v>
      </c>
      <c r="AQ15" s="16"/>
      <c r="AR15" s="16">
        <v>1.87919463087248E-2</v>
      </c>
      <c r="AS15" s="16">
        <v>9.3739537997991305E-3</v>
      </c>
      <c r="AT15" s="16"/>
      <c r="AU15" s="16">
        <v>1.8376722817764202E-2</v>
      </c>
      <c r="AV15" s="16">
        <v>1.15062761506276E-2</v>
      </c>
      <c r="AW15" s="16"/>
      <c r="AX15" s="16">
        <v>1.3994910941475799E-2</v>
      </c>
      <c r="AY15" s="16">
        <v>1.21918179355188E-2</v>
      </c>
      <c r="AZ15" s="16"/>
      <c r="BA15" s="16">
        <v>9.0361445783132491E-3</v>
      </c>
      <c r="BB15" s="16">
        <v>1.2786489746682801E-2</v>
      </c>
      <c r="BC15" s="16"/>
      <c r="BD15" s="16">
        <v>3.5419126328217199E-3</v>
      </c>
      <c r="BE15" s="16">
        <v>1.46005509641873E-2</v>
      </c>
      <c r="BF15" s="16"/>
      <c r="BG15" s="16">
        <v>3.8461538461538498E-3</v>
      </c>
      <c r="BH15" s="16">
        <v>1.3042447237372501E-2</v>
      </c>
      <c r="BI15" s="16"/>
      <c r="BJ15" s="16">
        <v>1.49750415973378E-2</v>
      </c>
      <c r="BK15" s="16">
        <v>1.21259029927761E-2</v>
      </c>
      <c r="BL15" s="16"/>
      <c r="BM15" s="16">
        <v>2.27272727272727E-2</v>
      </c>
      <c r="BN15" s="16">
        <v>1.1636363636363599E-2</v>
      </c>
      <c r="BO15" s="16"/>
      <c r="BP15" s="16">
        <v>9.93377483443709E-3</v>
      </c>
      <c r="BQ15" s="16">
        <v>1.29098889749548E-2</v>
      </c>
    </row>
    <row r="16" spans="2:69" x14ac:dyDescent="0.25">
      <c r="B16" s="17" t="s">
        <v>68</v>
      </c>
      <c r="C16" s="16">
        <v>5.0703596158141601E-2</v>
      </c>
      <c r="D16" s="16">
        <v>4.4642857142857102E-2</v>
      </c>
      <c r="E16" s="16">
        <v>1.52143845089903E-2</v>
      </c>
      <c r="F16" s="16">
        <v>3.09597523219814E-2</v>
      </c>
      <c r="G16" s="16">
        <v>6.8313953488372103E-2</v>
      </c>
      <c r="H16" s="16">
        <v>7.09677419354839E-2</v>
      </c>
      <c r="I16" s="16">
        <v>5.5873925501432699E-2</v>
      </c>
      <c r="J16" s="16">
        <v>7.5757575757575801E-2</v>
      </c>
      <c r="K16" s="16">
        <v>7.5630252100840303E-2</v>
      </c>
      <c r="L16" s="16">
        <v>0.106194690265487</v>
      </c>
      <c r="M16" s="16"/>
      <c r="N16" s="16">
        <v>6.4853556485355707E-2</v>
      </c>
      <c r="O16" s="16">
        <v>5.32544378698225E-2</v>
      </c>
      <c r="P16" s="16">
        <v>4.3617021276595697E-2</v>
      </c>
      <c r="Q16" s="16">
        <v>5.0156739811912203E-2</v>
      </c>
      <c r="R16" s="16"/>
      <c r="S16" s="16">
        <v>4.8780487804878099E-2</v>
      </c>
      <c r="T16" s="16">
        <v>3.4582132564841501E-2</v>
      </c>
      <c r="U16" s="16">
        <v>3.1476997578692503E-2</v>
      </c>
      <c r="V16" s="16">
        <v>7.1871127633209395E-2</v>
      </c>
      <c r="W16" s="16">
        <v>3.2596041909196703E-2</v>
      </c>
      <c r="X16" s="16">
        <v>2.7956989247311801E-2</v>
      </c>
      <c r="Y16" s="16">
        <v>4.6979865771812103E-2</v>
      </c>
      <c r="Z16" s="16"/>
      <c r="AA16" s="16">
        <v>2.26460071513707E-2</v>
      </c>
      <c r="AB16" s="16">
        <v>6.7524115755627001E-2</v>
      </c>
      <c r="AC16" s="16"/>
      <c r="AD16" s="16">
        <v>5.1818181818181798E-2</v>
      </c>
      <c r="AE16" s="16">
        <v>5.0340538939887498E-2</v>
      </c>
      <c r="AF16" s="16"/>
      <c r="AG16" s="16">
        <v>5.14285714285714E-2</v>
      </c>
      <c r="AH16" s="16">
        <v>5.0156739811912203E-2</v>
      </c>
      <c r="AI16" s="16"/>
      <c r="AJ16" s="16">
        <v>4.0825903331769102E-2</v>
      </c>
      <c r="AK16" s="16">
        <v>5.96760443307758E-2</v>
      </c>
      <c r="AL16" s="16"/>
      <c r="AM16" s="16">
        <v>0.12949640287769801</v>
      </c>
      <c r="AN16" s="16">
        <v>7.7405857740585796E-2</v>
      </c>
      <c r="AO16" s="16">
        <v>5.01792114695341E-2</v>
      </c>
      <c r="AP16" s="16">
        <v>1.9400352733686101E-2</v>
      </c>
      <c r="AQ16" s="16"/>
      <c r="AR16" s="16">
        <v>3.4899328859060399E-2</v>
      </c>
      <c r="AS16" s="16">
        <v>5.8587211248744601E-2</v>
      </c>
      <c r="AT16" s="16"/>
      <c r="AU16" s="16">
        <v>3.06278713629403E-2</v>
      </c>
      <c r="AV16" s="16">
        <v>5.4131799163179901E-2</v>
      </c>
      <c r="AW16" s="16"/>
      <c r="AX16" s="16">
        <v>4.1984732824427502E-2</v>
      </c>
      <c r="AY16" s="16">
        <v>5.2560281766459001E-2</v>
      </c>
      <c r="AZ16" s="16"/>
      <c r="BA16" s="16">
        <v>3.6144578313252997E-2</v>
      </c>
      <c r="BB16" s="16">
        <v>5.1869722557297999E-2</v>
      </c>
      <c r="BC16" s="16"/>
      <c r="BD16" s="16">
        <v>5.4309327036599797E-2</v>
      </c>
      <c r="BE16" s="16">
        <v>4.9862258953168002E-2</v>
      </c>
      <c r="BF16" s="16"/>
      <c r="BG16" s="16">
        <v>2.3076923076923099E-2</v>
      </c>
      <c r="BH16" s="16">
        <v>5.2406924353805999E-2</v>
      </c>
      <c r="BI16" s="16"/>
      <c r="BJ16" s="16">
        <v>1.99667221297837E-2</v>
      </c>
      <c r="BK16" s="16">
        <v>5.54695562435501E-2</v>
      </c>
      <c r="BL16" s="16"/>
      <c r="BM16" s="16">
        <v>2.27272727272727E-2</v>
      </c>
      <c r="BN16" s="16">
        <v>5.3090909090909098E-2</v>
      </c>
      <c r="BO16" s="16"/>
      <c r="BP16" s="16">
        <v>2.3178807947019899E-2</v>
      </c>
      <c r="BQ16" s="16">
        <v>5.4996127033307501E-2</v>
      </c>
    </row>
    <row r="17" spans="2:69" ht="45" x14ac:dyDescent="0.25">
      <c r="B17" s="17" t="s">
        <v>501</v>
      </c>
      <c r="C17" s="18">
        <v>9.2249274067455894E-2</v>
      </c>
      <c r="D17" s="18">
        <v>5.8035714285714302E-2</v>
      </c>
      <c r="E17" s="18">
        <v>7.3305670816044305E-2</v>
      </c>
      <c r="F17" s="18">
        <v>0.122291021671827</v>
      </c>
      <c r="G17" s="18">
        <v>6.8313953488372103E-2</v>
      </c>
      <c r="H17" s="18">
        <v>0.11612903225806499</v>
      </c>
      <c r="I17" s="18">
        <v>0.11031518624641801</v>
      </c>
      <c r="J17" s="18">
        <v>0.15151515151515199</v>
      </c>
      <c r="K17" s="18">
        <v>3.3613445378151301E-2</v>
      </c>
      <c r="L17" s="18">
        <v>0.106194690265487</v>
      </c>
      <c r="M17" s="18"/>
      <c r="N17" s="18">
        <v>0.211297071129707</v>
      </c>
      <c r="O17" s="18">
        <v>0.151873767258383</v>
      </c>
      <c r="P17" s="18">
        <v>8.7234042553191504E-2</v>
      </c>
      <c r="Q17" s="18">
        <v>5.9952978056426298E-2</v>
      </c>
      <c r="R17" s="18"/>
      <c r="S17" s="18">
        <v>0.159891598915989</v>
      </c>
      <c r="T17" s="18">
        <v>0.100864553314121</v>
      </c>
      <c r="U17" s="18">
        <v>7.0217917675544805E-2</v>
      </c>
      <c r="V17" s="18">
        <v>0.114002478314746</v>
      </c>
      <c r="W17" s="18">
        <v>8.6146682188591395E-2</v>
      </c>
      <c r="X17" s="18">
        <v>5.16129032258065E-2</v>
      </c>
      <c r="Y17" s="18">
        <v>8.7248322147651006E-2</v>
      </c>
      <c r="Z17" s="18"/>
      <c r="AA17" s="18">
        <v>5.4827175208581602E-2</v>
      </c>
      <c r="AB17" s="18">
        <v>0.114683815648446</v>
      </c>
      <c r="AC17" s="18"/>
      <c r="AD17" s="18">
        <v>0.112727272727273</v>
      </c>
      <c r="AE17" s="18">
        <v>8.5578916197808705E-2</v>
      </c>
      <c r="AF17" s="18"/>
      <c r="AG17" s="18">
        <v>0.135064935064935</v>
      </c>
      <c r="AH17" s="18">
        <v>5.9952978056426298E-2</v>
      </c>
      <c r="AI17" s="18"/>
      <c r="AJ17" s="18">
        <v>6.3350539652745202E-2</v>
      </c>
      <c r="AK17" s="18">
        <v>0.11849957374254</v>
      </c>
      <c r="AL17" s="18"/>
      <c r="AM17" s="18">
        <v>0.16546762589928099</v>
      </c>
      <c r="AN17" s="18">
        <v>0.14225941422594099</v>
      </c>
      <c r="AO17" s="18">
        <v>8.82616487455197E-2</v>
      </c>
      <c r="AP17" s="18">
        <v>4.9382716049382699E-2</v>
      </c>
      <c r="AQ17" s="18"/>
      <c r="AR17" s="18">
        <v>6.4429530201342303E-2</v>
      </c>
      <c r="AS17" s="18">
        <v>0.10612654837629699</v>
      </c>
      <c r="AT17" s="18"/>
      <c r="AU17" s="18">
        <v>0.101071975497703</v>
      </c>
      <c r="AV17" s="18">
        <v>9.0742677824267801E-2</v>
      </c>
      <c r="AW17" s="18"/>
      <c r="AX17" s="18">
        <v>7.5063613231552195E-2</v>
      </c>
      <c r="AY17" s="18">
        <v>9.5908967759414807E-2</v>
      </c>
      <c r="AZ17" s="18"/>
      <c r="BA17" s="18">
        <v>0.12951807228915699</v>
      </c>
      <c r="BB17" s="18">
        <v>8.9264173703256899E-2</v>
      </c>
      <c r="BC17" s="18"/>
      <c r="BD17" s="18">
        <v>8.5005903187721402E-2</v>
      </c>
      <c r="BE17" s="18">
        <v>9.3939393939393906E-2</v>
      </c>
      <c r="BF17" s="18"/>
      <c r="BG17" s="18">
        <v>0.107692307692308</v>
      </c>
      <c r="BH17" s="18">
        <v>9.12971306616078E-2</v>
      </c>
      <c r="BI17" s="18"/>
      <c r="BJ17" s="18">
        <v>4.4925124792013299E-2</v>
      </c>
      <c r="BK17" s="18">
        <v>9.9587203302373598E-2</v>
      </c>
      <c r="BL17" s="18"/>
      <c r="BM17" s="18">
        <v>9.0909090909090898E-2</v>
      </c>
      <c r="BN17" s="18">
        <v>9.2363636363636398E-2</v>
      </c>
      <c r="BO17" s="18"/>
      <c r="BP17" s="18">
        <v>8.6092715231788103E-2</v>
      </c>
      <c r="BQ17" s="18">
        <v>9.3209398399173804E-2</v>
      </c>
    </row>
    <row r="18" spans="2:69" x14ac:dyDescent="0.25">
      <c r="B18" s="15" t="s">
        <v>697</v>
      </c>
    </row>
    <row r="19" spans="2:69" x14ac:dyDescent="0.25">
      <c r="B19" t="s">
        <v>71</v>
      </c>
    </row>
    <row r="20" spans="2:69" x14ac:dyDescent="0.25">
      <c r="B20" t="s">
        <v>72</v>
      </c>
    </row>
    <row r="22" spans="2:69" x14ac:dyDescent="0.25">
      <c r="B22"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Q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509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45" x14ac:dyDescent="0.25">
      <c r="B8" s="17" t="s">
        <v>503</v>
      </c>
      <c r="C8" s="16">
        <v>0.27969639468690699</v>
      </c>
      <c r="D8" s="16">
        <v>0.30654761904761901</v>
      </c>
      <c r="E8" s="16">
        <v>0.22130013831258599</v>
      </c>
      <c r="F8" s="16">
        <v>0.335913312693498</v>
      </c>
      <c r="G8" s="16">
        <v>0.28633720930232598</v>
      </c>
      <c r="H8" s="16">
        <v>0.24127465857359601</v>
      </c>
      <c r="I8" s="16">
        <v>0.28877679697351799</v>
      </c>
      <c r="J8" s="16">
        <v>0.24747474747474699</v>
      </c>
      <c r="K8" s="16">
        <v>0.31932773109243701</v>
      </c>
      <c r="L8" s="16">
        <v>0.53097345132743401</v>
      </c>
      <c r="M8" s="16"/>
      <c r="N8" s="16">
        <v>0.260240963855422</v>
      </c>
      <c r="O8" s="16">
        <v>0.238095238095238</v>
      </c>
      <c r="P8" s="16">
        <v>0.23084112149532701</v>
      </c>
      <c r="Q8" s="16">
        <v>0.31423357664233598</v>
      </c>
      <c r="R8" s="16"/>
      <c r="S8" s="16">
        <v>0.21863117870722401</v>
      </c>
      <c r="T8" s="16">
        <v>0.22727272727272699</v>
      </c>
      <c r="U8" s="16">
        <v>0.243534482758621</v>
      </c>
      <c r="V8" s="16">
        <v>0.24975320829220099</v>
      </c>
      <c r="W8" s="16">
        <v>0.29157667386609099</v>
      </c>
      <c r="X8" s="16">
        <v>0.29902912621359201</v>
      </c>
      <c r="Y8" s="16">
        <v>0.36716417910447802</v>
      </c>
      <c r="Z8" s="16"/>
      <c r="AA8" s="16">
        <v>0.32777115613826002</v>
      </c>
      <c r="AB8" s="16">
        <v>0.25723830734966602</v>
      </c>
      <c r="AC8" s="16"/>
      <c r="AD8" s="16">
        <v>0.26312056737588702</v>
      </c>
      <c r="AE8" s="16">
        <v>0.285751295336788</v>
      </c>
      <c r="AF8" s="16"/>
      <c r="AG8" s="16">
        <v>0.24229249011857701</v>
      </c>
      <c r="AH8" s="16">
        <v>0.31423357664233598</v>
      </c>
      <c r="AI8" s="16"/>
      <c r="AJ8" s="16">
        <v>0.356119525173966</v>
      </c>
      <c r="AK8" s="16">
        <v>0.21365405022992601</v>
      </c>
      <c r="AL8" s="16"/>
      <c r="AM8" s="16">
        <v>8.4112149532710304E-2</v>
      </c>
      <c r="AN8" s="16">
        <v>0.205271565495208</v>
      </c>
      <c r="AO8" s="16">
        <v>0.29686242960579201</v>
      </c>
      <c r="AP8" s="16">
        <v>0.373221757322176</v>
      </c>
      <c r="AQ8" s="16"/>
      <c r="AR8" s="16">
        <v>0.330188679245283</v>
      </c>
      <c r="AS8" s="16">
        <v>0.25788043478260902</v>
      </c>
      <c r="AT8" s="16"/>
      <c r="AU8" s="16">
        <v>0.26017262638717598</v>
      </c>
      <c r="AV8" s="16">
        <v>0.283247364880018</v>
      </c>
      <c r="AW8" s="16"/>
      <c r="AX8" s="16">
        <v>0.28857479387514701</v>
      </c>
      <c r="AY8" s="16">
        <v>0.277991404659579</v>
      </c>
      <c r="AZ8" s="16"/>
      <c r="BA8" s="16">
        <v>0.21546961325966901</v>
      </c>
      <c r="BB8" s="16">
        <v>0.28443357783211098</v>
      </c>
      <c r="BC8" s="16"/>
      <c r="BD8" s="16">
        <v>0.23874345549738199</v>
      </c>
      <c r="BE8" s="16">
        <v>0.288760139049826</v>
      </c>
      <c r="BF8" s="16"/>
      <c r="BG8" s="16">
        <v>0.28378378378378399</v>
      </c>
      <c r="BH8" s="16">
        <v>0.279453156413349</v>
      </c>
      <c r="BI8" s="16"/>
      <c r="BJ8" s="16">
        <v>0.34294871794871801</v>
      </c>
      <c r="BK8" s="16">
        <v>0.271201033146793</v>
      </c>
      <c r="BL8" s="16"/>
      <c r="BM8" s="16">
        <v>0.30379746835443</v>
      </c>
      <c r="BN8" s="16">
        <v>0.27774358974358998</v>
      </c>
      <c r="BO8" s="16"/>
      <c r="BP8" s="16">
        <v>0.31622516556291402</v>
      </c>
      <c r="BQ8" s="16">
        <v>0.27496785255036399</v>
      </c>
    </row>
    <row r="9" spans="2:69" x14ac:dyDescent="0.25">
      <c r="B9" s="17" t="s">
        <v>504</v>
      </c>
      <c r="C9" s="16">
        <v>0.36318785578747598</v>
      </c>
      <c r="D9" s="16">
        <v>0.28720238095238099</v>
      </c>
      <c r="E9" s="16">
        <v>0.41632088520055299</v>
      </c>
      <c r="F9" s="16">
        <v>0.36532507739938103</v>
      </c>
      <c r="G9" s="16">
        <v>0.40406976744186002</v>
      </c>
      <c r="H9" s="16">
        <v>0.34370257966616102</v>
      </c>
      <c r="I9" s="16">
        <v>0.38587641866330402</v>
      </c>
      <c r="J9" s="16">
        <v>0.36363636363636398</v>
      </c>
      <c r="K9" s="16">
        <v>0.34453781512604997</v>
      </c>
      <c r="L9" s="16">
        <v>0.30088495575221202</v>
      </c>
      <c r="M9" s="16"/>
      <c r="N9" s="16">
        <v>0.292771084337349</v>
      </c>
      <c r="O9" s="16">
        <v>0.35714285714285698</v>
      </c>
      <c r="P9" s="16">
        <v>0.36542056074766399</v>
      </c>
      <c r="Q9" s="16">
        <v>0.38503649635036502</v>
      </c>
      <c r="R9" s="16"/>
      <c r="S9" s="16">
        <v>0.33460076045627402</v>
      </c>
      <c r="T9" s="16">
        <v>0.38038277511961699</v>
      </c>
      <c r="U9" s="16">
        <v>0.39655172413793099</v>
      </c>
      <c r="V9" s="16">
        <v>0.34452122408687103</v>
      </c>
      <c r="W9" s="16">
        <v>0.36825053995680301</v>
      </c>
      <c r="X9" s="16">
        <v>0.386407766990291</v>
      </c>
      <c r="Y9" s="16">
        <v>0.365671641791045</v>
      </c>
      <c r="Z9" s="16"/>
      <c r="AA9" s="16">
        <v>0.357568533969011</v>
      </c>
      <c r="AB9" s="16">
        <v>0.36581291759465501</v>
      </c>
      <c r="AC9" s="16"/>
      <c r="AD9" s="16">
        <v>0.35531914893617</v>
      </c>
      <c r="AE9" s="16">
        <v>0.366062176165803</v>
      </c>
      <c r="AF9" s="16"/>
      <c r="AG9" s="16">
        <v>0.339525691699605</v>
      </c>
      <c r="AH9" s="16">
        <v>0.38503649635036502</v>
      </c>
      <c r="AI9" s="16"/>
      <c r="AJ9" s="16">
        <v>0.36389684813753598</v>
      </c>
      <c r="AK9" s="16">
        <v>0.36257516802263901</v>
      </c>
      <c r="AL9" s="16"/>
      <c r="AM9" s="16">
        <v>0.20560747663551401</v>
      </c>
      <c r="AN9" s="16">
        <v>0.34345047923322702</v>
      </c>
      <c r="AO9" s="16">
        <v>0.39058728881737698</v>
      </c>
      <c r="AP9" s="16">
        <v>0.369037656903766</v>
      </c>
      <c r="AQ9" s="16"/>
      <c r="AR9" s="16">
        <v>0.36540880503144701</v>
      </c>
      <c r="AS9" s="16">
        <v>0.362228260869565</v>
      </c>
      <c r="AT9" s="16"/>
      <c r="AU9" s="16">
        <v>0.37731196054254001</v>
      </c>
      <c r="AV9" s="16">
        <v>0.36061897286387101</v>
      </c>
      <c r="AW9" s="16"/>
      <c r="AX9" s="16">
        <v>0.408716136631331</v>
      </c>
      <c r="AY9" s="16">
        <v>0.354444695770188</v>
      </c>
      <c r="AZ9" s="16"/>
      <c r="BA9" s="16">
        <v>0.36464088397790101</v>
      </c>
      <c r="BB9" s="16">
        <v>0.363080684596577</v>
      </c>
      <c r="BC9" s="16"/>
      <c r="BD9" s="16">
        <v>0.37696335078533999</v>
      </c>
      <c r="BE9" s="16">
        <v>0.360139049826188</v>
      </c>
      <c r="BF9" s="16"/>
      <c r="BG9" s="16">
        <v>0.39527027027027001</v>
      </c>
      <c r="BH9" s="16">
        <v>0.36127864897466799</v>
      </c>
      <c r="BI9" s="16"/>
      <c r="BJ9" s="16">
        <v>0.36378205128205099</v>
      </c>
      <c r="BK9" s="16">
        <v>0.363108049935428</v>
      </c>
      <c r="BL9" s="16"/>
      <c r="BM9" s="16">
        <v>0.38481012658227798</v>
      </c>
      <c r="BN9" s="16">
        <v>0.36143589743589699</v>
      </c>
      <c r="BO9" s="16"/>
      <c r="BP9" s="16">
        <v>0.33940397350993401</v>
      </c>
      <c r="BQ9" s="16">
        <v>0.36626660951564499</v>
      </c>
    </row>
    <row r="10" spans="2:69" x14ac:dyDescent="0.25">
      <c r="B10" s="17" t="s">
        <v>505</v>
      </c>
      <c r="C10" s="16">
        <v>0.261290322580645</v>
      </c>
      <c r="D10" s="16">
        <v>0.30952380952380998</v>
      </c>
      <c r="E10" s="16">
        <v>0.27109266943291799</v>
      </c>
      <c r="F10" s="16">
        <v>0.21981424148606801</v>
      </c>
      <c r="G10" s="16">
        <v>0.231104651162791</v>
      </c>
      <c r="H10" s="16">
        <v>0.29969650986342899</v>
      </c>
      <c r="I10" s="16">
        <v>0.223203026481715</v>
      </c>
      <c r="J10" s="16">
        <v>0.31313131313131298</v>
      </c>
      <c r="K10" s="16">
        <v>0.20168067226890801</v>
      </c>
      <c r="L10" s="16">
        <v>0.123893805309735</v>
      </c>
      <c r="M10" s="16"/>
      <c r="N10" s="16">
        <v>0.26626506024096402</v>
      </c>
      <c r="O10" s="16">
        <v>0.30952380952380998</v>
      </c>
      <c r="P10" s="16">
        <v>0.318691588785047</v>
      </c>
      <c r="Q10" s="16">
        <v>0.226277372262774</v>
      </c>
      <c r="R10" s="16"/>
      <c r="S10" s="16">
        <v>0.30418250950570302</v>
      </c>
      <c r="T10" s="16">
        <v>0.27990430622009599</v>
      </c>
      <c r="U10" s="16">
        <v>0.27370689655172398</v>
      </c>
      <c r="V10" s="16">
        <v>0.27739387956564698</v>
      </c>
      <c r="W10" s="16">
        <v>0.27213822894168499</v>
      </c>
      <c r="X10" s="16">
        <v>0.23883495145631101</v>
      </c>
      <c r="Y10" s="16">
        <v>0.201492537313433</v>
      </c>
      <c r="Z10" s="16"/>
      <c r="AA10" s="16">
        <v>0.24314660309892699</v>
      </c>
      <c r="AB10" s="16">
        <v>0.26976614699331802</v>
      </c>
      <c r="AC10" s="16"/>
      <c r="AD10" s="16">
        <v>0.27943262411347503</v>
      </c>
      <c r="AE10" s="16">
        <v>0.25466321243523299</v>
      </c>
      <c r="AF10" s="16"/>
      <c r="AG10" s="16">
        <v>0.29920948616600801</v>
      </c>
      <c r="AH10" s="16">
        <v>0.226277372262774</v>
      </c>
      <c r="AI10" s="16"/>
      <c r="AJ10" s="16">
        <v>0.21571837904216101</v>
      </c>
      <c r="AK10" s="16">
        <v>0.30067209055535898</v>
      </c>
      <c r="AL10" s="16"/>
      <c r="AM10" s="16">
        <v>0.35202492211837999</v>
      </c>
      <c r="AN10" s="16">
        <v>0.30990415335463301</v>
      </c>
      <c r="AO10" s="16">
        <v>0.250201126307321</v>
      </c>
      <c r="AP10" s="16">
        <v>0.21004184100418399</v>
      </c>
      <c r="AQ10" s="16"/>
      <c r="AR10" s="16">
        <v>0.22955974842767299</v>
      </c>
      <c r="AS10" s="16">
        <v>0.27500000000000002</v>
      </c>
      <c r="AT10" s="16"/>
      <c r="AU10" s="16">
        <v>0.26510480887792798</v>
      </c>
      <c r="AV10" s="16">
        <v>0.26059654631083201</v>
      </c>
      <c r="AW10" s="16"/>
      <c r="AX10" s="16">
        <v>0.21436984687868099</v>
      </c>
      <c r="AY10" s="16">
        <v>0.27030083691472501</v>
      </c>
      <c r="AZ10" s="16"/>
      <c r="BA10" s="16">
        <v>0.29558011049723798</v>
      </c>
      <c r="BB10" s="16">
        <v>0.25876120619396897</v>
      </c>
      <c r="BC10" s="16"/>
      <c r="BD10" s="16">
        <v>0.28691099476439802</v>
      </c>
      <c r="BE10" s="16">
        <v>0.25561993047508702</v>
      </c>
      <c r="BF10" s="16"/>
      <c r="BG10" s="16">
        <v>0.239864864864865</v>
      </c>
      <c r="BH10" s="16">
        <v>0.26256533976678698</v>
      </c>
      <c r="BI10" s="16"/>
      <c r="BJ10" s="16">
        <v>0.21634615384615399</v>
      </c>
      <c r="BK10" s="16">
        <v>0.26732673267326701</v>
      </c>
      <c r="BL10" s="16"/>
      <c r="BM10" s="16">
        <v>0.21012658227848099</v>
      </c>
      <c r="BN10" s="16">
        <v>0.26543589743589702</v>
      </c>
      <c r="BO10" s="16"/>
      <c r="BP10" s="16">
        <v>0.258278145695364</v>
      </c>
      <c r="BQ10" s="16">
        <v>0.26168024003429102</v>
      </c>
    </row>
    <row r="11" spans="2:69" ht="30" x14ac:dyDescent="0.25">
      <c r="B11" s="17" t="s">
        <v>506</v>
      </c>
      <c r="C11" s="16">
        <v>6.5844402277039804E-2</v>
      </c>
      <c r="D11" s="16">
        <v>6.5476190476190493E-2</v>
      </c>
      <c r="E11" s="16">
        <v>6.7773167358229594E-2</v>
      </c>
      <c r="F11" s="16">
        <v>6.0371517027863801E-2</v>
      </c>
      <c r="G11" s="16">
        <v>5.08720930232558E-2</v>
      </c>
      <c r="H11" s="16">
        <v>8.1942336874051599E-2</v>
      </c>
      <c r="I11" s="16">
        <v>5.9268600252206802E-2</v>
      </c>
      <c r="J11" s="16">
        <v>6.5656565656565705E-2</v>
      </c>
      <c r="K11" s="16">
        <v>7.5630252100840303E-2</v>
      </c>
      <c r="L11" s="16">
        <v>2.6548672566371698E-2</v>
      </c>
      <c r="M11" s="16"/>
      <c r="N11" s="16">
        <v>0.118072289156627</v>
      </c>
      <c r="O11" s="16">
        <v>6.3492063492063502E-2</v>
      </c>
      <c r="P11" s="16">
        <v>6.2616822429906502E-2</v>
      </c>
      <c r="Q11" s="16">
        <v>5.1824817518248197E-2</v>
      </c>
      <c r="R11" s="16"/>
      <c r="S11" s="16">
        <v>8.17490494296578E-2</v>
      </c>
      <c r="T11" s="16">
        <v>8.1339712918660295E-2</v>
      </c>
      <c r="U11" s="16">
        <v>6.4655172413793094E-2</v>
      </c>
      <c r="V11" s="16">
        <v>9.2793682132280397E-2</v>
      </c>
      <c r="W11" s="16">
        <v>4.42764578833693E-2</v>
      </c>
      <c r="X11" s="16">
        <v>6.0194174757281602E-2</v>
      </c>
      <c r="Y11" s="16">
        <v>3.7313432835820899E-2</v>
      </c>
      <c r="Z11" s="16"/>
      <c r="AA11" s="16">
        <v>5.0655542312276501E-2</v>
      </c>
      <c r="AB11" s="16">
        <v>7.2939866369710504E-2</v>
      </c>
      <c r="AC11" s="16"/>
      <c r="AD11" s="16">
        <v>7.0212765957446799E-2</v>
      </c>
      <c r="AE11" s="16">
        <v>6.4248704663212405E-2</v>
      </c>
      <c r="AF11" s="16"/>
      <c r="AG11" s="16">
        <v>8.10276679841897E-2</v>
      </c>
      <c r="AH11" s="16">
        <v>5.1824817518248197E-2</v>
      </c>
      <c r="AI11" s="16"/>
      <c r="AJ11" s="16">
        <v>4.3798608268522297E-2</v>
      </c>
      <c r="AK11" s="16">
        <v>8.4895649097983694E-2</v>
      </c>
      <c r="AL11" s="16"/>
      <c r="AM11" s="16">
        <v>0.22741433021806901</v>
      </c>
      <c r="AN11" s="16">
        <v>9.2651757188498399E-2</v>
      </c>
      <c r="AO11" s="16">
        <v>4.6259050683829399E-2</v>
      </c>
      <c r="AP11" s="16">
        <v>3.5146443514644403E-2</v>
      </c>
      <c r="AQ11" s="16"/>
      <c r="AR11" s="16">
        <v>5.8490566037735801E-2</v>
      </c>
      <c r="AS11" s="16">
        <v>6.90217391304348E-2</v>
      </c>
      <c r="AT11" s="16"/>
      <c r="AU11" s="16">
        <v>6.1652281134402E-2</v>
      </c>
      <c r="AV11" s="16">
        <v>6.6606862525229904E-2</v>
      </c>
      <c r="AW11" s="16"/>
      <c r="AX11" s="16">
        <v>6.7137809187279199E-2</v>
      </c>
      <c r="AY11" s="16">
        <v>6.5596019000226199E-2</v>
      </c>
      <c r="AZ11" s="16"/>
      <c r="BA11" s="16">
        <v>6.9060773480663001E-2</v>
      </c>
      <c r="BB11" s="16">
        <v>6.5607171964140204E-2</v>
      </c>
      <c r="BC11" s="16"/>
      <c r="BD11" s="16">
        <v>6.7015706806282702E-2</v>
      </c>
      <c r="BE11" s="16">
        <v>6.5585168018540002E-2</v>
      </c>
      <c r="BF11" s="16"/>
      <c r="BG11" s="16">
        <v>6.41891891891892E-2</v>
      </c>
      <c r="BH11" s="16">
        <v>6.5942903096099695E-2</v>
      </c>
      <c r="BI11" s="16"/>
      <c r="BJ11" s="16">
        <v>5.2884615384615398E-2</v>
      </c>
      <c r="BK11" s="16">
        <v>6.7585019371502394E-2</v>
      </c>
      <c r="BL11" s="16"/>
      <c r="BM11" s="16">
        <v>5.82278481012658E-2</v>
      </c>
      <c r="BN11" s="16">
        <v>6.6461538461538502E-2</v>
      </c>
      <c r="BO11" s="16"/>
      <c r="BP11" s="16">
        <v>6.7880794701986796E-2</v>
      </c>
      <c r="BQ11" s="16">
        <v>6.5580797256751006E-2</v>
      </c>
    </row>
    <row r="12" spans="2:69" x14ac:dyDescent="0.25">
      <c r="B12" s="17" t="s">
        <v>507</v>
      </c>
      <c r="C12" s="16">
        <v>1.91650853889943E-2</v>
      </c>
      <c r="D12" s="16">
        <v>2.0833333333333301E-2</v>
      </c>
      <c r="E12" s="16">
        <v>1.9363762102351301E-2</v>
      </c>
      <c r="F12" s="16">
        <v>1.08359133126935E-2</v>
      </c>
      <c r="G12" s="16">
        <v>1.4534883720930199E-2</v>
      </c>
      <c r="H12" s="16">
        <v>1.8209408194233698E-2</v>
      </c>
      <c r="I12" s="16">
        <v>2.9003783102143799E-2</v>
      </c>
      <c r="J12" s="16">
        <v>5.0505050505050501E-3</v>
      </c>
      <c r="K12" s="16">
        <v>5.0420168067226899E-2</v>
      </c>
      <c r="L12" s="16">
        <v>1.7699115044247801E-2</v>
      </c>
      <c r="M12" s="16"/>
      <c r="N12" s="16">
        <v>3.2530120481927702E-2</v>
      </c>
      <c r="O12" s="16">
        <v>2.06349206349206E-2</v>
      </c>
      <c r="P12" s="16">
        <v>1.7757009345794401E-2</v>
      </c>
      <c r="Q12" s="16">
        <v>1.5328467153284699E-2</v>
      </c>
      <c r="R12" s="16"/>
      <c r="S12" s="16">
        <v>3.9923954372623603E-2</v>
      </c>
      <c r="T12" s="16">
        <v>1.67464114832536E-2</v>
      </c>
      <c r="U12" s="16">
        <v>1.72413793103448E-2</v>
      </c>
      <c r="V12" s="16">
        <v>2.0730503455083898E-2</v>
      </c>
      <c r="W12" s="16">
        <v>1.8358531317494601E-2</v>
      </c>
      <c r="X12" s="16">
        <v>1.1650485436893201E-2</v>
      </c>
      <c r="Y12" s="16">
        <v>1.9402985074626899E-2</v>
      </c>
      <c r="Z12" s="16"/>
      <c r="AA12" s="16">
        <v>1.6090584028605501E-2</v>
      </c>
      <c r="AB12" s="16">
        <v>2.06013363028953E-2</v>
      </c>
      <c r="AC12" s="16"/>
      <c r="AD12" s="16">
        <v>1.8439716312056698E-2</v>
      </c>
      <c r="AE12" s="16">
        <v>1.9430051813471499E-2</v>
      </c>
      <c r="AF12" s="16"/>
      <c r="AG12" s="16">
        <v>2.3320158102766799E-2</v>
      </c>
      <c r="AH12" s="16">
        <v>1.5328467153284699E-2</v>
      </c>
      <c r="AI12" s="16"/>
      <c r="AJ12" s="16">
        <v>1.4735980352026201E-2</v>
      </c>
      <c r="AK12" s="16">
        <v>2.2992571630703899E-2</v>
      </c>
      <c r="AL12" s="16"/>
      <c r="AM12" s="16">
        <v>5.9190031152648002E-2</v>
      </c>
      <c r="AN12" s="16">
        <v>3.5942492012779603E-2</v>
      </c>
      <c r="AO12" s="16">
        <v>1.12630732099759E-2</v>
      </c>
      <c r="AP12" s="16">
        <v>7.5313807531380804E-3</v>
      </c>
      <c r="AQ12" s="16"/>
      <c r="AR12" s="16">
        <v>1.1949685534591199E-2</v>
      </c>
      <c r="AS12" s="16">
        <v>2.2282608695652201E-2</v>
      </c>
      <c r="AT12" s="16"/>
      <c r="AU12" s="16">
        <v>2.46609124537608E-2</v>
      </c>
      <c r="AV12" s="16">
        <v>1.8165507961426301E-2</v>
      </c>
      <c r="AW12" s="16"/>
      <c r="AX12" s="16">
        <v>1.29564193168433E-2</v>
      </c>
      <c r="AY12" s="16">
        <v>2.0357385206966699E-2</v>
      </c>
      <c r="AZ12" s="16"/>
      <c r="BA12" s="16">
        <v>3.0386740331491701E-2</v>
      </c>
      <c r="BB12" s="16">
        <v>1.8337408312958398E-2</v>
      </c>
      <c r="BC12" s="16"/>
      <c r="BD12" s="16">
        <v>1.8848167539267002E-2</v>
      </c>
      <c r="BE12" s="16">
        <v>1.9235225955967598E-2</v>
      </c>
      <c r="BF12" s="16"/>
      <c r="BG12" s="16">
        <v>1.0135135135135099E-2</v>
      </c>
      <c r="BH12" s="16">
        <v>1.9702452754322499E-2</v>
      </c>
      <c r="BI12" s="16"/>
      <c r="BJ12" s="16">
        <v>1.76282051282051E-2</v>
      </c>
      <c r="BK12" s="16">
        <v>1.93715023676281E-2</v>
      </c>
      <c r="BL12" s="16"/>
      <c r="BM12" s="16">
        <v>2.53164556962025E-2</v>
      </c>
      <c r="BN12" s="16">
        <v>1.8666666666666699E-2</v>
      </c>
      <c r="BO12" s="16"/>
      <c r="BP12" s="16">
        <v>1.4900662251655599E-2</v>
      </c>
      <c r="BQ12" s="16">
        <v>1.9717102443206201E-2</v>
      </c>
    </row>
    <row r="13" spans="2:69" x14ac:dyDescent="0.25">
      <c r="B13" s="17" t="s">
        <v>508</v>
      </c>
      <c r="C13" s="16">
        <v>7.0208728652751398E-3</v>
      </c>
      <c r="D13" s="16">
        <v>1.0416666666666701E-2</v>
      </c>
      <c r="E13" s="16">
        <v>2.7662517289073298E-3</v>
      </c>
      <c r="F13" s="16">
        <v>6.1919504643962904E-3</v>
      </c>
      <c r="G13" s="16">
        <v>5.8139534883720903E-3</v>
      </c>
      <c r="H13" s="16">
        <v>9.1047040971168405E-3</v>
      </c>
      <c r="I13" s="16">
        <v>7.5662042875157603E-3</v>
      </c>
      <c r="J13" s="16">
        <v>5.0505050505050501E-3</v>
      </c>
      <c r="K13" s="16">
        <v>8.4033613445378096E-3</v>
      </c>
      <c r="L13" s="16">
        <v>0</v>
      </c>
      <c r="M13" s="16"/>
      <c r="N13" s="16">
        <v>2.16867469879518E-2</v>
      </c>
      <c r="O13" s="16">
        <v>4.7619047619047597E-3</v>
      </c>
      <c r="P13" s="16">
        <v>2.80373831775701E-3</v>
      </c>
      <c r="Q13" s="16">
        <v>4.7445255474452596E-3</v>
      </c>
      <c r="R13" s="16"/>
      <c r="S13" s="16">
        <v>1.7110266159695801E-2</v>
      </c>
      <c r="T13" s="16">
        <v>1.43540669856459E-2</v>
      </c>
      <c r="U13" s="16">
        <v>4.3103448275862103E-3</v>
      </c>
      <c r="V13" s="16">
        <v>7.8973346495557692E-3</v>
      </c>
      <c r="W13" s="16">
        <v>2.15982721382289E-3</v>
      </c>
      <c r="X13" s="16">
        <v>3.88349514563107E-3</v>
      </c>
      <c r="Y13" s="16">
        <v>5.9701492537313399E-3</v>
      </c>
      <c r="Z13" s="16"/>
      <c r="AA13" s="16">
        <v>4.1716328963051297E-3</v>
      </c>
      <c r="AB13" s="16">
        <v>8.3518930957683698E-3</v>
      </c>
      <c r="AC13" s="16"/>
      <c r="AD13" s="16">
        <v>9.21985815602837E-3</v>
      </c>
      <c r="AE13" s="16">
        <v>6.2176165803108797E-3</v>
      </c>
      <c r="AF13" s="16"/>
      <c r="AG13" s="16">
        <v>9.4861660079051408E-3</v>
      </c>
      <c r="AH13" s="16">
        <v>4.7445255474452596E-3</v>
      </c>
      <c r="AI13" s="16"/>
      <c r="AJ13" s="16">
        <v>4.0933278755628296E-3</v>
      </c>
      <c r="AK13" s="16">
        <v>9.5507605235231694E-3</v>
      </c>
      <c r="AL13" s="16"/>
      <c r="AM13" s="16">
        <v>4.67289719626168E-2</v>
      </c>
      <c r="AN13" s="16">
        <v>7.1884984025559102E-3</v>
      </c>
      <c r="AO13" s="16">
        <v>3.62027353177796E-3</v>
      </c>
      <c r="AP13" s="16">
        <v>3.3472803347280298E-3</v>
      </c>
      <c r="AQ13" s="16"/>
      <c r="AR13" s="16">
        <v>3.1446540880503099E-3</v>
      </c>
      <c r="AS13" s="16">
        <v>8.6956521739130401E-3</v>
      </c>
      <c r="AT13" s="16"/>
      <c r="AU13" s="16">
        <v>1.1097410604192399E-2</v>
      </c>
      <c r="AV13" s="16">
        <v>6.2794348508634201E-3</v>
      </c>
      <c r="AW13" s="16"/>
      <c r="AX13" s="16">
        <v>4.7114252061248498E-3</v>
      </c>
      <c r="AY13" s="16">
        <v>7.4643745758878098E-3</v>
      </c>
      <c r="AZ13" s="16"/>
      <c r="BA13" s="16">
        <v>8.2872928176795594E-3</v>
      </c>
      <c r="BB13" s="16">
        <v>6.9274653626731899E-3</v>
      </c>
      <c r="BC13" s="16"/>
      <c r="BD13" s="16">
        <v>7.3298429319371703E-3</v>
      </c>
      <c r="BE13" s="16">
        <v>6.9524913093858597E-3</v>
      </c>
      <c r="BF13" s="16"/>
      <c r="BG13" s="16">
        <v>6.7567567567567597E-3</v>
      </c>
      <c r="BH13" s="16">
        <v>7.0365902694008798E-3</v>
      </c>
      <c r="BI13" s="16"/>
      <c r="BJ13" s="16">
        <v>4.8076923076923097E-3</v>
      </c>
      <c r="BK13" s="16">
        <v>7.3181231166594904E-3</v>
      </c>
      <c r="BL13" s="16"/>
      <c r="BM13" s="16">
        <v>1.5189873417721499E-2</v>
      </c>
      <c r="BN13" s="16">
        <v>6.3589743589743597E-3</v>
      </c>
      <c r="BO13" s="16"/>
      <c r="BP13" s="16">
        <v>3.3112582781457001E-3</v>
      </c>
      <c r="BQ13" s="16">
        <v>7.5010715816545203E-3</v>
      </c>
    </row>
    <row r="14" spans="2:69" x14ac:dyDescent="0.25">
      <c r="B14" s="17" t="s">
        <v>68</v>
      </c>
      <c r="C14" s="18">
        <v>3.79506641366224E-3</v>
      </c>
      <c r="D14" s="18">
        <v>0</v>
      </c>
      <c r="E14" s="18">
        <v>1.3831258644536699E-3</v>
      </c>
      <c r="F14" s="18">
        <v>1.54798761609907E-3</v>
      </c>
      <c r="G14" s="18">
        <v>7.2674418604651196E-3</v>
      </c>
      <c r="H14" s="18">
        <v>6.0698027314112302E-3</v>
      </c>
      <c r="I14" s="18">
        <v>6.30517023959647E-3</v>
      </c>
      <c r="J14" s="18">
        <v>0</v>
      </c>
      <c r="K14" s="18">
        <v>0</v>
      </c>
      <c r="L14" s="18">
        <v>0</v>
      </c>
      <c r="M14" s="18"/>
      <c r="N14" s="18">
        <v>8.4337349397590397E-3</v>
      </c>
      <c r="O14" s="18">
        <v>6.3492063492063501E-3</v>
      </c>
      <c r="P14" s="18">
        <v>1.8691588785046699E-3</v>
      </c>
      <c r="Q14" s="18">
        <v>2.55474452554745E-3</v>
      </c>
      <c r="R14" s="18"/>
      <c r="S14" s="18">
        <v>3.8022813688212902E-3</v>
      </c>
      <c r="T14" s="18">
        <v>0</v>
      </c>
      <c r="U14" s="18">
        <v>0</v>
      </c>
      <c r="V14" s="18">
        <v>6.9101678183612998E-3</v>
      </c>
      <c r="W14" s="18">
        <v>3.2397408207343399E-3</v>
      </c>
      <c r="X14" s="18">
        <v>0</v>
      </c>
      <c r="Y14" s="18">
        <v>2.9850746268656699E-3</v>
      </c>
      <c r="Z14" s="18"/>
      <c r="AA14" s="18">
        <v>5.9594755661501796E-4</v>
      </c>
      <c r="AB14" s="18">
        <v>5.2895322939866402E-3</v>
      </c>
      <c r="AC14" s="18"/>
      <c r="AD14" s="18">
        <v>4.2553191489361703E-3</v>
      </c>
      <c r="AE14" s="18">
        <v>3.6269430051813498E-3</v>
      </c>
      <c r="AF14" s="18"/>
      <c r="AG14" s="18">
        <v>5.1383399209486199E-3</v>
      </c>
      <c r="AH14" s="18">
        <v>2.55474452554745E-3</v>
      </c>
      <c r="AI14" s="18"/>
      <c r="AJ14" s="18">
        <v>1.63733115022513E-3</v>
      </c>
      <c r="AK14" s="18">
        <v>5.6597099398655801E-3</v>
      </c>
      <c r="AL14" s="18"/>
      <c r="AM14" s="18">
        <v>2.4922118380062301E-2</v>
      </c>
      <c r="AN14" s="18">
        <v>5.5910543130990404E-3</v>
      </c>
      <c r="AO14" s="18">
        <v>1.20675784392599E-3</v>
      </c>
      <c r="AP14" s="18">
        <v>1.6736401673640201E-3</v>
      </c>
      <c r="AQ14" s="18"/>
      <c r="AR14" s="18">
        <v>1.2578616352201301E-3</v>
      </c>
      <c r="AS14" s="18">
        <v>4.8913043478260899E-3</v>
      </c>
      <c r="AT14" s="18"/>
      <c r="AU14" s="18">
        <v>0</v>
      </c>
      <c r="AV14" s="18">
        <v>4.4853106077595902E-3</v>
      </c>
      <c r="AW14" s="18"/>
      <c r="AX14" s="18">
        <v>3.53356890459364E-3</v>
      </c>
      <c r="AY14" s="18">
        <v>3.84528387242705E-3</v>
      </c>
      <c r="AZ14" s="18"/>
      <c r="BA14" s="18">
        <v>1.6574585635359101E-2</v>
      </c>
      <c r="BB14" s="18">
        <v>2.8524857375713101E-3</v>
      </c>
      <c r="BC14" s="18"/>
      <c r="BD14" s="18">
        <v>4.1884816753926697E-3</v>
      </c>
      <c r="BE14" s="18">
        <v>3.7079953650057899E-3</v>
      </c>
      <c r="BF14" s="18"/>
      <c r="BG14" s="18">
        <v>0</v>
      </c>
      <c r="BH14" s="18">
        <v>4.0209087253719302E-3</v>
      </c>
      <c r="BI14" s="18"/>
      <c r="BJ14" s="18">
        <v>1.6025641025640999E-3</v>
      </c>
      <c r="BK14" s="18">
        <v>4.08953938872148E-3</v>
      </c>
      <c r="BL14" s="18"/>
      <c r="BM14" s="18">
        <v>2.5316455696202502E-3</v>
      </c>
      <c r="BN14" s="18">
        <v>3.8974358974359002E-3</v>
      </c>
      <c r="BO14" s="18"/>
      <c r="BP14" s="18">
        <v>0</v>
      </c>
      <c r="BQ14" s="18">
        <v>4.2863266180883002E-3</v>
      </c>
    </row>
    <row r="15" spans="2:69" x14ac:dyDescent="0.25">
      <c r="B15" s="15"/>
    </row>
    <row r="16" spans="2:69" x14ac:dyDescent="0.25">
      <c r="B16" t="s">
        <v>71</v>
      </c>
    </row>
    <row r="17" spans="2:2" x14ac:dyDescent="0.25">
      <c r="B17" t="s">
        <v>72</v>
      </c>
    </row>
    <row r="19" spans="2:2" x14ac:dyDescent="0.25">
      <c r="B19"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Q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521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510</v>
      </c>
      <c r="C8" s="16">
        <v>0.57647058823529396</v>
      </c>
      <c r="D8" s="16">
        <v>0.66071428571428603</v>
      </c>
      <c r="E8" s="16">
        <v>0.634854771784232</v>
      </c>
      <c r="F8" s="16">
        <v>0.59133126934984503</v>
      </c>
      <c r="G8" s="16">
        <v>0.42296511627907002</v>
      </c>
      <c r="H8" s="16">
        <v>0.55614567526555403</v>
      </c>
      <c r="I8" s="16">
        <v>0.64564943253467799</v>
      </c>
      <c r="J8" s="16">
        <v>0.52020202020202</v>
      </c>
      <c r="K8" s="16">
        <v>0.36134453781512599</v>
      </c>
      <c r="L8" s="16">
        <v>0.62831858407079599</v>
      </c>
      <c r="M8" s="16"/>
      <c r="N8" s="16">
        <v>0.58915662650602396</v>
      </c>
      <c r="O8" s="16">
        <v>0.59206349206349196</v>
      </c>
      <c r="P8" s="16">
        <v>0.56822429906542105</v>
      </c>
      <c r="Q8" s="16">
        <v>0.57226277372262802</v>
      </c>
      <c r="R8" s="16"/>
      <c r="S8" s="16">
        <v>0.55703422053231899</v>
      </c>
      <c r="T8" s="16">
        <v>0.52392344497607701</v>
      </c>
      <c r="U8" s="16">
        <v>0.59267241379310298</v>
      </c>
      <c r="V8" s="16">
        <v>0.58835143139190504</v>
      </c>
      <c r="W8" s="16">
        <v>0.59719222462203003</v>
      </c>
      <c r="X8" s="16">
        <v>0.57572815533980604</v>
      </c>
      <c r="Y8" s="16">
        <v>0.546268656716418</v>
      </c>
      <c r="Z8" s="16"/>
      <c r="AA8" s="16">
        <v>0.54529201430274099</v>
      </c>
      <c r="AB8" s="16">
        <v>0.59103563474387499</v>
      </c>
      <c r="AC8" s="16"/>
      <c r="AD8" s="16">
        <v>0.57092198581560305</v>
      </c>
      <c r="AE8" s="16">
        <v>0.57849740932642502</v>
      </c>
      <c r="AF8" s="16"/>
      <c r="AG8" s="16">
        <v>0.58102766798419003</v>
      </c>
      <c r="AH8" s="16">
        <v>0.57226277372262802</v>
      </c>
      <c r="AI8" s="16"/>
      <c r="AJ8" s="16">
        <v>0.57756856324191597</v>
      </c>
      <c r="AK8" s="16">
        <v>0.57552175451008103</v>
      </c>
      <c r="AL8" s="16"/>
      <c r="AM8" s="16">
        <v>0.49844236760124599</v>
      </c>
      <c r="AN8" s="16">
        <v>0.53753993610223605</v>
      </c>
      <c r="AO8" s="16">
        <v>0.585277554304103</v>
      </c>
      <c r="AP8" s="16">
        <v>0.61924686192468603</v>
      </c>
      <c r="AQ8" s="16"/>
      <c r="AR8" s="16">
        <v>0.55157232704402503</v>
      </c>
      <c r="AS8" s="16">
        <v>0.58722826086956503</v>
      </c>
      <c r="AT8" s="16"/>
      <c r="AU8" s="16">
        <v>0.54870530209617796</v>
      </c>
      <c r="AV8" s="16">
        <v>0.58152052029603096</v>
      </c>
      <c r="AW8" s="16"/>
      <c r="AX8" s="16">
        <v>0.53121319199057704</v>
      </c>
      <c r="AY8" s="16">
        <v>0.58516172811581102</v>
      </c>
      <c r="AZ8" s="16"/>
      <c r="BA8" s="16">
        <v>0.549723756906077</v>
      </c>
      <c r="BB8" s="16">
        <v>0.57844335778321099</v>
      </c>
      <c r="BC8" s="16"/>
      <c r="BD8" s="16">
        <v>0.57591623036649198</v>
      </c>
      <c r="BE8" s="16">
        <v>0.57659327925840098</v>
      </c>
      <c r="BF8" s="16"/>
      <c r="BG8" s="16">
        <v>0.51351351351351304</v>
      </c>
      <c r="BH8" s="16">
        <v>0.58021712907116996</v>
      </c>
      <c r="BI8" s="16"/>
      <c r="BJ8" s="16">
        <v>0.51121794871794901</v>
      </c>
      <c r="BK8" s="16">
        <v>0.58523461041756397</v>
      </c>
      <c r="BL8" s="16"/>
      <c r="BM8" s="16">
        <v>0.54177215189873396</v>
      </c>
      <c r="BN8" s="16">
        <v>0.57928205128205101</v>
      </c>
      <c r="BO8" s="16"/>
      <c r="BP8" s="16">
        <v>0.56125827814569496</v>
      </c>
      <c r="BQ8" s="16">
        <v>0.57843977711101602</v>
      </c>
    </row>
    <row r="9" spans="2:69" x14ac:dyDescent="0.25">
      <c r="B9" s="17" t="s">
        <v>511</v>
      </c>
      <c r="C9" s="16">
        <v>0.57362428842504698</v>
      </c>
      <c r="D9" s="16">
        <v>0.59821428571428603</v>
      </c>
      <c r="E9" s="16">
        <v>0.52558782849239305</v>
      </c>
      <c r="F9" s="16">
        <v>0.55727554179566596</v>
      </c>
      <c r="G9" s="16">
        <v>0.50581395348837199</v>
      </c>
      <c r="H9" s="16">
        <v>0.60773899848254898</v>
      </c>
      <c r="I9" s="16">
        <v>0.61664564943253497</v>
      </c>
      <c r="J9" s="16">
        <v>0.57575757575757602</v>
      </c>
      <c r="K9" s="16">
        <v>0.39495798319327702</v>
      </c>
      <c r="L9" s="16">
        <v>0.72566371681415898</v>
      </c>
      <c r="M9" s="16"/>
      <c r="N9" s="16">
        <v>0.66265060240963902</v>
      </c>
      <c r="O9" s="16">
        <v>0.6</v>
      </c>
      <c r="P9" s="16">
        <v>0.55887850467289701</v>
      </c>
      <c r="Q9" s="16">
        <v>0.54635036496350398</v>
      </c>
      <c r="R9" s="16"/>
      <c r="S9" s="16">
        <v>0.59695817490494296</v>
      </c>
      <c r="T9" s="16">
        <v>0.55980861244019098</v>
      </c>
      <c r="U9" s="16">
        <v>0.54525862068965503</v>
      </c>
      <c r="V9" s="16">
        <v>0.60710760118460005</v>
      </c>
      <c r="W9" s="16">
        <v>0.54103671706263501</v>
      </c>
      <c r="X9" s="16">
        <v>0.55242718446601902</v>
      </c>
      <c r="Y9" s="16">
        <v>0.57014925373134295</v>
      </c>
      <c r="Z9" s="16"/>
      <c r="AA9" s="16">
        <v>0.49940405244338498</v>
      </c>
      <c r="AB9" s="16">
        <v>0.60829621380846299</v>
      </c>
      <c r="AC9" s="16"/>
      <c r="AD9" s="16">
        <v>0.584397163120567</v>
      </c>
      <c r="AE9" s="16">
        <v>0.56968911917098397</v>
      </c>
      <c r="AF9" s="16"/>
      <c r="AG9" s="16">
        <v>0.60316205533596801</v>
      </c>
      <c r="AH9" s="16">
        <v>0.54635036496350398</v>
      </c>
      <c r="AI9" s="16"/>
      <c r="AJ9" s="16">
        <v>0.57347523536635303</v>
      </c>
      <c r="AK9" s="16">
        <v>0.57375309515387296</v>
      </c>
      <c r="AL9" s="16"/>
      <c r="AM9" s="16">
        <v>0.51401869158878499</v>
      </c>
      <c r="AN9" s="16">
        <v>0.58706070287539902</v>
      </c>
      <c r="AO9" s="16">
        <v>0.58608205953338699</v>
      </c>
      <c r="AP9" s="16">
        <v>0.55062761506276103</v>
      </c>
      <c r="AQ9" s="16"/>
      <c r="AR9" s="16">
        <v>0.50943396226415105</v>
      </c>
      <c r="AS9" s="16">
        <v>0.60135869565217404</v>
      </c>
      <c r="AT9" s="16"/>
      <c r="AU9" s="16">
        <v>0.52897657213316895</v>
      </c>
      <c r="AV9" s="16">
        <v>0.58174478582641898</v>
      </c>
      <c r="AW9" s="16"/>
      <c r="AX9" s="16">
        <v>0.53356890459364004</v>
      </c>
      <c r="AY9" s="16">
        <v>0.58131644424338402</v>
      </c>
      <c r="AZ9" s="16"/>
      <c r="BA9" s="16">
        <v>0.55801104972375704</v>
      </c>
      <c r="BB9" s="16">
        <v>0.57477587612061898</v>
      </c>
      <c r="BC9" s="16"/>
      <c r="BD9" s="16">
        <v>0.55497382198952905</v>
      </c>
      <c r="BE9" s="16">
        <v>0.57775202780996504</v>
      </c>
      <c r="BF9" s="16"/>
      <c r="BG9" s="16">
        <v>0.52702702702702697</v>
      </c>
      <c r="BH9" s="16">
        <v>0.57639726578206696</v>
      </c>
      <c r="BI9" s="16"/>
      <c r="BJ9" s="16">
        <v>0.45192307692307698</v>
      </c>
      <c r="BK9" s="16">
        <v>0.589969866551873</v>
      </c>
      <c r="BL9" s="16"/>
      <c r="BM9" s="16">
        <v>0.556962025316456</v>
      </c>
      <c r="BN9" s="16">
        <v>0.574974358974359</v>
      </c>
      <c r="BO9" s="16"/>
      <c r="BP9" s="16">
        <v>0.52814569536423805</v>
      </c>
      <c r="BQ9" s="16">
        <v>0.57951135876553805</v>
      </c>
    </row>
    <row r="10" spans="2:69" ht="30" x14ac:dyDescent="0.25">
      <c r="B10" s="17" t="s">
        <v>512</v>
      </c>
      <c r="C10" s="16">
        <v>0.51176470588235301</v>
      </c>
      <c r="D10" s="16">
        <v>0.47321428571428598</v>
      </c>
      <c r="E10" s="16">
        <v>0.49100968188105099</v>
      </c>
      <c r="F10" s="16">
        <v>0.52476780185758498</v>
      </c>
      <c r="G10" s="16">
        <v>0.44331395348837199</v>
      </c>
      <c r="H10" s="16">
        <v>0.54779969650986304</v>
      </c>
      <c r="I10" s="16">
        <v>0.56620428751576302</v>
      </c>
      <c r="J10" s="16">
        <v>0.45454545454545497</v>
      </c>
      <c r="K10" s="16">
        <v>0.369747899159664</v>
      </c>
      <c r="L10" s="16">
        <v>0.66371681415929196</v>
      </c>
      <c r="M10" s="16"/>
      <c r="N10" s="16">
        <v>0.52289156626505995</v>
      </c>
      <c r="O10" s="16">
        <v>0.54920634920634903</v>
      </c>
      <c r="P10" s="16">
        <v>0.52803738317756999</v>
      </c>
      <c r="Q10" s="16">
        <v>0.49343065693430699</v>
      </c>
      <c r="R10" s="16"/>
      <c r="S10" s="16">
        <v>0.49049429657794702</v>
      </c>
      <c r="T10" s="16">
        <v>0.51435406698564601</v>
      </c>
      <c r="U10" s="16">
        <v>0.47844827586206901</v>
      </c>
      <c r="V10" s="16">
        <v>0.53109575518262597</v>
      </c>
      <c r="W10" s="16">
        <v>0.49676025917926597</v>
      </c>
      <c r="X10" s="16">
        <v>0.50485436893203905</v>
      </c>
      <c r="Y10" s="16">
        <v>0.52537313432835797</v>
      </c>
      <c r="Z10" s="16"/>
      <c r="AA10" s="16">
        <v>0.47973778307508902</v>
      </c>
      <c r="AB10" s="16">
        <v>0.52672605790645899</v>
      </c>
      <c r="AC10" s="16"/>
      <c r="AD10" s="16">
        <v>0.512056737588652</v>
      </c>
      <c r="AE10" s="16">
        <v>0.51165803108808305</v>
      </c>
      <c r="AF10" s="16"/>
      <c r="AG10" s="16">
        <v>0.53162055335968394</v>
      </c>
      <c r="AH10" s="16">
        <v>0.49343065693430699</v>
      </c>
      <c r="AI10" s="16"/>
      <c r="AJ10" s="16">
        <v>0.50634465820712204</v>
      </c>
      <c r="AK10" s="16">
        <v>0.516448532012734</v>
      </c>
      <c r="AL10" s="16"/>
      <c r="AM10" s="16">
        <v>0.42367601246105902</v>
      </c>
      <c r="AN10" s="16">
        <v>0.49600638977635803</v>
      </c>
      <c r="AO10" s="16">
        <v>0.52855993563958203</v>
      </c>
      <c r="AP10" s="16">
        <v>0.51464435146443499</v>
      </c>
      <c r="AQ10" s="16"/>
      <c r="AR10" s="16">
        <v>0.48805031446540897</v>
      </c>
      <c r="AS10" s="16">
        <v>0.52201086956521703</v>
      </c>
      <c r="AT10" s="16"/>
      <c r="AU10" s="16">
        <v>0.47965474722564699</v>
      </c>
      <c r="AV10" s="16">
        <v>0.51760484413545604</v>
      </c>
      <c r="AW10" s="16"/>
      <c r="AX10" s="16">
        <v>0.491166077738516</v>
      </c>
      <c r="AY10" s="16">
        <v>0.51572042524315798</v>
      </c>
      <c r="AZ10" s="16"/>
      <c r="BA10" s="16">
        <v>0.47237569060773499</v>
      </c>
      <c r="BB10" s="16">
        <v>0.51466992665036704</v>
      </c>
      <c r="BC10" s="16"/>
      <c r="BD10" s="16">
        <v>0.52984293193717302</v>
      </c>
      <c r="BE10" s="16">
        <v>0.50776361529548097</v>
      </c>
      <c r="BF10" s="16"/>
      <c r="BG10" s="16">
        <v>0.47635135135135098</v>
      </c>
      <c r="BH10" s="16">
        <v>0.51387213510253305</v>
      </c>
      <c r="BI10" s="16"/>
      <c r="BJ10" s="16">
        <v>0.45192307692307698</v>
      </c>
      <c r="BK10" s="16">
        <v>0.51980198019802004</v>
      </c>
      <c r="BL10" s="16"/>
      <c r="BM10" s="16">
        <v>0.518987341772152</v>
      </c>
      <c r="BN10" s="16">
        <v>0.51117948717948702</v>
      </c>
      <c r="BO10" s="16"/>
      <c r="BP10" s="16">
        <v>0.50993377483443703</v>
      </c>
      <c r="BQ10" s="16">
        <v>0.51200171453064702</v>
      </c>
    </row>
    <row r="11" spans="2:69" x14ac:dyDescent="0.25">
      <c r="B11" s="17" t="s">
        <v>513</v>
      </c>
      <c r="C11" s="16">
        <v>0.49696394686906997</v>
      </c>
      <c r="D11" s="16">
        <v>0.485119047619048</v>
      </c>
      <c r="E11" s="16">
        <v>0.47994467496542198</v>
      </c>
      <c r="F11" s="16">
        <v>0.42260061919504599</v>
      </c>
      <c r="G11" s="16">
        <v>0.40116279069767402</v>
      </c>
      <c r="H11" s="16">
        <v>0.578907435508346</v>
      </c>
      <c r="I11" s="16">
        <v>0.537200504413619</v>
      </c>
      <c r="J11" s="16">
        <v>0.40909090909090901</v>
      </c>
      <c r="K11" s="16">
        <v>0.39495798319327702</v>
      </c>
      <c r="L11" s="16">
        <v>0.70796460176991105</v>
      </c>
      <c r="M11" s="16"/>
      <c r="N11" s="16">
        <v>0.58433734939758997</v>
      </c>
      <c r="O11" s="16">
        <v>0.5</v>
      </c>
      <c r="P11" s="16">
        <v>0.48598130841121501</v>
      </c>
      <c r="Q11" s="16">
        <v>0.47408759124087602</v>
      </c>
      <c r="R11" s="16"/>
      <c r="S11" s="16">
        <v>0.51140684410646398</v>
      </c>
      <c r="T11" s="16">
        <v>0.46411483253588498</v>
      </c>
      <c r="U11" s="16">
        <v>0.44612068965517199</v>
      </c>
      <c r="V11" s="16">
        <v>0.52418558736426502</v>
      </c>
      <c r="W11" s="16">
        <v>0.44924406047516202</v>
      </c>
      <c r="X11" s="16">
        <v>0.49902912621359202</v>
      </c>
      <c r="Y11" s="16">
        <v>0.52835820895522401</v>
      </c>
      <c r="Z11" s="16"/>
      <c r="AA11" s="16">
        <v>0.45649582836710401</v>
      </c>
      <c r="AB11" s="16">
        <v>0.51586859688195996</v>
      </c>
      <c r="AC11" s="16"/>
      <c r="AD11" s="16">
        <v>0.50921985815602799</v>
      </c>
      <c r="AE11" s="16">
        <v>0.492487046632124</v>
      </c>
      <c r="AF11" s="16"/>
      <c r="AG11" s="16">
        <v>0.52173913043478304</v>
      </c>
      <c r="AH11" s="16">
        <v>0.47408759124087602</v>
      </c>
      <c r="AI11" s="16"/>
      <c r="AJ11" s="16">
        <v>0.51166598444535405</v>
      </c>
      <c r="AK11" s="16">
        <v>0.48425893172974899</v>
      </c>
      <c r="AL11" s="16"/>
      <c r="AM11" s="16">
        <v>0.45794392523364502</v>
      </c>
      <c r="AN11" s="16">
        <v>0.50479233226837095</v>
      </c>
      <c r="AO11" s="16">
        <v>0.500402252614642</v>
      </c>
      <c r="AP11" s="16">
        <v>0.49121338912133899</v>
      </c>
      <c r="AQ11" s="16"/>
      <c r="AR11" s="16">
        <v>0.46855345911949697</v>
      </c>
      <c r="AS11" s="16">
        <v>0.50923913043478297</v>
      </c>
      <c r="AT11" s="16"/>
      <c r="AU11" s="16">
        <v>0.48581997533908799</v>
      </c>
      <c r="AV11" s="16">
        <v>0.498990805113254</v>
      </c>
      <c r="AW11" s="16"/>
      <c r="AX11" s="16">
        <v>0.47467608951707901</v>
      </c>
      <c r="AY11" s="16">
        <v>0.50124406242931496</v>
      </c>
      <c r="AZ11" s="16"/>
      <c r="BA11" s="16">
        <v>0.47237569060773499</v>
      </c>
      <c r="BB11" s="16">
        <v>0.49877750611246902</v>
      </c>
      <c r="BC11" s="16"/>
      <c r="BD11" s="16">
        <v>0.47958115183246097</v>
      </c>
      <c r="BE11" s="16">
        <v>0.50081112398609495</v>
      </c>
      <c r="BF11" s="16"/>
      <c r="BG11" s="16">
        <v>0.46621621621621601</v>
      </c>
      <c r="BH11" s="16">
        <v>0.49879372738238797</v>
      </c>
      <c r="BI11" s="16"/>
      <c r="BJ11" s="16">
        <v>0.41987179487179499</v>
      </c>
      <c r="BK11" s="16">
        <v>0.50731812311665903</v>
      </c>
      <c r="BL11" s="16"/>
      <c r="BM11" s="16">
        <v>0.518987341772152</v>
      </c>
      <c r="BN11" s="16">
        <v>0.49517948717948701</v>
      </c>
      <c r="BO11" s="16"/>
      <c r="BP11" s="16">
        <v>0.48178807947019903</v>
      </c>
      <c r="BQ11" s="16">
        <v>0.49892841834547802</v>
      </c>
    </row>
    <row r="12" spans="2:69" ht="30" x14ac:dyDescent="0.25">
      <c r="B12" s="17" t="s">
        <v>514</v>
      </c>
      <c r="C12" s="16">
        <v>0.49354838709677401</v>
      </c>
      <c r="D12" s="16">
        <v>0.485119047619048</v>
      </c>
      <c r="E12" s="16">
        <v>0.46611341632088499</v>
      </c>
      <c r="F12" s="16">
        <v>0.48606811145510798</v>
      </c>
      <c r="G12" s="16">
        <v>0.47965116279069803</v>
      </c>
      <c r="H12" s="16">
        <v>0.536418816388467</v>
      </c>
      <c r="I12" s="16">
        <v>0.534678436317781</v>
      </c>
      <c r="J12" s="16">
        <v>0.34848484848484901</v>
      </c>
      <c r="K12" s="16">
        <v>0.32773109243697501</v>
      </c>
      <c r="L12" s="16">
        <v>0.48672566371681403</v>
      </c>
      <c r="M12" s="16"/>
      <c r="N12" s="16">
        <v>0.51084337349397602</v>
      </c>
      <c r="O12" s="16">
        <v>0.50317460317460305</v>
      </c>
      <c r="P12" s="16">
        <v>0.49719626168224301</v>
      </c>
      <c r="Q12" s="16">
        <v>0.48467153284671499</v>
      </c>
      <c r="R12" s="16"/>
      <c r="S12" s="16">
        <v>0.48098859315589398</v>
      </c>
      <c r="T12" s="16">
        <v>0.46411483253588498</v>
      </c>
      <c r="U12" s="16">
        <v>0.46767241379310298</v>
      </c>
      <c r="V12" s="16">
        <v>0.53307008884501506</v>
      </c>
      <c r="W12" s="16">
        <v>0.480561555075594</v>
      </c>
      <c r="X12" s="16">
        <v>0.46893203883495099</v>
      </c>
      <c r="Y12" s="16">
        <v>0.49253731343283602</v>
      </c>
      <c r="Z12" s="16"/>
      <c r="AA12" s="16">
        <v>0.46126340882002398</v>
      </c>
      <c r="AB12" s="16">
        <v>0.50863028953229406</v>
      </c>
      <c r="AC12" s="16"/>
      <c r="AD12" s="16">
        <v>0.50496453900709204</v>
      </c>
      <c r="AE12" s="16">
        <v>0.48937823834196897</v>
      </c>
      <c r="AF12" s="16"/>
      <c r="AG12" s="16">
        <v>0.50316205533596803</v>
      </c>
      <c r="AH12" s="16">
        <v>0.48467153284671499</v>
      </c>
      <c r="AI12" s="16"/>
      <c r="AJ12" s="16">
        <v>0.49897666803110902</v>
      </c>
      <c r="AK12" s="16">
        <v>0.48885744605588999</v>
      </c>
      <c r="AL12" s="16"/>
      <c r="AM12" s="16">
        <v>0.38317757009345799</v>
      </c>
      <c r="AN12" s="16">
        <v>0.47124600638977598</v>
      </c>
      <c r="AO12" s="16">
        <v>0.50281576830249397</v>
      </c>
      <c r="AP12" s="16">
        <v>0.528033472803347</v>
      </c>
      <c r="AQ12" s="16"/>
      <c r="AR12" s="16">
        <v>0.46666666666666701</v>
      </c>
      <c r="AS12" s="16">
        <v>0.50516304347826102</v>
      </c>
      <c r="AT12" s="16"/>
      <c r="AU12" s="16">
        <v>0.47842170160295899</v>
      </c>
      <c r="AV12" s="16">
        <v>0.49629961874859801</v>
      </c>
      <c r="AW12" s="16"/>
      <c r="AX12" s="16">
        <v>0.48174322732626601</v>
      </c>
      <c r="AY12" s="16">
        <v>0.49581542637412401</v>
      </c>
      <c r="AZ12" s="16"/>
      <c r="BA12" s="16">
        <v>0.49447513812154698</v>
      </c>
      <c r="BB12" s="16">
        <v>0.49348003259983703</v>
      </c>
      <c r="BC12" s="16"/>
      <c r="BD12" s="16">
        <v>0.48481675392670198</v>
      </c>
      <c r="BE12" s="16">
        <v>0.495480880648899</v>
      </c>
      <c r="BF12" s="16"/>
      <c r="BG12" s="16">
        <v>0.50337837837837796</v>
      </c>
      <c r="BH12" s="16">
        <v>0.49296340973059899</v>
      </c>
      <c r="BI12" s="16"/>
      <c r="BJ12" s="16">
        <v>0.40865384615384598</v>
      </c>
      <c r="BK12" s="16">
        <v>0.50495049504950495</v>
      </c>
      <c r="BL12" s="16"/>
      <c r="BM12" s="16">
        <v>0.50126582278481002</v>
      </c>
      <c r="BN12" s="16">
        <v>0.49292307692307702</v>
      </c>
      <c r="BO12" s="16"/>
      <c r="BP12" s="16">
        <v>0.5</v>
      </c>
      <c r="BQ12" s="16">
        <v>0.49271324474924999</v>
      </c>
    </row>
    <row r="13" spans="2:69" x14ac:dyDescent="0.25">
      <c r="B13" s="17" t="s">
        <v>515</v>
      </c>
      <c r="C13" s="16">
        <v>0.46489563567362402</v>
      </c>
      <c r="D13" s="16">
        <v>0.391369047619048</v>
      </c>
      <c r="E13" s="16">
        <v>0.49377593360995897</v>
      </c>
      <c r="F13" s="16">
        <v>0.54334365325077405</v>
      </c>
      <c r="G13" s="16">
        <v>0.34447674418604701</v>
      </c>
      <c r="H13" s="16">
        <v>0.52731411229135094</v>
      </c>
      <c r="I13" s="16">
        <v>0.49810844892812101</v>
      </c>
      <c r="J13" s="16">
        <v>0.38888888888888901</v>
      </c>
      <c r="K13" s="16">
        <v>0.378151260504202</v>
      </c>
      <c r="L13" s="16">
        <v>0.265486725663717</v>
      </c>
      <c r="M13" s="16"/>
      <c r="N13" s="16">
        <v>0.371084337349398</v>
      </c>
      <c r="O13" s="16">
        <v>0.46190476190476198</v>
      </c>
      <c r="P13" s="16">
        <v>0.46822429906542101</v>
      </c>
      <c r="Q13" s="16">
        <v>0.49270072992700698</v>
      </c>
      <c r="R13" s="16"/>
      <c r="S13" s="16">
        <v>0.42965779467680598</v>
      </c>
      <c r="T13" s="16">
        <v>0.44976076555023897</v>
      </c>
      <c r="U13" s="16">
        <v>0.48060344827586199</v>
      </c>
      <c r="V13" s="16">
        <v>0.41164856860809501</v>
      </c>
      <c r="W13" s="16">
        <v>0.48272138228941702</v>
      </c>
      <c r="X13" s="16">
        <v>0.50291262135922299</v>
      </c>
      <c r="Y13" s="16">
        <v>0.49701492537313402</v>
      </c>
      <c r="Z13" s="16"/>
      <c r="AA13" s="16">
        <v>0.49165673420738998</v>
      </c>
      <c r="AB13" s="16">
        <v>0.45239420935412</v>
      </c>
      <c r="AC13" s="16"/>
      <c r="AD13" s="16">
        <v>0.45177304964539</v>
      </c>
      <c r="AE13" s="16">
        <v>0.46968911917098399</v>
      </c>
      <c r="AF13" s="16"/>
      <c r="AG13" s="16">
        <v>0.434782608695652</v>
      </c>
      <c r="AH13" s="16">
        <v>0.49270072992700698</v>
      </c>
      <c r="AI13" s="16"/>
      <c r="AJ13" s="16">
        <v>0.50225133033156</v>
      </c>
      <c r="AK13" s="16">
        <v>0.432614078528475</v>
      </c>
      <c r="AL13" s="16"/>
      <c r="AM13" s="16">
        <v>0.29595015576324002</v>
      </c>
      <c r="AN13" s="16">
        <v>0.347444089456869</v>
      </c>
      <c r="AO13" s="16">
        <v>0.49517296862429599</v>
      </c>
      <c r="AP13" s="16">
        <v>0.57154811715481202</v>
      </c>
      <c r="AQ13" s="16"/>
      <c r="AR13" s="16">
        <v>0.47358490566037698</v>
      </c>
      <c r="AS13" s="16">
        <v>0.46114130434782602</v>
      </c>
      <c r="AT13" s="16"/>
      <c r="AU13" s="16">
        <v>0.47965474722564699</v>
      </c>
      <c r="AV13" s="16">
        <v>0.46221125812962499</v>
      </c>
      <c r="AW13" s="16"/>
      <c r="AX13" s="16">
        <v>0.50530035335689005</v>
      </c>
      <c r="AY13" s="16">
        <v>0.457136394480887</v>
      </c>
      <c r="AZ13" s="16"/>
      <c r="BA13" s="16">
        <v>0.48066298342541403</v>
      </c>
      <c r="BB13" s="16">
        <v>0.46373268133659301</v>
      </c>
      <c r="BC13" s="16"/>
      <c r="BD13" s="16">
        <v>0.50785340314136096</v>
      </c>
      <c r="BE13" s="16">
        <v>0.455388180764774</v>
      </c>
      <c r="BF13" s="16"/>
      <c r="BG13" s="16">
        <v>0.483108108108108</v>
      </c>
      <c r="BH13" s="16">
        <v>0.46381182147165301</v>
      </c>
      <c r="BI13" s="16"/>
      <c r="BJ13" s="16">
        <v>0.44711538461538503</v>
      </c>
      <c r="BK13" s="16">
        <v>0.46728368489022798</v>
      </c>
      <c r="BL13" s="16"/>
      <c r="BM13" s="16">
        <v>0.43291139240506299</v>
      </c>
      <c r="BN13" s="16">
        <v>0.46748717948717899</v>
      </c>
      <c r="BO13" s="16"/>
      <c r="BP13" s="16">
        <v>0.48344370860927199</v>
      </c>
      <c r="BQ13" s="16">
        <v>0.46249464209172703</v>
      </c>
    </row>
    <row r="14" spans="2:69" x14ac:dyDescent="0.25">
      <c r="B14" s="17" t="s">
        <v>516</v>
      </c>
      <c r="C14" s="16">
        <v>0.46432637571157498</v>
      </c>
      <c r="D14" s="16">
        <v>0.36309523809523803</v>
      </c>
      <c r="E14" s="16">
        <v>0.48686030428769</v>
      </c>
      <c r="F14" s="16">
        <v>0.45046439628482998</v>
      </c>
      <c r="G14" s="16">
        <v>0.46366279069767402</v>
      </c>
      <c r="H14" s="16">
        <v>0.44309559939302001</v>
      </c>
      <c r="I14" s="16">
        <v>0.52837326607818402</v>
      </c>
      <c r="J14" s="16">
        <v>0.52020202020202</v>
      </c>
      <c r="K14" s="16">
        <v>0.41176470588235298</v>
      </c>
      <c r="L14" s="16">
        <v>0.76106194690265505</v>
      </c>
      <c r="M14" s="16"/>
      <c r="N14" s="16">
        <v>0.525301204819277</v>
      </c>
      <c r="O14" s="16">
        <v>0.5</v>
      </c>
      <c r="P14" s="16">
        <v>0.48037383177570098</v>
      </c>
      <c r="Q14" s="16">
        <v>0.431386861313869</v>
      </c>
      <c r="R14" s="16"/>
      <c r="S14" s="16">
        <v>0.47148288973384</v>
      </c>
      <c r="T14" s="16">
        <v>0.47129186602870798</v>
      </c>
      <c r="U14" s="16">
        <v>0.41163793103448298</v>
      </c>
      <c r="V14" s="16">
        <v>0.470878578479763</v>
      </c>
      <c r="W14" s="16">
        <v>0.42980561555075603</v>
      </c>
      <c r="X14" s="16">
        <v>0.45533980582524303</v>
      </c>
      <c r="Y14" s="16">
        <v>0.48656716417910401</v>
      </c>
      <c r="Z14" s="16"/>
      <c r="AA14" s="16">
        <v>0.41895113230035802</v>
      </c>
      <c r="AB14" s="16">
        <v>0.48552338530066802</v>
      </c>
      <c r="AC14" s="16"/>
      <c r="AD14" s="16">
        <v>0.45531914893616998</v>
      </c>
      <c r="AE14" s="16">
        <v>0.46761658031088099</v>
      </c>
      <c r="AF14" s="16"/>
      <c r="AG14" s="16">
        <v>0.5</v>
      </c>
      <c r="AH14" s="16">
        <v>0.431386861313869</v>
      </c>
      <c r="AI14" s="16"/>
      <c r="AJ14" s="16">
        <v>0.44494474007368001</v>
      </c>
      <c r="AK14" s="16">
        <v>0.48107534488857401</v>
      </c>
      <c r="AL14" s="16"/>
      <c r="AM14" s="16">
        <v>0.36448598130841098</v>
      </c>
      <c r="AN14" s="16">
        <v>0.48482428115016002</v>
      </c>
      <c r="AO14" s="16">
        <v>0.47425583266291199</v>
      </c>
      <c r="AP14" s="16">
        <v>0.45104602510460301</v>
      </c>
      <c r="AQ14" s="16"/>
      <c r="AR14" s="16">
        <v>0.42955974842767303</v>
      </c>
      <c r="AS14" s="16">
        <v>0.47934782608695697</v>
      </c>
      <c r="AT14" s="16"/>
      <c r="AU14" s="16">
        <v>0.44882860665844598</v>
      </c>
      <c r="AV14" s="16">
        <v>0.46714509979816099</v>
      </c>
      <c r="AW14" s="16"/>
      <c r="AX14" s="16">
        <v>0.44994110718492297</v>
      </c>
      <c r="AY14" s="16">
        <v>0.46708889391540398</v>
      </c>
      <c r="AZ14" s="16"/>
      <c r="BA14" s="16">
        <v>0.47790055248618801</v>
      </c>
      <c r="BB14" s="16">
        <v>0.46332518337408302</v>
      </c>
      <c r="BC14" s="16"/>
      <c r="BD14" s="16">
        <v>0.48167539267015702</v>
      </c>
      <c r="BE14" s="16">
        <v>0.46048667439165702</v>
      </c>
      <c r="BF14" s="16"/>
      <c r="BG14" s="16">
        <v>0.47297297297297303</v>
      </c>
      <c r="BH14" s="16">
        <v>0.46381182147165301</v>
      </c>
      <c r="BI14" s="16"/>
      <c r="BJ14" s="16">
        <v>0.424679487179487</v>
      </c>
      <c r="BK14" s="16">
        <v>0.46965131295738299</v>
      </c>
      <c r="BL14" s="16"/>
      <c r="BM14" s="16">
        <v>0.48607594936708898</v>
      </c>
      <c r="BN14" s="16">
        <v>0.46256410256410302</v>
      </c>
      <c r="BO14" s="16"/>
      <c r="BP14" s="16">
        <v>0.46854304635761601</v>
      </c>
      <c r="BQ14" s="16">
        <v>0.46378054007715402</v>
      </c>
    </row>
    <row r="15" spans="2:69" ht="30" x14ac:dyDescent="0.25">
      <c r="B15" s="17" t="s">
        <v>517</v>
      </c>
      <c r="C15" s="16">
        <v>0.350094876660342</v>
      </c>
      <c r="D15" s="16">
        <v>0.358630952380952</v>
      </c>
      <c r="E15" s="16">
        <v>0.30705394190871399</v>
      </c>
      <c r="F15" s="16">
        <v>0.31888544891640902</v>
      </c>
      <c r="G15" s="16">
        <v>0.34156976744186002</v>
      </c>
      <c r="H15" s="16">
        <v>0.360394537177542</v>
      </c>
      <c r="I15" s="16">
        <v>0.37704918032786899</v>
      </c>
      <c r="J15" s="16">
        <v>0.33333333333333298</v>
      </c>
      <c r="K15" s="16">
        <v>0.35294117647058798</v>
      </c>
      <c r="L15" s="16">
        <v>0.52212389380530999</v>
      </c>
      <c r="M15" s="16"/>
      <c r="N15" s="16">
        <v>0.43734939759036101</v>
      </c>
      <c r="O15" s="16">
        <v>0.37777777777777799</v>
      </c>
      <c r="P15" s="16">
        <v>0.33271028037383199</v>
      </c>
      <c r="Q15" s="16">
        <v>0.32408759124087599</v>
      </c>
      <c r="R15" s="16"/>
      <c r="S15" s="16">
        <v>0.38973384030418301</v>
      </c>
      <c r="T15" s="16">
        <v>0.28947368421052599</v>
      </c>
      <c r="U15" s="16">
        <v>0.29525862068965503</v>
      </c>
      <c r="V15" s="16">
        <v>0.38302073050345498</v>
      </c>
      <c r="W15" s="16">
        <v>0.327213822894168</v>
      </c>
      <c r="X15" s="16">
        <v>0.35922330097087402</v>
      </c>
      <c r="Y15" s="16">
        <v>0.36268656716417902</v>
      </c>
      <c r="Z15" s="16"/>
      <c r="AA15" s="16">
        <v>0.33492252681764001</v>
      </c>
      <c r="AB15" s="16">
        <v>0.35718262806236101</v>
      </c>
      <c r="AC15" s="16"/>
      <c r="AD15" s="16">
        <v>0.36312056737588699</v>
      </c>
      <c r="AE15" s="16">
        <v>0.34533678756476699</v>
      </c>
      <c r="AF15" s="16"/>
      <c r="AG15" s="16">
        <v>0.37826086956521698</v>
      </c>
      <c r="AH15" s="16">
        <v>0.32408759124087599</v>
      </c>
      <c r="AI15" s="16"/>
      <c r="AJ15" s="16">
        <v>0.37658616455178101</v>
      </c>
      <c r="AK15" s="16">
        <v>0.32720198089847902</v>
      </c>
      <c r="AL15" s="16"/>
      <c r="AM15" s="16">
        <v>0.31775700934579398</v>
      </c>
      <c r="AN15" s="16">
        <v>0.33785942492012799</v>
      </c>
      <c r="AO15" s="16">
        <v>0.34915526950925202</v>
      </c>
      <c r="AP15" s="16">
        <v>0.37238493723849397</v>
      </c>
      <c r="AQ15" s="16"/>
      <c r="AR15" s="16">
        <v>0.32578616352201301</v>
      </c>
      <c r="AS15" s="16">
        <v>0.36059782608695701</v>
      </c>
      <c r="AT15" s="16"/>
      <c r="AU15" s="16">
        <v>0.39087546239210902</v>
      </c>
      <c r="AV15" s="16">
        <v>0.34267773043283201</v>
      </c>
      <c r="AW15" s="16"/>
      <c r="AX15" s="16">
        <v>0.36631330977620702</v>
      </c>
      <c r="AY15" s="16">
        <v>0.3469803211943</v>
      </c>
      <c r="AZ15" s="16"/>
      <c r="BA15" s="16">
        <v>0.36740331491712702</v>
      </c>
      <c r="BB15" s="16">
        <v>0.34881825590872001</v>
      </c>
      <c r="BC15" s="16"/>
      <c r="BD15" s="16">
        <v>0.35287958115183199</v>
      </c>
      <c r="BE15" s="16">
        <v>0.34947856315179598</v>
      </c>
      <c r="BF15" s="16"/>
      <c r="BG15" s="16">
        <v>0.37162162162162199</v>
      </c>
      <c r="BH15" s="16">
        <v>0.34881383192601501</v>
      </c>
      <c r="BI15" s="16"/>
      <c r="BJ15" s="16">
        <v>0.35897435897435898</v>
      </c>
      <c r="BK15" s="16">
        <v>0.34890228153250102</v>
      </c>
      <c r="BL15" s="16"/>
      <c r="BM15" s="16">
        <v>0.49620253164556999</v>
      </c>
      <c r="BN15" s="16">
        <v>0.33825641025641001</v>
      </c>
      <c r="BO15" s="16"/>
      <c r="BP15" s="16">
        <v>0.36423841059602602</v>
      </c>
      <c r="BQ15" s="16">
        <v>0.34826403771967401</v>
      </c>
    </row>
    <row r="16" spans="2:69" ht="45" x14ac:dyDescent="0.25">
      <c r="B16" s="17" t="s">
        <v>518</v>
      </c>
      <c r="C16" s="16">
        <v>0.33472485768500898</v>
      </c>
      <c r="D16" s="16">
        <v>0.37351190476190499</v>
      </c>
      <c r="E16" s="16">
        <v>0.29045643153527001</v>
      </c>
      <c r="F16" s="16">
        <v>0.31733746130030999</v>
      </c>
      <c r="G16" s="16">
        <v>0.28052325581395299</v>
      </c>
      <c r="H16" s="16">
        <v>0.342185128983308</v>
      </c>
      <c r="I16" s="16">
        <v>0.39092055485498101</v>
      </c>
      <c r="J16" s="16">
        <v>0.28787878787878801</v>
      </c>
      <c r="K16" s="16">
        <v>0.310924369747899</v>
      </c>
      <c r="L16" s="16">
        <v>0.44247787610619499</v>
      </c>
      <c r="M16" s="16"/>
      <c r="N16" s="16">
        <v>0.40240963855421702</v>
      </c>
      <c r="O16" s="16">
        <v>0.32857142857142901</v>
      </c>
      <c r="P16" s="16">
        <v>0.31028037383177598</v>
      </c>
      <c r="Q16" s="16">
        <v>0.32518248175182501</v>
      </c>
      <c r="R16" s="16"/>
      <c r="S16" s="16">
        <v>0.37452471482889699</v>
      </c>
      <c r="T16" s="16">
        <v>0.32296650717703401</v>
      </c>
      <c r="U16" s="16">
        <v>0.31465517241379298</v>
      </c>
      <c r="V16" s="16">
        <v>0.322803553800592</v>
      </c>
      <c r="W16" s="16">
        <v>0.31533477321814302</v>
      </c>
      <c r="X16" s="16">
        <v>0.33883495145631098</v>
      </c>
      <c r="Y16" s="16">
        <v>0.36865671641790998</v>
      </c>
      <c r="Z16" s="16"/>
      <c r="AA16" s="16">
        <v>0.35339690107270599</v>
      </c>
      <c r="AB16" s="16">
        <v>0.32600222717149202</v>
      </c>
      <c r="AC16" s="16"/>
      <c r="AD16" s="16">
        <v>0.35177304964539002</v>
      </c>
      <c r="AE16" s="16">
        <v>0.32849740932642502</v>
      </c>
      <c r="AF16" s="16"/>
      <c r="AG16" s="16">
        <v>0.34505928853754902</v>
      </c>
      <c r="AH16" s="16">
        <v>0.32518248175182501</v>
      </c>
      <c r="AI16" s="16"/>
      <c r="AJ16" s="16">
        <v>0.36348751534997997</v>
      </c>
      <c r="AK16" s="16">
        <v>0.30986911920764099</v>
      </c>
      <c r="AL16" s="16"/>
      <c r="AM16" s="16">
        <v>0.29595015576324002</v>
      </c>
      <c r="AN16" s="16">
        <v>0.29632587859424903</v>
      </c>
      <c r="AO16" s="16">
        <v>0.33065164923571999</v>
      </c>
      <c r="AP16" s="16">
        <v>0.39246861924686199</v>
      </c>
      <c r="AQ16" s="16"/>
      <c r="AR16" s="16">
        <v>0.33144654088050302</v>
      </c>
      <c r="AS16" s="16">
        <v>0.33614130434782602</v>
      </c>
      <c r="AT16" s="16"/>
      <c r="AU16" s="16">
        <v>0.38964241676942002</v>
      </c>
      <c r="AV16" s="16">
        <v>0.324736488001794</v>
      </c>
      <c r="AW16" s="16"/>
      <c r="AX16" s="16">
        <v>0.35100117785630203</v>
      </c>
      <c r="AY16" s="16">
        <v>0.33159918570459201</v>
      </c>
      <c r="AZ16" s="16"/>
      <c r="BA16" s="16">
        <v>0.337016574585635</v>
      </c>
      <c r="BB16" s="16">
        <v>0.33455582722086402</v>
      </c>
      <c r="BC16" s="16"/>
      <c r="BD16" s="16">
        <v>0.32879581151832499</v>
      </c>
      <c r="BE16" s="16">
        <v>0.33603707995365001</v>
      </c>
      <c r="BF16" s="16"/>
      <c r="BG16" s="16">
        <v>0.375</v>
      </c>
      <c r="BH16" s="16">
        <v>0.33232810615198999</v>
      </c>
      <c r="BI16" s="16"/>
      <c r="BJ16" s="16">
        <v>0.34935897435897401</v>
      </c>
      <c r="BK16" s="16">
        <v>0.33275936289281099</v>
      </c>
      <c r="BL16" s="16"/>
      <c r="BM16" s="16">
        <v>0.47594936708860802</v>
      </c>
      <c r="BN16" s="16">
        <v>0.32328205128205101</v>
      </c>
      <c r="BO16" s="16"/>
      <c r="BP16" s="16">
        <v>0.362582781456954</v>
      </c>
      <c r="BQ16" s="16">
        <v>0.331118731247321</v>
      </c>
    </row>
    <row r="17" spans="2:69" ht="30" x14ac:dyDescent="0.25">
      <c r="B17" s="17" t="s">
        <v>519</v>
      </c>
      <c r="C17" s="16">
        <v>0.33434535104364299</v>
      </c>
      <c r="D17" s="16">
        <v>0.35565476190476197</v>
      </c>
      <c r="E17" s="16">
        <v>0.31396957123098201</v>
      </c>
      <c r="F17" s="16">
        <v>0.36222910216718301</v>
      </c>
      <c r="G17" s="16">
        <v>0.212209302325581</v>
      </c>
      <c r="H17" s="16">
        <v>0.35584218512898302</v>
      </c>
      <c r="I17" s="16">
        <v>0.39092055485498101</v>
      </c>
      <c r="J17" s="16">
        <v>0.29292929292929298</v>
      </c>
      <c r="K17" s="16">
        <v>0.32773109243697501</v>
      </c>
      <c r="L17" s="16">
        <v>0.35398230088495602</v>
      </c>
      <c r="M17" s="16"/>
      <c r="N17" s="16">
        <v>0.38915662650602401</v>
      </c>
      <c r="O17" s="16">
        <v>0.30317460317460299</v>
      </c>
      <c r="P17" s="16">
        <v>0.322429906542056</v>
      </c>
      <c r="Q17" s="16">
        <v>0.32956204379561999</v>
      </c>
      <c r="R17" s="16"/>
      <c r="S17" s="16">
        <v>0.38783269961977201</v>
      </c>
      <c r="T17" s="16">
        <v>0.34210526315789502</v>
      </c>
      <c r="U17" s="16">
        <v>0.34482758620689702</v>
      </c>
      <c r="V17" s="16">
        <v>0.30404738400789699</v>
      </c>
      <c r="W17" s="16">
        <v>0.33585313174946002</v>
      </c>
      <c r="X17" s="16">
        <v>0.34660194174757297</v>
      </c>
      <c r="Y17" s="16">
        <v>0.34029850746268703</v>
      </c>
      <c r="Z17" s="16"/>
      <c r="AA17" s="16">
        <v>0.36769964243146602</v>
      </c>
      <c r="AB17" s="16">
        <v>0.318763919821826</v>
      </c>
      <c r="AC17" s="16"/>
      <c r="AD17" s="16">
        <v>0.36170212765957399</v>
      </c>
      <c r="AE17" s="16">
        <v>0.32435233160621801</v>
      </c>
      <c r="AF17" s="16"/>
      <c r="AG17" s="16">
        <v>0.339525691699605</v>
      </c>
      <c r="AH17" s="16">
        <v>0.32956204379561999</v>
      </c>
      <c r="AI17" s="16"/>
      <c r="AJ17" s="16">
        <v>0.37249283667621802</v>
      </c>
      <c r="AK17" s="16">
        <v>0.30137955429784202</v>
      </c>
      <c r="AL17" s="16"/>
      <c r="AM17" s="16">
        <v>0.21495327102803699</v>
      </c>
      <c r="AN17" s="16">
        <v>0.27156549520766798</v>
      </c>
      <c r="AO17" s="16">
        <v>0.31979082864038599</v>
      </c>
      <c r="AP17" s="16">
        <v>0.46443514644351502</v>
      </c>
      <c r="AQ17" s="16"/>
      <c r="AR17" s="16">
        <v>0.37106918238993702</v>
      </c>
      <c r="AS17" s="16">
        <v>0.31847826086956499</v>
      </c>
      <c r="AT17" s="16"/>
      <c r="AU17" s="16">
        <v>0.38471023427866802</v>
      </c>
      <c r="AV17" s="16">
        <v>0.32518501906257002</v>
      </c>
      <c r="AW17" s="16"/>
      <c r="AX17" s="16">
        <v>0.31213191990577099</v>
      </c>
      <c r="AY17" s="16">
        <v>0.33861117394254697</v>
      </c>
      <c r="AZ17" s="16"/>
      <c r="BA17" s="16">
        <v>0.33149171270718197</v>
      </c>
      <c r="BB17" s="16">
        <v>0.33455582722086402</v>
      </c>
      <c r="BC17" s="16"/>
      <c r="BD17" s="16">
        <v>0.33821989528795798</v>
      </c>
      <c r="BE17" s="16">
        <v>0.33348783314020902</v>
      </c>
      <c r="BF17" s="16"/>
      <c r="BG17" s="16">
        <v>0.34797297297297303</v>
      </c>
      <c r="BH17" s="16">
        <v>0.33353437876960201</v>
      </c>
      <c r="BI17" s="16"/>
      <c r="BJ17" s="16">
        <v>0.34294871794871801</v>
      </c>
      <c r="BK17" s="16">
        <v>0.33318984072320301</v>
      </c>
      <c r="BL17" s="16"/>
      <c r="BM17" s="16">
        <v>0.44050632911392401</v>
      </c>
      <c r="BN17" s="16">
        <v>0.32574358974359002</v>
      </c>
      <c r="BO17" s="16"/>
      <c r="BP17" s="16">
        <v>0.350993377483444</v>
      </c>
      <c r="BQ17" s="16">
        <v>0.33219031290184298</v>
      </c>
    </row>
    <row r="18" spans="2:69" ht="30" x14ac:dyDescent="0.25">
      <c r="B18" s="17" t="s">
        <v>520</v>
      </c>
      <c r="C18" s="16">
        <v>0.28652751423149903</v>
      </c>
      <c r="D18" s="16">
        <v>0.34375</v>
      </c>
      <c r="E18" s="16">
        <v>0.27247579529737198</v>
      </c>
      <c r="F18" s="16">
        <v>0.28792569659442702</v>
      </c>
      <c r="G18" s="16">
        <v>0.27761627906976699</v>
      </c>
      <c r="H18" s="16">
        <v>0.25037936267071298</v>
      </c>
      <c r="I18" s="16">
        <v>0.31904161412358101</v>
      </c>
      <c r="J18" s="16">
        <v>0.25757575757575801</v>
      </c>
      <c r="K18" s="16">
        <v>0.27731092436974802</v>
      </c>
      <c r="L18" s="16">
        <v>0.33628318584070799</v>
      </c>
      <c r="M18" s="16"/>
      <c r="N18" s="16">
        <v>0.19156626506024099</v>
      </c>
      <c r="O18" s="16">
        <v>0.29523809523809502</v>
      </c>
      <c r="P18" s="16">
        <v>0.28224299065420599</v>
      </c>
      <c r="Q18" s="16">
        <v>0.31496350364963499</v>
      </c>
      <c r="R18" s="16"/>
      <c r="S18" s="16">
        <v>0.26996197718631199</v>
      </c>
      <c r="T18" s="16">
        <v>0.27272727272727298</v>
      </c>
      <c r="U18" s="16">
        <v>0.29741379310344801</v>
      </c>
      <c r="V18" s="16">
        <v>0.23099703849950601</v>
      </c>
      <c r="W18" s="16">
        <v>0.31101511879049698</v>
      </c>
      <c r="X18" s="16">
        <v>0.32427184466019399</v>
      </c>
      <c r="Y18" s="16">
        <v>0.31791044776119398</v>
      </c>
      <c r="Z18" s="16"/>
      <c r="AA18" s="16">
        <v>0.34743742550655499</v>
      </c>
      <c r="AB18" s="16">
        <v>0.25807349665924301</v>
      </c>
      <c r="AC18" s="16"/>
      <c r="AD18" s="16">
        <v>0.27659574468085102</v>
      </c>
      <c r="AE18" s="16">
        <v>0.29015544041450803</v>
      </c>
      <c r="AF18" s="16"/>
      <c r="AG18" s="16">
        <v>0.25573122529644299</v>
      </c>
      <c r="AH18" s="16">
        <v>0.31496350364963499</v>
      </c>
      <c r="AI18" s="16"/>
      <c r="AJ18" s="16">
        <v>0.34506753990994699</v>
      </c>
      <c r="AK18" s="16">
        <v>0.235939158118146</v>
      </c>
      <c r="AL18" s="16"/>
      <c r="AM18" s="16">
        <v>0.124610591900312</v>
      </c>
      <c r="AN18" s="16">
        <v>0.18450479233226799</v>
      </c>
      <c r="AO18" s="16">
        <v>0.28559935639581702</v>
      </c>
      <c r="AP18" s="16">
        <v>0.43682008368200798</v>
      </c>
      <c r="AQ18" s="16"/>
      <c r="AR18" s="16">
        <v>0.383647798742138</v>
      </c>
      <c r="AS18" s="16">
        <v>0.24456521739130399</v>
      </c>
      <c r="AT18" s="16"/>
      <c r="AU18" s="16">
        <v>0.31689272503082599</v>
      </c>
      <c r="AV18" s="16">
        <v>0.28100470957613799</v>
      </c>
      <c r="AW18" s="16"/>
      <c r="AX18" s="16">
        <v>0.33451118963486498</v>
      </c>
      <c r="AY18" s="16">
        <v>0.27731282515268002</v>
      </c>
      <c r="AZ18" s="16"/>
      <c r="BA18" s="16">
        <v>0.30939226519336999</v>
      </c>
      <c r="BB18" s="16">
        <v>0.28484107579462098</v>
      </c>
      <c r="BC18" s="16"/>
      <c r="BD18" s="16">
        <v>0.32879581151832499</v>
      </c>
      <c r="BE18" s="16">
        <v>0.27717265353418302</v>
      </c>
      <c r="BF18" s="16"/>
      <c r="BG18" s="16">
        <v>0.39527027027027001</v>
      </c>
      <c r="BH18" s="16">
        <v>0.28005629272215499</v>
      </c>
      <c r="BI18" s="16"/>
      <c r="BJ18" s="16">
        <v>0.34455128205128199</v>
      </c>
      <c r="BK18" s="16">
        <v>0.27873439517864801</v>
      </c>
      <c r="BL18" s="16"/>
      <c r="BM18" s="16">
        <v>0.37721518987341801</v>
      </c>
      <c r="BN18" s="16">
        <v>0.27917948717948698</v>
      </c>
      <c r="BO18" s="16"/>
      <c r="BP18" s="16">
        <v>0.31953642384106001</v>
      </c>
      <c r="BQ18" s="16">
        <v>0.282254607801114</v>
      </c>
    </row>
    <row r="19" spans="2:69" x14ac:dyDescent="0.25">
      <c r="B19" s="17" t="s">
        <v>90</v>
      </c>
      <c r="C19" s="16">
        <v>5.8823529411764696E-3</v>
      </c>
      <c r="D19" s="16">
        <v>1.48809523809524E-3</v>
      </c>
      <c r="E19" s="16">
        <v>4.1493775933610002E-3</v>
      </c>
      <c r="F19" s="16">
        <v>3.09597523219814E-3</v>
      </c>
      <c r="G19" s="16">
        <v>8.7209302325581394E-3</v>
      </c>
      <c r="H19" s="16">
        <v>4.5523520485584203E-3</v>
      </c>
      <c r="I19" s="16">
        <v>1.0088272383354401E-2</v>
      </c>
      <c r="J19" s="16">
        <v>5.0505050505050501E-3</v>
      </c>
      <c r="K19" s="16">
        <v>1.6806722689075598E-2</v>
      </c>
      <c r="L19" s="16">
        <v>1.7699115044247801E-2</v>
      </c>
      <c r="M19" s="16"/>
      <c r="N19" s="16">
        <v>7.2289156626506E-3</v>
      </c>
      <c r="O19" s="16">
        <v>4.7619047619047597E-3</v>
      </c>
      <c r="P19" s="16">
        <v>8.41121495327103E-3</v>
      </c>
      <c r="Q19" s="16">
        <v>4.7445255474452596E-3</v>
      </c>
      <c r="R19" s="16"/>
      <c r="S19" s="16">
        <v>5.7034220532319402E-3</v>
      </c>
      <c r="T19" s="16">
        <v>9.5693779904306199E-3</v>
      </c>
      <c r="U19" s="16">
        <v>4.3103448275862103E-3</v>
      </c>
      <c r="V19" s="16">
        <v>6.9101678183612998E-3</v>
      </c>
      <c r="W19" s="16">
        <v>2.15982721382289E-3</v>
      </c>
      <c r="X19" s="16">
        <v>9.7087378640776695E-4</v>
      </c>
      <c r="Y19" s="16">
        <v>8.9552238805970207E-3</v>
      </c>
      <c r="Z19" s="16"/>
      <c r="AA19" s="16">
        <v>2.9797377830750901E-3</v>
      </c>
      <c r="AB19" s="16">
        <v>7.2383073496659197E-3</v>
      </c>
      <c r="AC19" s="16"/>
      <c r="AD19" s="16">
        <v>3.54609929078014E-3</v>
      </c>
      <c r="AE19" s="16">
        <v>6.7357512953367896E-3</v>
      </c>
      <c r="AF19" s="16"/>
      <c r="AG19" s="16">
        <v>7.11462450592885E-3</v>
      </c>
      <c r="AH19" s="16">
        <v>4.7445255474452596E-3</v>
      </c>
      <c r="AI19" s="16"/>
      <c r="AJ19" s="16">
        <v>6.1399918133442496E-3</v>
      </c>
      <c r="AK19" s="16">
        <v>5.6597099398655801E-3</v>
      </c>
      <c r="AL19" s="16"/>
      <c r="AM19" s="16">
        <v>6.2305295950155796E-3</v>
      </c>
      <c r="AN19" s="16">
        <v>7.9872204472843395E-3</v>
      </c>
      <c r="AO19" s="16">
        <v>6.8382944489139199E-3</v>
      </c>
      <c r="AP19" s="16">
        <v>1.6736401673640201E-3</v>
      </c>
      <c r="AQ19" s="16"/>
      <c r="AR19" s="16">
        <v>7.5471698113207496E-3</v>
      </c>
      <c r="AS19" s="16">
        <v>5.1630434782608701E-3</v>
      </c>
      <c r="AT19" s="16"/>
      <c r="AU19" s="16">
        <v>4.9321824907521596E-3</v>
      </c>
      <c r="AV19" s="16">
        <v>6.0551693204754396E-3</v>
      </c>
      <c r="AW19" s="16"/>
      <c r="AX19" s="16">
        <v>2.3557126030624301E-3</v>
      </c>
      <c r="AY19" s="16">
        <v>6.5596019000226198E-3</v>
      </c>
      <c r="AZ19" s="16"/>
      <c r="BA19" s="16">
        <v>8.2872928176795594E-3</v>
      </c>
      <c r="BB19" s="16">
        <v>5.7049714751426202E-3</v>
      </c>
      <c r="BC19" s="16"/>
      <c r="BD19" s="16">
        <v>6.2827225130890098E-3</v>
      </c>
      <c r="BE19" s="16">
        <v>5.7937427578215496E-3</v>
      </c>
      <c r="BF19" s="16"/>
      <c r="BG19" s="16">
        <v>3.3783783783783799E-3</v>
      </c>
      <c r="BH19" s="16">
        <v>6.0313630880579E-3</v>
      </c>
      <c r="BI19" s="16"/>
      <c r="BJ19" s="16">
        <v>3.2051282051282098E-3</v>
      </c>
      <c r="BK19" s="16">
        <v>6.2419285406801603E-3</v>
      </c>
      <c r="BL19" s="16"/>
      <c r="BM19" s="16">
        <v>5.0632911392405099E-3</v>
      </c>
      <c r="BN19" s="16">
        <v>5.9487179487179498E-3</v>
      </c>
      <c r="BO19" s="16"/>
      <c r="BP19" s="16">
        <v>4.9668874172185398E-3</v>
      </c>
      <c r="BQ19" s="16">
        <v>6.0008572653236199E-3</v>
      </c>
    </row>
    <row r="20" spans="2:69" x14ac:dyDescent="0.25">
      <c r="B20" s="17" t="s">
        <v>330</v>
      </c>
      <c r="C20" s="18">
        <v>1.40417457305503E-2</v>
      </c>
      <c r="D20" s="18">
        <v>2.9761904761904799E-3</v>
      </c>
      <c r="E20" s="18">
        <v>4.1493775933610002E-3</v>
      </c>
      <c r="F20" s="18">
        <v>2.4767801857585099E-2</v>
      </c>
      <c r="G20" s="18">
        <v>8.7209302325581394E-3</v>
      </c>
      <c r="H20" s="18">
        <v>2.2761760242792101E-2</v>
      </c>
      <c r="I20" s="18">
        <v>1.26103404791929E-2</v>
      </c>
      <c r="J20" s="18">
        <v>2.02020202020202E-2</v>
      </c>
      <c r="K20" s="18">
        <v>2.5210084033613401E-2</v>
      </c>
      <c r="L20" s="18">
        <v>0</v>
      </c>
      <c r="M20" s="18"/>
      <c r="N20" s="18">
        <v>3.2530120481927702E-2</v>
      </c>
      <c r="O20" s="18">
        <v>1.26984126984127E-2</v>
      </c>
      <c r="P20" s="18">
        <v>8.41121495327103E-3</v>
      </c>
      <c r="Q20" s="18">
        <v>1.09489051094891E-2</v>
      </c>
      <c r="R20" s="18"/>
      <c r="S20" s="18">
        <v>1.5209125475285201E-2</v>
      </c>
      <c r="T20" s="18">
        <v>1.67464114832536E-2</v>
      </c>
      <c r="U20" s="18">
        <v>6.4655172413793103E-3</v>
      </c>
      <c r="V20" s="18">
        <v>3.45508390918065E-2</v>
      </c>
      <c r="W20" s="18">
        <v>5.3995680345572403E-3</v>
      </c>
      <c r="X20" s="18">
        <v>2.9126213592233002E-3</v>
      </c>
      <c r="Y20" s="18">
        <v>4.4776119402985103E-3</v>
      </c>
      <c r="Z20" s="18"/>
      <c r="AA20" s="18">
        <v>1.4302741358760401E-2</v>
      </c>
      <c r="AB20" s="18">
        <v>1.39198218262806E-2</v>
      </c>
      <c r="AC20" s="18"/>
      <c r="AD20" s="18">
        <v>9.9290780141843994E-3</v>
      </c>
      <c r="AE20" s="18">
        <v>1.55440414507772E-2</v>
      </c>
      <c r="AF20" s="18"/>
      <c r="AG20" s="18">
        <v>1.7391304347826101E-2</v>
      </c>
      <c r="AH20" s="18">
        <v>1.09489051094891E-2</v>
      </c>
      <c r="AI20" s="18"/>
      <c r="AJ20" s="18">
        <v>1.3917314776913599E-2</v>
      </c>
      <c r="AK20" s="18">
        <v>1.4149274849664E-2</v>
      </c>
      <c r="AL20" s="18"/>
      <c r="AM20" s="18">
        <v>9.0342679127725894E-2</v>
      </c>
      <c r="AN20" s="18">
        <v>1.35782747603834E-2</v>
      </c>
      <c r="AO20" s="18">
        <v>1.00563153660499E-2</v>
      </c>
      <c r="AP20" s="18">
        <v>2.5104602510460298E-3</v>
      </c>
      <c r="AQ20" s="18"/>
      <c r="AR20" s="18">
        <v>5.0314465408805003E-3</v>
      </c>
      <c r="AS20" s="18">
        <v>1.7934782608695701E-2</v>
      </c>
      <c r="AT20" s="18"/>
      <c r="AU20" s="18">
        <v>8.6313193588162807E-3</v>
      </c>
      <c r="AV20" s="18">
        <v>1.50257905359946E-2</v>
      </c>
      <c r="AW20" s="18"/>
      <c r="AX20" s="18">
        <v>2.47349823321555E-2</v>
      </c>
      <c r="AY20" s="18">
        <v>1.1988237955213799E-2</v>
      </c>
      <c r="AZ20" s="18"/>
      <c r="BA20" s="18">
        <v>8.2872928176795594E-3</v>
      </c>
      <c r="BB20" s="18">
        <v>1.44661776691117E-2</v>
      </c>
      <c r="BC20" s="18"/>
      <c r="BD20" s="18">
        <v>8.3769633507853394E-3</v>
      </c>
      <c r="BE20" s="18">
        <v>1.5295480880648899E-2</v>
      </c>
      <c r="BF20" s="18"/>
      <c r="BG20" s="18">
        <v>1.0135135135135099E-2</v>
      </c>
      <c r="BH20" s="18">
        <v>1.4274225975070399E-2</v>
      </c>
      <c r="BI20" s="18"/>
      <c r="BJ20" s="18">
        <v>4.8076923076923097E-3</v>
      </c>
      <c r="BK20" s="18">
        <v>1.52819629789066E-2</v>
      </c>
      <c r="BL20" s="18"/>
      <c r="BM20" s="18">
        <v>5.0632911392405099E-3</v>
      </c>
      <c r="BN20" s="18">
        <v>1.47692307692308E-2</v>
      </c>
      <c r="BO20" s="18"/>
      <c r="BP20" s="18">
        <v>8.2781456953642408E-3</v>
      </c>
      <c r="BQ20" s="18">
        <v>1.4787826832404601E-2</v>
      </c>
    </row>
    <row r="21" spans="2:69" x14ac:dyDescent="0.25">
      <c r="B21" s="15"/>
    </row>
    <row r="22" spans="2:69" x14ac:dyDescent="0.25">
      <c r="B22" t="s">
        <v>71</v>
      </c>
    </row>
    <row r="23" spans="2:69" x14ac:dyDescent="0.25">
      <c r="B23" t="s">
        <v>72</v>
      </c>
    </row>
    <row r="25" spans="2:69" x14ac:dyDescent="0.25">
      <c r="B2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Q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522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520</v>
      </c>
      <c r="C8" s="16">
        <v>0.26015180265654603</v>
      </c>
      <c r="D8" s="16">
        <v>0.22916666666666699</v>
      </c>
      <c r="E8" s="16">
        <v>0.280774550484094</v>
      </c>
      <c r="F8" s="16">
        <v>0.21671826625387</v>
      </c>
      <c r="G8" s="16">
        <v>0.25581395348837199</v>
      </c>
      <c r="H8" s="16">
        <v>0.25341426403641898</v>
      </c>
      <c r="I8" s="16">
        <v>0.27616645649432497</v>
      </c>
      <c r="J8" s="16">
        <v>0.35353535353535398</v>
      </c>
      <c r="K8" s="16">
        <v>0.27731092436974802</v>
      </c>
      <c r="L8" s="16">
        <v>0.37168141592920401</v>
      </c>
      <c r="M8" s="16"/>
      <c r="N8" s="16">
        <v>0.33734939759036098</v>
      </c>
      <c r="O8" s="16">
        <v>0.26190476190476197</v>
      </c>
      <c r="P8" s="16">
        <v>0.26168224299065401</v>
      </c>
      <c r="Q8" s="16">
        <v>0.23576642335766401</v>
      </c>
      <c r="R8" s="16"/>
      <c r="S8" s="16">
        <v>0.24334600760456301</v>
      </c>
      <c r="T8" s="16">
        <v>0.244019138755981</v>
      </c>
      <c r="U8" s="16">
        <v>0.22198275862069</v>
      </c>
      <c r="V8" s="16">
        <v>0.28232971372161902</v>
      </c>
      <c r="W8" s="16">
        <v>0.25269978401727899</v>
      </c>
      <c r="X8" s="16">
        <v>0.236893203883495</v>
      </c>
      <c r="Y8" s="16">
        <v>0.28358208955223901</v>
      </c>
      <c r="Z8" s="16"/>
      <c r="AA8" s="16">
        <v>0.23241954707985699</v>
      </c>
      <c r="AB8" s="16">
        <v>0.27310690423162598</v>
      </c>
      <c r="AC8" s="16"/>
      <c r="AD8" s="16">
        <v>0.23758865248227001</v>
      </c>
      <c r="AE8" s="16">
        <v>0.26839378238341999</v>
      </c>
      <c r="AF8" s="16"/>
      <c r="AG8" s="16">
        <v>0.28656126482213401</v>
      </c>
      <c r="AH8" s="16">
        <v>0.23576642335766401</v>
      </c>
      <c r="AI8" s="16"/>
      <c r="AJ8" s="16">
        <v>0.23291035611952501</v>
      </c>
      <c r="AK8" s="16">
        <v>0.283692960735762</v>
      </c>
      <c r="AL8" s="16"/>
      <c r="AM8" s="16">
        <v>0.29283489096573201</v>
      </c>
      <c r="AN8" s="16">
        <v>0.31948881789137401</v>
      </c>
      <c r="AO8" s="16">
        <v>0.27031375703942101</v>
      </c>
      <c r="AP8" s="16">
        <v>0.16820083682008399</v>
      </c>
      <c r="AQ8" s="16"/>
      <c r="AR8" s="16">
        <v>0.22012578616352199</v>
      </c>
      <c r="AS8" s="16">
        <v>0.27744565217391298</v>
      </c>
      <c r="AT8" s="16"/>
      <c r="AU8" s="16">
        <v>0.27496917385943298</v>
      </c>
      <c r="AV8" s="16">
        <v>0.2574568288854</v>
      </c>
      <c r="AW8" s="16"/>
      <c r="AX8" s="16">
        <v>0.244994110718492</v>
      </c>
      <c r="AY8" s="16">
        <v>0.263062655507804</v>
      </c>
      <c r="AZ8" s="16"/>
      <c r="BA8" s="16">
        <v>0.301104972375691</v>
      </c>
      <c r="BB8" s="16">
        <v>0.25713121434392799</v>
      </c>
      <c r="BC8" s="16"/>
      <c r="BD8" s="16">
        <v>0.22408376963350801</v>
      </c>
      <c r="BE8" s="16">
        <v>0.26813441483198103</v>
      </c>
      <c r="BF8" s="16"/>
      <c r="BG8" s="16">
        <v>0.20270270270270299</v>
      </c>
      <c r="BH8" s="16">
        <v>0.26357056694813003</v>
      </c>
      <c r="BI8" s="16"/>
      <c r="BJ8" s="16">
        <v>0.19871794871794901</v>
      </c>
      <c r="BK8" s="16">
        <v>0.26840292724924703</v>
      </c>
      <c r="BL8" s="16"/>
      <c r="BM8" s="16">
        <v>0.25063291139240501</v>
      </c>
      <c r="BN8" s="16">
        <v>0.26092307692307698</v>
      </c>
      <c r="BO8" s="16"/>
      <c r="BP8" s="16">
        <v>0.27152317880794702</v>
      </c>
      <c r="BQ8" s="16">
        <v>0.25867981140162899</v>
      </c>
    </row>
    <row r="9" spans="2:69" ht="30" x14ac:dyDescent="0.25">
      <c r="B9" s="17" t="s">
        <v>519</v>
      </c>
      <c r="C9" s="16">
        <v>0.216698292220114</v>
      </c>
      <c r="D9" s="16">
        <v>0.23214285714285701</v>
      </c>
      <c r="E9" s="16">
        <v>0.243430152143845</v>
      </c>
      <c r="F9" s="16">
        <v>0.16873065015479899</v>
      </c>
      <c r="G9" s="16">
        <v>0.28052325581395299</v>
      </c>
      <c r="H9" s="16">
        <v>0.17071320182094099</v>
      </c>
      <c r="I9" s="16">
        <v>0.22824716267339201</v>
      </c>
      <c r="J9" s="16">
        <v>0.24242424242424199</v>
      </c>
      <c r="K9" s="16">
        <v>0.159663865546218</v>
      </c>
      <c r="L9" s="16">
        <v>0.30973451327433599</v>
      </c>
      <c r="M9" s="16"/>
      <c r="N9" s="16">
        <v>0.2</v>
      </c>
      <c r="O9" s="16">
        <v>0.23015873015873001</v>
      </c>
      <c r="P9" s="16">
        <v>0.21588785046729</v>
      </c>
      <c r="Q9" s="16">
        <v>0.218978102189781</v>
      </c>
      <c r="R9" s="16"/>
      <c r="S9" s="16">
        <v>0.157794676806084</v>
      </c>
      <c r="T9" s="16">
        <v>0.203349282296651</v>
      </c>
      <c r="U9" s="16">
        <v>0.170258620689655</v>
      </c>
      <c r="V9" s="16">
        <v>0.24284304047384001</v>
      </c>
      <c r="W9" s="16">
        <v>0.22462203023758101</v>
      </c>
      <c r="X9" s="16">
        <v>0.21165048543689299</v>
      </c>
      <c r="Y9" s="16">
        <v>0.21940298507462699</v>
      </c>
      <c r="Z9" s="16"/>
      <c r="AA9" s="16">
        <v>0.20738974970202601</v>
      </c>
      <c r="AB9" s="16">
        <v>0.22104677060133601</v>
      </c>
      <c r="AC9" s="16"/>
      <c r="AD9" s="16">
        <v>0.193617021276596</v>
      </c>
      <c r="AE9" s="16">
        <v>0.22512953367875599</v>
      </c>
      <c r="AF9" s="16"/>
      <c r="AG9" s="16">
        <v>0.214229249011858</v>
      </c>
      <c r="AH9" s="16">
        <v>0.218978102189781</v>
      </c>
      <c r="AI9" s="16"/>
      <c r="AJ9" s="16">
        <v>0.19893573475235399</v>
      </c>
      <c r="AK9" s="16">
        <v>0.23204810753448901</v>
      </c>
      <c r="AL9" s="16"/>
      <c r="AM9" s="16">
        <v>0.21183800623053001</v>
      </c>
      <c r="AN9" s="16">
        <v>0.23722044728434499</v>
      </c>
      <c r="AO9" s="16">
        <v>0.23491552695092499</v>
      </c>
      <c r="AP9" s="16">
        <v>0.15732217573221799</v>
      </c>
      <c r="AQ9" s="16"/>
      <c r="AR9" s="16">
        <v>0.19119496855345899</v>
      </c>
      <c r="AS9" s="16">
        <v>0.22771739130434801</v>
      </c>
      <c r="AT9" s="16"/>
      <c r="AU9" s="16">
        <v>0.18865598027127001</v>
      </c>
      <c r="AV9" s="16">
        <v>0.221798609553712</v>
      </c>
      <c r="AW9" s="16"/>
      <c r="AX9" s="16">
        <v>0.22025912838633699</v>
      </c>
      <c r="AY9" s="16">
        <v>0.21601447636281401</v>
      </c>
      <c r="AZ9" s="16"/>
      <c r="BA9" s="16">
        <v>0.22375690607734799</v>
      </c>
      <c r="BB9" s="16">
        <v>0.21617766911165401</v>
      </c>
      <c r="BC9" s="16"/>
      <c r="BD9" s="16">
        <v>0.24607329842931899</v>
      </c>
      <c r="BE9" s="16">
        <v>0.21019698725376601</v>
      </c>
      <c r="BF9" s="16"/>
      <c r="BG9" s="16">
        <v>0.24324324324324301</v>
      </c>
      <c r="BH9" s="16">
        <v>0.21511861680739799</v>
      </c>
      <c r="BI9" s="16"/>
      <c r="BJ9" s="16">
        <v>0.177884615384615</v>
      </c>
      <c r="BK9" s="16">
        <v>0.22191132156693899</v>
      </c>
      <c r="BL9" s="16"/>
      <c r="BM9" s="16">
        <v>0.189873417721519</v>
      </c>
      <c r="BN9" s="16">
        <v>0.21887179487179501</v>
      </c>
      <c r="BO9" s="16"/>
      <c r="BP9" s="16">
        <v>0.22019867549668901</v>
      </c>
      <c r="BQ9" s="16">
        <v>0.21624517788255501</v>
      </c>
    </row>
    <row r="10" spans="2:69" ht="45" x14ac:dyDescent="0.25">
      <c r="B10" s="17" t="s">
        <v>518</v>
      </c>
      <c r="C10" s="16">
        <v>0.20607210626186001</v>
      </c>
      <c r="D10" s="16">
        <v>0.160714285714286</v>
      </c>
      <c r="E10" s="16">
        <v>0.230982019363762</v>
      </c>
      <c r="F10" s="16">
        <v>0.21207430340557301</v>
      </c>
      <c r="G10" s="16">
        <v>0.18313953488372101</v>
      </c>
      <c r="H10" s="16">
        <v>0.20561456752655499</v>
      </c>
      <c r="I10" s="16">
        <v>0.23581336696090799</v>
      </c>
      <c r="J10" s="16">
        <v>0.21717171717171699</v>
      </c>
      <c r="K10" s="16">
        <v>0.109243697478992</v>
      </c>
      <c r="L10" s="16">
        <v>0.30088495575221202</v>
      </c>
      <c r="M10" s="16"/>
      <c r="N10" s="16">
        <v>0.180722891566265</v>
      </c>
      <c r="O10" s="16">
        <v>0.22222222222222199</v>
      </c>
      <c r="P10" s="16">
        <v>0.20186915887850501</v>
      </c>
      <c r="Q10" s="16">
        <v>0.21167883211678801</v>
      </c>
      <c r="R10" s="16"/>
      <c r="S10" s="16">
        <v>0.18060836501901101</v>
      </c>
      <c r="T10" s="16">
        <v>0.22009569377990401</v>
      </c>
      <c r="U10" s="16">
        <v>0.20043103448275901</v>
      </c>
      <c r="V10" s="16">
        <v>0.20138203356367201</v>
      </c>
      <c r="W10" s="16">
        <v>0.21490280777537801</v>
      </c>
      <c r="X10" s="16">
        <v>0.18640776699029099</v>
      </c>
      <c r="Y10" s="16">
        <v>0.214925373134328</v>
      </c>
      <c r="Z10" s="16"/>
      <c r="AA10" s="16">
        <v>0.185339690107271</v>
      </c>
      <c r="AB10" s="16">
        <v>0.21575723830735</v>
      </c>
      <c r="AC10" s="16"/>
      <c r="AD10" s="16">
        <v>0.184397163120567</v>
      </c>
      <c r="AE10" s="16">
        <v>0.213989637305699</v>
      </c>
      <c r="AF10" s="16"/>
      <c r="AG10" s="16">
        <v>0.2</v>
      </c>
      <c r="AH10" s="16">
        <v>0.21167883211678801</v>
      </c>
      <c r="AI10" s="16"/>
      <c r="AJ10" s="16">
        <v>0.19074907900122801</v>
      </c>
      <c r="AK10" s="16">
        <v>0.21931376016979101</v>
      </c>
      <c r="AL10" s="16"/>
      <c r="AM10" s="16">
        <v>0.218068535825545</v>
      </c>
      <c r="AN10" s="16">
        <v>0.206070287539936</v>
      </c>
      <c r="AO10" s="16">
        <v>0.21399839098954099</v>
      </c>
      <c r="AP10" s="16">
        <v>0.18744769874476999</v>
      </c>
      <c r="AQ10" s="16"/>
      <c r="AR10" s="16">
        <v>0.216352201257862</v>
      </c>
      <c r="AS10" s="16">
        <v>0.201630434782609</v>
      </c>
      <c r="AT10" s="16"/>
      <c r="AU10" s="16">
        <v>0.170160295930949</v>
      </c>
      <c r="AV10" s="16">
        <v>0.21260372280780401</v>
      </c>
      <c r="AW10" s="16"/>
      <c r="AX10" s="16">
        <v>0.18374558303886901</v>
      </c>
      <c r="AY10" s="16">
        <v>0.21035964713865599</v>
      </c>
      <c r="AZ10" s="16"/>
      <c r="BA10" s="16">
        <v>0.187845303867403</v>
      </c>
      <c r="BB10" s="16">
        <v>0.20741646291768501</v>
      </c>
      <c r="BC10" s="16"/>
      <c r="BD10" s="16">
        <v>0.20837696335078501</v>
      </c>
      <c r="BE10" s="16">
        <v>0.205561993047509</v>
      </c>
      <c r="BF10" s="16"/>
      <c r="BG10" s="16">
        <v>0.18243243243243201</v>
      </c>
      <c r="BH10" s="16">
        <v>0.207478890229192</v>
      </c>
      <c r="BI10" s="16"/>
      <c r="BJ10" s="16">
        <v>0.15384615384615399</v>
      </c>
      <c r="BK10" s="16">
        <v>0.21308652604390901</v>
      </c>
      <c r="BL10" s="16"/>
      <c r="BM10" s="16">
        <v>0.124050632911392</v>
      </c>
      <c r="BN10" s="16">
        <v>0.212717948717949</v>
      </c>
      <c r="BO10" s="16"/>
      <c r="BP10" s="16">
        <v>0.185430463576159</v>
      </c>
      <c r="BQ10" s="16">
        <v>0.20874410630090001</v>
      </c>
    </row>
    <row r="11" spans="2:69" ht="30" x14ac:dyDescent="0.25">
      <c r="B11" s="17" t="s">
        <v>517</v>
      </c>
      <c r="C11" s="16">
        <v>0.20189753320683099</v>
      </c>
      <c r="D11" s="16">
        <v>0.191964285714286</v>
      </c>
      <c r="E11" s="16">
        <v>0.22130013831258599</v>
      </c>
      <c r="F11" s="16">
        <v>0.201238390092879</v>
      </c>
      <c r="G11" s="16">
        <v>0.248546511627907</v>
      </c>
      <c r="H11" s="16">
        <v>0.17071320182094099</v>
      </c>
      <c r="I11" s="16">
        <v>0.21185372005044101</v>
      </c>
      <c r="J11" s="16">
        <v>0.17676767676767699</v>
      </c>
      <c r="K11" s="16">
        <v>0.27731092436974802</v>
      </c>
      <c r="L11" s="16">
        <v>0.11504424778761101</v>
      </c>
      <c r="M11" s="16"/>
      <c r="N11" s="16">
        <v>0.13855421686746999</v>
      </c>
      <c r="O11" s="16">
        <v>0.182539682539683</v>
      </c>
      <c r="P11" s="16">
        <v>0.21775700934579401</v>
      </c>
      <c r="Q11" s="16">
        <v>0.21934306569343101</v>
      </c>
      <c r="R11" s="16"/>
      <c r="S11" s="16">
        <v>0.13878326996197701</v>
      </c>
      <c r="T11" s="16">
        <v>0.30622009569378</v>
      </c>
      <c r="U11" s="16">
        <v>0.23491379310344801</v>
      </c>
      <c r="V11" s="16">
        <v>0.16288252714708801</v>
      </c>
      <c r="W11" s="16">
        <v>0.21166306695464401</v>
      </c>
      <c r="X11" s="16">
        <v>0.19902912621359201</v>
      </c>
      <c r="Y11" s="16">
        <v>0.21940298507462699</v>
      </c>
      <c r="Z11" s="16"/>
      <c r="AA11" s="16">
        <v>0.24076281287246701</v>
      </c>
      <c r="AB11" s="16">
        <v>0.18374164810690399</v>
      </c>
      <c r="AC11" s="16"/>
      <c r="AD11" s="16">
        <v>0.182978723404255</v>
      </c>
      <c r="AE11" s="16">
        <v>0.20880829015544</v>
      </c>
      <c r="AF11" s="16"/>
      <c r="AG11" s="16">
        <v>0.18300395256916999</v>
      </c>
      <c r="AH11" s="16">
        <v>0.21934306569343101</v>
      </c>
      <c r="AI11" s="16"/>
      <c r="AJ11" s="16">
        <v>0.19320507572656601</v>
      </c>
      <c r="AK11" s="16">
        <v>0.209409267775027</v>
      </c>
      <c r="AL11" s="16"/>
      <c r="AM11" s="16">
        <v>0.16510903426791301</v>
      </c>
      <c r="AN11" s="16">
        <v>0.204472843450479</v>
      </c>
      <c r="AO11" s="16">
        <v>0.20635559131134401</v>
      </c>
      <c r="AP11" s="16">
        <v>0.20083682008368201</v>
      </c>
      <c r="AQ11" s="16"/>
      <c r="AR11" s="16">
        <v>0.22641509433962301</v>
      </c>
      <c r="AS11" s="16">
        <v>0.19130434782608699</v>
      </c>
      <c r="AT11" s="16"/>
      <c r="AU11" s="16">
        <v>0.20345252774352701</v>
      </c>
      <c r="AV11" s="16">
        <v>0.20161471181879301</v>
      </c>
      <c r="AW11" s="16"/>
      <c r="AX11" s="16">
        <v>0.19434628975265</v>
      </c>
      <c r="AY11" s="16">
        <v>0.203347658900701</v>
      </c>
      <c r="AZ11" s="16"/>
      <c r="BA11" s="16">
        <v>0.25414364640884002</v>
      </c>
      <c r="BB11" s="16">
        <v>0.19804400977995101</v>
      </c>
      <c r="BC11" s="16"/>
      <c r="BD11" s="16">
        <v>0.22198952879581199</v>
      </c>
      <c r="BE11" s="16">
        <v>0.197450753186559</v>
      </c>
      <c r="BF11" s="16"/>
      <c r="BG11" s="16">
        <v>0.233108108108108</v>
      </c>
      <c r="BH11" s="16">
        <v>0.20004020908725401</v>
      </c>
      <c r="BI11" s="16"/>
      <c r="BJ11" s="16">
        <v>0.237179487179487</v>
      </c>
      <c r="BK11" s="16">
        <v>0.19715884631941499</v>
      </c>
      <c r="BL11" s="16"/>
      <c r="BM11" s="16">
        <v>0.2</v>
      </c>
      <c r="BN11" s="16">
        <v>0.20205128205128201</v>
      </c>
      <c r="BO11" s="16"/>
      <c r="BP11" s="16">
        <v>0.231788079470199</v>
      </c>
      <c r="BQ11" s="16">
        <v>0.19802828975567899</v>
      </c>
    </row>
    <row r="12" spans="2:69" x14ac:dyDescent="0.25">
      <c r="B12" s="17" t="s">
        <v>513</v>
      </c>
      <c r="C12" s="16">
        <v>0.13036053130929801</v>
      </c>
      <c r="D12" s="16">
        <v>0.14583333333333301</v>
      </c>
      <c r="E12" s="16">
        <v>0.13139695712309801</v>
      </c>
      <c r="F12" s="16">
        <v>0.156346749226006</v>
      </c>
      <c r="G12" s="16">
        <v>0.19331395348837199</v>
      </c>
      <c r="H12" s="16">
        <v>6.9044006069802696E-2</v>
      </c>
      <c r="I12" s="16">
        <v>0.117276166456494</v>
      </c>
      <c r="J12" s="16">
        <v>0.22222222222222199</v>
      </c>
      <c r="K12" s="16">
        <v>0.21008403361344499</v>
      </c>
      <c r="L12" s="16">
        <v>6.1946902654867297E-2</v>
      </c>
      <c r="M12" s="16"/>
      <c r="N12" s="16">
        <v>7.9518072289156597E-2</v>
      </c>
      <c r="O12" s="16">
        <v>0.122222222222222</v>
      </c>
      <c r="P12" s="16">
        <v>0.141121495327103</v>
      </c>
      <c r="Q12" s="16">
        <v>0.14343065693430701</v>
      </c>
      <c r="R12" s="16"/>
      <c r="S12" s="16">
        <v>0.123574144486692</v>
      </c>
      <c r="T12" s="16">
        <v>0.157894736842105</v>
      </c>
      <c r="U12" s="16">
        <v>0.15086206896551699</v>
      </c>
      <c r="V12" s="16">
        <v>9.47680157946693E-2</v>
      </c>
      <c r="W12" s="16">
        <v>0.146868250539957</v>
      </c>
      <c r="X12" s="16">
        <v>0.14077669902912601</v>
      </c>
      <c r="Y12" s="16">
        <v>0.14179104477611901</v>
      </c>
      <c r="Z12" s="16"/>
      <c r="AA12" s="16">
        <v>0.17461263408819999</v>
      </c>
      <c r="AB12" s="16">
        <v>0.109688195991091</v>
      </c>
      <c r="AC12" s="16"/>
      <c r="AD12" s="16">
        <v>0.12624113475177301</v>
      </c>
      <c r="AE12" s="16">
        <v>0.131865284974093</v>
      </c>
      <c r="AF12" s="16"/>
      <c r="AG12" s="16">
        <v>0.116205533596838</v>
      </c>
      <c r="AH12" s="16">
        <v>0.14343065693430701</v>
      </c>
      <c r="AI12" s="16"/>
      <c r="AJ12" s="16">
        <v>0.12975849365534201</v>
      </c>
      <c r="AK12" s="16">
        <v>0.13088079235939201</v>
      </c>
      <c r="AL12" s="16"/>
      <c r="AM12" s="16">
        <v>8.7227414330218106E-2</v>
      </c>
      <c r="AN12" s="16">
        <v>0.12699680511182099</v>
      </c>
      <c r="AO12" s="16">
        <v>0.124698310539019</v>
      </c>
      <c r="AP12" s="16">
        <v>0.15481171548117201</v>
      </c>
      <c r="AQ12" s="16"/>
      <c r="AR12" s="16">
        <v>0.164779874213836</v>
      </c>
      <c r="AS12" s="16">
        <v>0.115489130434783</v>
      </c>
      <c r="AT12" s="16"/>
      <c r="AU12" s="16">
        <v>0.14549938347718899</v>
      </c>
      <c r="AV12" s="16">
        <v>0.12760708679075999</v>
      </c>
      <c r="AW12" s="16"/>
      <c r="AX12" s="16">
        <v>0.141342756183746</v>
      </c>
      <c r="AY12" s="16">
        <v>0.12825152680389099</v>
      </c>
      <c r="AZ12" s="16"/>
      <c r="BA12" s="16">
        <v>0.168508287292818</v>
      </c>
      <c r="BB12" s="16">
        <v>0.12754686226568901</v>
      </c>
      <c r="BC12" s="16"/>
      <c r="BD12" s="16">
        <v>0.14973821989528799</v>
      </c>
      <c r="BE12" s="16">
        <v>0.126071842410197</v>
      </c>
      <c r="BF12" s="16"/>
      <c r="BG12" s="16">
        <v>0.14527027027027001</v>
      </c>
      <c r="BH12" s="16">
        <v>0.12947326095697601</v>
      </c>
      <c r="BI12" s="16"/>
      <c r="BJ12" s="16">
        <v>0.19871794871794901</v>
      </c>
      <c r="BK12" s="16">
        <v>0.121179509255273</v>
      </c>
      <c r="BL12" s="16"/>
      <c r="BM12" s="16">
        <v>0.14683544303797499</v>
      </c>
      <c r="BN12" s="16">
        <v>0.12902564102564101</v>
      </c>
      <c r="BO12" s="16"/>
      <c r="BP12" s="16">
        <v>0.15066225165562899</v>
      </c>
      <c r="BQ12" s="16">
        <v>0.127732533219031</v>
      </c>
    </row>
    <row r="13" spans="2:69" x14ac:dyDescent="0.25">
      <c r="B13" s="17" t="s">
        <v>516</v>
      </c>
      <c r="C13" s="16">
        <v>0.12675521821631899</v>
      </c>
      <c r="D13" s="16">
        <v>0.18154761904761901</v>
      </c>
      <c r="E13" s="16">
        <v>0.14246196403872799</v>
      </c>
      <c r="F13" s="16">
        <v>0.13312693498452</v>
      </c>
      <c r="G13" s="16">
        <v>9.1569767441860503E-2</v>
      </c>
      <c r="H13" s="16">
        <v>0.14188163884673699</v>
      </c>
      <c r="I13" s="16">
        <v>8.82723833543506E-2</v>
      </c>
      <c r="J13" s="16">
        <v>8.0808080808080801E-2</v>
      </c>
      <c r="K13" s="16">
        <v>0.13445378151260501</v>
      </c>
      <c r="L13" s="16">
        <v>4.4247787610619503E-2</v>
      </c>
      <c r="M13" s="16"/>
      <c r="N13" s="16">
        <v>9.8795180722891604E-2</v>
      </c>
      <c r="O13" s="16">
        <v>0.104761904761905</v>
      </c>
      <c r="P13" s="16">
        <v>0.125233644859813</v>
      </c>
      <c r="Q13" s="16">
        <v>0.14087591240875899</v>
      </c>
      <c r="R13" s="16"/>
      <c r="S13" s="16">
        <v>0.129277566539924</v>
      </c>
      <c r="T13" s="16">
        <v>0.12679425837320599</v>
      </c>
      <c r="U13" s="16">
        <v>0.15732758620689699</v>
      </c>
      <c r="V13" s="16">
        <v>0.10069101678183601</v>
      </c>
      <c r="W13" s="16">
        <v>0.12526997840172799</v>
      </c>
      <c r="X13" s="16">
        <v>0.14951456310679601</v>
      </c>
      <c r="Y13" s="16">
        <v>0.12835820895522401</v>
      </c>
      <c r="Z13" s="16"/>
      <c r="AA13" s="16">
        <v>0.15733015494636499</v>
      </c>
      <c r="AB13" s="16">
        <v>0.112472160356347</v>
      </c>
      <c r="AC13" s="16"/>
      <c r="AD13" s="16">
        <v>0.117021276595745</v>
      </c>
      <c r="AE13" s="16">
        <v>0.13031088082901601</v>
      </c>
      <c r="AF13" s="16"/>
      <c r="AG13" s="16">
        <v>0.111462450592885</v>
      </c>
      <c r="AH13" s="16">
        <v>0.14087591240875899</v>
      </c>
      <c r="AI13" s="16"/>
      <c r="AJ13" s="16">
        <v>0.13712648383135501</v>
      </c>
      <c r="AK13" s="16">
        <v>0.11779271312345201</v>
      </c>
      <c r="AL13" s="16"/>
      <c r="AM13" s="16">
        <v>0.109034267912773</v>
      </c>
      <c r="AN13" s="16">
        <v>9.5047923322683706E-2</v>
      </c>
      <c r="AO13" s="16">
        <v>0.13998390989541401</v>
      </c>
      <c r="AP13" s="16">
        <v>0.13556485355648501</v>
      </c>
      <c r="AQ13" s="16"/>
      <c r="AR13" s="16">
        <v>0.15597484276729601</v>
      </c>
      <c r="AS13" s="16">
        <v>0.11413043478260899</v>
      </c>
      <c r="AT13" s="16"/>
      <c r="AU13" s="16">
        <v>0.15043156596794099</v>
      </c>
      <c r="AV13" s="16">
        <v>0.122448979591837</v>
      </c>
      <c r="AW13" s="16"/>
      <c r="AX13" s="16">
        <v>0.143698468786808</v>
      </c>
      <c r="AY13" s="16">
        <v>0.123501470255598</v>
      </c>
      <c r="AZ13" s="16"/>
      <c r="BA13" s="16">
        <v>0.110497237569061</v>
      </c>
      <c r="BB13" s="16">
        <v>0.127954360228199</v>
      </c>
      <c r="BC13" s="16"/>
      <c r="BD13" s="16">
        <v>0.12774869109947601</v>
      </c>
      <c r="BE13" s="16">
        <v>0.12653534183082299</v>
      </c>
      <c r="BF13" s="16"/>
      <c r="BG13" s="16">
        <v>0.15878378378378399</v>
      </c>
      <c r="BH13" s="16">
        <v>0.124849215922799</v>
      </c>
      <c r="BI13" s="16"/>
      <c r="BJ13" s="16">
        <v>0.13301282051282101</v>
      </c>
      <c r="BK13" s="16">
        <v>0.12591476538958199</v>
      </c>
      <c r="BL13" s="16"/>
      <c r="BM13" s="16">
        <v>0.16708860759493699</v>
      </c>
      <c r="BN13" s="16">
        <v>0.12348717948717899</v>
      </c>
      <c r="BO13" s="16"/>
      <c r="BP13" s="16">
        <v>0.12582781456953601</v>
      </c>
      <c r="BQ13" s="16">
        <v>0.12687526789541401</v>
      </c>
    </row>
    <row r="14" spans="2:69" ht="30" x14ac:dyDescent="0.25">
      <c r="B14" s="17" t="s">
        <v>512</v>
      </c>
      <c r="C14" s="16">
        <v>0.12277039848197301</v>
      </c>
      <c r="D14" s="16">
        <v>0.119047619047619</v>
      </c>
      <c r="E14" s="16">
        <v>0.14384508990318101</v>
      </c>
      <c r="F14" s="16">
        <v>0.113003095975232</v>
      </c>
      <c r="G14" s="16">
        <v>0.167151162790698</v>
      </c>
      <c r="H14" s="16">
        <v>9.40819423368741E-2</v>
      </c>
      <c r="I14" s="16">
        <v>0.10970996216897901</v>
      </c>
      <c r="J14" s="16">
        <v>0.15656565656565699</v>
      </c>
      <c r="K14" s="16">
        <v>0.21008403361344499</v>
      </c>
      <c r="L14" s="16">
        <v>7.0796460176991094E-2</v>
      </c>
      <c r="M14" s="16"/>
      <c r="N14" s="16">
        <v>9.2771084337349402E-2</v>
      </c>
      <c r="O14" s="16">
        <v>9.8412698412698396E-2</v>
      </c>
      <c r="P14" s="16">
        <v>0.12990654205607499</v>
      </c>
      <c r="Q14" s="16">
        <v>0.13467153284671499</v>
      </c>
      <c r="R14" s="16"/>
      <c r="S14" s="16">
        <v>0.12167300380228099</v>
      </c>
      <c r="T14" s="16">
        <v>0.11483253588516699</v>
      </c>
      <c r="U14" s="16">
        <v>0.15086206896551699</v>
      </c>
      <c r="V14" s="16">
        <v>0.10562685093780801</v>
      </c>
      <c r="W14" s="16">
        <v>0.13822894168466501</v>
      </c>
      <c r="X14" s="16">
        <v>0.13592233009708701</v>
      </c>
      <c r="Y14" s="16">
        <v>0.107462686567164</v>
      </c>
      <c r="Z14" s="16"/>
      <c r="AA14" s="16">
        <v>0.148390941597139</v>
      </c>
      <c r="AB14" s="16">
        <v>0.110801781737194</v>
      </c>
      <c r="AC14" s="16"/>
      <c r="AD14" s="16">
        <v>0.117730496453901</v>
      </c>
      <c r="AE14" s="16">
        <v>0.124611398963731</v>
      </c>
      <c r="AF14" s="16"/>
      <c r="AG14" s="16">
        <v>0.109881422924901</v>
      </c>
      <c r="AH14" s="16">
        <v>0.13467153284671499</v>
      </c>
      <c r="AI14" s="16"/>
      <c r="AJ14" s="16">
        <v>0.123209169054441</v>
      </c>
      <c r="AK14" s="16">
        <v>0.12239122744959301</v>
      </c>
      <c r="AL14" s="16"/>
      <c r="AM14" s="16">
        <v>0.118380062305296</v>
      </c>
      <c r="AN14" s="16">
        <v>0.119009584664537</v>
      </c>
      <c r="AO14" s="16">
        <v>0.11625100563153699</v>
      </c>
      <c r="AP14" s="16">
        <v>0.14142259414225899</v>
      </c>
      <c r="AQ14" s="16"/>
      <c r="AR14" s="16">
        <v>0.15094339622641501</v>
      </c>
      <c r="AS14" s="16">
        <v>0.11059782608695699</v>
      </c>
      <c r="AT14" s="16"/>
      <c r="AU14" s="16">
        <v>0.13193588162761999</v>
      </c>
      <c r="AV14" s="16">
        <v>0.121103386409509</v>
      </c>
      <c r="AW14" s="16"/>
      <c r="AX14" s="16">
        <v>0.15547703180212</v>
      </c>
      <c r="AY14" s="16">
        <v>0.116489482017643</v>
      </c>
      <c r="AZ14" s="16"/>
      <c r="BA14" s="16">
        <v>0.15193370165745901</v>
      </c>
      <c r="BB14" s="16">
        <v>0.120619396903015</v>
      </c>
      <c r="BC14" s="16"/>
      <c r="BD14" s="16">
        <v>0.124607329842932</v>
      </c>
      <c r="BE14" s="16">
        <v>0.122363847045191</v>
      </c>
      <c r="BF14" s="16"/>
      <c r="BG14" s="16">
        <v>0.18918918918918901</v>
      </c>
      <c r="BH14" s="16">
        <v>0.118817852834741</v>
      </c>
      <c r="BI14" s="16"/>
      <c r="BJ14" s="16">
        <v>0.184294871794872</v>
      </c>
      <c r="BK14" s="16">
        <v>0.114507102884201</v>
      </c>
      <c r="BL14" s="16"/>
      <c r="BM14" s="16">
        <v>0.17215189873417699</v>
      </c>
      <c r="BN14" s="16">
        <v>0.118769230769231</v>
      </c>
      <c r="BO14" s="16"/>
      <c r="BP14" s="16">
        <v>0.14569536423841101</v>
      </c>
      <c r="BQ14" s="16">
        <v>0.119802828975568</v>
      </c>
    </row>
    <row r="15" spans="2:69" ht="30" x14ac:dyDescent="0.25">
      <c r="B15" s="17" t="s">
        <v>514</v>
      </c>
      <c r="C15" s="16">
        <v>0.12258064516129</v>
      </c>
      <c r="D15" s="16">
        <v>0.12797619047618999</v>
      </c>
      <c r="E15" s="16">
        <v>0.127247579529737</v>
      </c>
      <c r="F15" s="16">
        <v>0.12538699690402499</v>
      </c>
      <c r="G15" s="16">
        <v>0.170058139534884</v>
      </c>
      <c r="H15" s="16">
        <v>9.33232169954476E-2</v>
      </c>
      <c r="I15" s="16">
        <v>9.5838587641866299E-2</v>
      </c>
      <c r="J15" s="16">
        <v>0.16161616161616199</v>
      </c>
      <c r="K15" s="16">
        <v>0.218487394957983</v>
      </c>
      <c r="L15" s="16">
        <v>0.11504424778761101</v>
      </c>
      <c r="M15" s="16"/>
      <c r="N15" s="16">
        <v>9.6385542168674704E-2</v>
      </c>
      <c r="O15" s="16">
        <v>0.103174603174603</v>
      </c>
      <c r="P15" s="16">
        <v>0.127102803738318</v>
      </c>
      <c r="Q15" s="16">
        <v>0.13321167883211699</v>
      </c>
      <c r="R15" s="16"/>
      <c r="S15" s="16">
        <v>0.131178707224335</v>
      </c>
      <c r="T15" s="16">
        <v>0.11483253588516699</v>
      </c>
      <c r="U15" s="16">
        <v>0.13362068965517199</v>
      </c>
      <c r="V15" s="16">
        <v>8.1934846989141205E-2</v>
      </c>
      <c r="W15" s="16">
        <v>0.122030237580994</v>
      </c>
      <c r="X15" s="16">
        <v>0.148543689320388</v>
      </c>
      <c r="Y15" s="16">
        <v>0.150746268656716</v>
      </c>
      <c r="Z15" s="16"/>
      <c r="AA15" s="16">
        <v>0.15137067938021501</v>
      </c>
      <c r="AB15" s="16">
        <v>0.10913140311804</v>
      </c>
      <c r="AC15" s="16"/>
      <c r="AD15" s="16">
        <v>0.111347517730496</v>
      </c>
      <c r="AE15" s="16">
        <v>0.126683937823834</v>
      </c>
      <c r="AF15" s="16"/>
      <c r="AG15" s="16">
        <v>0.11106719367588901</v>
      </c>
      <c r="AH15" s="16">
        <v>0.13321167883211699</v>
      </c>
      <c r="AI15" s="16"/>
      <c r="AJ15" s="16">
        <v>0.141629144494474</v>
      </c>
      <c r="AK15" s="16">
        <v>0.10611956137248001</v>
      </c>
      <c r="AL15" s="16"/>
      <c r="AM15" s="16">
        <v>0.109034267912773</v>
      </c>
      <c r="AN15" s="16">
        <v>0.12939297124600599</v>
      </c>
      <c r="AO15" s="16">
        <v>0.117055510860821</v>
      </c>
      <c r="AP15" s="16">
        <v>0.128870292887029</v>
      </c>
      <c r="AQ15" s="16"/>
      <c r="AR15" s="16">
        <v>0.143396226415094</v>
      </c>
      <c r="AS15" s="16">
        <v>0.113586956521739</v>
      </c>
      <c r="AT15" s="16"/>
      <c r="AU15" s="16">
        <v>0.15166461159062899</v>
      </c>
      <c r="AV15" s="16">
        <v>0.117290872392913</v>
      </c>
      <c r="AW15" s="16"/>
      <c r="AX15" s="16">
        <v>0.141342756183746</v>
      </c>
      <c r="AY15" s="16">
        <v>0.118977606876272</v>
      </c>
      <c r="AZ15" s="16"/>
      <c r="BA15" s="16">
        <v>0.14088397790055199</v>
      </c>
      <c r="BB15" s="16">
        <v>0.12123064384678101</v>
      </c>
      <c r="BC15" s="16"/>
      <c r="BD15" s="16">
        <v>0.145549738219895</v>
      </c>
      <c r="BE15" s="16">
        <v>0.11749710312862099</v>
      </c>
      <c r="BF15" s="16"/>
      <c r="BG15" s="16">
        <v>0.15878378378378399</v>
      </c>
      <c r="BH15" s="16">
        <v>0.12042621632488899</v>
      </c>
      <c r="BI15" s="16"/>
      <c r="BJ15" s="16">
        <v>0.206730769230769</v>
      </c>
      <c r="BK15" s="16">
        <v>0.11127851915626299</v>
      </c>
      <c r="BL15" s="16"/>
      <c r="BM15" s="16">
        <v>0.17974683544303799</v>
      </c>
      <c r="BN15" s="16">
        <v>0.117948717948718</v>
      </c>
      <c r="BO15" s="16"/>
      <c r="BP15" s="16">
        <v>0.13576158940397401</v>
      </c>
      <c r="BQ15" s="16">
        <v>0.12087441063009</v>
      </c>
    </row>
    <row r="16" spans="2:69" x14ac:dyDescent="0.25">
      <c r="B16" s="17" t="s">
        <v>510</v>
      </c>
      <c r="C16" s="16">
        <v>0.117836812144213</v>
      </c>
      <c r="D16" s="16">
        <v>0.12202380952381001</v>
      </c>
      <c r="E16" s="16">
        <v>9.9585062240663894E-2</v>
      </c>
      <c r="F16" s="16">
        <v>0.119195046439628</v>
      </c>
      <c r="G16" s="16">
        <v>0.226744186046512</v>
      </c>
      <c r="H16" s="16">
        <v>8.4977238239757197E-2</v>
      </c>
      <c r="I16" s="16">
        <v>7.5662042875157598E-2</v>
      </c>
      <c r="J16" s="16">
        <v>0.14141414141414099</v>
      </c>
      <c r="K16" s="16">
        <v>0.23529411764705899</v>
      </c>
      <c r="L16" s="16">
        <v>5.3097345132743397E-2</v>
      </c>
      <c r="M16" s="16"/>
      <c r="N16" s="16">
        <v>8.67469879518072E-2</v>
      </c>
      <c r="O16" s="16">
        <v>0.103174603174603</v>
      </c>
      <c r="P16" s="16">
        <v>0.106542056074766</v>
      </c>
      <c r="Q16" s="16">
        <v>0.13503649635036499</v>
      </c>
      <c r="R16" s="16"/>
      <c r="S16" s="16">
        <v>7.9847908745247206E-2</v>
      </c>
      <c r="T16" s="16">
        <v>0.107655502392345</v>
      </c>
      <c r="U16" s="16">
        <v>0.12068965517241401</v>
      </c>
      <c r="V16" s="16">
        <v>9.1806515301085898E-2</v>
      </c>
      <c r="W16" s="16">
        <v>0.12419006479481599</v>
      </c>
      <c r="X16" s="16">
        <v>0.15145631067961199</v>
      </c>
      <c r="Y16" s="16">
        <v>0.143283582089552</v>
      </c>
      <c r="Z16" s="16"/>
      <c r="AA16" s="16">
        <v>0.14779499404052401</v>
      </c>
      <c r="AB16" s="16">
        <v>0.103841870824053</v>
      </c>
      <c r="AC16" s="16"/>
      <c r="AD16" s="16">
        <v>0.109929078014184</v>
      </c>
      <c r="AE16" s="16">
        <v>0.120725388601036</v>
      </c>
      <c r="AF16" s="16"/>
      <c r="AG16" s="16">
        <v>9.9209486166007901E-2</v>
      </c>
      <c r="AH16" s="16">
        <v>0.13503649635036499</v>
      </c>
      <c r="AI16" s="16"/>
      <c r="AJ16" s="16">
        <v>0.119115841178878</v>
      </c>
      <c r="AK16" s="16">
        <v>0.116731517509728</v>
      </c>
      <c r="AL16" s="16"/>
      <c r="AM16" s="16">
        <v>9.0342679127725894E-2</v>
      </c>
      <c r="AN16" s="16">
        <v>0.11261980830670899</v>
      </c>
      <c r="AO16" s="16">
        <v>0.127514078841512</v>
      </c>
      <c r="AP16" s="16">
        <v>0.110460251046025</v>
      </c>
      <c r="AQ16" s="16"/>
      <c r="AR16" s="16">
        <v>0.140880503144654</v>
      </c>
      <c r="AS16" s="16">
        <v>0.107880434782609</v>
      </c>
      <c r="AT16" s="16"/>
      <c r="AU16" s="16">
        <v>0.13686806411837199</v>
      </c>
      <c r="AV16" s="16">
        <v>0.114375420497869</v>
      </c>
      <c r="AW16" s="16"/>
      <c r="AX16" s="16">
        <v>0.148409893992933</v>
      </c>
      <c r="AY16" s="16">
        <v>0.111965618638317</v>
      </c>
      <c r="AZ16" s="16"/>
      <c r="BA16" s="16">
        <v>0.162983425414365</v>
      </c>
      <c r="BB16" s="16">
        <v>0.11450692746536301</v>
      </c>
      <c r="BC16" s="16"/>
      <c r="BD16" s="16">
        <v>0.128795811518325</v>
      </c>
      <c r="BE16" s="16">
        <v>0.11541135573580499</v>
      </c>
      <c r="BF16" s="16"/>
      <c r="BG16" s="16">
        <v>0.168918918918919</v>
      </c>
      <c r="BH16" s="16">
        <v>0.114796944109369</v>
      </c>
      <c r="BI16" s="16"/>
      <c r="BJ16" s="16">
        <v>0.171474358974359</v>
      </c>
      <c r="BK16" s="16">
        <v>0.110632802410676</v>
      </c>
      <c r="BL16" s="16"/>
      <c r="BM16" s="16">
        <v>0.18734177215189901</v>
      </c>
      <c r="BN16" s="16">
        <v>0.112205128205128</v>
      </c>
      <c r="BO16" s="16"/>
      <c r="BP16" s="16">
        <v>0.13245033112582799</v>
      </c>
      <c r="BQ16" s="16">
        <v>0.11594513501928801</v>
      </c>
    </row>
    <row r="17" spans="2:69" x14ac:dyDescent="0.25">
      <c r="B17" s="17" t="s">
        <v>515</v>
      </c>
      <c r="C17" s="16">
        <v>0.109677419354839</v>
      </c>
      <c r="D17" s="16">
        <v>0.15327380952381001</v>
      </c>
      <c r="E17" s="16">
        <v>0.11756569847856201</v>
      </c>
      <c r="F17" s="16">
        <v>8.0495356037151702E-2</v>
      </c>
      <c r="G17" s="16">
        <v>9.5930232558139497E-2</v>
      </c>
      <c r="H17" s="16">
        <v>7.8148710166919599E-2</v>
      </c>
      <c r="I17" s="16">
        <v>0.12736443883984899</v>
      </c>
      <c r="J17" s="16">
        <v>0.15656565656565699</v>
      </c>
      <c r="K17" s="16">
        <v>5.0420168067226899E-2</v>
      </c>
      <c r="L17" s="16">
        <v>0.27433628318584102</v>
      </c>
      <c r="M17" s="16"/>
      <c r="N17" s="16">
        <v>0.156626506024096</v>
      </c>
      <c r="O17" s="16">
        <v>0.13015873015873</v>
      </c>
      <c r="P17" s="16">
        <v>0.118691588785047</v>
      </c>
      <c r="Q17" s="16">
        <v>8.7226277372262795E-2</v>
      </c>
      <c r="R17" s="16"/>
      <c r="S17" s="16">
        <v>0.142585551330798</v>
      </c>
      <c r="T17" s="16">
        <v>0.11004784688995201</v>
      </c>
      <c r="U17" s="16">
        <v>8.6206896551724102E-2</v>
      </c>
      <c r="V17" s="16">
        <v>0.124383020730503</v>
      </c>
      <c r="W17" s="16">
        <v>0.101511879049676</v>
      </c>
      <c r="X17" s="16">
        <v>8.8349514563106801E-2</v>
      </c>
      <c r="Y17" s="16">
        <v>0.111940298507463</v>
      </c>
      <c r="Z17" s="16"/>
      <c r="AA17" s="16">
        <v>0.100715137067938</v>
      </c>
      <c r="AB17" s="16">
        <v>0.113864142538976</v>
      </c>
      <c r="AC17" s="16"/>
      <c r="AD17" s="16">
        <v>0.10070921985815599</v>
      </c>
      <c r="AE17" s="16">
        <v>0.112953367875648</v>
      </c>
      <c r="AF17" s="16"/>
      <c r="AG17" s="16">
        <v>0.13399209486166</v>
      </c>
      <c r="AH17" s="16">
        <v>8.7226277372262795E-2</v>
      </c>
      <c r="AI17" s="16"/>
      <c r="AJ17" s="16">
        <v>9.6193205075726596E-2</v>
      </c>
      <c r="AK17" s="16">
        <v>0.121330031835868</v>
      </c>
      <c r="AL17" s="16"/>
      <c r="AM17" s="16">
        <v>0.161993769470405</v>
      </c>
      <c r="AN17" s="16">
        <v>0.142172523961661</v>
      </c>
      <c r="AO17" s="16">
        <v>0.10176991150442501</v>
      </c>
      <c r="AP17" s="16">
        <v>7.86610878661088E-2</v>
      </c>
      <c r="AQ17" s="16"/>
      <c r="AR17" s="16">
        <v>0.10377358490565999</v>
      </c>
      <c r="AS17" s="16">
        <v>0.112228260869565</v>
      </c>
      <c r="AT17" s="16"/>
      <c r="AU17" s="16">
        <v>9.98766954377312E-2</v>
      </c>
      <c r="AV17" s="16">
        <v>0.111459968602826</v>
      </c>
      <c r="AW17" s="16"/>
      <c r="AX17" s="16">
        <v>9.3050647820965796E-2</v>
      </c>
      <c r="AY17" s="16">
        <v>0.112870391314182</v>
      </c>
      <c r="AZ17" s="16"/>
      <c r="BA17" s="16">
        <v>8.8397790055248601E-2</v>
      </c>
      <c r="BB17" s="16">
        <v>0.11124694376528101</v>
      </c>
      <c r="BC17" s="16"/>
      <c r="BD17" s="16">
        <v>0.108900523560209</v>
      </c>
      <c r="BE17" s="16">
        <v>0.10984936268829699</v>
      </c>
      <c r="BF17" s="16"/>
      <c r="BG17" s="16">
        <v>9.12162162162162E-2</v>
      </c>
      <c r="BH17" s="16">
        <v>0.110776035383997</v>
      </c>
      <c r="BI17" s="16"/>
      <c r="BJ17" s="16">
        <v>8.4935897435897398E-2</v>
      </c>
      <c r="BK17" s="16">
        <v>0.11300043047783</v>
      </c>
      <c r="BL17" s="16"/>
      <c r="BM17" s="16">
        <v>0.139240506329114</v>
      </c>
      <c r="BN17" s="16">
        <v>0.107282051282051</v>
      </c>
      <c r="BO17" s="16"/>
      <c r="BP17" s="16">
        <v>0.13245033112582799</v>
      </c>
      <c r="BQ17" s="16">
        <v>0.106729532790399</v>
      </c>
    </row>
    <row r="18" spans="2:69" x14ac:dyDescent="0.25">
      <c r="B18" s="17" t="s">
        <v>511</v>
      </c>
      <c r="C18" s="16">
        <v>8.4250474383301702E-2</v>
      </c>
      <c r="D18" s="16">
        <v>8.0357142857142905E-2</v>
      </c>
      <c r="E18" s="16">
        <v>0.114799446749654</v>
      </c>
      <c r="F18" s="16">
        <v>7.4303405572755402E-2</v>
      </c>
      <c r="G18" s="16">
        <v>0.127906976744186</v>
      </c>
      <c r="H18" s="16">
        <v>5.31107738998483E-2</v>
      </c>
      <c r="I18" s="16">
        <v>8.3228247162673394E-2</v>
      </c>
      <c r="J18" s="16">
        <v>8.5858585858585898E-2</v>
      </c>
      <c r="K18" s="16">
        <v>8.40336134453782E-2</v>
      </c>
      <c r="L18" s="16">
        <v>7.0796460176991094E-2</v>
      </c>
      <c r="M18" s="16"/>
      <c r="N18" s="16">
        <v>5.1807228915662702E-2</v>
      </c>
      <c r="O18" s="16">
        <v>7.1428571428571397E-2</v>
      </c>
      <c r="P18" s="16">
        <v>7.1028037383177603E-2</v>
      </c>
      <c r="Q18" s="16">
        <v>0.102189781021898</v>
      </c>
      <c r="R18" s="16"/>
      <c r="S18" s="16">
        <v>7.7946768060836502E-2</v>
      </c>
      <c r="T18" s="16">
        <v>8.8516746411483299E-2</v>
      </c>
      <c r="U18" s="16">
        <v>8.18965517241379E-2</v>
      </c>
      <c r="V18" s="16">
        <v>5.82428430404738E-2</v>
      </c>
      <c r="W18" s="16">
        <v>8.8552915766738696E-2</v>
      </c>
      <c r="X18" s="16">
        <v>9.4174757281553403E-2</v>
      </c>
      <c r="Y18" s="16">
        <v>0.12089552238806001</v>
      </c>
      <c r="Z18" s="16"/>
      <c r="AA18" s="16">
        <v>0.129320619785459</v>
      </c>
      <c r="AB18" s="16">
        <v>6.3195991091314005E-2</v>
      </c>
      <c r="AC18" s="16"/>
      <c r="AD18" s="16">
        <v>7.3758865248226904E-2</v>
      </c>
      <c r="AE18" s="16">
        <v>8.8082901554404097E-2</v>
      </c>
      <c r="AF18" s="16"/>
      <c r="AG18" s="16">
        <v>6.4822134387351807E-2</v>
      </c>
      <c r="AH18" s="16">
        <v>0.102189781021898</v>
      </c>
      <c r="AI18" s="16"/>
      <c r="AJ18" s="16">
        <v>9.94678673761768E-2</v>
      </c>
      <c r="AK18" s="16">
        <v>7.1100106119561399E-2</v>
      </c>
      <c r="AL18" s="16"/>
      <c r="AM18" s="16">
        <v>5.9190031152648002E-2</v>
      </c>
      <c r="AN18" s="16">
        <v>6.2300319488817903E-2</v>
      </c>
      <c r="AO18" s="16">
        <v>7.7634754625905106E-2</v>
      </c>
      <c r="AP18" s="16">
        <v>0.12719665271966499</v>
      </c>
      <c r="AQ18" s="16"/>
      <c r="AR18" s="16">
        <v>0.118867924528302</v>
      </c>
      <c r="AS18" s="16">
        <v>6.9293478260869595E-2</v>
      </c>
      <c r="AT18" s="16"/>
      <c r="AU18" s="16">
        <v>0.10357583230579499</v>
      </c>
      <c r="AV18" s="16">
        <v>8.07355909396726E-2</v>
      </c>
      <c r="AW18" s="16"/>
      <c r="AX18" s="16">
        <v>0.108362779740872</v>
      </c>
      <c r="AY18" s="16">
        <v>7.9619995476136601E-2</v>
      </c>
      <c r="AZ18" s="16"/>
      <c r="BA18" s="16">
        <v>9.6685082872928194E-2</v>
      </c>
      <c r="BB18" s="16">
        <v>8.3333333333333301E-2</v>
      </c>
      <c r="BC18" s="16"/>
      <c r="BD18" s="16">
        <v>8.6910994764397898E-2</v>
      </c>
      <c r="BE18" s="16">
        <v>8.3661645422943201E-2</v>
      </c>
      <c r="BF18" s="16"/>
      <c r="BG18" s="16">
        <v>0.11824324324324299</v>
      </c>
      <c r="BH18" s="16">
        <v>8.2227583433856097E-2</v>
      </c>
      <c r="BI18" s="16"/>
      <c r="BJ18" s="16">
        <v>0.141025641025641</v>
      </c>
      <c r="BK18" s="16">
        <v>7.6625053809728796E-2</v>
      </c>
      <c r="BL18" s="16"/>
      <c r="BM18" s="16">
        <v>9.87341772151899E-2</v>
      </c>
      <c r="BN18" s="16">
        <v>8.3076923076923104E-2</v>
      </c>
      <c r="BO18" s="16"/>
      <c r="BP18" s="16">
        <v>0.10927152317880801</v>
      </c>
      <c r="BQ18" s="16">
        <v>8.1011573081868807E-2</v>
      </c>
    </row>
    <row r="19" spans="2:69" x14ac:dyDescent="0.25">
      <c r="B19" s="17" t="s">
        <v>90</v>
      </c>
      <c r="C19" s="16">
        <v>1.65085388994307E-2</v>
      </c>
      <c r="D19" s="16">
        <v>1.7857142857142901E-2</v>
      </c>
      <c r="E19" s="16">
        <v>2.2130013831258601E-2</v>
      </c>
      <c r="F19" s="16">
        <v>1.7027863777089799E-2</v>
      </c>
      <c r="G19" s="16">
        <v>8.7209302325581394E-3</v>
      </c>
      <c r="H19" s="16">
        <v>1.5174506828528099E-2</v>
      </c>
      <c r="I19" s="16">
        <v>2.5220680958385901E-2</v>
      </c>
      <c r="J19" s="16">
        <v>0</v>
      </c>
      <c r="K19" s="16">
        <v>8.4033613445378096E-3</v>
      </c>
      <c r="L19" s="16">
        <v>8.8495575221238902E-3</v>
      </c>
      <c r="M19" s="16"/>
      <c r="N19" s="16">
        <v>1.20481927710843E-2</v>
      </c>
      <c r="O19" s="16">
        <v>2.3809523809523801E-2</v>
      </c>
      <c r="P19" s="16">
        <v>1.6822429906542102E-2</v>
      </c>
      <c r="Q19" s="16">
        <v>1.60583941605839E-2</v>
      </c>
      <c r="R19" s="16"/>
      <c r="S19" s="16">
        <v>1.7110266159695801E-2</v>
      </c>
      <c r="T19" s="16">
        <v>1.19617224880383E-2</v>
      </c>
      <c r="U19" s="16">
        <v>1.5086206896551701E-2</v>
      </c>
      <c r="V19" s="16">
        <v>1.1846001974333701E-2</v>
      </c>
      <c r="W19" s="16">
        <v>1.07991360691145E-2</v>
      </c>
      <c r="X19" s="16">
        <v>2.3300970873786402E-2</v>
      </c>
      <c r="Y19" s="16">
        <v>2.8358208955223899E-2</v>
      </c>
      <c r="Z19" s="16"/>
      <c r="AA19" s="16">
        <v>2.26460071513707E-2</v>
      </c>
      <c r="AB19" s="16">
        <v>1.3641425389755E-2</v>
      </c>
      <c r="AC19" s="16"/>
      <c r="AD19" s="16">
        <v>1.56028368794326E-2</v>
      </c>
      <c r="AE19" s="16">
        <v>1.6839378238342001E-2</v>
      </c>
      <c r="AF19" s="16"/>
      <c r="AG19" s="16">
        <v>1.699604743083E-2</v>
      </c>
      <c r="AH19" s="16">
        <v>1.60583941605839E-2</v>
      </c>
      <c r="AI19" s="16"/>
      <c r="AJ19" s="16">
        <v>2.3741301678264399E-2</v>
      </c>
      <c r="AK19" s="16">
        <v>1.0258224266006401E-2</v>
      </c>
      <c r="AL19" s="16"/>
      <c r="AM19" s="16">
        <v>9.3457943925233603E-3</v>
      </c>
      <c r="AN19" s="16">
        <v>7.1884984025559102E-3</v>
      </c>
      <c r="AO19" s="16">
        <v>1.4078841512469799E-2</v>
      </c>
      <c r="AP19" s="16">
        <v>3.3472803347280297E-2</v>
      </c>
      <c r="AQ19" s="16"/>
      <c r="AR19" s="16">
        <v>1.94968553459119E-2</v>
      </c>
      <c r="AS19" s="16">
        <v>1.5217391304347801E-2</v>
      </c>
      <c r="AT19" s="16"/>
      <c r="AU19" s="16">
        <v>1.23304562268804E-2</v>
      </c>
      <c r="AV19" s="16">
        <v>1.72684458398744E-2</v>
      </c>
      <c r="AW19" s="16"/>
      <c r="AX19" s="16">
        <v>1.6489988221437001E-2</v>
      </c>
      <c r="AY19" s="16">
        <v>1.6512101334539699E-2</v>
      </c>
      <c r="AZ19" s="16"/>
      <c r="BA19" s="16">
        <v>1.6574585635359101E-2</v>
      </c>
      <c r="BB19" s="16">
        <v>1.6503667481662598E-2</v>
      </c>
      <c r="BC19" s="16"/>
      <c r="BD19" s="16">
        <v>2.40837696335079E-2</v>
      </c>
      <c r="BE19" s="16">
        <v>1.4831981460023199E-2</v>
      </c>
      <c r="BF19" s="16"/>
      <c r="BG19" s="16">
        <v>3.04054054054054E-2</v>
      </c>
      <c r="BH19" s="16">
        <v>1.56815440289505E-2</v>
      </c>
      <c r="BI19" s="16"/>
      <c r="BJ19" s="16">
        <v>1.9230769230769201E-2</v>
      </c>
      <c r="BK19" s="16">
        <v>1.6142918639690099E-2</v>
      </c>
      <c r="BL19" s="16"/>
      <c r="BM19" s="16">
        <v>3.0379746835442999E-2</v>
      </c>
      <c r="BN19" s="16">
        <v>1.5384615384615399E-2</v>
      </c>
      <c r="BO19" s="16"/>
      <c r="BP19" s="16">
        <v>2.48344370860927E-2</v>
      </c>
      <c r="BQ19" s="16">
        <v>1.54307758251179E-2</v>
      </c>
    </row>
    <row r="20" spans="2:69" x14ac:dyDescent="0.25">
      <c r="B20" s="17" t="s">
        <v>330</v>
      </c>
      <c r="C20" s="18">
        <v>0.164895635673624</v>
      </c>
      <c r="D20" s="18">
        <v>0.14583333333333301</v>
      </c>
      <c r="E20" s="18">
        <v>0.10235131396957101</v>
      </c>
      <c r="F20" s="18">
        <v>0.179566563467492</v>
      </c>
      <c r="G20" s="18">
        <v>0.111918604651163</v>
      </c>
      <c r="H20" s="18">
        <v>0.24962063732928699</v>
      </c>
      <c r="I20" s="18">
        <v>0.15006305170239601</v>
      </c>
      <c r="J20" s="18">
        <v>8.5858585858585898E-2</v>
      </c>
      <c r="K20" s="18">
        <v>0.159663865546218</v>
      </c>
      <c r="L20" s="18">
        <v>0.17699115044247801</v>
      </c>
      <c r="M20" s="18"/>
      <c r="N20" s="18">
        <v>0.22289156626505999</v>
      </c>
      <c r="O20" s="18">
        <v>0.16984126984126999</v>
      </c>
      <c r="P20" s="18">
        <v>0.15700934579439299</v>
      </c>
      <c r="Q20" s="18">
        <v>0.14927007299270101</v>
      </c>
      <c r="R20" s="18"/>
      <c r="S20" s="18">
        <v>0.19201520912547501</v>
      </c>
      <c r="T20" s="18">
        <v>0.11244019138756001</v>
      </c>
      <c r="U20" s="18">
        <v>0.15086206896551699</v>
      </c>
      <c r="V20" s="18">
        <v>0.22803553800592299</v>
      </c>
      <c r="W20" s="18">
        <v>0.14146868250540001</v>
      </c>
      <c r="X20" s="18">
        <v>0.14466019417475701</v>
      </c>
      <c r="Y20" s="18">
        <v>0.13731343283582101</v>
      </c>
      <c r="Z20" s="18"/>
      <c r="AA20" s="18">
        <v>0.119785458879619</v>
      </c>
      <c r="AB20" s="18">
        <v>0.18596881959910899</v>
      </c>
      <c r="AC20" s="18"/>
      <c r="AD20" s="18">
        <v>0.195035460992908</v>
      </c>
      <c r="AE20" s="18">
        <v>0.153886010362694</v>
      </c>
      <c r="AF20" s="18"/>
      <c r="AG20" s="18">
        <v>0.18181818181818199</v>
      </c>
      <c r="AH20" s="18">
        <v>0.14927007299270101</v>
      </c>
      <c r="AI20" s="18"/>
      <c r="AJ20" s="18">
        <v>0.17191977077363901</v>
      </c>
      <c r="AK20" s="18">
        <v>0.15882561018747801</v>
      </c>
      <c r="AL20" s="18"/>
      <c r="AM20" s="18">
        <v>0.26479750778816202</v>
      </c>
      <c r="AN20" s="18">
        <v>0.15814696485623</v>
      </c>
      <c r="AO20" s="18">
        <v>0.146017699115044</v>
      </c>
      <c r="AP20" s="18">
        <v>0.18410041841004199</v>
      </c>
      <c r="AQ20" s="18"/>
      <c r="AR20" s="18">
        <v>0.126415094339623</v>
      </c>
      <c r="AS20" s="18">
        <v>0.18152173913043501</v>
      </c>
      <c r="AT20" s="18"/>
      <c r="AU20" s="18">
        <v>0.162762022194821</v>
      </c>
      <c r="AV20" s="18">
        <v>0.165283695895941</v>
      </c>
      <c r="AW20" s="18"/>
      <c r="AX20" s="18">
        <v>0.16372202591283899</v>
      </c>
      <c r="AY20" s="18">
        <v>0.165121013345397</v>
      </c>
      <c r="AZ20" s="18"/>
      <c r="BA20" s="18">
        <v>0.138121546961326</v>
      </c>
      <c r="BB20" s="18">
        <v>0.16687041564792199</v>
      </c>
      <c r="BC20" s="18"/>
      <c r="BD20" s="18">
        <v>0.15183246073298401</v>
      </c>
      <c r="BE20" s="18">
        <v>0.167786790266512</v>
      </c>
      <c r="BF20" s="18"/>
      <c r="BG20" s="18">
        <v>0.135135135135135</v>
      </c>
      <c r="BH20" s="18">
        <v>0.16666666666666699</v>
      </c>
      <c r="BI20" s="18"/>
      <c r="BJ20" s="18">
        <v>0.108974358974359</v>
      </c>
      <c r="BK20" s="18">
        <v>0.17240637107189</v>
      </c>
      <c r="BL20" s="18"/>
      <c r="BM20" s="18">
        <v>0.139240506329114</v>
      </c>
      <c r="BN20" s="18">
        <v>0.166974358974359</v>
      </c>
      <c r="BO20" s="18"/>
      <c r="BP20" s="18">
        <v>0.105960264900662</v>
      </c>
      <c r="BQ20" s="18">
        <v>0.17252464637805401</v>
      </c>
    </row>
    <row r="21" spans="2:69" x14ac:dyDescent="0.25">
      <c r="B21" s="15"/>
    </row>
    <row r="22" spans="2:69" x14ac:dyDescent="0.25">
      <c r="B22" t="s">
        <v>71</v>
      </c>
    </row>
    <row r="23" spans="2:69" x14ac:dyDescent="0.25">
      <c r="B23" t="s">
        <v>72</v>
      </c>
    </row>
    <row r="25" spans="2:69" x14ac:dyDescent="0.25">
      <c r="B2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523</v>
      </c>
      <c r="C8" s="16">
        <v>0.45294117647058801</v>
      </c>
      <c r="D8" s="16">
        <v>0.40029761904761901</v>
      </c>
      <c r="E8" s="16">
        <v>0.49377593360995897</v>
      </c>
      <c r="F8" s="16">
        <v>0.45975232198142402</v>
      </c>
      <c r="G8" s="16">
        <v>0.47383720930232598</v>
      </c>
      <c r="H8" s="16">
        <v>0.457511380880121</v>
      </c>
      <c r="I8" s="16">
        <v>0.43253467843631799</v>
      </c>
      <c r="J8" s="16">
        <v>0.48989898989899</v>
      </c>
      <c r="K8" s="16">
        <v>0.369747899159664</v>
      </c>
      <c r="L8" s="16">
        <v>0.45132743362831901</v>
      </c>
      <c r="M8" s="16"/>
      <c r="N8" s="16">
        <v>0.42289156626506003</v>
      </c>
      <c r="O8" s="16">
        <v>0.48571428571428599</v>
      </c>
      <c r="P8" s="16">
        <v>0.49345794392523401</v>
      </c>
      <c r="Q8" s="16">
        <v>0.43868613138686102</v>
      </c>
      <c r="R8" s="16"/>
      <c r="S8" s="16">
        <v>0.43726235741444902</v>
      </c>
      <c r="T8" s="16">
        <v>0.44976076555023897</v>
      </c>
      <c r="U8" s="16">
        <v>0.43318965517241398</v>
      </c>
      <c r="V8" s="16">
        <v>0.50641658440276405</v>
      </c>
      <c r="W8" s="16">
        <v>0.44060475161987001</v>
      </c>
      <c r="X8" s="16">
        <v>0.44271844660194198</v>
      </c>
      <c r="Y8" s="16">
        <v>0.41343283582089602</v>
      </c>
      <c r="Z8" s="16"/>
      <c r="AA8" s="16">
        <v>0.387961859356377</v>
      </c>
      <c r="AB8" s="16">
        <v>0.48329621380846299</v>
      </c>
      <c r="AC8" s="16"/>
      <c r="AD8" s="16">
        <v>0.45106382978723403</v>
      </c>
      <c r="AE8" s="16">
        <v>0.45362694300518103</v>
      </c>
      <c r="AF8" s="16"/>
      <c r="AG8" s="16">
        <v>0.468379446640316</v>
      </c>
      <c r="AH8" s="16">
        <v>0.43868613138686102</v>
      </c>
      <c r="AI8" s="16"/>
      <c r="AJ8" s="16">
        <v>0.40564879246827701</v>
      </c>
      <c r="AK8" s="16">
        <v>0.49380969225327198</v>
      </c>
      <c r="AL8" s="16"/>
      <c r="AM8" s="16">
        <v>0.386292834890966</v>
      </c>
      <c r="AN8" s="16">
        <v>0.50798722044728395</v>
      </c>
      <c r="AO8" s="16">
        <v>0.46983105390184998</v>
      </c>
      <c r="AP8" s="16">
        <v>0.37907949790794998</v>
      </c>
      <c r="AQ8" s="16"/>
      <c r="AR8" s="16">
        <v>0.37295597484276699</v>
      </c>
      <c r="AS8" s="16">
        <v>0.48749999999999999</v>
      </c>
      <c r="AT8" s="16"/>
      <c r="AU8" s="16">
        <v>0.39580764488286102</v>
      </c>
      <c r="AV8" s="16">
        <v>0.463332585781565</v>
      </c>
      <c r="AW8" s="16"/>
      <c r="AX8" s="16">
        <v>0.43462897526501798</v>
      </c>
      <c r="AY8" s="16">
        <v>0.45645781497398802</v>
      </c>
      <c r="AZ8" s="16"/>
      <c r="BA8" s="16">
        <v>0.49723756906077299</v>
      </c>
      <c r="BB8" s="16">
        <v>0.44967400162999199</v>
      </c>
      <c r="BC8" s="16"/>
      <c r="BD8" s="16">
        <v>0.50157068062827204</v>
      </c>
      <c r="BE8" s="16">
        <v>0.442178447276941</v>
      </c>
      <c r="BF8" s="16"/>
      <c r="BG8" s="16">
        <v>0.43581081081081102</v>
      </c>
      <c r="BH8" s="16">
        <v>0.45396059509449099</v>
      </c>
      <c r="BI8" s="16"/>
      <c r="BJ8" s="16">
        <v>0.362179487179487</v>
      </c>
      <c r="BK8" s="16">
        <v>0.46513129573827</v>
      </c>
      <c r="BL8" s="16"/>
      <c r="BM8" s="16">
        <v>0.39746835443037998</v>
      </c>
      <c r="BN8" s="16">
        <v>0.45743589743589702</v>
      </c>
      <c r="BO8" s="16"/>
      <c r="BP8" s="16">
        <v>0.41721854304635803</v>
      </c>
      <c r="BQ8" s="16">
        <v>0.45756536648092599</v>
      </c>
    </row>
    <row r="9" spans="2:69" x14ac:dyDescent="0.25">
      <c r="B9" s="17" t="s">
        <v>524</v>
      </c>
      <c r="C9" s="16">
        <v>0.41442125237191701</v>
      </c>
      <c r="D9" s="16">
        <v>0.45089285714285698</v>
      </c>
      <c r="E9" s="16">
        <v>0.37206085753803603</v>
      </c>
      <c r="F9" s="16">
        <v>0.37151702786377699</v>
      </c>
      <c r="G9" s="16">
        <v>0.38226744186046502</v>
      </c>
      <c r="H9" s="16">
        <v>0.54704097116843697</v>
      </c>
      <c r="I9" s="16">
        <v>0.31904161412358101</v>
      </c>
      <c r="J9" s="16">
        <v>0.33333333333333298</v>
      </c>
      <c r="K9" s="16">
        <v>0.310924369747899</v>
      </c>
      <c r="L9" s="16">
        <v>0.28318584070796499</v>
      </c>
      <c r="M9" s="16"/>
      <c r="N9" s="16">
        <v>0.27710843373493999</v>
      </c>
      <c r="O9" s="16">
        <v>0.371428571428571</v>
      </c>
      <c r="P9" s="16">
        <v>0.40841121495327098</v>
      </c>
      <c r="Q9" s="16">
        <v>0.46824817518248202</v>
      </c>
      <c r="R9" s="16"/>
      <c r="S9" s="16">
        <v>0.35361216730037998</v>
      </c>
      <c r="T9" s="16">
        <v>0.36602870813397098</v>
      </c>
      <c r="U9" s="16">
        <v>0.431034482758621</v>
      </c>
      <c r="V9" s="16">
        <v>0.38203356367226099</v>
      </c>
      <c r="W9" s="16">
        <v>0.46220302375809902</v>
      </c>
      <c r="X9" s="16">
        <v>0.44077669902912597</v>
      </c>
      <c r="Y9" s="16">
        <v>0.42537313432835799</v>
      </c>
      <c r="Z9" s="16"/>
      <c r="AA9" s="16">
        <v>0.44934445768772302</v>
      </c>
      <c r="AB9" s="16">
        <v>0.39810690423162598</v>
      </c>
      <c r="AC9" s="16"/>
      <c r="AD9" s="16">
        <v>0.39290780141844001</v>
      </c>
      <c r="AE9" s="16">
        <v>0.42227979274611399</v>
      </c>
      <c r="AF9" s="16"/>
      <c r="AG9" s="16">
        <v>0.35612648221343901</v>
      </c>
      <c r="AH9" s="16">
        <v>0.46824817518248202</v>
      </c>
      <c r="AI9" s="16"/>
      <c r="AJ9" s="16">
        <v>0.458862054850594</v>
      </c>
      <c r="AK9" s="16">
        <v>0.37601697912982002</v>
      </c>
      <c r="AL9" s="16"/>
      <c r="AM9" s="16">
        <v>0.28037383177570102</v>
      </c>
      <c r="AN9" s="16">
        <v>0.32188498402555898</v>
      </c>
      <c r="AO9" s="16">
        <v>0.44971842316975102</v>
      </c>
      <c r="AP9" s="16">
        <v>0.47531380753138103</v>
      </c>
      <c r="AQ9" s="16"/>
      <c r="AR9" s="16">
        <v>0.470440251572327</v>
      </c>
      <c r="AS9" s="16">
        <v>0.39021739130434802</v>
      </c>
      <c r="AT9" s="16"/>
      <c r="AU9" s="16">
        <v>0.40320591861898902</v>
      </c>
      <c r="AV9" s="16">
        <v>0.41646108993047798</v>
      </c>
      <c r="AW9" s="16"/>
      <c r="AX9" s="16">
        <v>0.46525323910482902</v>
      </c>
      <c r="AY9" s="16">
        <v>0.40465957928070601</v>
      </c>
      <c r="AZ9" s="16"/>
      <c r="BA9" s="16">
        <v>0.43093922651933703</v>
      </c>
      <c r="BB9" s="16">
        <v>0.41320293398532998</v>
      </c>
      <c r="BC9" s="16"/>
      <c r="BD9" s="16">
        <v>0.447120418848168</v>
      </c>
      <c r="BE9" s="16">
        <v>0.40718424101969902</v>
      </c>
      <c r="BF9" s="16"/>
      <c r="BG9" s="16">
        <v>0.45270270270270302</v>
      </c>
      <c r="BH9" s="16">
        <v>0.41214314435062299</v>
      </c>
      <c r="BI9" s="16"/>
      <c r="BJ9" s="16">
        <v>0.42948717948717902</v>
      </c>
      <c r="BK9" s="16">
        <v>0.41239776151528201</v>
      </c>
      <c r="BL9" s="16"/>
      <c r="BM9" s="16">
        <v>0.341772151898734</v>
      </c>
      <c r="BN9" s="16">
        <v>0.42030769230769199</v>
      </c>
      <c r="BO9" s="16"/>
      <c r="BP9" s="16">
        <v>0.37251655629139102</v>
      </c>
      <c r="BQ9" s="16">
        <v>0.419845692241749</v>
      </c>
    </row>
    <row r="10" spans="2:69" x14ac:dyDescent="0.25">
      <c r="B10" s="17" t="s">
        <v>525</v>
      </c>
      <c r="C10" s="16">
        <v>0.35597722960151801</v>
      </c>
      <c r="D10" s="16">
        <v>0.35416666666666702</v>
      </c>
      <c r="E10" s="16">
        <v>0.42323651452282202</v>
      </c>
      <c r="F10" s="16">
        <v>0.351393188854489</v>
      </c>
      <c r="G10" s="16">
        <v>0.268895348837209</v>
      </c>
      <c r="H10" s="16">
        <v>0.31942336874051602</v>
      </c>
      <c r="I10" s="16">
        <v>0.45775535939470402</v>
      </c>
      <c r="J10" s="16">
        <v>0.29292929292929298</v>
      </c>
      <c r="K10" s="16">
        <v>0.310924369747899</v>
      </c>
      <c r="L10" s="16">
        <v>0.36283185840707999</v>
      </c>
      <c r="M10" s="16"/>
      <c r="N10" s="16">
        <v>0.29156626506024103</v>
      </c>
      <c r="O10" s="16">
        <v>0.30158730158730201</v>
      </c>
      <c r="P10" s="16">
        <v>0.36355140186915902</v>
      </c>
      <c r="Q10" s="16">
        <v>0.38503649635036502</v>
      </c>
      <c r="R10" s="16"/>
      <c r="S10" s="16">
        <v>0.32129277566539899</v>
      </c>
      <c r="T10" s="16">
        <v>0.33732057416267902</v>
      </c>
      <c r="U10" s="16">
        <v>0.41810344827586199</v>
      </c>
      <c r="V10" s="16">
        <v>0.28923988153997998</v>
      </c>
      <c r="W10" s="16">
        <v>0.39740820734341298</v>
      </c>
      <c r="X10" s="16">
        <v>0.405825242718447</v>
      </c>
      <c r="Y10" s="16">
        <v>0.38955223880597001</v>
      </c>
      <c r="Z10" s="16"/>
      <c r="AA10" s="16">
        <v>0.41418355184743699</v>
      </c>
      <c r="AB10" s="16">
        <v>0.32878619153674798</v>
      </c>
      <c r="AC10" s="16"/>
      <c r="AD10" s="16">
        <v>0.33758865248226899</v>
      </c>
      <c r="AE10" s="16">
        <v>0.362694300518135</v>
      </c>
      <c r="AF10" s="16"/>
      <c r="AG10" s="16">
        <v>0.32450592885375501</v>
      </c>
      <c r="AH10" s="16">
        <v>0.38503649635036502</v>
      </c>
      <c r="AI10" s="16"/>
      <c r="AJ10" s="16">
        <v>0.38845681539091298</v>
      </c>
      <c r="AK10" s="16">
        <v>0.327909444640962</v>
      </c>
      <c r="AL10" s="16"/>
      <c r="AM10" s="16">
        <v>0.152647975077882</v>
      </c>
      <c r="AN10" s="16">
        <v>0.242811501597444</v>
      </c>
      <c r="AO10" s="16">
        <v>0.388576025744167</v>
      </c>
      <c r="AP10" s="16">
        <v>0.46108786610878699</v>
      </c>
      <c r="AQ10" s="16"/>
      <c r="AR10" s="16">
        <v>0.36037735849056601</v>
      </c>
      <c r="AS10" s="16">
        <v>0.35407608695652198</v>
      </c>
      <c r="AT10" s="16"/>
      <c r="AU10" s="16">
        <v>0.53390875462392096</v>
      </c>
      <c r="AV10" s="16">
        <v>0.32361516034985399</v>
      </c>
      <c r="AW10" s="16"/>
      <c r="AX10" s="16">
        <v>0.38162544169611301</v>
      </c>
      <c r="AY10" s="16">
        <v>0.35105179823569299</v>
      </c>
      <c r="AZ10" s="16"/>
      <c r="BA10" s="16">
        <v>0.325966850828729</v>
      </c>
      <c r="BB10" s="16">
        <v>0.358190709046455</v>
      </c>
      <c r="BC10" s="16"/>
      <c r="BD10" s="16">
        <v>0.37696335078533999</v>
      </c>
      <c r="BE10" s="16">
        <v>0.35133256083429898</v>
      </c>
      <c r="BF10" s="16"/>
      <c r="BG10" s="16">
        <v>0.42229729729729698</v>
      </c>
      <c r="BH10" s="16">
        <v>0.35203055890631302</v>
      </c>
      <c r="BI10" s="16"/>
      <c r="BJ10" s="16">
        <v>0.362179487179487</v>
      </c>
      <c r="BK10" s="16">
        <v>0.35514421007318098</v>
      </c>
      <c r="BL10" s="16"/>
      <c r="BM10" s="16">
        <v>0.37468354430379702</v>
      </c>
      <c r="BN10" s="16">
        <v>0.35446153846153799</v>
      </c>
      <c r="BO10" s="16"/>
      <c r="BP10" s="16">
        <v>0.37417218543046399</v>
      </c>
      <c r="BQ10" s="16">
        <v>0.35362194599228503</v>
      </c>
    </row>
    <row r="11" spans="2:69" ht="30" x14ac:dyDescent="0.25">
      <c r="B11" s="17" t="s">
        <v>526</v>
      </c>
      <c r="C11" s="16">
        <v>0.31935483870967701</v>
      </c>
      <c r="D11" s="16">
        <v>0.39732142857142899</v>
      </c>
      <c r="E11" s="16">
        <v>0.29737206085753798</v>
      </c>
      <c r="F11" s="16">
        <v>0.33900928792569701</v>
      </c>
      <c r="G11" s="16">
        <v>0.38808139534883701</v>
      </c>
      <c r="H11" s="16">
        <v>0.19954476479514399</v>
      </c>
      <c r="I11" s="16">
        <v>0.35687263556116</v>
      </c>
      <c r="J11" s="16">
        <v>0.32828282828282801</v>
      </c>
      <c r="K11" s="16">
        <v>0.42016806722689098</v>
      </c>
      <c r="L11" s="16">
        <v>0.47787610619469001</v>
      </c>
      <c r="M11" s="16"/>
      <c r="N11" s="16">
        <v>0.156626506024096</v>
      </c>
      <c r="O11" s="16">
        <v>0.28571428571428598</v>
      </c>
      <c r="P11" s="16">
        <v>0.30747663551401899</v>
      </c>
      <c r="Q11" s="16">
        <v>0.381021897810219</v>
      </c>
      <c r="R11" s="16"/>
      <c r="S11" s="16">
        <v>0.21482889733840299</v>
      </c>
      <c r="T11" s="16">
        <v>0.28468899521531099</v>
      </c>
      <c r="U11" s="16">
        <v>0.35344827586206901</v>
      </c>
      <c r="V11" s="16">
        <v>0.23494570582428401</v>
      </c>
      <c r="W11" s="16">
        <v>0.35529157667386602</v>
      </c>
      <c r="X11" s="16">
        <v>0.39126213592233</v>
      </c>
      <c r="Y11" s="16">
        <v>0.36716417910447802</v>
      </c>
      <c r="Z11" s="16"/>
      <c r="AA11" s="16">
        <v>0.41299165673420701</v>
      </c>
      <c r="AB11" s="16">
        <v>0.275612472160356</v>
      </c>
      <c r="AC11" s="16"/>
      <c r="AD11" s="16">
        <v>0.269503546099291</v>
      </c>
      <c r="AE11" s="16">
        <v>0.33756476683937803</v>
      </c>
      <c r="AF11" s="16"/>
      <c r="AG11" s="16">
        <v>0.25256916996047402</v>
      </c>
      <c r="AH11" s="16">
        <v>0.381021897810219</v>
      </c>
      <c r="AI11" s="16"/>
      <c r="AJ11" s="16">
        <v>0.37494883340155499</v>
      </c>
      <c r="AK11" s="16">
        <v>0.27131234524230602</v>
      </c>
      <c r="AL11" s="16"/>
      <c r="AM11" s="16">
        <v>0.105919003115265</v>
      </c>
      <c r="AN11" s="16">
        <v>0.23402555910543099</v>
      </c>
      <c r="AO11" s="16">
        <v>0.33909895414320201</v>
      </c>
      <c r="AP11" s="16">
        <v>0.422594142259414</v>
      </c>
      <c r="AQ11" s="16"/>
      <c r="AR11" s="16">
        <v>0.46729559748427701</v>
      </c>
      <c r="AS11" s="16">
        <v>0.25543478260869601</v>
      </c>
      <c r="AT11" s="16"/>
      <c r="AU11" s="16">
        <v>0.25647348951911197</v>
      </c>
      <c r="AV11" s="16">
        <v>0.33079165732227001</v>
      </c>
      <c r="AW11" s="16"/>
      <c r="AX11" s="16">
        <v>0.33804475853945798</v>
      </c>
      <c r="AY11" s="16">
        <v>0.31576566387695099</v>
      </c>
      <c r="AZ11" s="16"/>
      <c r="BA11" s="16">
        <v>0.34530386740331498</v>
      </c>
      <c r="BB11" s="16">
        <v>0.31744091279543601</v>
      </c>
      <c r="BC11" s="16"/>
      <c r="BD11" s="16">
        <v>0.33612565445026199</v>
      </c>
      <c r="BE11" s="16">
        <v>0.31564310544611801</v>
      </c>
      <c r="BF11" s="16"/>
      <c r="BG11" s="16">
        <v>0.31756756756756799</v>
      </c>
      <c r="BH11" s="16">
        <v>0.31946119823079999</v>
      </c>
      <c r="BI11" s="16"/>
      <c r="BJ11" s="16">
        <v>0.44230769230769201</v>
      </c>
      <c r="BK11" s="16">
        <v>0.30284115368058501</v>
      </c>
      <c r="BL11" s="16"/>
      <c r="BM11" s="16">
        <v>0.38227848101265799</v>
      </c>
      <c r="BN11" s="16">
        <v>0.31425641025640999</v>
      </c>
      <c r="BO11" s="16"/>
      <c r="BP11" s="16">
        <v>0.38907284768211903</v>
      </c>
      <c r="BQ11" s="16">
        <v>0.310330047149593</v>
      </c>
    </row>
    <row r="12" spans="2:69" x14ac:dyDescent="0.25">
      <c r="B12" s="17" t="s">
        <v>527</v>
      </c>
      <c r="C12" s="16">
        <v>0.29677419354838702</v>
      </c>
      <c r="D12" s="16">
        <v>0.23958333333333301</v>
      </c>
      <c r="E12" s="16">
        <v>0.291839557399723</v>
      </c>
      <c r="F12" s="16">
        <v>0.29411764705882398</v>
      </c>
      <c r="G12" s="16">
        <v>0.228197674418605</v>
      </c>
      <c r="H12" s="16">
        <v>0.33839150227617598</v>
      </c>
      <c r="I12" s="16">
        <v>0.337957124842371</v>
      </c>
      <c r="J12" s="16">
        <v>0.26262626262626299</v>
      </c>
      <c r="K12" s="16">
        <v>0.32773109243697501</v>
      </c>
      <c r="L12" s="16">
        <v>0.35398230088495602</v>
      </c>
      <c r="M12" s="16"/>
      <c r="N12" s="16">
        <v>0.38072289156626499</v>
      </c>
      <c r="O12" s="16">
        <v>0.31587301587301603</v>
      </c>
      <c r="P12" s="16">
        <v>0.30747663551401899</v>
      </c>
      <c r="Q12" s="16">
        <v>0.26277372262773702</v>
      </c>
      <c r="R12" s="16"/>
      <c r="S12" s="16">
        <v>0.33269961977186302</v>
      </c>
      <c r="T12" s="16">
        <v>0.31578947368421101</v>
      </c>
      <c r="U12" s="16">
        <v>0.27586206896551702</v>
      </c>
      <c r="V12" s="16">
        <v>0.25962487660414602</v>
      </c>
      <c r="W12" s="16">
        <v>0.30129589632829401</v>
      </c>
      <c r="X12" s="16">
        <v>0.31456310679611599</v>
      </c>
      <c r="Y12" s="16">
        <v>0.33283582089552199</v>
      </c>
      <c r="Z12" s="16"/>
      <c r="AA12" s="16">
        <v>0.31942789034565</v>
      </c>
      <c r="AB12" s="16">
        <v>0.28619153674832998</v>
      </c>
      <c r="AC12" s="16"/>
      <c r="AD12" s="16">
        <v>0.34468085106383001</v>
      </c>
      <c r="AE12" s="16">
        <v>0.27927461139896398</v>
      </c>
      <c r="AF12" s="16"/>
      <c r="AG12" s="16">
        <v>0.33359683794466399</v>
      </c>
      <c r="AH12" s="16">
        <v>0.26277372262773702</v>
      </c>
      <c r="AI12" s="16"/>
      <c r="AJ12" s="16">
        <v>0.32091690544412599</v>
      </c>
      <c r="AK12" s="16">
        <v>0.27591085956844702</v>
      </c>
      <c r="AL12" s="16"/>
      <c r="AM12" s="16">
        <v>0.25545171339563899</v>
      </c>
      <c r="AN12" s="16">
        <v>0.26916932907348201</v>
      </c>
      <c r="AO12" s="16">
        <v>0.28962188254223697</v>
      </c>
      <c r="AP12" s="16">
        <v>0.34728033472803299</v>
      </c>
      <c r="AQ12" s="16"/>
      <c r="AR12" s="16">
        <v>0.29308176100628902</v>
      </c>
      <c r="AS12" s="16">
        <v>0.298369565217391</v>
      </c>
      <c r="AT12" s="16"/>
      <c r="AU12" s="16">
        <v>0.41800246609124497</v>
      </c>
      <c r="AV12" s="16">
        <v>0.27472527472527503</v>
      </c>
      <c r="AW12" s="16"/>
      <c r="AX12" s="16">
        <v>0.303886925795053</v>
      </c>
      <c r="AY12" s="16">
        <v>0.29540827866998398</v>
      </c>
      <c r="AZ12" s="16"/>
      <c r="BA12" s="16">
        <v>0.27348066298342499</v>
      </c>
      <c r="BB12" s="16">
        <v>0.298492257538712</v>
      </c>
      <c r="BC12" s="16"/>
      <c r="BD12" s="16">
        <v>0.27015706806282702</v>
      </c>
      <c r="BE12" s="16">
        <v>0.30266512166859799</v>
      </c>
      <c r="BF12" s="16"/>
      <c r="BG12" s="16">
        <v>0.33445945945945899</v>
      </c>
      <c r="BH12" s="16">
        <v>0.29453156413349402</v>
      </c>
      <c r="BI12" s="16"/>
      <c r="BJ12" s="16">
        <v>0.32211538461538503</v>
      </c>
      <c r="BK12" s="16">
        <v>0.293370641411967</v>
      </c>
      <c r="BL12" s="16"/>
      <c r="BM12" s="16">
        <v>0.443037974683544</v>
      </c>
      <c r="BN12" s="16">
        <v>0.284923076923077</v>
      </c>
      <c r="BO12" s="16"/>
      <c r="BP12" s="16">
        <v>0.35430463576158899</v>
      </c>
      <c r="BQ12" s="16">
        <v>0.28932704672095999</v>
      </c>
    </row>
    <row r="13" spans="2:69" ht="30" x14ac:dyDescent="0.25">
      <c r="B13" s="17" t="s">
        <v>528</v>
      </c>
      <c r="C13" s="16">
        <v>0.29430740037950698</v>
      </c>
      <c r="D13" s="16">
        <v>0.33184523809523803</v>
      </c>
      <c r="E13" s="16">
        <v>0.28769017980636202</v>
      </c>
      <c r="F13" s="16">
        <v>0.320433436532508</v>
      </c>
      <c r="G13" s="16">
        <v>0.26744186046511598</v>
      </c>
      <c r="H13" s="16">
        <v>0.27465857359635798</v>
      </c>
      <c r="I13" s="16">
        <v>0.32156368221942</v>
      </c>
      <c r="J13" s="16">
        <v>0.19191919191919199</v>
      </c>
      <c r="K13" s="16">
        <v>0.32773109243697501</v>
      </c>
      <c r="L13" s="16">
        <v>0.30973451327433599</v>
      </c>
      <c r="M13" s="16"/>
      <c r="N13" s="16">
        <v>0.30602409638554201</v>
      </c>
      <c r="O13" s="16">
        <v>0.29682539682539699</v>
      </c>
      <c r="P13" s="16">
        <v>0.28785046728972002</v>
      </c>
      <c r="Q13" s="16">
        <v>0.29270072992700702</v>
      </c>
      <c r="R13" s="16"/>
      <c r="S13" s="16">
        <v>0.30988593155893501</v>
      </c>
      <c r="T13" s="16">
        <v>0.296650717703349</v>
      </c>
      <c r="U13" s="16">
        <v>0.27370689655172398</v>
      </c>
      <c r="V13" s="16">
        <v>0.30009871668311899</v>
      </c>
      <c r="W13" s="16">
        <v>0.27753779697624198</v>
      </c>
      <c r="X13" s="16">
        <v>0.31359223300970901</v>
      </c>
      <c r="Y13" s="16">
        <v>0.28955223880596997</v>
      </c>
      <c r="Z13" s="16"/>
      <c r="AA13" s="16">
        <v>0.317640047675805</v>
      </c>
      <c r="AB13" s="16">
        <v>0.28340757238307401</v>
      </c>
      <c r="AC13" s="16"/>
      <c r="AD13" s="16">
        <v>0.302836879432624</v>
      </c>
      <c r="AE13" s="16">
        <v>0.29119170984456</v>
      </c>
      <c r="AF13" s="16"/>
      <c r="AG13" s="16">
        <v>0.29604743083003998</v>
      </c>
      <c r="AH13" s="16">
        <v>0.29270072992700702</v>
      </c>
      <c r="AI13" s="16"/>
      <c r="AJ13" s="16">
        <v>0.30413426115431802</v>
      </c>
      <c r="AK13" s="16">
        <v>0.28581535196321201</v>
      </c>
      <c r="AL13" s="16"/>
      <c r="AM13" s="16">
        <v>0.18380062305295899</v>
      </c>
      <c r="AN13" s="16">
        <v>0.292332268370607</v>
      </c>
      <c r="AO13" s="16">
        <v>0.29444891391793998</v>
      </c>
      <c r="AP13" s="16">
        <v>0.32719665271966503</v>
      </c>
      <c r="AQ13" s="16"/>
      <c r="AR13" s="16">
        <v>0.30188679245283001</v>
      </c>
      <c r="AS13" s="16">
        <v>0.29103260869565201</v>
      </c>
      <c r="AT13" s="16"/>
      <c r="AU13" s="16">
        <v>0.319358816276202</v>
      </c>
      <c r="AV13" s="16">
        <v>0.28975106526126898</v>
      </c>
      <c r="AW13" s="16"/>
      <c r="AX13" s="16">
        <v>0.31330977620730299</v>
      </c>
      <c r="AY13" s="16">
        <v>0.29065822212169201</v>
      </c>
      <c r="AZ13" s="16"/>
      <c r="BA13" s="16">
        <v>0.29281767955801102</v>
      </c>
      <c r="BB13" s="16">
        <v>0.29441727791361</v>
      </c>
      <c r="BC13" s="16"/>
      <c r="BD13" s="16">
        <v>0.26387434554973799</v>
      </c>
      <c r="BE13" s="16">
        <v>0.30104287369640798</v>
      </c>
      <c r="BF13" s="16"/>
      <c r="BG13" s="16">
        <v>0.266891891891892</v>
      </c>
      <c r="BH13" s="16">
        <v>0.29593888218737402</v>
      </c>
      <c r="BI13" s="16"/>
      <c r="BJ13" s="16">
        <v>0.33493589743589702</v>
      </c>
      <c r="BK13" s="16">
        <v>0.28885062419285401</v>
      </c>
      <c r="BL13" s="16"/>
      <c r="BM13" s="16">
        <v>0.4</v>
      </c>
      <c r="BN13" s="16">
        <v>0.28574358974358999</v>
      </c>
      <c r="BO13" s="16"/>
      <c r="BP13" s="16">
        <v>0.32947019867549698</v>
      </c>
      <c r="BQ13" s="16">
        <v>0.28975567938276903</v>
      </c>
    </row>
    <row r="14" spans="2:69" x14ac:dyDescent="0.25">
      <c r="B14" s="17" t="s">
        <v>529</v>
      </c>
      <c r="C14" s="16">
        <v>0.22808349146110099</v>
      </c>
      <c r="D14" s="16">
        <v>0.24851190476190499</v>
      </c>
      <c r="E14" s="16">
        <v>0.25172890733056702</v>
      </c>
      <c r="F14" s="16">
        <v>0.24303405572755399</v>
      </c>
      <c r="G14" s="16">
        <v>0.23982558139534901</v>
      </c>
      <c r="H14" s="16">
        <v>0.19347496206373299</v>
      </c>
      <c r="I14" s="16">
        <v>0.21689785624211899</v>
      </c>
      <c r="J14" s="16">
        <v>0.27272727272727298</v>
      </c>
      <c r="K14" s="16">
        <v>0.252100840336134</v>
      </c>
      <c r="L14" s="16">
        <v>0.17699115044247801</v>
      </c>
      <c r="M14" s="16"/>
      <c r="N14" s="16">
        <v>0.214457831325301</v>
      </c>
      <c r="O14" s="16">
        <v>0.212698412698413</v>
      </c>
      <c r="P14" s="16">
        <v>0.23457943925233599</v>
      </c>
      <c r="Q14" s="16">
        <v>0.23321167883211699</v>
      </c>
      <c r="R14" s="16"/>
      <c r="S14" s="16">
        <v>0.24144486692015199</v>
      </c>
      <c r="T14" s="16">
        <v>0.27511961722487999</v>
      </c>
      <c r="U14" s="16">
        <v>0.226293103448276</v>
      </c>
      <c r="V14" s="16">
        <v>0.19348469891411599</v>
      </c>
      <c r="W14" s="16">
        <v>0.23434125269978401</v>
      </c>
      <c r="X14" s="16">
        <v>0.23883495145631101</v>
      </c>
      <c r="Y14" s="16">
        <v>0.25522388059701501</v>
      </c>
      <c r="Z14" s="16"/>
      <c r="AA14" s="16">
        <v>0.26579261025029799</v>
      </c>
      <c r="AB14" s="16">
        <v>0.21046770601336301</v>
      </c>
      <c r="AC14" s="16"/>
      <c r="AD14" s="16">
        <v>0.20992907801418401</v>
      </c>
      <c r="AE14" s="16">
        <v>0.23471502590673601</v>
      </c>
      <c r="AF14" s="16"/>
      <c r="AG14" s="16">
        <v>0.222529644268775</v>
      </c>
      <c r="AH14" s="16">
        <v>0.23321167883211699</v>
      </c>
      <c r="AI14" s="16"/>
      <c r="AJ14" s="16">
        <v>0.23577568563241899</v>
      </c>
      <c r="AK14" s="16">
        <v>0.22143615139724099</v>
      </c>
      <c r="AL14" s="16"/>
      <c r="AM14" s="16">
        <v>0.16510903426791301</v>
      </c>
      <c r="AN14" s="16">
        <v>0.203674121405751</v>
      </c>
      <c r="AO14" s="16">
        <v>0.22767497988736901</v>
      </c>
      <c r="AP14" s="16">
        <v>0.27112970711297102</v>
      </c>
      <c r="AQ14" s="16"/>
      <c r="AR14" s="16">
        <v>0.24654088050314499</v>
      </c>
      <c r="AS14" s="16">
        <v>0.220108695652174</v>
      </c>
      <c r="AT14" s="16"/>
      <c r="AU14" s="16">
        <v>0.22934648581997499</v>
      </c>
      <c r="AV14" s="16">
        <v>0.22785377887418701</v>
      </c>
      <c r="AW14" s="16"/>
      <c r="AX14" s="16">
        <v>0.23792697290930501</v>
      </c>
      <c r="AY14" s="16">
        <v>0.22619316896629699</v>
      </c>
      <c r="AZ14" s="16"/>
      <c r="BA14" s="16">
        <v>0.22928176795580099</v>
      </c>
      <c r="BB14" s="16">
        <v>0.22799511002445</v>
      </c>
      <c r="BC14" s="16"/>
      <c r="BD14" s="16">
        <v>0.26387434554973799</v>
      </c>
      <c r="BE14" s="16">
        <v>0.220162224797219</v>
      </c>
      <c r="BF14" s="16"/>
      <c r="BG14" s="16">
        <v>0.266891891891892</v>
      </c>
      <c r="BH14" s="16">
        <v>0.225774024929634</v>
      </c>
      <c r="BI14" s="16"/>
      <c r="BJ14" s="16">
        <v>0.29166666666666702</v>
      </c>
      <c r="BK14" s="16">
        <v>0.219543693499785</v>
      </c>
      <c r="BL14" s="16"/>
      <c r="BM14" s="16">
        <v>0.29367088607594899</v>
      </c>
      <c r="BN14" s="16">
        <v>0.222769230769231</v>
      </c>
      <c r="BO14" s="16"/>
      <c r="BP14" s="16">
        <v>0.27483443708609301</v>
      </c>
      <c r="BQ14" s="16">
        <v>0.22203171881697401</v>
      </c>
    </row>
    <row r="15" spans="2:69" x14ac:dyDescent="0.25">
      <c r="B15" s="17" t="s">
        <v>90</v>
      </c>
      <c r="C15" s="16">
        <v>7.21062618595825E-3</v>
      </c>
      <c r="D15" s="16">
        <v>1.48809523809524E-3</v>
      </c>
      <c r="E15" s="16">
        <v>2.7662517289073298E-3</v>
      </c>
      <c r="F15" s="16">
        <v>1.08359133126935E-2</v>
      </c>
      <c r="G15" s="16">
        <v>1.5988372093023302E-2</v>
      </c>
      <c r="H15" s="16">
        <v>6.8285280728376304E-3</v>
      </c>
      <c r="I15" s="16">
        <v>6.30517023959647E-3</v>
      </c>
      <c r="J15" s="16">
        <v>5.0505050505050501E-3</v>
      </c>
      <c r="K15" s="16">
        <v>1.6806722689075598E-2</v>
      </c>
      <c r="L15" s="16">
        <v>0</v>
      </c>
      <c r="M15" s="16"/>
      <c r="N15" s="16">
        <v>1.92771084337349E-2</v>
      </c>
      <c r="O15" s="16">
        <v>7.9365079365079395E-3</v>
      </c>
      <c r="P15" s="16">
        <v>7.4766355140186902E-3</v>
      </c>
      <c r="Q15" s="16">
        <v>3.2846715328467202E-3</v>
      </c>
      <c r="R15" s="16"/>
      <c r="S15" s="16">
        <v>9.5057034220532299E-3</v>
      </c>
      <c r="T15" s="16">
        <v>1.9138755980861202E-2</v>
      </c>
      <c r="U15" s="16">
        <v>0</v>
      </c>
      <c r="V15" s="16">
        <v>5.9230009871668304E-3</v>
      </c>
      <c r="W15" s="16">
        <v>4.3196544276457903E-3</v>
      </c>
      <c r="X15" s="16">
        <v>2.9126213592233002E-3</v>
      </c>
      <c r="Y15" s="16">
        <v>1.04477611940299E-2</v>
      </c>
      <c r="Z15" s="16"/>
      <c r="AA15" s="16">
        <v>2.3837902264600701E-3</v>
      </c>
      <c r="AB15" s="16">
        <v>9.4654788418708207E-3</v>
      </c>
      <c r="AC15" s="16"/>
      <c r="AD15" s="16">
        <v>5.6737588652482299E-3</v>
      </c>
      <c r="AE15" s="16">
        <v>7.7720207253886E-3</v>
      </c>
      <c r="AF15" s="16"/>
      <c r="AG15" s="16">
        <v>1.14624505928854E-2</v>
      </c>
      <c r="AH15" s="16">
        <v>3.2846715328467202E-3</v>
      </c>
      <c r="AI15" s="16"/>
      <c r="AJ15" s="16">
        <v>5.7306590257879698E-3</v>
      </c>
      <c r="AK15" s="16">
        <v>8.4895649097983701E-3</v>
      </c>
      <c r="AL15" s="16"/>
      <c r="AM15" s="16">
        <v>1.86915887850467E-2</v>
      </c>
      <c r="AN15" s="16">
        <v>1.35782747603834E-2</v>
      </c>
      <c r="AO15" s="16">
        <v>6.03378921962993E-3</v>
      </c>
      <c r="AP15" s="16">
        <v>0</v>
      </c>
      <c r="AQ15" s="16"/>
      <c r="AR15" s="16">
        <v>4.4025157232704401E-3</v>
      </c>
      <c r="AS15" s="16">
        <v>8.4239130434782608E-3</v>
      </c>
      <c r="AT15" s="16"/>
      <c r="AU15" s="16">
        <v>3.6991368680641202E-3</v>
      </c>
      <c r="AV15" s="16">
        <v>7.8492935635792807E-3</v>
      </c>
      <c r="AW15" s="16"/>
      <c r="AX15" s="16">
        <v>2.3557126030624301E-3</v>
      </c>
      <c r="AY15" s="16">
        <v>8.1429540827867002E-3</v>
      </c>
      <c r="AZ15" s="16"/>
      <c r="BA15" s="16">
        <v>8.2872928176795594E-3</v>
      </c>
      <c r="BB15" s="16">
        <v>7.1312143439282803E-3</v>
      </c>
      <c r="BC15" s="16"/>
      <c r="BD15" s="16">
        <v>2.0942408376963401E-3</v>
      </c>
      <c r="BE15" s="16">
        <v>8.3429895712630407E-3</v>
      </c>
      <c r="BF15" s="16"/>
      <c r="BG15" s="16">
        <v>3.3783783783783799E-3</v>
      </c>
      <c r="BH15" s="16">
        <v>7.4386811419380802E-3</v>
      </c>
      <c r="BI15" s="16"/>
      <c r="BJ15" s="16">
        <v>4.8076923076923097E-3</v>
      </c>
      <c r="BK15" s="16">
        <v>7.5333620318553604E-3</v>
      </c>
      <c r="BL15" s="16"/>
      <c r="BM15" s="16">
        <v>1.26582278481013E-2</v>
      </c>
      <c r="BN15" s="16">
        <v>6.7692307692307696E-3</v>
      </c>
      <c r="BO15" s="16"/>
      <c r="BP15" s="16">
        <v>6.6225165562913899E-3</v>
      </c>
      <c r="BQ15" s="16">
        <v>7.2867552507501097E-3</v>
      </c>
    </row>
    <row r="16" spans="2:69" x14ac:dyDescent="0.25">
      <c r="B16" s="17" t="s">
        <v>330</v>
      </c>
      <c r="C16" s="18">
        <v>2.06831119544592E-2</v>
      </c>
      <c r="D16" s="18">
        <v>2.3809523809523801E-2</v>
      </c>
      <c r="E16" s="18">
        <v>8.29875518672199E-3</v>
      </c>
      <c r="F16" s="18">
        <v>6.1919504643962904E-3</v>
      </c>
      <c r="G16" s="18">
        <v>2.1802325581395301E-2</v>
      </c>
      <c r="H16" s="18">
        <v>3.5660091047041001E-2</v>
      </c>
      <c r="I16" s="18">
        <v>1.51324085750315E-2</v>
      </c>
      <c r="J16" s="18">
        <v>3.03030303030303E-2</v>
      </c>
      <c r="K16" s="18">
        <v>2.5210084033613401E-2</v>
      </c>
      <c r="L16" s="18">
        <v>0</v>
      </c>
      <c r="M16" s="18"/>
      <c r="N16" s="18">
        <v>5.1807228915662702E-2</v>
      </c>
      <c r="O16" s="18">
        <v>1.9047619047619001E-2</v>
      </c>
      <c r="P16" s="18">
        <v>1.4018691588785E-2</v>
      </c>
      <c r="Q16" s="18">
        <v>1.42335766423358E-2</v>
      </c>
      <c r="R16" s="18"/>
      <c r="S16" s="18">
        <v>3.6121673003802299E-2</v>
      </c>
      <c r="T16" s="18">
        <v>1.43540669856459E-2</v>
      </c>
      <c r="U16" s="18">
        <v>1.5086206896551701E-2</v>
      </c>
      <c r="V16" s="18">
        <v>2.7640671273445199E-2</v>
      </c>
      <c r="W16" s="18">
        <v>1.07991360691145E-2</v>
      </c>
      <c r="X16" s="18">
        <v>7.7669902912621399E-3</v>
      </c>
      <c r="Y16" s="18">
        <v>8.9552238805970207E-3</v>
      </c>
      <c r="Z16" s="18"/>
      <c r="AA16" s="18">
        <v>7.7473182359952299E-3</v>
      </c>
      <c r="AB16" s="18">
        <v>2.6726057906458801E-2</v>
      </c>
      <c r="AC16" s="18"/>
      <c r="AD16" s="18">
        <v>2.6241134751773001E-2</v>
      </c>
      <c r="AE16" s="18">
        <v>1.8652849740932599E-2</v>
      </c>
      <c r="AF16" s="18"/>
      <c r="AG16" s="18">
        <v>2.7667984189723299E-2</v>
      </c>
      <c r="AH16" s="18">
        <v>1.42335766423358E-2</v>
      </c>
      <c r="AI16" s="18"/>
      <c r="AJ16" s="18">
        <v>1.2279983626688499E-2</v>
      </c>
      <c r="AK16" s="18">
        <v>2.7944817828086301E-2</v>
      </c>
      <c r="AL16" s="18"/>
      <c r="AM16" s="18">
        <v>0.161993769470405</v>
      </c>
      <c r="AN16" s="18">
        <v>1.99680511182109E-2</v>
      </c>
      <c r="AO16" s="18">
        <v>1.12630732099759E-2</v>
      </c>
      <c r="AP16" s="18">
        <v>3.3472803347280298E-3</v>
      </c>
      <c r="AQ16" s="18"/>
      <c r="AR16" s="18">
        <v>8.8050314465408803E-3</v>
      </c>
      <c r="AS16" s="18">
        <v>2.5815217391304299E-2</v>
      </c>
      <c r="AT16" s="18"/>
      <c r="AU16" s="18">
        <v>1.47965474722565E-2</v>
      </c>
      <c r="AV16" s="18">
        <v>2.1753756447633998E-2</v>
      </c>
      <c r="AW16" s="18"/>
      <c r="AX16" s="18">
        <v>1.6489988221437001E-2</v>
      </c>
      <c r="AY16" s="18">
        <v>2.14883510517982E-2</v>
      </c>
      <c r="AZ16" s="18"/>
      <c r="BA16" s="18">
        <v>1.6574585635359101E-2</v>
      </c>
      <c r="BB16" s="18">
        <v>2.0986145069274698E-2</v>
      </c>
      <c r="BC16" s="18"/>
      <c r="BD16" s="18">
        <v>1.8848167539267002E-2</v>
      </c>
      <c r="BE16" s="18">
        <v>2.1089223638470499E-2</v>
      </c>
      <c r="BF16" s="18"/>
      <c r="BG16" s="18">
        <v>2.3648648648648601E-2</v>
      </c>
      <c r="BH16" s="18">
        <v>2.0506634499396902E-2</v>
      </c>
      <c r="BI16" s="18"/>
      <c r="BJ16" s="18">
        <v>0</v>
      </c>
      <c r="BK16" s="18">
        <v>2.3461041756349499E-2</v>
      </c>
      <c r="BL16" s="18"/>
      <c r="BM16" s="18">
        <v>2.5316455696202502E-3</v>
      </c>
      <c r="BN16" s="18">
        <v>2.2153846153846201E-2</v>
      </c>
      <c r="BO16" s="18"/>
      <c r="BP16" s="18">
        <v>8.2781456953642408E-3</v>
      </c>
      <c r="BQ16" s="18">
        <v>2.2288898414059202E-2</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Q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531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464</v>
      </c>
      <c r="C8" s="16">
        <v>8.5768500948766604E-2</v>
      </c>
      <c r="D8" s="16">
        <v>8.0357142857142905E-2</v>
      </c>
      <c r="E8" s="16">
        <v>0.103734439834025</v>
      </c>
      <c r="F8" s="16">
        <v>4.7987616099071199E-2</v>
      </c>
      <c r="G8" s="16">
        <v>0.15552325581395299</v>
      </c>
      <c r="H8" s="16">
        <v>7.8907435508346002E-2</v>
      </c>
      <c r="I8" s="16">
        <v>5.9268600252206802E-2</v>
      </c>
      <c r="J8" s="16">
        <v>6.5656565656565705E-2</v>
      </c>
      <c r="K8" s="16">
        <v>0.126050420168067</v>
      </c>
      <c r="L8" s="16">
        <v>5.3097345132743397E-2</v>
      </c>
      <c r="M8" s="16"/>
      <c r="N8" s="16">
        <v>8.67469879518072E-2</v>
      </c>
      <c r="O8" s="16">
        <v>8.2539682539682496E-2</v>
      </c>
      <c r="P8" s="16">
        <v>7.4766355140186896E-2</v>
      </c>
      <c r="Q8" s="16">
        <v>9.0510948905109495E-2</v>
      </c>
      <c r="R8" s="16"/>
      <c r="S8" s="16">
        <v>9.6958174904943004E-2</v>
      </c>
      <c r="T8" s="16">
        <v>9.3301435406698593E-2</v>
      </c>
      <c r="U8" s="16">
        <v>0.11206896551724101</v>
      </c>
      <c r="V8" s="16">
        <v>6.6140177690029597E-2</v>
      </c>
      <c r="W8" s="16">
        <v>6.2634989200863897E-2</v>
      </c>
      <c r="X8" s="16">
        <v>7.8640776699029094E-2</v>
      </c>
      <c r="Y8" s="16">
        <v>0.111940298507463</v>
      </c>
      <c r="Z8" s="16"/>
      <c r="AA8" s="16">
        <v>8.6412395709177595E-2</v>
      </c>
      <c r="AB8" s="16">
        <v>8.5467706013362996E-2</v>
      </c>
      <c r="AC8" s="16"/>
      <c r="AD8" s="16">
        <v>7.5886524822695006E-2</v>
      </c>
      <c r="AE8" s="16">
        <v>8.9378238341968896E-2</v>
      </c>
      <c r="AF8" s="16"/>
      <c r="AG8" s="16">
        <v>8.0632411067193696E-2</v>
      </c>
      <c r="AH8" s="16">
        <v>9.0510948905109495E-2</v>
      </c>
      <c r="AI8" s="16"/>
      <c r="AJ8" s="16">
        <v>9.4146541137945197E-2</v>
      </c>
      <c r="AK8" s="16">
        <v>7.8528475415634902E-2</v>
      </c>
      <c r="AL8" s="16"/>
      <c r="AM8" s="16">
        <v>7.4766355140186896E-2</v>
      </c>
      <c r="AN8" s="16">
        <v>0.100638977635783</v>
      </c>
      <c r="AO8" s="16">
        <v>8.2864038616250996E-2</v>
      </c>
      <c r="AP8" s="16">
        <v>7.86610878661088E-2</v>
      </c>
      <c r="AQ8" s="16"/>
      <c r="AR8" s="16">
        <v>9.8113207547169803E-2</v>
      </c>
      <c r="AS8" s="16">
        <v>8.0434782608695604E-2</v>
      </c>
      <c r="AT8" s="16"/>
      <c r="AU8" s="16">
        <v>5.7953144266337901E-2</v>
      </c>
      <c r="AV8" s="16">
        <v>9.0827539807131596E-2</v>
      </c>
      <c r="AW8" s="16"/>
      <c r="AX8" s="16">
        <v>9.3050647820965796E-2</v>
      </c>
      <c r="AY8" s="16">
        <v>8.4370052024428904E-2</v>
      </c>
      <c r="AZ8" s="16"/>
      <c r="BA8" s="16">
        <v>0.110497237569061</v>
      </c>
      <c r="BB8" s="16">
        <v>8.3944580277098599E-2</v>
      </c>
      <c r="BC8" s="16"/>
      <c r="BD8" s="16">
        <v>7.5392670157068103E-2</v>
      </c>
      <c r="BE8" s="16">
        <v>8.8064889918887598E-2</v>
      </c>
      <c r="BF8" s="16"/>
      <c r="BG8" s="16">
        <v>0.114864864864865</v>
      </c>
      <c r="BH8" s="16">
        <v>8.4036992360273399E-2</v>
      </c>
      <c r="BI8" s="16"/>
      <c r="BJ8" s="16">
        <v>0.125</v>
      </c>
      <c r="BK8" s="16">
        <v>8.0499354283254401E-2</v>
      </c>
      <c r="BL8" s="16"/>
      <c r="BM8" s="16">
        <v>0.14683544303797499</v>
      </c>
      <c r="BN8" s="16">
        <v>8.0820512820512794E-2</v>
      </c>
      <c r="BO8" s="16"/>
      <c r="BP8" s="16">
        <v>9.43708609271523E-2</v>
      </c>
      <c r="BQ8" s="16">
        <v>8.4654950707243895E-2</v>
      </c>
    </row>
    <row r="9" spans="2:69" x14ac:dyDescent="0.25">
      <c r="B9" s="17" t="s">
        <v>465</v>
      </c>
      <c r="C9" s="16">
        <v>0.39222011385199201</v>
      </c>
      <c r="D9" s="16">
        <v>0.421130952380952</v>
      </c>
      <c r="E9" s="16">
        <v>0.40802213001383097</v>
      </c>
      <c r="F9" s="16">
        <v>0.35448916408668701</v>
      </c>
      <c r="G9" s="16">
        <v>0.43023255813953498</v>
      </c>
      <c r="H9" s="16">
        <v>0.39908952959028798</v>
      </c>
      <c r="I9" s="16">
        <v>0.36065573770491799</v>
      </c>
      <c r="J9" s="16">
        <v>0.35858585858585901</v>
      </c>
      <c r="K9" s="16">
        <v>0.32773109243697501</v>
      </c>
      <c r="L9" s="16">
        <v>0.37168141592920401</v>
      </c>
      <c r="M9" s="16"/>
      <c r="N9" s="16">
        <v>0.33493975903614498</v>
      </c>
      <c r="O9" s="16">
        <v>0.38253968253968301</v>
      </c>
      <c r="P9" s="16">
        <v>0.42336448598130799</v>
      </c>
      <c r="Q9" s="16">
        <v>0.39963503649635002</v>
      </c>
      <c r="R9" s="16"/>
      <c r="S9" s="16">
        <v>0.40114068441064599</v>
      </c>
      <c r="T9" s="16">
        <v>0.44019138755980902</v>
      </c>
      <c r="U9" s="16">
        <v>0.37931034482758602</v>
      </c>
      <c r="V9" s="16">
        <v>0.31984205330700899</v>
      </c>
      <c r="W9" s="16">
        <v>0.42980561555075603</v>
      </c>
      <c r="X9" s="16">
        <v>0.41941747572815502</v>
      </c>
      <c r="Y9" s="16">
        <v>0.38358208955223899</v>
      </c>
      <c r="Z9" s="16"/>
      <c r="AA9" s="16">
        <v>0.39809296781883202</v>
      </c>
      <c r="AB9" s="16">
        <v>0.38947661469933198</v>
      </c>
      <c r="AC9" s="16"/>
      <c r="AD9" s="16">
        <v>0.36241134751773102</v>
      </c>
      <c r="AE9" s="16">
        <v>0.403108808290155</v>
      </c>
      <c r="AF9" s="16"/>
      <c r="AG9" s="16">
        <v>0.38418972332015799</v>
      </c>
      <c r="AH9" s="16">
        <v>0.39963503649635002</v>
      </c>
      <c r="AI9" s="16"/>
      <c r="AJ9" s="16">
        <v>0.38354482194023698</v>
      </c>
      <c r="AK9" s="16">
        <v>0.39971701450300701</v>
      </c>
      <c r="AL9" s="16"/>
      <c r="AM9" s="16">
        <v>0.26479750778816202</v>
      </c>
      <c r="AN9" s="16">
        <v>0.38099041533546302</v>
      </c>
      <c r="AO9" s="16">
        <v>0.42880128720836702</v>
      </c>
      <c r="AP9" s="16">
        <v>0.360669456066946</v>
      </c>
      <c r="AQ9" s="16"/>
      <c r="AR9" s="16">
        <v>0.39245283018867899</v>
      </c>
      <c r="AS9" s="16">
        <v>0.392119565217391</v>
      </c>
      <c r="AT9" s="16"/>
      <c r="AU9" s="16">
        <v>0.39210850801479702</v>
      </c>
      <c r="AV9" s="16">
        <v>0.39224041264857601</v>
      </c>
      <c r="AW9" s="16"/>
      <c r="AX9" s="16">
        <v>0.37338044758539501</v>
      </c>
      <c r="AY9" s="16">
        <v>0.39583804569101999</v>
      </c>
      <c r="AZ9" s="16"/>
      <c r="BA9" s="16">
        <v>0.42817679558011101</v>
      </c>
      <c r="BB9" s="16">
        <v>0.389568052159739</v>
      </c>
      <c r="BC9" s="16"/>
      <c r="BD9" s="16">
        <v>0.41256544502617798</v>
      </c>
      <c r="BE9" s="16">
        <v>0.38771726535341799</v>
      </c>
      <c r="BF9" s="16"/>
      <c r="BG9" s="16">
        <v>0.42229729729729698</v>
      </c>
      <c r="BH9" s="16">
        <v>0.39043023723361497</v>
      </c>
      <c r="BI9" s="16"/>
      <c r="BJ9" s="16">
        <v>0.40384615384615402</v>
      </c>
      <c r="BK9" s="16">
        <v>0.39065863108049897</v>
      </c>
      <c r="BL9" s="16"/>
      <c r="BM9" s="16">
        <v>0.35696202531645599</v>
      </c>
      <c r="BN9" s="16">
        <v>0.39507692307692299</v>
      </c>
      <c r="BO9" s="16"/>
      <c r="BP9" s="16">
        <v>0.399006622516556</v>
      </c>
      <c r="BQ9" s="16">
        <v>0.39134162023146202</v>
      </c>
    </row>
    <row r="10" spans="2:69" x14ac:dyDescent="0.25">
      <c r="B10" s="17" t="s">
        <v>466</v>
      </c>
      <c r="C10" s="16">
        <v>0.26888045540797001</v>
      </c>
      <c r="D10" s="16">
        <v>0.194940476190476</v>
      </c>
      <c r="E10" s="16">
        <v>0.26970954356846499</v>
      </c>
      <c r="F10" s="16">
        <v>0.30650154798761597</v>
      </c>
      <c r="G10" s="16">
        <v>0.21802325581395299</v>
      </c>
      <c r="H10" s="16">
        <v>0.29135053110773901</v>
      </c>
      <c r="I10" s="16">
        <v>0.29382093316519498</v>
      </c>
      <c r="J10" s="16">
        <v>0.27777777777777801</v>
      </c>
      <c r="K10" s="16">
        <v>0.26050420168067201</v>
      </c>
      <c r="L10" s="16">
        <v>0.35398230088495602</v>
      </c>
      <c r="M10" s="16"/>
      <c r="N10" s="16">
        <v>0.34216867469879497</v>
      </c>
      <c r="O10" s="16">
        <v>0.314285714285714</v>
      </c>
      <c r="P10" s="16">
        <v>0.25420560747663601</v>
      </c>
      <c r="Q10" s="16">
        <v>0.24197080291970799</v>
      </c>
      <c r="R10" s="16"/>
      <c r="S10" s="16">
        <v>0.27946768060836502</v>
      </c>
      <c r="T10" s="16">
        <v>0.26315789473684198</v>
      </c>
      <c r="U10" s="16">
        <v>0.26724137931034497</v>
      </c>
      <c r="V10" s="16">
        <v>0.36821322803553802</v>
      </c>
      <c r="W10" s="16">
        <v>0.24622030237581</v>
      </c>
      <c r="X10" s="16">
        <v>0.23495145631068001</v>
      </c>
      <c r="Y10" s="16">
        <v>0.201492537313433</v>
      </c>
      <c r="Z10" s="16"/>
      <c r="AA10" s="16">
        <v>0.21632896305125099</v>
      </c>
      <c r="AB10" s="16">
        <v>0.293429844097996</v>
      </c>
      <c r="AC10" s="16"/>
      <c r="AD10" s="16">
        <v>0.26595744680851102</v>
      </c>
      <c r="AE10" s="16">
        <v>0.269948186528497</v>
      </c>
      <c r="AF10" s="16"/>
      <c r="AG10" s="16">
        <v>0.29802371541501999</v>
      </c>
      <c r="AH10" s="16">
        <v>0.24197080291970799</v>
      </c>
      <c r="AI10" s="16"/>
      <c r="AJ10" s="16">
        <v>0.236594351207532</v>
      </c>
      <c r="AK10" s="16">
        <v>0.29678103997170102</v>
      </c>
      <c r="AL10" s="16"/>
      <c r="AM10" s="16">
        <v>0.339563862928349</v>
      </c>
      <c r="AN10" s="16">
        <v>0.293929712460064</v>
      </c>
      <c r="AO10" s="16">
        <v>0.26226870474658098</v>
      </c>
      <c r="AP10" s="16">
        <v>0.240167364016736</v>
      </c>
      <c r="AQ10" s="16"/>
      <c r="AR10" s="16">
        <v>0.23647798742138401</v>
      </c>
      <c r="AS10" s="16">
        <v>0.28288043478260899</v>
      </c>
      <c r="AT10" s="16"/>
      <c r="AU10" s="16">
        <v>0.25524044389642397</v>
      </c>
      <c r="AV10" s="16">
        <v>0.271361291769455</v>
      </c>
      <c r="AW10" s="16"/>
      <c r="AX10" s="16">
        <v>0.22850412249705501</v>
      </c>
      <c r="AY10" s="16">
        <v>0.27663424564578099</v>
      </c>
      <c r="AZ10" s="16"/>
      <c r="BA10" s="16">
        <v>0.22928176795580099</v>
      </c>
      <c r="BB10" s="16">
        <v>0.27180114099429498</v>
      </c>
      <c r="BC10" s="16"/>
      <c r="BD10" s="16">
        <v>0.25445026178010499</v>
      </c>
      <c r="BE10" s="16">
        <v>0.27207415990729999</v>
      </c>
      <c r="BF10" s="16"/>
      <c r="BG10" s="16">
        <v>0.239864864864865</v>
      </c>
      <c r="BH10" s="16">
        <v>0.27060715721753098</v>
      </c>
      <c r="BI10" s="16"/>
      <c r="BJ10" s="16">
        <v>0.233974358974359</v>
      </c>
      <c r="BK10" s="16">
        <v>0.27356866121394702</v>
      </c>
      <c r="BL10" s="16"/>
      <c r="BM10" s="16">
        <v>0.26075949367088602</v>
      </c>
      <c r="BN10" s="16">
        <v>0.269538461538462</v>
      </c>
      <c r="BO10" s="16"/>
      <c r="BP10" s="16">
        <v>0.23344370860927199</v>
      </c>
      <c r="BQ10" s="16">
        <v>0.27346763823403297</v>
      </c>
    </row>
    <row r="11" spans="2:69" x14ac:dyDescent="0.25">
      <c r="B11" s="17" t="s">
        <v>467</v>
      </c>
      <c r="C11" s="16">
        <v>0.17969639468690701</v>
      </c>
      <c r="D11" s="16">
        <v>0.22916666666666699</v>
      </c>
      <c r="E11" s="16">
        <v>0.159059474412171</v>
      </c>
      <c r="F11" s="16">
        <v>0.215170278637771</v>
      </c>
      <c r="G11" s="16">
        <v>0.111918604651163</v>
      </c>
      <c r="H11" s="16">
        <v>0.15705614567526599</v>
      </c>
      <c r="I11" s="16">
        <v>0.21815889029003799</v>
      </c>
      <c r="J11" s="16">
        <v>0.22727272727272699</v>
      </c>
      <c r="K11" s="16">
        <v>0.19327731092437</v>
      </c>
      <c r="L11" s="16">
        <v>0.123893805309735</v>
      </c>
      <c r="M11" s="16"/>
      <c r="N11" s="16">
        <v>0.12289156626506</v>
      </c>
      <c r="O11" s="16">
        <v>0.17777777777777801</v>
      </c>
      <c r="P11" s="16">
        <v>0.20186915887850501</v>
      </c>
      <c r="Q11" s="16">
        <v>0.18868613138686099</v>
      </c>
      <c r="R11" s="16"/>
      <c r="S11" s="16">
        <v>0.12737642585551301</v>
      </c>
      <c r="T11" s="16">
        <v>0.148325358851675</v>
      </c>
      <c r="U11" s="16">
        <v>0.198275862068966</v>
      </c>
      <c r="V11" s="16">
        <v>0.17077986179664401</v>
      </c>
      <c r="W11" s="16">
        <v>0.199784017278618</v>
      </c>
      <c r="X11" s="16">
        <v>0.20388349514563101</v>
      </c>
      <c r="Y11" s="16">
        <v>0.185074626865672</v>
      </c>
      <c r="Z11" s="16"/>
      <c r="AA11" s="16">
        <v>0.21334922526817601</v>
      </c>
      <c r="AB11" s="16">
        <v>0.163975501113586</v>
      </c>
      <c r="AC11" s="16"/>
      <c r="AD11" s="16">
        <v>0.20709219858156</v>
      </c>
      <c r="AE11" s="16">
        <v>0.169689119170984</v>
      </c>
      <c r="AF11" s="16"/>
      <c r="AG11" s="16">
        <v>0.1699604743083</v>
      </c>
      <c r="AH11" s="16">
        <v>0.18868613138686099</v>
      </c>
      <c r="AI11" s="16"/>
      <c r="AJ11" s="16">
        <v>0.19688907081457199</v>
      </c>
      <c r="AK11" s="16">
        <v>0.16483905199858501</v>
      </c>
      <c r="AL11" s="16"/>
      <c r="AM11" s="16">
        <v>0.127725856697819</v>
      </c>
      <c r="AN11" s="16">
        <v>0.154952076677316</v>
      </c>
      <c r="AO11" s="16">
        <v>0.17980691874497201</v>
      </c>
      <c r="AP11" s="16">
        <v>0.21841004184100399</v>
      </c>
      <c r="AQ11" s="16"/>
      <c r="AR11" s="16">
        <v>0.20251572327044001</v>
      </c>
      <c r="AS11" s="16">
        <v>0.169836956521739</v>
      </c>
      <c r="AT11" s="16"/>
      <c r="AU11" s="16">
        <v>0.19852034525277401</v>
      </c>
      <c r="AV11" s="16">
        <v>0.176272706884952</v>
      </c>
      <c r="AW11" s="16"/>
      <c r="AX11" s="16">
        <v>0.206124852767962</v>
      </c>
      <c r="AY11" s="16">
        <v>0.17462112644198099</v>
      </c>
      <c r="AZ11" s="16"/>
      <c r="BA11" s="16">
        <v>0.16022099447513799</v>
      </c>
      <c r="BB11" s="16">
        <v>0.181132844335778</v>
      </c>
      <c r="BC11" s="16"/>
      <c r="BD11" s="16">
        <v>0.180104712041885</v>
      </c>
      <c r="BE11" s="16">
        <v>0.17960602549246801</v>
      </c>
      <c r="BF11" s="16"/>
      <c r="BG11" s="16">
        <v>0.135135135135135</v>
      </c>
      <c r="BH11" s="16">
        <v>0.18234821069561699</v>
      </c>
      <c r="BI11" s="16"/>
      <c r="BJ11" s="16">
        <v>0.14903846153846201</v>
      </c>
      <c r="BK11" s="16">
        <v>0.183814033577271</v>
      </c>
      <c r="BL11" s="16"/>
      <c r="BM11" s="16">
        <v>0.15696202531645601</v>
      </c>
      <c r="BN11" s="16">
        <v>0.18153846153846201</v>
      </c>
      <c r="BO11" s="16"/>
      <c r="BP11" s="16">
        <v>0.21688741721854299</v>
      </c>
      <c r="BQ11" s="16">
        <v>0.17488212601800299</v>
      </c>
    </row>
    <row r="12" spans="2:69" x14ac:dyDescent="0.25">
      <c r="B12" s="17" t="s">
        <v>468</v>
      </c>
      <c r="C12" s="16">
        <v>5.0474383301707802E-2</v>
      </c>
      <c r="D12" s="16">
        <v>6.1011904761904802E-2</v>
      </c>
      <c r="E12" s="16">
        <v>5.9474412171507597E-2</v>
      </c>
      <c r="F12" s="16">
        <v>6.19195046439628E-2</v>
      </c>
      <c r="G12" s="16">
        <v>6.9767441860465101E-2</v>
      </c>
      <c r="H12" s="16">
        <v>2.42792109256449E-2</v>
      </c>
      <c r="I12" s="16">
        <v>4.41361916771753E-2</v>
      </c>
      <c r="J12" s="16">
        <v>5.5555555555555601E-2</v>
      </c>
      <c r="K12" s="16">
        <v>7.5630252100840303E-2</v>
      </c>
      <c r="L12" s="16">
        <v>6.1946902654867297E-2</v>
      </c>
      <c r="M12" s="16"/>
      <c r="N12" s="16">
        <v>2.0481927710843398E-2</v>
      </c>
      <c r="O12" s="16">
        <v>2.8571428571428598E-2</v>
      </c>
      <c r="P12" s="16">
        <v>3.3644859813084099E-2</v>
      </c>
      <c r="Q12" s="16">
        <v>7.1167883211678801E-2</v>
      </c>
      <c r="R12" s="16"/>
      <c r="S12" s="16">
        <v>4.3726235741444901E-2</v>
      </c>
      <c r="T12" s="16">
        <v>3.11004784688995E-2</v>
      </c>
      <c r="U12" s="16">
        <v>3.4482758620689703E-2</v>
      </c>
      <c r="V12" s="16">
        <v>3.3563672260612E-2</v>
      </c>
      <c r="W12" s="16">
        <v>5.0755939524837999E-2</v>
      </c>
      <c r="X12" s="16">
        <v>5.6310679611650503E-2</v>
      </c>
      <c r="Y12" s="16">
        <v>0.107462686567164</v>
      </c>
      <c r="Z12" s="16"/>
      <c r="AA12" s="16">
        <v>7.7473182359952306E-2</v>
      </c>
      <c r="AB12" s="16">
        <v>3.7861915367483297E-2</v>
      </c>
      <c r="AC12" s="16"/>
      <c r="AD12" s="16">
        <v>5.1063829787233998E-2</v>
      </c>
      <c r="AE12" s="16">
        <v>5.0259067357513003E-2</v>
      </c>
      <c r="AF12" s="16"/>
      <c r="AG12" s="16">
        <v>2.80632411067194E-2</v>
      </c>
      <c r="AH12" s="16">
        <v>7.1167883211678801E-2</v>
      </c>
      <c r="AI12" s="16"/>
      <c r="AJ12" s="16">
        <v>7.61358984854687E-2</v>
      </c>
      <c r="AK12" s="16">
        <v>2.82985496993279E-2</v>
      </c>
      <c r="AL12" s="16"/>
      <c r="AM12" s="16">
        <v>1.5576323987538899E-2</v>
      </c>
      <c r="AN12" s="16">
        <v>3.43450479233227E-2</v>
      </c>
      <c r="AO12" s="16">
        <v>3.9420756234915498E-2</v>
      </c>
      <c r="AP12" s="16">
        <v>9.9581589958158995E-2</v>
      </c>
      <c r="AQ12" s="16"/>
      <c r="AR12" s="16">
        <v>6.2264150943396199E-2</v>
      </c>
      <c r="AS12" s="16">
        <v>4.5380434782608697E-2</v>
      </c>
      <c r="AT12" s="16"/>
      <c r="AU12" s="16">
        <v>6.7817509247842203E-2</v>
      </c>
      <c r="AV12" s="16">
        <v>4.73200269118636E-2</v>
      </c>
      <c r="AW12" s="16"/>
      <c r="AX12" s="16">
        <v>8.0094228504122497E-2</v>
      </c>
      <c r="AY12" s="16">
        <v>4.4786247455326798E-2</v>
      </c>
      <c r="AZ12" s="16"/>
      <c r="BA12" s="16">
        <v>5.24861878453039E-2</v>
      </c>
      <c r="BB12" s="16">
        <v>5.0325998370008201E-2</v>
      </c>
      <c r="BC12" s="16"/>
      <c r="BD12" s="16">
        <v>5.9685863874345602E-2</v>
      </c>
      <c r="BE12" s="16">
        <v>4.8435689455388203E-2</v>
      </c>
      <c r="BF12" s="16"/>
      <c r="BG12" s="16">
        <v>8.1081081081081099E-2</v>
      </c>
      <c r="BH12" s="16">
        <v>4.8652995577000403E-2</v>
      </c>
      <c r="BI12" s="16"/>
      <c r="BJ12" s="16">
        <v>8.3333333333333301E-2</v>
      </c>
      <c r="BK12" s="16">
        <v>4.6061127851915601E-2</v>
      </c>
      <c r="BL12" s="16"/>
      <c r="BM12" s="16">
        <v>6.8354430379746797E-2</v>
      </c>
      <c r="BN12" s="16">
        <v>4.9025641025640998E-2</v>
      </c>
      <c r="BO12" s="16"/>
      <c r="BP12" s="16">
        <v>4.8013245033112599E-2</v>
      </c>
      <c r="BQ12" s="16">
        <v>5.0792970424346301E-2</v>
      </c>
    </row>
    <row r="13" spans="2:69" x14ac:dyDescent="0.25">
      <c r="B13" s="17" t="s">
        <v>68</v>
      </c>
      <c r="C13" s="18">
        <v>2.2960151802656498E-2</v>
      </c>
      <c r="D13" s="18">
        <v>1.33928571428571E-2</v>
      </c>
      <c r="E13" s="18">
        <v>0</v>
      </c>
      <c r="F13" s="18">
        <v>1.3931888544891601E-2</v>
      </c>
      <c r="G13" s="18">
        <v>1.4534883720930199E-2</v>
      </c>
      <c r="H13" s="18">
        <v>4.9317147192716203E-2</v>
      </c>
      <c r="I13" s="18">
        <v>2.3959646910466599E-2</v>
      </c>
      <c r="J13" s="18">
        <v>1.5151515151515201E-2</v>
      </c>
      <c r="K13" s="18">
        <v>1.6806722689075598E-2</v>
      </c>
      <c r="L13" s="18">
        <v>3.5398230088495602E-2</v>
      </c>
      <c r="M13" s="18"/>
      <c r="N13" s="18">
        <v>9.2771084337349402E-2</v>
      </c>
      <c r="O13" s="18">
        <v>1.4285714285714299E-2</v>
      </c>
      <c r="P13" s="18">
        <v>1.21495327102804E-2</v>
      </c>
      <c r="Q13" s="18">
        <v>8.0291970802919693E-3</v>
      </c>
      <c r="R13" s="18"/>
      <c r="S13" s="18">
        <v>5.1330798479087503E-2</v>
      </c>
      <c r="T13" s="18">
        <v>2.39234449760766E-2</v>
      </c>
      <c r="U13" s="18">
        <v>8.6206896551724102E-3</v>
      </c>
      <c r="V13" s="18">
        <v>4.1461006910167797E-2</v>
      </c>
      <c r="W13" s="18">
        <v>1.07991360691145E-2</v>
      </c>
      <c r="X13" s="18">
        <v>6.7961165048543697E-3</v>
      </c>
      <c r="Y13" s="18">
        <v>1.04477611940299E-2</v>
      </c>
      <c r="Z13" s="18"/>
      <c r="AA13" s="18">
        <v>8.3432657926102508E-3</v>
      </c>
      <c r="AB13" s="18">
        <v>2.9788418708240502E-2</v>
      </c>
      <c r="AC13" s="18"/>
      <c r="AD13" s="18">
        <v>3.7588652482269502E-2</v>
      </c>
      <c r="AE13" s="18">
        <v>1.76165803108808E-2</v>
      </c>
      <c r="AF13" s="18"/>
      <c r="AG13" s="18">
        <v>3.9130434782608699E-2</v>
      </c>
      <c r="AH13" s="18">
        <v>8.0291970802919693E-3</v>
      </c>
      <c r="AI13" s="18"/>
      <c r="AJ13" s="18">
        <v>1.2689316414244801E-2</v>
      </c>
      <c r="AK13" s="18">
        <v>3.1835868411743899E-2</v>
      </c>
      <c r="AL13" s="18"/>
      <c r="AM13" s="18">
        <v>0.177570093457944</v>
      </c>
      <c r="AN13" s="18">
        <v>3.5143769968051103E-2</v>
      </c>
      <c r="AO13" s="18">
        <v>6.8382944489139199E-3</v>
      </c>
      <c r="AP13" s="18">
        <v>2.5104602510460298E-3</v>
      </c>
      <c r="AQ13" s="18"/>
      <c r="AR13" s="18">
        <v>8.1761006289308193E-3</v>
      </c>
      <c r="AS13" s="18">
        <v>2.9347826086956501E-2</v>
      </c>
      <c r="AT13" s="18"/>
      <c r="AU13" s="18">
        <v>2.8360049321824898E-2</v>
      </c>
      <c r="AV13" s="18">
        <v>2.1978021978022001E-2</v>
      </c>
      <c r="AW13" s="18"/>
      <c r="AX13" s="18">
        <v>1.8845700824499399E-2</v>
      </c>
      <c r="AY13" s="18">
        <v>2.3750282741461199E-2</v>
      </c>
      <c r="AZ13" s="18"/>
      <c r="BA13" s="18">
        <v>1.93370165745856E-2</v>
      </c>
      <c r="BB13" s="18">
        <v>2.3227383863080701E-2</v>
      </c>
      <c r="BC13" s="18"/>
      <c r="BD13" s="18">
        <v>1.78010471204188E-2</v>
      </c>
      <c r="BE13" s="18">
        <v>2.4101969872537699E-2</v>
      </c>
      <c r="BF13" s="18"/>
      <c r="BG13" s="18">
        <v>6.7567567567567597E-3</v>
      </c>
      <c r="BH13" s="18">
        <v>2.3924406915962999E-2</v>
      </c>
      <c r="BI13" s="18"/>
      <c r="BJ13" s="18">
        <v>4.8076923076923097E-3</v>
      </c>
      <c r="BK13" s="18">
        <v>2.5398191993112398E-2</v>
      </c>
      <c r="BL13" s="18"/>
      <c r="BM13" s="18">
        <v>1.0126582278481001E-2</v>
      </c>
      <c r="BN13" s="18">
        <v>2.4E-2</v>
      </c>
      <c r="BO13" s="18"/>
      <c r="BP13" s="18">
        <v>8.2781456953642408E-3</v>
      </c>
      <c r="BQ13" s="18">
        <v>2.4860694384912101E-2</v>
      </c>
    </row>
    <row r="14" spans="2:69" x14ac:dyDescent="0.25">
      <c r="B14" s="15"/>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Q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2519</v>
      </c>
      <c r="D7" s="10">
        <v>337</v>
      </c>
      <c r="E7" s="10">
        <v>370</v>
      </c>
      <c r="F7" s="10">
        <v>260</v>
      </c>
      <c r="G7" s="10">
        <v>403</v>
      </c>
      <c r="H7" s="10">
        <v>630</v>
      </c>
      <c r="I7" s="10">
        <v>333</v>
      </c>
      <c r="J7" s="10">
        <v>84</v>
      </c>
      <c r="K7" s="10">
        <v>54</v>
      </c>
      <c r="L7" s="10">
        <v>48</v>
      </c>
      <c r="M7" s="10"/>
      <c r="N7" s="10">
        <v>350</v>
      </c>
      <c r="O7" s="10">
        <v>293</v>
      </c>
      <c r="P7" s="10">
        <v>533</v>
      </c>
      <c r="Q7" s="10">
        <v>1343</v>
      </c>
      <c r="R7" s="10"/>
      <c r="S7" s="10">
        <v>262</v>
      </c>
      <c r="T7" s="10">
        <v>223</v>
      </c>
      <c r="U7" s="10">
        <v>228</v>
      </c>
      <c r="V7" s="10">
        <v>391</v>
      </c>
      <c r="W7" s="10">
        <v>456</v>
      </c>
      <c r="X7" s="10">
        <v>513</v>
      </c>
      <c r="Y7" s="10">
        <v>332</v>
      </c>
      <c r="Z7" s="10"/>
      <c r="AA7" s="10">
        <v>813</v>
      </c>
      <c r="AB7" s="10">
        <v>1706</v>
      </c>
      <c r="AC7" s="10"/>
      <c r="AD7" s="10">
        <v>618</v>
      </c>
      <c r="AE7" s="10">
        <v>1901</v>
      </c>
      <c r="AF7" s="10"/>
      <c r="AG7" s="10">
        <v>1176</v>
      </c>
      <c r="AH7" s="10">
        <v>1343</v>
      </c>
      <c r="AI7" s="10"/>
      <c r="AJ7" s="10">
        <v>1167</v>
      </c>
      <c r="AK7" s="10">
        <v>1352</v>
      </c>
      <c r="AL7" s="10"/>
      <c r="AM7" s="10">
        <v>109</v>
      </c>
      <c r="AN7" s="10">
        <v>603</v>
      </c>
      <c r="AO7" s="10">
        <v>1272</v>
      </c>
      <c r="AP7" s="10">
        <v>525</v>
      </c>
      <c r="AQ7" s="10"/>
      <c r="AR7" s="10">
        <v>780</v>
      </c>
      <c r="AS7" s="10">
        <v>1739</v>
      </c>
      <c r="AT7" s="10"/>
      <c r="AU7" s="10">
        <v>365</v>
      </c>
      <c r="AV7" s="10">
        <v>2154</v>
      </c>
      <c r="AW7" s="10"/>
      <c r="AX7" s="10">
        <v>396</v>
      </c>
      <c r="AY7" s="10">
        <v>2123</v>
      </c>
      <c r="AZ7" s="10"/>
      <c r="BA7" s="10">
        <v>195</v>
      </c>
      <c r="BB7" s="10">
        <v>2324</v>
      </c>
      <c r="BC7" s="10"/>
      <c r="BD7" s="10">
        <v>466</v>
      </c>
      <c r="BE7" s="10">
        <v>2053</v>
      </c>
      <c r="BF7" s="10"/>
      <c r="BG7" s="10">
        <v>159</v>
      </c>
      <c r="BH7" s="10">
        <v>2360</v>
      </c>
      <c r="BI7" s="10"/>
      <c r="BJ7" s="10">
        <v>330</v>
      </c>
      <c r="BK7" s="10">
        <v>2189</v>
      </c>
      <c r="BL7" s="10"/>
      <c r="BM7" s="10">
        <v>199</v>
      </c>
      <c r="BN7" s="10">
        <v>2320</v>
      </c>
      <c r="BO7" s="10"/>
      <c r="BP7" s="10">
        <v>298</v>
      </c>
      <c r="BQ7" s="10">
        <v>2221</v>
      </c>
    </row>
    <row r="8" spans="2:69" ht="30" x14ac:dyDescent="0.25">
      <c r="B8" s="17" t="s">
        <v>532</v>
      </c>
      <c r="C8" s="16">
        <v>0.43390234219928497</v>
      </c>
      <c r="D8" s="16">
        <v>0.48367952522255198</v>
      </c>
      <c r="E8" s="16">
        <v>0.481081081081081</v>
      </c>
      <c r="F8" s="16">
        <v>0.38076923076923103</v>
      </c>
      <c r="G8" s="16">
        <v>0.50372208436724597</v>
      </c>
      <c r="H8" s="16">
        <v>0.41428571428571398</v>
      </c>
      <c r="I8" s="16">
        <v>0.28528528528528502</v>
      </c>
      <c r="J8" s="16">
        <v>0.5</v>
      </c>
      <c r="K8" s="16">
        <v>0.53703703703703698</v>
      </c>
      <c r="L8" s="16">
        <v>0.47916666666666702</v>
      </c>
      <c r="M8" s="16"/>
      <c r="N8" s="16">
        <v>0.26571428571428601</v>
      </c>
      <c r="O8" s="16">
        <v>0.36177474402730397</v>
      </c>
      <c r="P8" s="16">
        <v>0.42776735459662302</v>
      </c>
      <c r="Q8" s="16">
        <v>0.49590469099031997</v>
      </c>
      <c r="R8" s="16"/>
      <c r="S8" s="16">
        <v>0.37786259541984701</v>
      </c>
      <c r="T8" s="16">
        <v>0.44394618834080701</v>
      </c>
      <c r="U8" s="16">
        <v>0.45175438596491202</v>
      </c>
      <c r="V8" s="16">
        <v>0.375959079283887</v>
      </c>
      <c r="W8" s="16">
        <v>0.45394736842105299</v>
      </c>
      <c r="X8" s="16">
        <v>0.43274853801169599</v>
      </c>
      <c r="Y8" s="16">
        <v>0.49096385542168702</v>
      </c>
      <c r="Z8" s="16"/>
      <c r="AA8" s="16">
        <v>0.48954489544895402</v>
      </c>
      <c r="AB8" s="16">
        <v>0.407385697538101</v>
      </c>
      <c r="AC8" s="16"/>
      <c r="AD8" s="16">
        <v>0.41100323624595497</v>
      </c>
      <c r="AE8" s="16">
        <v>0.441346659652814</v>
      </c>
      <c r="AF8" s="16"/>
      <c r="AG8" s="16">
        <v>0.36309523809523803</v>
      </c>
      <c r="AH8" s="16">
        <v>0.49590469099031997</v>
      </c>
      <c r="AI8" s="16"/>
      <c r="AJ8" s="16">
        <v>0.448157669237361</v>
      </c>
      <c r="AK8" s="16">
        <v>0.421597633136095</v>
      </c>
      <c r="AL8" s="16"/>
      <c r="AM8" s="16">
        <v>0.192660550458716</v>
      </c>
      <c r="AN8" s="16">
        <v>0.37479270315091201</v>
      </c>
      <c r="AO8" s="16">
        <v>0.45361635220125801</v>
      </c>
      <c r="AP8" s="16">
        <v>0.50476190476190497</v>
      </c>
      <c r="AQ8" s="16"/>
      <c r="AR8" s="16">
        <v>0.47820512820512801</v>
      </c>
      <c r="AS8" s="16">
        <v>0.41403105232892501</v>
      </c>
      <c r="AT8" s="16"/>
      <c r="AU8" s="16">
        <v>0.43835616438356201</v>
      </c>
      <c r="AV8" s="16">
        <v>0.433147632311978</v>
      </c>
      <c r="AW8" s="16"/>
      <c r="AX8" s="16">
        <v>0.47474747474747497</v>
      </c>
      <c r="AY8" s="16">
        <v>0.426283560998587</v>
      </c>
      <c r="AZ8" s="16"/>
      <c r="BA8" s="16">
        <v>0.497435897435897</v>
      </c>
      <c r="BB8" s="16">
        <v>0.42857142857142899</v>
      </c>
      <c r="BC8" s="16"/>
      <c r="BD8" s="16">
        <v>0.47639484978540803</v>
      </c>
      <c r="BE8" s="16">
        <v>0.42425718460789102</v>
      </c>
      <c r="BF8" s="16"/>
      <c r="BG8" s="16">
        <v>0.42767295597484301</v>
      </c>
      <c r="BH8" s="16">
        <v>0.43432203389830498</v>
      </c>
      <c r="BI8" s="16"/>
      <c r="BJ8" s="16">
        <v>0.44545454545454499</v>
      </c>
      <c r="BK8" s="16">
        <v>0.43216080402009999</v>
      </c>
      <c r="BL8" s="16"/>
      <c r="BM8" s="16">
        <v>0.50251256281406997</v>
      </c>
      <c r="BN8" s="16">
        <v>0.42801724137931002</v>
      </c>
      <c r="BO8" s="16"/>
      <c r="BP8" s="16">
        <v>0.44966442953020103</v>
      </c>
      <c r="BQ8" s="16">
        <v>0.43178748311571402</v>
      </c>
    </row>
    <row r="9" spans="2:69" x14ac:dyDescent="0.25">
      <c r="B9" s="17" t="s">
        <v>533</v>
      </c>
      <c r="C9" s="16">
        <v>0.39142516871774502</v>
      </c>
      <c r="D9" s="16">
        <v>0.28486646884272998</v>
      </c>
      <c r="E9" s="16">
        <v>0.43243243243243201</v>
      </c>
      <c r="F9" s="16">
        <v>0.38461538461538503</v>
      </c>
      <c r="G9" s="16">
        <v>0.43176178660049602</v>
      </c>
      <c r="H9" s="16">
        <v>0.38095238095238099</v>
      </c>
      <c r="I9" s="16">
        <v>0.44444444444444398</v>
      </c>
      <c r="J9" s="16">
        <v>0.30952380952380998</v>
      </c>
      <c r="K9" s="16">
        <v>0.37037037037037002</v>
      </c>
      <c r="L9" s="16">
        <v>0.45833333333333298</v>
      </c>
      <c r="M9" s="16"/>
      <c r="N9" s="16">
        <v>0.36571428571428599</v>
      </c>
      <c r="O9" s="16">
        <v>0.40955631399317399</v>
      </c>
      <c r="P9" s="16">
        <v>0.40712945590994398</v>
      </c>
      <c r="Q9" s="16">
        <v>0.387937453462398</v>
      </c>
      <c r="R9" s="16"/>
      <c r="S9" s="16">
        <v>0.39312977099236601</v>
      </c>
      <c r="T9" s="16">
        <v>0.452914798206278</v>
      </c>
      <c r="U9" s="16">
        <v>0.34210526315789502</v>
      </c>
      <c r="V9" s="16">
        <v>0.365728900255754</v>
      </c>
      <c r="W9" s="16">
        <v>0.425438596491228</v>
      </c>
      <c r="X9" s="16">
        <v>0.39961013645224203</v>
      </c>
      <c r="Y9" s="16">
        <v>0.40060240963855398</v>
      </c>
      <c r="Z9" s="16"/>
      <c r="AA9" s="16">
        <v>0.44526445264452602</v>
      </c>
      <c r="AB9" s="16">
        <v>0.36576787807737399</v>
      </c>
      <c r="AC9" s="16"/>
      <c r="AD9" s="16">
        <v>0.37864077669902901</v>
      </c>
      <c r="AE9" s="16">
        <v>0.39558127301420298</v>
      </c>
      <c r="AF9" s="16"/>
      <c r="AG9" s="16">
        <v>0.39540816326530598</v>
      </c>
      <c r="AH9" s="16">
        <v>0.387937453462398</v>
      </c>
      <c r="AI9" s="16"/>
      <c r="AJ9" s="16">
        <v>0.40702656383890301</v>
      </c>
      <c r="AK9" s="16">
        <v>0.37795857988165699</v>
      </c>
      <c r="AL9" s="16"/>
      <c r="AM9" s="16">
        <v>0.22935779816513799</v>
      </c>
      <c r="AN9" s="16">
        <v>0.37479270315091201</v>
      </c>
      <c r="AO9" s="16">
        <v>0.40959119496855301</v>
      </c>
      <c r="AP9" s="16">
        <v>0.40190476190476199</v>
      </c>
      <c r="AQ9" s="16"/>
      <c r="AR9" s="16">
        <v>0.46025641025641001</v>
      </c>
      <c r="AS9" s="16">
        <v>0.36055204140310498</v>
      </c>
      <c r="AT9" s="16"/>
      <c r="AU9" s="16">
        <v>0.46849315068493202</v>
      </c>
      <c r="AV9" s="16">
        <v>0.378365831012071</v>
      </c>
      <c r="AW9" s="16"/>
      <c r="AX9" s="16">
        <v>0.44696969696969702</v>
      </c>
      <c r="AY9" s="16">
        <v>0.38106453132359902</v>
      </c>
      <c r="AZ9" s="16"/>
      <c r="BA9" s="16">
        <v>0.47692307692307701</v>
      </c>
      <c r="BB9" s="16">
        <v>0.38425129087779702</v>
      </c>
      <c r="BC9" s="16"/>
      <c r="BD9" s="16">
        <v>0.34978540772532202</v>
      </c>
      <c r="BE9" s="16">
        <v>0.400876765708719</v>
      </c>
      <c r="BF9" s="16"/>
      <c r="BG9" s="16">
        <v>0.46540880503144699</v>
      </c>
      <c r="BH9" s="16">
        <v>0.38644067796610199</v>
      </c>
      <c r="BI9" s="16"/>
      <c r="BJ9" s="16">
        <v>0.42727272727272703</v>
      </c>
      <c r="BK9" s="16">
        <v>0.38602101416171802</v>
      </c>
      <c r="BL9" s="16"/>
      <c r="BM9" s="16">
        <v>0.49246231155778902</v>
      </c>
      <c r="BN9" s="16">
        <v>0.38275862068965499</v>
      </c>
      <c r="BO9" s="16"/>
      <c r="BP9" s="16">
        <v>0.46979865771812102</v>
      </c>
      <c r="BQ9" s="16">
        <v>0.38090950022512399</v>
      </c>
    </row>
    <row r="10" spans="2:69" x14ac:dyDescent="0.25">
      <c r="B10" s="17" t="s">
        <v>534</v>
      </c>
      <c r="C10" s="16">
        <v>0.37117903930131002</v>
      </c>
      <c r="D10" s="16">
        <v>0.37388724035608301</v>
      </c>
      <c r="E10" s="16">
        <v>0.41891891891891903</v>
      </c>
      <c r="F10" s="16">
        <v>0.253846153846154</v>
      </c>
      <c r="G10" s="16">
        <v>0.36724565756823802</v>
      </c>
      <c r="H10" s="16">
        <v>0.39365079365079397</v>
      </c>
      <c r="I10" s="16">
        <v>0.35135135135135098</v>
      </c>
      <c r="J10" s="16">
        <v>0.42857142857142899</v>
      </c>
      <c r="K10" s="16">
        <v>0.44444444444444398</v>
      </c>
      <c r="L10" s="16">
        <v>0.3125</v>
      </c>
      <c r="M10" s="16"/>
      <c r="N10" s="16">
        <v>0.27428571428571402</v>
      </c>
      <c r="O10" s="16">
        <v>0.35494880546075103</v>
      </c>
      <c r="P10" s="16">
        <v>0.367729831144465</v>
      </c>
      <c r="Q10" s="16">
        <v>0.40134028294862301</v>
      </c>
      <c r="R10" s="16"/>
      <c r="S10" s="16">
        <v>0.37404580152671801</v>
      </c>
      <c r="T10" s="16">
        <v>0.36322869955157</v>
      </c>
      <c r="U10" s="16">
        <v>0.425438596491228</v>
      </c>
      <c r="V10" s="16">
        <v>0.33503836317135499</v>
      </c>
      <c r="W10" s="16">
        <v>0.38815789473684198</v>
      </c>
      <c r="X10" s="16">
        <v>0.40350877192982498</v>
      </c>
      <c r="Y10" s="16">
        <v>0.37048192771084298</v>
      </c>
      <c r="Z10" s="16"/>
      <c r="AA10" s="16">
        <v>0.43419434194341899</v>
      </c>
      <c r="AB10" s="16">
        <v>0.34114888628370499</v>
      </c>
      <c r="AC10" s="16"/>
      <c r="AD10" s="16">
        <v>0.35760517799352798</v>
      </c>
      <c r="AE10" s="16">
        <v>0.37559179379274099</v>
      </c>
      <c r="AF10" s="16"/>
      <c r="AG10" s="16">
        <v>0.33673469387755101</v>
      </c>
      <c r="AH10" s="16">
        <v>0.40134028294862301</v>
      </c>
      <c r="AI10" s="16"/>
      <c r="AJ10" s="16">
        <v>0.40017137960582699</v>
      </c>
      <c r="AK10" s="16">
        <v>0.34615384615384598</v>
      </c>
      <c r="AL10" s="16"/>
      <c r="AM10" s="16">
        <v>0.32110091743119301</v>
      </c>
      <c r="AN10" s="16">
        <v>0.30348258706467701</v>
      </c>
      <c r="AO10" s="16">
        <v>0.37264150943396201</v>
      </c>
      <c r="AP10" s="16">
        <v>0.455238095238095</v>
      </c>
      <c r="AQ10" s="16"/>
      <c r="AR10" s="16">
        <v>0.40512820512820502</v>
      </c>
      <c r="AS10" s="16">
        <v>0.35595169637722801</v>
      </c>
      <c r="AT10" s="16"/>
      <c r="AU10" s="16">
        <v>0.40273972602739699</v>
      </c>
      <c r="AV10" s="16">
        <v>0.36583101207056601</v>
      </c>
      <c r="AW10" s="16"/>
      <c r="AX10" s="16">
        <v>0.39898989898989901</v>
      </c>
      <c r="AY10" s="16">
        <v>0.36599152143193597</v>
      </c>
      <c r="AZ10" s="16"/>
      <c r="BA10" s="16">
        <v>0.37948717948717903</v>
      </c>
      <c r="BB10" s="16">
        <v>0.37048192771084298</v>
      </c>
      <c r="BC10" s="16"/>
      <c r="BD10" s="16">
        <v>0.418454935622318</v>
      </c>
      <c r="BE10" s="16">
        <v>0.36044812469556697</v>
      </c>
      <c r="BF10" s="16"/>
      <c r="BG10" s="16">
        <v>0.43396226415094302</v>
      </c>
      <c r="BH10" s="16">
        <v>0.36694915254237298</v>
      </c>
      <c r="BI10" s="16"/>
      <c r="BJ10" s="16">
        <v>0.37272727272727302</v>
      </c>
      <c r="BK10" s="16">
        <v>0.37094563727729601</v>
      </c>
      <c r="BL10" s="16"/>
      <c r="BM10" s="16">
        <v>0.38190954773869301</v>
      </c>
      <c r="BN10" s="16">
        <v>0.37025862068965498</v>
      </c>
      <c r="BO10" s="16"/>
      <c r="BP10" s="16">
        <v>0.40604026845637597</v>
      </c>
      <c r="BQ10" s="16">
        <v>0.36650157586672699</v>
      </c>
    </row>
    <row r="11" spans="2:69" ht="30" x14ac:dyDescent="0.25">
      <c r="B11" s="17" t="s">
        <v>535</v>
      </c>
      <c r="C11" s="16">
        <v>0.30091306073838803</v>
      </c>
      <c r="D11" s="16">
        <v>0.240356083086053</v>
      </c>
      <c r="E11" s="16">
        <v>0.375675675675676</v>
      </c>
      <c r="F11" s="16">
        <v>0.28076923076923099</v>
      </c>
      <c r="G11" s="16">
        <v>0.37220843672456599</v>
      </c>
      <c r="H11" s="16">
        <v>0.29523809523809502</v>
      </c>
      <c r="I11" s="16">
        <v>0.15015015015015001</v>
      </c>
      <c r="J11" s="16">
        <v>0.46428571428571402</v>
      </c>
      <c r="K11" s="16">
        <v>0.51851851851851805</v>
      </c>
      <c r="L11" s="16">
        <v>0.25</v>
      </c>
      <c r="M11" s="16"/>
      <c r="N11" s="16">
        <v>0.16</v>
      </c>
      <c r="O11" s="16">
        <v>0.24914675767918101</v>
      </c>
      <c r="P11" s="16">
        <v>0.33208255159474698</v>
      </c>
      <c r="Q11" s="16">
        <v>0.33655994043186899</v>
      </c>
      <c r="R11" s="16"/>
      <c r="S11" s="16">
        <v>0.27862595419847302</v>
      </c>
      <c r="T11" s="16">
        <v>0.34529147982062802</v>
      </c>
      <c r="U11" s="16">
        <v>0.29385964912280699</v>
      </c>
      <c r="V11" s="16">
        <v>0.26854219948849101</v>
      </c>
      <c r="W11" s="16">
        <v>0.31798245614035098</v>
      </c>
      <c r="X11" s="16">
        <v>0.33333333333333298</v>
      </c>
      <c r="Y11" s="16">
        <v>0.265060240963855</v>
      </c>
      <c r="Z11" s="16"/>
      <c r="AA11" s="16">
        <v>0.36654366543665401</v>
      </c>
      <c r="AB11" s="16">
        <v>0.269636576787808</v>
      </c>
      <c r="AC11" s="16"/>
      <c r="AD11" s="16">
        <v>0.288025889967638</v>
      </c>
      <c r="AE11" s="16">
        <v>0.305102577590742</v>
      </c>
      <c r="AF11" s="16"/>
      <c r="AG11" s="16">
        <v>0.26020408163265302</v>
      </c>
      <c r="AH11" s="16">
        <v>0.33655994043186899</v>
      </c>
      <c r="AI11" s="16"/>
      <c r="AJ11" s="16">
        <v>0.29734361610968302</v>
      </c>
      <c r="AK11" s="16">
        <v>0.30399408284023699</v>
      </c>
      <c r="AL11" s="16"/>
      <c r="AM11" s="16">
        <v>0.146788990825688</v>
      </c>
      <c r="AN11" s="16">
        <v>0.29519071310116102</v>
      </c>
      <c r="AO11" s="16">
        <v>0.29009433962264197</v>
      </c>
      <c r="AP11" s="16">
        <v>0.36380952380952403</v>
      </c>
      <c r="AQ11" s="16"/>
      <c r="AR11" s="16">
        <v>0.32692307692307698</v>
      </c>
      <c r="AS11" s="16">
        <v>0.28924669350201299</v>
      </c>
      <c r="AT11" s="16"/>
      <c r="AU11" s="16">
        <v>0.32602739726027402</v>
      </c>
      <c r="AV11" s="16">
        <v>0.29665738161559901</v>
      </c>
      <c r="AW11" s="16"/>
      <c r="AX11" s="16">
        <v>0.29040404040404</v>
      </c>
      <c r="AY11" s="16">
        <v>0.30287329251059802</v>
      </c>
      <c r="AZ11" s="16"/>
      <c r="BA11" s="16">
        <v>0.4</v>
      </c>
      <c r="BB11" s="16">
        <v>0.29259896729776202</v>
      </c>
      <c r="BC11" s="16"/>
      <c r="BD11" s="16">
        <v>0.33047210300429197</v>
      </c>
      <c r="BE11" s="16">
        <v>0.29420360448124699</v>
      </c>
      <c r="BF11" s="16"/>
      <c r="BG11" s="16">
        <v>0.38993710691823902</v>
      </c>
      <c r="BH11" s="16">
        <v>0.29491525423728798</v>
      </c>
      <c r="BI11" s="16"/>
      <c r="BJ11" s="16">
        <v>0.36969696969697002</v>
      </c>
      <c r="BK11" s="16">
        <v>0.29054362722704402</v>
      </c>
      <c r="BL11" s="16"/>
      <c r="BM11" s="16">
        <v>0.361809045226131</v>
      </c>
      <c r="BN11" s="16">
        <v>0.29568965517241402</v>
      </c>
      <c r="BO11" s="16"/>
      <c r="BP11" s="16">
        <v>0.34228187919463099</v>
      </c>
      <c r="BQ11" s="16">
        <v>0.29536244934714101</v>
      </c>
    </row>
    <row r="12" spans="2:69" ht="30" x14ac:dyDescent="0.25">
      <c r="B12" s="17" t="s">
        <v>536</v>
      </c>
      <c r="C12" s="16">
        <v>7.6220722508932096E-2</v>
      </c>
      <c r="D12" s="16">
        <v>6.2314540059347202E-2</v>
      </c>
      <c r="E12" s="16">
        <v>4.86486486486487E-2</v>
      </c>
      <c r="F12" s="16">
        <v>8.4615384615384606E-2</v>
      </c>
      <c r="G12" s="16">
        <v>4.9627791563275403E-2</v>
      </c>
      <c r="H12" s="16">
        <v>0.103174603174603</v>
      </c>
      <c r="I12" s="16">
        <v>8.7087087087087095E-2</v>
      </c>
      <c r="J12" s="16">
        <v>9.5238095238095205E-2</v>
      </c>
      <c r="K12" s="16">
        <v>3.7037037037037E-2</v>
      </c>
      <c r="L12" s="16">
        <v>0.14583333333333301</v>
      </c>
      <c r="M12" s="16"/>
      <c r="N12" s="16">
        <v>0.222857142857143</v>
      </c>
      <c r="O12" s="16">
        <v>6.8259385665528999E-2</v>
      </c>
      <c r="P12" s="16">
        <v>6.7542213883677302E-2</v>
      </c>
      <c r="Q12" s="16">
        <v>4.3186895011168999E-2</v>
      </c>
      <c r="R12" s="16"/>
      <c r="S12" s="16">
        <v>0.110687022900763</v>
      </c>
      <c r="T12" s="16">
        <v>3.5874439461883401E-2</v>
      </c>
      <c r="U12" s="16">
        <v>6.14035087719298E-2</v>
      </c>
      <c r="V12" s="16">
        <v>0.12531969309462901</v>
      </c>
      <c r="W12" s="16">
        <v>4.6052631578947401E-2</v>
      </c>
      <c r="X12" s="16">
        <v>4.87329434697856E-2</v>
      </c>
      <c r="Y12" s="16">
        <v>6.3253012048192794E-2</v>
      </c>
      <c r="Z12" s="16"/>
      <c r="AA12" s="16">
        <v>4.1820418204182003E-2</v>
      </c>
      <c r="AB12" s="16">
        <v>9.2614302461899195E-2</v>
      </c>
      <c r="AC12" s="16"/>
      <c r="AD12" s="16">
        <v>8.8996763754045305E-2</v>
      </c>
      <c r="AE12" s="16">
        <v>7.2067332982640703E-2</v>
      </c>
      <c r="AF12" s="16"/>
      <c r="AG12" s="16">
        <v>0.113945578231293</v>
      </c>
      <c r="AH12" s="16">
        <v>4.3186895011168999E-2</v>
      </c>
      <c r="AI12" s="16"/>
      <c r="AJ12" s="16">
        <v>7.9691516709511606E-2</v>
      </c>
      <c r="AK12" s="16">
        <v>7.3224852071005903E-2</v>
      </c>
      <c r="AL12" s="16"/>
      <c r="AM12" s="16">
        <v>0.302752293577982</v>
      </c>
      <c r="AN12" s="16">
        <v>0.109452736318408</v>
      </c>
      <c r="AO12" s="16">
        <v>5.0314465408804999E-2</v>
      </c>
      <c r="AP12" s="16">
        <v>5.5238095238095197E-2</v>
      </c>
      <c r="AQ12" s="16"/>
      <c r="AR12" s="16">
        <v>5.2564102564102599E-2</v>
      </c>
      <c r="AS12" s="16">
        <v>8.6831512363427302E-2</v>
      </c>
      <c r="AT12" s="16"/>
      <c r="AU12" s="16">
        <v>6.5753424657534199E-2</v>
      </c>
      <c r="AV12" s="16">
        <v>7.7994428969359306E-2</v>
      </c>
      <c r="AW12" s="16"/>
      <c r="AX12" s="16">
        <v>5.5555555555555601E-2</v>
      </c>
      <c r="AY12" s="16">
        <v>8.0075365049458294E-2</v>
      </c>
      <c r="AZ12" s="16"/>
      <c r="BA12" s="16">
        <v>3.5897435897435902E-2</v>
      </c>
      <c r="BB12" s="16">
        <v>7.9604130808950097E-2</v>
      </c>
      <c r="BC12" s="16"/>
      <c r="BD12" s="16">
        <v>5.5793991416309002E-2</v>
      </c>
      <c r="BE12" s="16">
        <v>8.0857282026303004E-2</v>
      </c>
      <c r="BF12" s="16"/>
      <c r="BG12" s="16">
        <v>4.40251572327044E-2</v>
      </c>
      <c r="BH12" s="16">
        <v>7.8389830508474603E-2</v>
      </c>
      <c r="BI12" s="16"/>
      <c r="BJ12" s="16">
        <v>5.75757575757576E-2</v>
      </c>
      <c r="BK12" s="16">
        <v>7.9031521242576494E-2</v>
      </c>
      <c r="BL12" s="16"/>
      <c r="BM12" s="16">
        <v>7.0351758793969807E-2</v>
      </c>
      <c r="BN12" s="16">
        <v>7.6724137931034497E-2</v>
      </c>
      <c r="BO12" s="16"/>
      <c r="BP12" s="16">
        <v>4.6979865771812103E-2</v>
      </c>
      <c r="BQ12" s="16">
        <v>8.0144079243583993E-2</v>
      </c>
    </row>
    <row r="13" spans="2:69" x14ac:dyDescent="0.25">
      <c r="B13" s="17" t="s">
        <v>90</v>
      </c>
      <c r="C13" s="18">
        <v>6.7487098054783597E-3</v>
      </c>
      <c r="D13" s="18">
        <v>2.9673590504451001E-3</v>
      </c>
      <c r="E13" s="18">
        <v>2.7027027027026998E-3</v>
      </c>
      <c r="F13" s="18">
        <v>7.6923076923076901E-3</v>
      </c>
      <c r="G13" s="18">
        <v>1.2406947890818899E-2</v>
      </c>
      <c r="H13" s="18">
        <v>6.3492063492063501E-3</v>
      </c>
      <c r="I13" s="18">
        <v>6.0060060060060103E-3</v>
      </c>
      <c r="J13" s="18">
        <v>1.1904761904761901E-2</v>
      </c>
      <c r="K13" s="18">
        <v>0</v>
      </c>
      <c r="L13" s="18">
        <v>2.0833333333333301E-2</v>
      </c>
      <c r="M13" s="18"/>
      <c r="N13" s="18">
        <v>5.7142857142857099E-3</v>
      </c>
      <c r="O13" s="18">
        <v>1.02389078498294E-2</v>
      </c>
      <c r="P13" s="18">
        <v>9.3808630393996308E-3</v>
      </c>
      <c r="Q13" s="18">
        <v>5.2122114668652301E-3</v>
      </c>
      <c r="R13" s="18"/>
      <c r="S13" s="18">
        <v>3.81679389312977E-3</v>
      </c>
      <c r="T13" s="18">
        <v>0</v>
      </c>
      <c r="U13" s="18">
        <v>1.3157894736842099E-2</v>
      </c>
      <c r="V13" s="18">
        <v>2.55754475703325E-3</v>
      </c>
      <c r="W13" s="18">
        <v>6.5789473684210497E-3</v>
      </c>
      <c r="X13" s="18">
        <v>3.8986354775828501E-3</v>
      </c>
      <c r="Y13" s="18">
        <v>9.0361445783132491E-3</v>
      </c>
      <c r="Z13" s="18"/>
      <c r="AA13" s="18">
        <v>2.4600246002459999E-3</v>
      </c>
      <c r="AB13" s="18">
        <v>8.7924970691676402E-3</v>
      </c>
      <c r="AC13" s="18"/>
      <c r="AD13" s="18">
        <v>6.4724919093851101E-3</v>
      </c>
      <c r="AE13" s="18">
        <v>6.8385060494476598E-3</v>
      </c>
      <c r="AF13" s="18"/>
      <c r="AG13" s="18">
        <v>8.5034013605442202E-3</v>
      </c>
      <c r="AH13" s="18">
        <v>5.2122114668652301E-3</v>
      </c>
      <c r="AI13" s="18"/>
      <c r="AJ13" s="18">
        <v>5.9982862039417301E-3</v>
      </c>
      <c r="AK13" s="18">
        <v>7.3964497041420097E-3</v>
      </c>
      <c r="AL13" s="18"/>
      <c r="AM13" s="18">
        <v>2.7522935779816501E-2</v>
      </c>
      <c r="AN13" s="18">
        <v>9.9502487562189105E-3</v>
      </c>
      <c r="AO13" s="18">
        <v>5.50314465408805E-3</v>
      </c>
      <c r="AP13" s="18">
        <v>1.9047619047619E-3</v>
      </c>
      <c r="AQ13" s="18"/>
      <c r="AR13" s="18">
        <v>6.41025641025641E-3</v>
      </c>
      <c r="AS13" s="18">
        <v>6.9005175388154099E-3</v>
      </c>
      <c r="AT13" s="18"/>
      <c r="AU13" s="18">
        <v>2.7397260273972599E-3</v>
      </c>
      <c r="AV13" s="18">
        <v>7.4280408542247E-3</v>
      </c>
      <c r="AW13" s="18"/>
      <c r="AX13" s="18">
        <v>2.5252525252525298E-3</v>
      </c>
      <c r="AY13" s="18">
        <v>7.5365049458313701E-3</v>
      </c>
      <c r="AZ13" s="18"/>
      <c r="BA13" s="18">
        <v>5.1282051282051299E-3</v>
      </c>
      <c r="BB13" s="18">
        <v>6.8846815834767601E-3</v>
      </c>
      <c r="BC13" s="18"/>
      <c r="BD13" s="18">
        <v>1.28755364806867E-2</v>
      </c>
      <c r="BE13" s="18">
        <v>5.3580126643935702E-3</v>
      </c>
      <c r="BF13" s="18"/>
      <c r="BG13" s="18">
        <v>1.25786163522013E-2</v>
      </c>
      <c r="BH13" s="18">
        <v>6.3559322033898301E-3</v>
      </c>
      <c r="BI13" s="18"/>
      <c r="BJ13" s="18">
        <v>3.0303030303030299E-3</v>
      </c>
      <c r="BK13" s="18">
        <v>7.3092736409319297E-3</v>
      </c>
      <c r="BL13" s="18"/>
      <c r="BM13" s="18">
        <v>1.00502512562814E-2</v>
      </c>
      <c r="BN13" s="18">
        <v>6.4655172413793103E-3</v>
      </c>
      <c r="BO13" s="18"/>
      <c r="BP13" s="18">
        <v>3.3557046979865801E-3</v>
      </c>
      <c r="BQ13" s="18">
        <v>7.20396217919856E-3</v>
      </c>
    </row>
    <row r="14" spans="2:69" x14ac:dyDescent="0.25">
      <c r="B14" s="15" t="s">
        <v>700</v>
      </c>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Q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538</v>
      </c>
      <c r="C8" s="16">
        <v>0.621442125237192</v>
      </c>
      <c r="D8" s="16">
        <v>0.703869047619048</v>
      </c>
      <c r="E8" s="16">
        <v>0.70401106500691601</v>
      </c>
      <c r="F8" s="16">
        <v>0.61609907120743002</v>
      </c>
      <c r="G8" s="16">
        <v>0.66569767441860495</v>
      </c>
      <c r="H8" s="16">
        <v>0.45371775417298899</v>
      </c>
      <c r="I8" s="16">
        <v>0.69482976040353095</v>
      </c>
      <c r="J8" s="16">
        <v>0.61111111111111105</v>
      </c>
      <c r="K8" s="16">
        <v>0.747899159663866</v>
      </c>
      <c r="L8" s="16">
        <v>0.69026548672566401</v>
      </c>
      <c r="M8" s="16"/>
      <c r="N8" s="16">
        <v>0.25542168674698801</v>
      </c>
      <c r="O8" s="16">
        <v>0.526984126984127</v>
      </c>
      <c r="P8" s="16">
        <v>0.63084112149532701</v>
      </c>
      <c r="Q8" s="16">
        <v>0.75036496350365001</v>
      </c>
      <c r="R8" s="16"/>
      <c r="S8" s="16">
        <v>0.43726235741444902</v>
      </c>
      <c r="T8" s="16">
        <v>0.61722488038277501</v>
      </c>
      <c r="U8" s="16">
        <v>0.64870689655172398</v>
      </c>
      <c r="V8" s="16">
        <v>0.48864758144126402</v>
      </c>
      <c r="W8" s="16">
        <v>0.71814254859611204</v>
      </c>
      <c r="X8" s="16">
        <v>0.70582524271844704</v>
      </c>
      <c r="Y8" s="16">
        <v>0.69104477611940296</v>
      </c>
      <c r="Z8" s="16"/>
      <c r="AA8" s="16">
        <v>0.760429082240763</v>
      </c>
      <c r="AB8" s="16">
        <v>0.55651447661469899</v>
      </c>
      <c r="AC8" s="16"/>
      <c r="AD8" s="16">
        <v>0.53758865248226995</v>
      </c>
      <c r="AE8" s="16">
        <v>0.65207253886010397</v>
      </c>
      <c r="AF8" s="16"/>
      <c r="AG8" s="16">
        <v>0.48181818181818198</v>
      </c>
      <c r="AH8" s="16">
        <v>0.75036496350365001</v>
      </c>
      <c r="AI8" s="16"/>
      <c r="AJ8" s="16">
        <v>0.72001637331150203</v>
      </c>
      <c r="AK8" s="16">
        <v>0.53625751680226397</v>
      </c>
      <c r="AL8" s="16"/>
      <c r="AM8" s="16">
        <v>0.18380062305295899</v>
      </c>
      <c r="AN8" s="16">
        <v>0.44249201277955302</v>
      </c>
      <c r="AO8" s="16">
        <v>0.67296862429605797</v>
      </c>
      <c r="AP8" s="16">
        <v>0.81924686192468599</v>
      </c>
      <c r="AQ8" s="16"/>
      <c r="AR8" s="16">
        <v>0.78364779874213797</v>
      </c>
      <c r="AS8" s="16">
        <v>0.55135869565217399</v>
      </c>
      <c r="AT8" s="16"/>
      <c r="AU8" s="16">
        <v>0.60419235511713898</v>
      </c>
      <c r="AV8" s="16">
        <v>0.62457950213052205</v>
      </c>
      <c r="AW8" s="16"/>
      <c r="AX8" s="16">
        <v>0.70200235571260305</v>
      </c>
      <c r="AY8" s="16">
        <v>0.60597149966070996</v>
      </c>
      <c r="AZ8" s="16"/>
      <c r="BA8" s="16">
        <v>0.64088397790055296</v>
      </c>
      <c r="BB8" s="16">
        <v>0.62000814995925002</v>
      </c>
      <c r="BC8" s="16"/>
      <c r="BD8" s="16">
        <v>0.65445026178010501</v>
      </c>
      <c r="BE8" s="16">
        <v>0.61413673232908506</v>
      </c>
      <c r="BF8" s="16"/>
      <c r="BG8" s="16">
        <v>0.71621621621621601</v>
      </c>
      <c r="BH8" s="16">
        <v>0.61580217129071202</v>
      </c>
      <c r="BI8" s="16"/>
      <c r="BJ8" s="16">
        <v>0.79326923076923095</v>
      </c>
      <c r="BK8" s="16">
        <v>0.59836418424451099</v>
      </c>
      <c r="BL8" s="16"/>
      <c r="BM8" s="16">
        <v>0.683544303797468</v>
      </c>
      <c r="BN8" s="16">
        <v>0.61641025641025604</v>
      </c>
      <c r="BO8" s="16"/>
      <c r="BP8" s="16">
        <v>0.68046357615894004</v>
      </c>
      <c r="BQ8" s="16">
        <v>0.61380197171024398</v>
      </c>
    </row>
    <row r="9" spans="2:69" ht="30" x14ac:dyDescent="0.25">
      <c r="B9" s="17" t="s">
        <v>539</v>
      </c>
      <c r="C9" s="16">
        <v>0.54592030360531296</v>
      </c>
      <c r="D9" s="16">
        <v>0.55357142857142905</v>
      </c>
      <c r="E9" s="16">
        <v>0.62240663900414905</v>
      </c>
      <c r="F9" s="16">
        <v>0.63003095975232204</v>
      </c>
      <c r="G9" s="16">
        <v>0.59883720930232598</v>
      </c>
      <c r="H9" s="16">
        <v>0.49013657056145699</v>
      </c>
      <c r="I9" s="16">
        <v>0.44010088272383402</v>
      </c>
      <c r="J9" s="16">
        <v>0.57575757575757602</v>
      </c>
      <c r="K9" s="16">
        <v>0.64705882352941202</v>
      </c>
      <c r="L9" s="16">
        <v>0.44247787610619499</v>
      </c>
      <c r="M9" s="16"/>
      <c r="N9" s="16">
        <v>0.15301204819277101</v>
      </c>
      <c r="O9" s="16">
        <v>0.40317460317460302</v>
      </c>
      <c r="P9" s="16">
        <v>0.54205607476635498</v>
      </c>
      <c r="Q9" s="16">
        <v>0.69927007299270105</v>
      </c>
      <c r="R9" s="16"/>
      <c r="S9" s="16">
        <v>0.366920152091255</v>
      </c>
      <c r="T9" s="16">
        <v>0.46889952153109998</v>
      </c>
      <c r="U9" s="16">
        <v>0.54525862068965503</v>
      </c>
      <c r="V9" s="16">
        <v>0.41164856860809501</v>
      </c>
      <c r="W9" s="16">
        <v>0.64902807775378002</v>
      </c>
      <c r="X9" s="16">
        <v>0.66310679611650503</v>
      </c>
      <c r="Y9" s="16">
        <v>0.63582089552238796</v>
      </c>
      <c r="Z9" s="16"/>
      <c r="AA9" s="16">
        <v>0.69070321811680602</v>
      </c>
      <c r="AB9" s="16">
        <v>0.478285077951002</v>
      </c>
      <c r="AC9" s="16"/>
      <c r="AD9" s="16">
        <v>0.49361702127659601</v>
      </c>
      <c r="AE9" s="16">
        <v>0.56502590673575104</v>
      </c>
      <c r="AF9" s="16"/>
      <c r="AG9" s="16">
        <v>0.379841897233202</v>
      </c>
      <c r="AH9" s="16">
        <v>0.69927007299270105</v>
      </c>
      <c r="AI9" s="16"/>
      <c r="AJ9" s="16">
        <v>0.63610315186246402</v>
      </c>
      <c r="AK9" s="16">
        <v>0.46798726565263499</v>
      </c>
      <c r="AL9" s="16"/>
      <c r="AM9" s="16">
        <v>0.15576323987538901</v>
      </c>
      <c r="AN9" s="16">
        <v>0.32507987220447299</v>
      </c>
      <c r="AO9" s="16">
        <v>0.58407079646017701</v>
      </c>
      <c r="AP9" s="16">
        <v>0.80167364016736398</v>
      </c>
      <c r="AQ9" s="16"/>
      <c r="AR9" s="16">
        <v>0.64654088050314495</v>
      </c>
      <c r="AS9" s="16">
        <v>0.50244565217391302</v>
      </c>
      <c r="AT9" s="16"/>
      <c r="AU9" s="16">
        <v>0.56350184956843397</v>
      </c>
      <c r="AV9" s="16">
        <v>0.54272258353891001</v>
      </c>
      <c r="AW9" s="16"/>
      <c r="AX9" s="16">
        <v>0.67137809187279196</v>
      </c>
      <c r="AY9" s="16">
        <v>0.52182764080524802</v>
      </c>
      <c r="AZ9" s="16"/>
      <c r="BA9" s="16">
        <v>0.64088397790055296</v>
      </c>
      <c r="BB9" s="16">
        <v>0.53891605541972298</v>
      </c>
      <c r="BC9" s="16"/>
      <c r="BD9" s="16">
        <v>0.59162303664921501</v>
      </c>
      <c r="BE9" s="16">
        <v>0.53580533024333699</v>
      </c>
      <c r="BF9" s="16"/>
      <c r="BG9" s="16">
        <v>0.65878378378378399</v>
      </c>
      <c r="BH9" s="16">
        <v>0.53920386007237597</v>
      </c>
      <c r="BI9" s="16"/>
      <c r="BJ9" s="16">
        <v>0.70192307692307698</v>
      </c>
      <c r="BK9" s="16">
        <v>0.52496771416272103</v>
      </c>
      <c r="BL9" s="16"/>
      <c r="BM9" s="16">
        <v>0.64050632911392402</v>
      </c>
      <c r="BN9" s="16">
        <v>0.53825641025641002</v>
      </c>
      <c r="BO9" s="16"/>
      <c r="BP9" s="16">
        <v>0.56953642384105996</v>
      </c>
      <c r="BQ9" s="16">
        <v>0.54286326618088299</v>
      </c>
    </row>
    <row r="10" spans="2:69" x14ac:dyDescent="0.25">
      <c r="B10" s="17" t="s">
        <v>105</v>
      </c>
      <c r="C10" s="18">
        <v>0.20910815939278901</v>
      </c>
      <c r="D10" s="18">
        <v>0.141369047619048</v>
      </c>
      <c r="E10" s="18">
        <v>0.13139695712309801</v>
      </c>
      <c r="F10" s="18">
        <v>0.178018575851393</v>
      </c>
      <c r="G10" s="18">
        <v>0.117732558139535</v>
      </c>
      <c r="H10" s="18">
        <v>0.35584218512898302</v>
      </c>
      <c r="I10" s="18">
        <v>0.21815889029003799</v>
      </c>
      <c r="J10" s="18">
        <v>0.20707070707070699</v>
      </c>
      <c r="K10" s="18">
        <v>6.7226890756302504E-2</v>
      </c>
      <c r="L10" s="18">
        <v>0.221238938053097</v>
      </c>
      <c r="M10" s="18"/>
      <c r="N10" s="18">
        <v>0.65783132530120503</v>
      </c>
      <c r="O10" s="18">
        <v>0.30793650793650801</v>
      </c>
      <c r="P10" s="18">
        <v>0.166355140186916</v>
      </c>
      <c r="Q10" s="18">
        <v>6.7153284671532906E-2</v>
      </c>
      <c r="R10" s="18"/>
      <c r="S10" s="18">
        <v>0.38593155893536102</v>
      </c>
      <c r="T10" s="18">
        <v>0.203349282296651</v>
      </c>
      <c r="U10" s="18">
        <v>0.170258620689655</v>
      </c>
      <c r="V10" s="18">
        <v>0.35538005923000998</v>
      </c>
      <c r="W10" s="18">
        <v>0.10259179265658699</v>
      </c>
      <c r="X10" s="18">
        <v>0.110679611650485</v>
      </c>
      <c r="Y10" s="18">
        <v>0.14626865671641801</v>
      </c>
      <c r="Z10" s="18"/>
      <c r="AA10" s="18">
        <v>7.4493444576877205E-2</v>
      </c>
      <c r="AB10" s="18">
        <v>0.27199331848552299</v>
      </c>
      <c r="AC10" s="18"/>
      <c r="AD10" s="18">
        <v>0.27943262411347503</v>
      </c>
      <c r="AE10" s="18">
        <v>0.183419689119171</v>
      </c>
      <c r="AF10" s="18"/>
      <c r="AG10" s="18">
        <v>0.362845849802372</v>
      </c>
      <c r="AH10" s="18">
        <v>6.7153284671532906E-2</v>
      </c>
      <c r="AI10" s="18"/>
      <c r="AJ10" s="18">
        <v>0.13057715923045399</v>
      </c>
      <c r="AK10" s="18">
        <v>0.27697205518217199</v>
      </c>
      <c r="AL10" s="18"/>
      <c r="AM10" s="18">
        <v>0.74766355140186902</v>
      </c>
      <c r="AN10" s="18">
        <v>0.39856230031948903</v>
      </c>
      <c r="AO10" s="18">
        <v>0.1331456154465</v>
      </c>
      <c r="AP10" s="18">
        <v>2.5104602510460299E-2</v>
      </c>
      <c r="AQ10" s="18"/>
      <c r="AR10" s="18">
        <v>6.3522012578616394E-2</v>
      </c>
      <c r="AS10" s="18">
        <v>0.27201086956521697</v>
      </c>
      <c r="AT10" s="18"/>
      <c r="AU10" s="18">
        <v>0.19235511713933401</v>
      </c>
      <c r="AV10" s="18">
        <v>0.21215519174702799</v>
      </c>
      <c r="AW10" s="18"/>
      <c r="AX10" s="18">
        <v>0.122497055359246</v>
      </c>
      <c r="AY10" s="18">
        <v>0.225740782628365</v>
      </c>
      <c r="AZ10" s="18"/>
      <c r="BA10" s="18">
        <v>0.143646408839779</v>
      </c>
      <c r="BB10" s="18">
        <v>0.21393643031784801</v>
      </c>
      <c r="BC10" s="18"/>
      <c r="BD10" s="18">
        <v>0.15183246073298401</v>
      </c>
      <c r="BE10" s="18">
        <v>0.22178447276940899</v>
      </c>
      <c r="BF10" s="18"/>
      <c r="BG10" s="18">
        <v>0.111486486486486</v>
      </c>
      <c r="BH10" s="18">
        <v>0.21491757137112999</v>
      </c>
      <c r="BI10" s="18"/>
      <c r="BJ10" s="18">
        <v>4.0064102564102602E-2</v>
      </c>
      <c r="BK10" s="18">
        <v>0.23181231166594901</v>
      </c>
      <c r="BL10" s="18"/>
      <c r="BM10" s="18">
        <v>0.12911392405063299</v>
      </c>
      <c r="BN10" s="18">
        <v>0.215589743589744</v>
      </c>
      <c r="BO10" s="18"/>
      <c r="BP10" s="18">
        <v>0.130794701986755</v>
      </c>
      <c r="BQ10" s="18">
        <v>0.21924560651521599</v>
      </c>
    </row>
    <row r="11" spans="2:69" x14ac:dyDescent="0.25">
      <c r="B11" s="15"/>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I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29" t="s">
        <v>552</v>
      </c>
      <c r="E2" s="25"/>
      <c r="F2" s="25"/>
      <c r="G2" s="25"/>
      <c r="H2" s="25"/>
      <c r="I2" s="25"/>
    </row>
    <row r="6" spans="2:9" ht="50.1" customHeight="1" x14ac:dyDescent="0.25">
      <c r="B6" s="22" t="s">
        <v>15</v>
      </c>
      <c r="C6" s="22" t="s">
        <v>541</v>
      </c>
      <c r="D6" s="22" t="s">
        <v>542</v>
      </c>
      <c r="E6" s="22" t="s">
        <v>543</v>
      </c>
      <c r="F6" s="22" t="s">
        <v>544</v>
      </c>
      <c r="G6" s="22" t="s">
        <v>545</v>
      </c>
      <c r="H6" s="22" t="s">
        <v>546</v>
      </c>
    </row>
    <row r="7" spans="2:9" x14ac:dyDescent="0.25">
      <c r="B7" s="17" t="s">
        <v>547</v>
      </c>
      <c r="C7" s="16">
        <v>0.30929791271347301</v>
      </c>
      <c r="D7" s="16">
        <v>0.53889943074003799</v>
      </c>
      <c r="E7" s="16">
        <v>0.36603415559772301</v>
      </c>
      <c r="F7" s="16">
        <v>0.31954459203036101</v>
      </c>
      <c r="G7" s="16">
        <v>0.267362428842505</v>
      </c>
      <c r="H7" s="16">
        <v>0.487855787476281</v>
      </c>
    </row>
    <row r="8" spans="2:9" x14ac:dyDescent="0.25">
      <c r="B8" s="17" t="s">
        <v>548</v>
      </c>
      <c r="C8" s="16">
        <v>0.25635673624288402</v>
      </c>
      <c r="D8" s="16">
        <v>0.242884250474383</v>
      </c>
      <c r="E8" s="16">
        <v>0.28178368121442099</v>
      </c>
      <c r="F8" s="16">
        <v>0.23757115749525601</v>
      </c>
      <c r="G8" s="16">
        <v>0.26812144212523698</v>
      </c>
      <c r="H8" s="16">
        <v>0.27476280834914601</v>
      </c>
    </row>
    <row r="9" spans="2:9" x14ac:dyDescent="0.25">
      <c r="B9" s="17" t="s">
        <v>549</v>
      </c>
      <c r="C9" s="16">
        <v>0.21176470588235299</v>
      </c>
      <c r="D9" s="16">
        <v>0.11100569259962</v>
      </c>
      <c r="E9" s="16">
        <v>0.17552182163187899</v>
      </c>
      <c r="F9" s="16">
        <v>0.17988614800759001</v>
      </c>
      <c r="G9" s="16">
        <v>0.225806451612903</v>
      </c>
      <c r="H9" s="16">
        <v>0.127703984819734</v>
      </c>
    </row>
    <row r="10" spans="2:9" x14ac:dyDescent="0.25">
      <c r="B10" s="17" t="s">
        <v>550</v>
      </c>
      <c r="C10" s="16">
        <v>0.126375711574953</v>
      </c>
      <c r="D10" s="16">
        <v>7.0208728652751407E-2</v>
      </c>
      <c r="E10" s="16">
        <v>0.109677419354839</v>
      </c>
      <c r="F10" s="16">
        <v>0.13510436432637599</v>
      </c>
      <c r="G10" s="16">
        <v>0.138709677419355</v>
      </c>
      <c r="H10" s="16">
        <v>8.0645161290322606E-2</v>
      </c>
    </row>
    <row r="11" spans="2:9" x14ac:dyDescent="0.25">
      <c r="B11" s="17" t="s">
        <v>551</v>
      </c>
      <c r="C11" s="16">
        <v>9.6204933586337804E-2</v>
      </c>
      <c r="D11" s="16">
        <v>3.7001897533206797E-2</v>
      </c>
      <c r="E11" s="16">
        <v>6.6982922201138495E-2</v>
      </c>
      <c r="F11" s="16">
        <v>0.12789373814041699</v>
      </c>
      <c r="G11" s="16">
        <v>0.1</v>
      </c>
      <c r="H11" s="16">
        <v>2.9032258064516099E-2</v>
      </c>
    </row>
    <row r="12" spans="2:9" x14ac:dyDescent="0.25">
      <c r="B12" s="15"/>
      <c r="C12" s="15"/>
      <c r="D12" s="15"/>
      <c r="E12" s="15"/>
      <c r="F12" s="15"/>
      <c r="G12" s="15"/>
      <c r="H12" s="15"/>
    </row>
    <row r="13" spans="2:9" x14ac:dyDescent="0.25">
      <c r="B13" t="s">
        <v>71</v>
      </c>
    </row>
    <row r="14" spans="2:9" x14ac:dyDescent="0.25">
      <c r="B14" t="s">
        <v>72</v>
      </c>
    </row>
    <row r="18" spans="2:2" x14ac:dyDescent="0.2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Q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553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547</v>
      </c>
      <c r="C8" s="16">
        <v>0.30929791271347301</v>
      </c>
      <c r="D8" s="16">
        <v>0.33779761904761901</v>
      </c>
      <c r="E8" s="16">
        <v>0.27247579529737198</v>
      </c>
      <c r="F8" s="16">
        <v>0.40402476780185798</v>
      </c>
      <c r="G8" s="16">
        <v>0.23546511627906999</v>
      </c>
      <c r="H8" s="16">
        <v>0.26327769347496199</v>
      </c>
      <c r="I8" s="16">
        <v>0.40731399747793201</v>
      </c>
      <c r="J8" s="16">
        <v>0.30808080808080801</v>
      </c>
      <c r="K8" s="16">
        <v>0.23529411764705899</v>
      </c>
      <c r="L8" s="16">
        <v>0.212389380530973</v>
      </c>
      <c r="M8" s="16"/>
      <c r="N8" s="16">
        <v>0.24216867469879499</v>
      </c>
      <c r="O8" s="16">
        <v>0.28412698412698401</v>
      </c>
      <c r="P8" s="16">
        <v>0.27570093457943901</v>
      </c>
      <c r="Q8" s="16">
        <v>0.34854014598540101</v>
      </c>
      <c r="R8" s="16"/>
      <c r="S8" s="16">
        <v>0.27946768060836502</v>
      </c>
      <c r="T8" s="16">
        <v>0.31818181818181801</v>
      </c>
      <c r="U8" s="16">
        <v>0.29956896551724099</v>
      </c>
      <c r="V8" s="16">
        <v>0.30898321816386998</v>
      </c>
      <c r="W8" s="16">
        <v>0.293736501079914</v>
      </c>
      <c r="X8" s="16">
        <v>0.32621359223301</v>
      </c>
      <c r="Y8" s="16">
        <v>0.356716417910448</v>
      </c>
      <c r="Z8" s="16"/>
      <c r="AA8" s="16">
        <v>0.34088200238379002</v>
      </c>
      <c r="AB8" s="16">
        <v>0.29454342984409798</v>
      </c>
      <c r="AC8" s="16"/>
      <c r="AD8" s="16">
        <v>0.319148936170213</v>
      </c>
      <c r="AE8" s="16">
        <v>0.30569948186528501</v>
      </c>
      <c r="AF8" s="16"/>
      <c r="AG8" s="16">
        <v>0.26679841897233197</v>
      </c>
      <c r="AH8" s="16">
        <v>0.34854014598540101</v>
      </c>
      <c r="AI8" s="16"/>
      <c r="AJ8" s="16">
        <v>0.34711420384772801</v>
      </c>
      <c r="AK8" s="16">
        <v>0.27661832331093</v>
      </c>
      <c r="AL8" s="16"/>
      <c r="AM8" s="16">
        <v>0.202492211838006</v>
      </c>
      <c r="AN8" s="16">
        <v>0.26916932907348201</v>
      </c>
      <c r="AO8" s="16">
        <v>0.29565567176186602</v>
      </c>
      <c r="AP8" s="16">
        <v>0.40836820083682002</v>
      </c>
      <c r="AQ8" s="16"/>
      <c r="AR8" s="16">
        <v>0.31761006289308202</v>
      </c>
      <c r="AS8" s="16">
        <v>0.30570652173912999</v>
      </c>
      <c r="AT8" s="16"/>
      <c r="AU8" s="16">
        <v>0.25524044389642397</v>
      </c>
      <c r="AV8" s="16">
        <v>0.31912984974209502</v>
      </c>
      <c r="AW8" s="16"/>
      <c r="AX8" s="16">
        <v>0.35335689045936403</v>
      </c>
      <c r="AY8" s="16">
        <v>0.30083691472517499</v>
      </c>
      <c r="AZ8" s="16"/>
      <c r="BA8" s="16">
        <v>0.33425414364640899</v>
      </c>
      <c r="BB8" s="16">
        <v>0.307457212713936</v>
      </c>
      <c r="BC8" s="16"/>
      <c r="BD8" s="16">
        <v>0.34345549738219899</v>
      </c>
      <c r="BE8" s="16">
        <v>0.30173812282734602</v>
      </c>
      <c r="BF8" s="16"/>
      <c r="BG8" s="16">
        <v>0.30743243243243201</v>
      </c>
      <c r="BH8" s="16">
        <v>0.30940892641737</v>
      </c>
      <c r="BI8" s="16"/>
      <c r="BJ8" s="16">
        <v>0.32371794871794901</v>
      </c>
      <c r="BK8" s="16">
        <v>0.307361170899699</v>
      </c>
      <c r="BL8" s="16"/>
      <c r="BM8" s="16">
        <v>0.27594936708860801</v>
      </c>
      <c r="BN8" s="16">
        <v>0.312</v>
      </c>
      <c r="BO8" s="16"/>
      <c r="BP8" s="16">
        <v>0.286423841059603</v>
      </c>
      <c r="BQ8" s="16">
        <v>0.312258894127733</v>
      </c>
    </row>
    <row r="9" spans="2:69" x14ac:dyDescent="0.25">
      <c r="B9" s="17" t="s">
        <v>548</v>
      </c>
      <c r="C9" s="16">
        <v>0.25635673624288402</v>
      </c>
      <c r="D9" s="16">
        <v>0.32142857142857101</v>
      </c>
      <c r="E9" s="16">
        <v>0.26970954356846499</v>
      </c>
      <c r="F9" s="16">
        <v>0.25077399380804999</v>
      </c>
      <c r="G9" s="16">
        <v>0.25726744186046502</v>
      </c>
      <c r="H9" s="16">
        <v>0.22306525037936301</v>
      </c>
      <c r="I9" s="16">
        <v>0.23455233291298899</v>
      </c>
      <c r="J9" s="16">
        <v>0.25757575757575801</v>
      </c>
      <c r="K9" s="16">
        <v>0.26890756302521002</v>
      </c>
      <c r="L9" s="16">
        <v>0.33628318584070799</v>
      </c>
      <c r="M9" s="16"/>
      <c r="N9" s="16">
        <v>0.16867469879518099</v>
      </c>
      <c r="O9" s="16">
        <v>0.22222222222222199</v>
      </c>
      <c r="P9" s="16">
        <v>0.28317757009345801</v>
      </c>
      <c r="Q9" s="16">
        <v>0.28029197080292001</v>
      </c>
      <c r="R9" s="16"/>
      <c r="S9" s="16">
        <v>0.20722433460076001</v>
      </c>
      <c r="T9" s="16">
        <v>0.25837320574162698</v>
      </c>
      <c r="U9" s="16">
        <v>0.28663793103448298</v>
      </c>
      <c r="V9" s="16">
        <v>0.25765054294175699</v>
      </c>
      <c r="W9" s="16">
        <v>0.28833693304535601</v>
      </c>
      <c r="X9" s="16">
        <v>0.27087378640776699</v>
      </c>
      <c r="Y9" s="16">
        <v>0.214925373134328</v>
      </c>
      <c r="Z9" s="16"/>
      <c r="AA9" s="16">
        <v>0.27532777115613799</v>
      </c>
      <c r="AB9" s="16">
        <v>0.247494432071269</v>
      </c>
      <c r="AC9" s="16"/>
      <c r="AD9" s="16">
        <v>0.22836879432624099</v>
      </c>
      <c r="AE9" s="16">
        <v>0.26658031088082901</v>
      </c>
      <c r="AF9" s="16"/>
      <c r="AG9" s="16">
        <v>0.23043478260869599</v>
      </c>
      <c r="AH9" s="16">
        <v>0.28029197080292001</v>
      </c>
      <c r="AI9" s="16"/>
      <c r="AJ9" s="16">
        <v>0.253786328284896</v>
      </c>
      <c r="AK9" s="16">
        <v>0.25857799787760899</v>
      </c>
      <c r="AL9" s="16"/>
      <c r="AM9" s="16">
        <v>0.152647975077882</v>
      </c>
      <c r="AN9" s="16">
        <v>0.23242811501597399</v>
      </c>
      <c r="AO9" s="16">
        <v>0.26307320997586497</v>
      </c>
      <c r="AP9" s="16">
        <v>0.296234309623431</v>
      </c>
      <c r="AQ9" s="16"/>
      <c r="AR9" s="16">
        <v>0.266666666666667</v>
      </c>
      <c r="AS9" s="16">
        <v>0.25190217391304298</v>
      </c>
      <c r="AT9" s="16"/>
      <c r="AU9" s="16">
        <v>0.25647348951911197</v>
      </c>
      <c r="AV9" s="16">
        <v>0.25633550123345999</v>
      </c>
      <c r="AW9" s="16"/>
      <c r="AX9" s="16">
        <v>0.26855123674911702</v>
      </c>
      <c r="AY9" s="16">
        <v>0.25401492874915199</v>
      </c>
      <c r="AZ9" s="16"/>
      <c r="BA9" s="16">
        <v>0.27624309392265201</v>
      </c>
      <c r="BB9" s="16">
        <v>0.25488997555012199</v>
      </c>
      <c r="BC9" s="16"/>
      <c r="BD9" s="16">
        <v>0.27329842931937198</v>
      </c>
      <c r="BE9" s="16">
        <v>0.25260718424102002</v>
      </c>
      <c r="BF9" s="16"/>
      <c r="BG9" s="16">
        <v>0.31756756756756799</v>
      </c>
      <c r="BH9" s="16">
        <v>0.25271411338962602</v>
      </c>
      <c r="BI9" s="16"/>
      <c r="BJ9" s="16">
        <v>0.25320512820512803</v>
      </c>
      <c r="BK9" s="16">
        <v>0.25678002582866999</v>
      </c>
      <c r="BL9" s="16"/>
      <c r="BM9" s="16">
        <v>0.265822784810127</v>
      </c>
      <c r="BN9" s="16">
        <v>0.25558974358974401</v>
      </c>
      <c r="BO9" s="16"/>
      <c r="BP9" s="16">
        <v>0.25496688741721901</v>
      </c>
      <c r="BQ9" s="16">
        <v>0.25653664809258497</v>
      </c>
    </row>
    <row r="10" spans="2:69" x14ac:dyDescent="0.25">
      <c r="B10" s="17" t="s">
        <v>549</v>
      </c>
      <c r="C10" s="16">
        <v>0.21176470588235299</v>
      </c>
      <c r="D10" s="16">
        <v>0.199404761904762</v>
      </c>
      <c r="E10" s="16">
        <v>0.25311203319502101</v>
      </c>
      <c r="F10" s="16">
        <v>0.17647058823529399</v>
      </c>
      <c r="G10" s="16">
        <v>0.21656976744185999</v>
      </c>
      <c r="H10" s="16">
        <v>0.22230652503793599</v>
      </c>
      <c r="I10" s="16">
        <v>0.19293820933165201</v>
      </c>
      <c r="J10" s="16">
        <v>0.18686868686868699</v>
      </c>
      <c r="K10" s="16">
        <v>0.21008403361344499</v>
      </c>
      <c r="L10" s="16">
        <v>0.247787610619469</v>
      </c>
      <c r="M10" s="16"/>
      <c r="N10" s="16">
        <v>0.237349397590361</v>
      </c>
      <c r="O10" s="16">
        <v>0.26825396825396802</v>
      </c>
      <c r="P10" s="16">
        <v>0.21308411214953299</v>
      </c>
      <c r="Q10" s="16">
        <v>0.19051094890511</v>
      </c>
      <c r="R10" s="16"/>
      <c r="S10" s="16">
        <v>0.23574144486692</v>
      </c>
      <c r="T10" s="16">
        <v>0.21291866028708101</v>
      </c>
      <c r="U10" s="16">
        <v>0.232758620689655</v>
      </c>
      <c r="V10" s="16">
        <v>0.216189536031589</v>
      </c>
      <c r="W10" s="16">
        <v>0.22354211663067</v>
      </c>
      <c r="X10" s="16">
        <v>0.19514563106796101</v>
      </c>
      <c r="Y10" s="16">
        <v>0.15820895522388101</v>
      </c>
      <c r="Z10" s="16"/>
      <c r="AA10" s="16">
        <v>0.18474374255065601</v>
      </c>
      <c r="AB10" s="16">
        <v>0.224387527839644</v>
      </c>
      <c r="AC10" s="16"/>
      <c r="AD10" s="16">
        <v>0.22836879432624099</v>
      </c>
      <c r="AE10" s="16">
        <v>0.205699481865285</v>
      </c>
      <c r="AF10" s="16"/>
      <c r="AG10" s="16">
        <v>0.23478260869565201</v>
      </c>
      <c r="AH10" s="16">
        <v>0.19051094890511</v>
      </c>
      <c r="AI10" s="16"/>
      <c r="AJ10" s="16">
        <v>0.18911174785100299</v>
      </c>
      <c r="AK10" s="16">
        <v>0.231340643792006</v>
      </c>
      <c r="AL10" s="16"/>
      <c r="AM10" s="16">
        <v>0.25545171339563899</v>
      </c>
      <c r="AN10" s="16">
        <v>0.21405750798722001</v>
      </c>
      <c r="AO10" s="16">
        <v>0.23290426387771501</v>
      </c>
      <c r="AP10" s="16">
        <v>0.152301255230126</v>
      </c>
      <c r="AQ10" s="16"/>
      <c r="AR10" s="16">
        <v>0.21069182389937099</v>
      </c>
      <c r="AS10" s="16">
        <v>0.21222826086956501</v>
      </c>
      <c r="AT10" s="16"/>
      <c r="AU10" s="16">
        <v>0.242909987669544</v>
      </c>
      <c r="AV10" s="16">
        <v>0.20610002242655301</v>
      </c>
      <c r="AW10" s="16"/>
      <c r="AX10" s="16">
        <v>0.18492343934040001</v>
      </c>
      <c r="AY10" s="16">
        <v>0.21691924903867901</v>
      </c>
      <c r="AZ10" s="16"/>
      <c r="BA10" s="16">
        <v>0.18508287292817699</v>
      </c>
      <c r="BB10" s="16">
        <v>0.21373268133659301</v>
      </c>
      <c r="BC10" s="16"/>
      <c r="BD10" s="16">
        <v>0.19057591623036599</v>
      </c>
      <c r="BE10" s="16">
        <v>0.21645422943221301</v>
      </c>
      <c r="BF10" s="16"/>
      <c r="BG10" s="16">
        <v>0.18918918918918901</v>
      </c>
      <c r="BH10" s="16">
        <v>0.21310816244471301</v>
      </c>
      <c r="BI10" s="16"/>
      <c r="BJ10" s="16">
        <v>0.168269230769231</v>
      </c>
      <c r="BK10" s="16">
        <v>0.21760654326302201</v>
      </c>
      <c r="BL10" s="16"/>
      <c r="BM10" s="16">
        <v>0.17974683544303799</v>
      </c>
      <c r="BN10" s="16">
        <v>0.214358974358974</v>
      </c>
      <c r="BO10" s="16"/>
      <c r="BP10" s="16">
        <v>0.22019867549668901</v>
      </c>
      <c r="BQ10" s="16">
        <v>0.21067295327904001</v>
      </c>
    </row>
    <row r="11" spans="2:69" x14ac:dyDescent="0.25">
      <c r="B11" s="17" t="s">
        <v>550</v>
      </c>
      <c r="C11" s="16">
        <v>0.126375711574953</v>
      </c>
      <c r="D11" s="16">
        <v>9.0773809523809507E-2</v>
      </c>
      <c r="E11" s="16">
        <v>0.116182572614108</v>
      </c>
      <c r="F11" s="16">
        <v>9.9071207430340605E-2</v>
      </c>
      <c r="G11" s="16">
        <v>0.16133720930232601</v>
      </c>
      <c r="H11" s="16">
        <v>0.154779969650986</v>
      </c>
      <c r="I11" s="16">
        <v>9.7099621689785601E-2</v>
      </c>
      <c r="J11" s="16">
        <v>0.18181818181818199</v>
      </c>
      <c r="K11" s="16">
        <v>0.13445378151260501</v>
      </c>
      <c r="L11" s="16">
        <v>0.11504424778761101</v>
      </c>
      <c r="M11" s="16"/>
      <c r="N11" s="16">
        <v>0.136144578313253</v>
      </c>
      <c r="O11" s="16">
        <v>0.128571428571429</v>
      </c>
      <c r="P11" s="16">
        <v>0.14018691588785001</v>
      </c>
      <c r="Q11" s="16">
        <v>0.117518248175182</v>
      </c>
      <c r="R11" s="16"/>
      <c r="S11" s="16">
        <v>0.12737642585551301</v>
      </c>
      <c r="T11" s="16">
        <v>0.12200956937799</v>
      </c>
      <c r="U11" s="16">
        <v>0.122844827586207</v>
      </c>
      <c r="V11" s="16">
        <v>0.115498519249753</v>
      </c>
      <c r="W11" s="16">
        <v>0.12526997840172799</v>
      </c>
      <c r="X11" s="16">
        <v>0.13009708737864101</v>
      </c>
      <c r="Y11" s="16">
        <v>0.14477611940298499</v>
      </c>
      <c r="Z11" s="16"/>
      <c r="AA11" s="16">
        <v>0.122765196662694</v>
      </c>
      <c r="AB11" s="16">
        <v>0.12806236080178199</v>
      </c>
      <c r="AC11" s="16"/>
      <c r="AD11" s="16">
        <v>0.11914893617021299</v>
      </c>
      <c r="AE11" s="16">
        <v>0.12901554404145099</v>
      </c>
      <c r="AF11" s="16"/>
      <c r="AG11" s="16">
        <v>0.13596837944664</v>
      </c>
      <c r="AH11" s="16">
        <v>0.117518248175182</v>
      </c>
      <c r="AI11" s="16"/>
      <c r="AJ11" s="16">
        <v>0.117069177241097</v>
      </c>
      <c r="AK11" s="16">
        <v>0.13441811107180801</v>
      </c>
      <c r="AL11" s="16"/>
      <c r="AM11" s="16">
        <v>0.118380062305296</v>
      </c>
      <c r="AN11" s="16">
        <v>0.151757188498403</v>
      </c>
      <c r="AO11" s="16">
        <v>0.129927594529364</v>
      </c>
      <c r="AP11" s="16">
        <v>9.4560669456066906E-2</v>
      </c>
      <c r="AQ11" s="16"/>
      <c r="AR11" s="16">
        <v>0.126415094339623</v>
      </c>
      <c r="AS11" s="16">
        <v>0.126358695652174</v>
      </c>
      <c r="AT11" s="16"/>
      <c r="AU11" s="16">
        <v>0.13810110974105999</v>
      </c>
      <c r="AV11" s="16">
        <v>0.124243103834941</v>
      </c>
      <c r="AW11" s="16"/>
      <c r="AX11" s="16">
        <v>0.121319199057715</v>
      </c>
      <c r="AY11" s="16">
        <v>0.12734675412802501</v>
      </c>
      <c r="AZ11" s="16"/>
      <c r="BA11" s="16">
        <v>0.10497237569060799</v>
      </c>
      <c r="BB11" s="16">
        <v>0.127954360228199</v>
      </c>
      <c r="BC11" s="16"/>
      <c r="BD11" s="16">
        <v>0.121465968586387</v>
      </c>
      <c r="BE11" s="16">
        <v>0.12746234067207399</v>
      </c>
      <c r="BF11" s="16"/>
      <c r="BG11" s="16">
        <v>9.45945945945946E-2</v>
      </c>
      <c r="BH11" s="16">
        <v>0.12826698833936501</v>
      </c>
      <c r="BI11" s="16"/>
      <c r="BJ11" s="16">
        <v>0.141025641025641</v>
      </c>
      <c r="BK11" s="16">
        <v>0.124408092983211</v>
      </c>
      <c r="BL11" s="16"/>
      <c r="BM11" s="16">
        <v>0.12151898734177199</v>
      </c>
      <c r="BN11" s="16">
        <v>0.12676923076923099</v>
      </c>
      <c r="BO11" s="16"/>
      <c r="BP11" s="16">
        <v>0.13410596026490099</v>
      </c>
      <c r="BQ11" s="16">
        <v>0.12537505357908299</v>
      </c>
    </row>
    <row r="12" spans="2:69" x14ac:dyDescent="0.25">
      <c r="B12" s="17" t="s">
        <v>551</v>
      </c>
      <c r="C12" s="18">
        <v>9.6204933586337804E-2</v>
      </c>
      <c r="D12" s="18">
        <v>5.0595238095238103E-2</v>
      </c>
      <c r="E12" s="18">
        <v>8.8520055325034597E-2</v>
      </c>
      <c r="F12" s="18">
        <v>6.9659442724458204E-2</v>
      </c>
      <c r="G12" s="18">
        <v>0.12936046511627899</v>
      </c>
      <c r="H12" s="18">
        <v>0.136570561456753</v>
      </c>
      <c r="I12" s="18">
        <v>6.8095838587641899E-2</v>
      </c>
      <c r="J12" s="18">
        <v>6.5656565656565705E-2</v>
      </c>
      <c r="K12" s="18">
        <v>0.151260504201681</v>
      </c>
      <c r="L12" s="18">
        <v>8.8495575221238895E-2</v>
      </c>
      <c r="M12" s="18"/>
      <c r="N12" s="18">
        <v>0.21566265060240999</v>
      </c>
      <c r="O12" s="18">
        <v>9.6825396825396801E-2</v>
      </c>
      <c r="P12" s="18">
        <v>8.7850467289719597E-2</v>
      </c>
      <c r="Q12" s="18">
        <v>6.3138686131386901E-2</v>
      </c>
      <c r="R12" s="18"/>
      <c r="S12" s="18">
        <v>0.15019011406844099</v>
      </c>
      <c r="T12" s="18">
        <v>8.8516746411483299E-2</v>
      </c>
      <c r="U12" s="18">
        <v>5.8189655172413798E-2</v>
      </c>
      <c r="V12" s="18">
        <v>0.10167818361303101</v>
      </c>
      <c r="W12" s="18">
        <v>6.9114470842332604E-2</v>
      </c>
      <c r="X12" s="18">
        <v>7.7669902912621394E-2</v>
      </c>
      <c r="Y12" s="18">
        <v>0.125373134328358</v>
      </c>
      <c r="Z12" s="18"/>
      <c r="AA12" s="18">
        <v>7.6281287246722299E-2</v>
      </c>
      <c r="AB12" s="18">
        <v>0.105512249443207</v>
      </c>
      <c r="AC12" s="18"/>
      <c r="AD12" s="18">
        <v>0.104964539007092</v>
      </c>
      <c r="AE12" s="18">
        <v>9.3005181347150301E-2</v>
      </c>
      <c r="AF12" s="18"/>
      <c r="AG12" s="18">
        <v>0.13201581027668</v>
      </c>
      <c r="AH12" s="18">
        <v>6.3138686131386901E-2</v>
      </c>
      <c r="AI12" s="18"/>
      <c r="AJ12" s="18">
        <v>9.2918542775276294E-2</v>
      </c>
      <c r="AK12" s="18">
        <v>9.9044923947647703E-2</v>
      </c>
      <c r="AL12" s="18"/>
      <c r="AM12" s="18">
        <v>0.27102803738317799</v>
      </c>
      <c r="AN12" s="18">
        <v>0.13258785942491999</v>
      </c>
      <c r="AO12" s="18">
        <v>7.8439259855189097E-2</v>
      </c>
      <c r="AP12" s="18">
        <v>4.85355648535565E-2</v>
      </c>
      <c r="AQ12" s="18"/>
      <c r="AR12" s="18">
        <v>7.86163522012579E-2</v>
      </c>
      <c r="AS12" s="18">
        <v>0.103804347826087</v>
      </c>
      <c r="AT12" s="18"/>
      <c r="AU12" s="18">
        <v>0.10727496917385899</v>
      </c>
      <c r="AV12" s="18">
        <v>9.4191522762951299E-2</v>
      </c>
      <c r="AW12" s="18"/>
      <c r="AX12" s="18">
        <v>7.1849234393404002E-2</v>
      </c>
      <c r="AY12" s="18">
        <v>0.100882153358969</v>
      </c>
      <c r="AZ12" s="18"/>
      <c r="BA12" s="18">
        <v>9.9447513812154706E-2</v>
      </c>
      <c r="BB12" s="18">
        <v>9.5965770171149101E-2</v>
      </c>
      <c r="BC12" s="18"/>
      <c r="BD12" s="18">
        <v>7.1204188481675396E-2</v>
      </c>
      <c r="BE12" s="18">
        <v>0.101738122827346</v>
      </c>
      <c r="BF12" s="18"/>
      <c r="BG12" s="18">
        <v>9.12162162162162E-2</v>
      </c>
      <c r="BH12" s="18">
        <v>9.6501809408926401E-2</v>
      </c>
      <c r="BI12" s="18"/>
      <c r="BJ12" s="18">
        <v>0.113782051282051</v>
      </c>
      <c r="BK12" s="18">
        <v>9.3844167025398204E-2</v>
      </c>
      <c r="BL12" s="18"/>
      <c r="BM12" s="18">
        <v>0.15696202531645601</v>
      </c>
      <c r="BN12" s="18">
        <v>9.1282051282051302E-2</v>
      </c>
      <c r="BO12" s="18"/>
      <c r="BP12" s="18">
        <v>0.10430463576158901</v>
      </c>
      <c r="BQ12" s="18">
        <v>9.5156450921560207E-2</v>
      </c>
    </row>
    <row r="13" spans="2:69" x14ac:dyDescent="0.25">
      <c r="B13" s="15"/>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BQ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547</v>
      </c>
      <c r="C8" s="16">
        <v>0.53889943074003799</v>
      </c>
      <c r="D8" s="16">
        <v>0.514880952380952</v>
      </c>
      <c r="E8" s="16">
        <v>0.57538035961272505</v>
      </c>
      <c r="F8" s="16">
        <v>0.59907120743034104</v>
      </c>
      <c r="G8" s="16">
        <v>0.46511627906976699</v>
      </c>
      <c r="H8" s="16">
        <v>0.52731411229135094</v>
      </c>
      <c r="I8" s="16">
        <v>0.57629255989911699</v>
      </c>
      <c r="J8" s="16">
        <v>0.48484848484848497</v>
      </c>
      <c r="K8" s="16">
        <v>0.46218487394958002</v>
      </c>
      <c r="L8" s="16">
        <v>0.60176991150442505</v>
      </c>
      <c r="M8" s="16"/>
      <c r="N8" s="16">
        <v>0.49879518072289197</v>
      </c>
      <c r="O8" s="16">
        <v>0.56984126984127004</v>
      </c>
      <c r="P8" s="16">
        <v>0.50280373831775704</v>
      </c>
      <c r="Q8" s="16">
        <v>0.55802919708029197</v>
      </c>
      <c r="R8" s="16"/>
      <c r="S8" s="16">
        <v>0.53231939163498099</v>
      </c>
      <c r="T8" s="16">
        <v>0.47368421052631599</v>
      </c>
      <c r="U8" s="16">
        <v>0.48275862068965503</v>
      </c>
      <c r="V8" s="16">
        <v>0.552813425468904</v>
      </c>
      <c r="W8" s="16">
        <v>0.51187904967602604</v>
      </c>
      <c r="X8" s="16">
        <v>0.55631067961165004</v>
      </c>
      <c r="Y8" s="16">
        <v>0.59850746268656696</v>
      </c>
      <c r="Z8" s="16"/>
      <c r="AA8" s="16">
        <v>0.53337306317044098</v>
      </c>
      <c r="AB8" s="16">
        <v>0.54148106904231597</v>
      </c>
      <c r="AC8" s="16"/>
      <c r="AD8" s="16">
        <v>0.56382978723404298</v>
      </c>
      <c r="AE8" s="16">
        <v>0.52979274611398997</v>
      </c>
      <c r="AF8" s="16"/>
      <c r="AG8" s="16">
        <v>0.51818181818181797</v>
      </c>
      <c r="AH8" s="16">
        <v>0.55802919708029197</v>
      </c>
      <c r="AI8" s="16"/>
      <c r="AJ8" s="16">
        <v>0.58902988129349199</v>
      </c>
      <c r="AK8" s="16">
        <v>0.49557835160947999</v>
      </c>
      <c r="AL8" s="16"/>
      <c r="AM8" s="16">
        <v>0.37383177570093501</v>
      </c>
      <c r="AN8" s="16">
        <v>0.48562300319488799</v>
      </c>
      <c r="AO8" s="16">
        <v>0.55189058728881701</v>
      </c>
      <c r="AP8" s="16">
        <v>0.61255230125522997</v>
      </c>
      <c r="AQ8" s="16"/>
      <c r="AR8" s="16">
        <v>0.52515723270440295</v>
      </c>
      <c r="AS8" s="16">
        <v>0.54483695652173902</v>
      </c>
      <c r="AT8" s="16"/>
      <c r="AU8" s="16">
        <v>0.52651048088779295</v>
      </c>
      <c r="AV8" s="16">
        <v>0.54115272482619403</v>
      </c>
      <c r="AW8" s="16"/>
      <c r="AX8" s="16">
        <v>0.53710247349823304</v>
      </c>
      <c r="AY8" s="16">
        <v>0.53924451481565305</v>
      </c>
      <c r="AZ8" s="16"/>
      <c r="BA8" s="16">
        <v>0.51381215469613295</v>
      </c>
      <c r="BB8" s="16">
        <v>0.54074979625101904</v>
      </c>
      <c r="BC8" s="16"/>
      <c r="BD8" s="16">
        <v>0.53926701570680602</v>
      </c>
      <c r="BE8" s="16">
        <v>0.53881807647740398</v>
      </c>
      <c r="BF8" s="16"/>
      <c r="BG8" s="16">
        <v>0.5</v>
      </c>
      <c r="BH8" s="16">
        <v>0.54121431443506196</v>
      </c>
      <c r="BI8" s="16"/>
      <c r="BJ8" s="16">
        <v>0.45833333333333298</v>
      </c>
      <c r="BK8" s="16">
        <v>0.54972018941024503</v>
      </c>
      <c r="BL8" s="16"/>
      <c r="BM8" s="16">
        <v>0.52658227848101302</v>
      </c>
      <c r="BN8" s="16">
        <v>0.539897435897436</v>
      </c>
      <c r="BO8" s="16"/>
      <c r="BP8" s="16">
        <v>0.51158940397351005</v>
      </c>
      <c r="BQ8" s="16">
        <v>0.54243463351907395</v>
      </c>
    </row>
    <row r="9" spans="2:69" x14ac:dyDescent="0.25">
      <c r="B9" s="17" t="s">
        <v>548</v>
      </c>
      <c r="C9" s="16">
        <v>0.242884250474383</v>
      </c>
      <c r="D9" s="16">
        <v>0.27232142857142899</v>
      </c>
      <c r="E9" s="16">
        <v>0.27109266943291799</v>
      </c>
      <c r="F9" s="16">
        <v>0.232198142414861</v>
      </c>
      <c r="G9" s="16">
        <v>0.274709302325581</v>
      </c>
      <c r="H9" s="16">
        <v>0.22458270106221501</v>
      </c>
      <c r="I9" s="16">
        <v>0.215636822194199</v>
      </c>
      <c r="J9" s="16">
        <v>0.23737373737373699</v>
      </c>
      <c r="K9" s="16">
        <v>0.21008403361344499</v>
      </c>
      <c r="L9" s="16">
        <v>0.20353982300885001</v>
      </c>
      <c r="M9" s="16"/>
      <c r="N9" s="16">
        <v>0.236144578313253</v>
      </c>
      <c r="O9" s="16">
        <v>0.206349206349206</v>
      </c>
      <c r="P9" s="16">
        <v>0.26355140186915899</v>
      </c>
      <c r="Q9" s="16">
        <v>0.24525547445255499</v>
      </c>
      <c r="R9" s="16"/>
      <c r="S9" s="16">
        <v>0.19391634980988601</v>
      </c>
      <c r="T9" s="16">
        <v>0.26794258373205698</v>
      </c>
      <c r="U9" s="16">
        <v>0.26724137931034497</v>
      </c>
      <c r="V9" s="16">
        <v>0.248766041461007</v>
      </c>
      <c r="W9" s="16">
        <v>0.27213822894168499</v>
      </c>
      <c r="X9" s="16">
        <v>0.23592233009708699</v>
      </c>
      <c r="Y9" s="16">
        <v>0.21940298507462699</v>
      </c>
      <c r="Z9" s="16"/>
      <c r="AA9" s="16">
        <v>0.24791418355184699</v>
      </c>
      <c r="AB9" s="16">
        <v>0.24053452115812901</v>
      </c>
      <c r="AC9" s="16"/>
      <c r="AD9" s="16">
        <v>0.218439716312057</v>
      </c>
      <c r="AE9" s="16">
        <v>0.25181347150259098</v>
      </c>
      <c r="AF9" s="16"/>
      <c r="AG9" s="16">
        <v>0.240316205533597</v>
      </c>
      <c r="AH9" s="16">
        <v>0.24525547445255499</v>
      </c>
      <c r="AI9" s="16"/>
      <c r="AJ9" s="16">
        <v>0.21039705280393001</v>
      </c>
      <c r="AK9" s="16">
        <v>0.27095861337106503</v>
      </c>
      <c r="AL9" s="16"/>
      <c r="AM9" s="16">
        <v>0.21495327102803699</v>
      </c>
      <c r="AN9" s="16">
        <v>0.25718849840255598</v>
      </c>
      <c r="AO9" s="16">
        <v>0.247787610619469</v>
      </c>
      <c r="AP9" s="16">
        <v>0.22594142259414199</v>
      </c>
      <c r="AQ9" s="16"/>
      <c r="AR9" s="16">
        <v>0.25660377358490599</v>
      </c>
      <c r="AS9" s="16">
        <v>0.23695652173913001</v>
      </c>
      <c r="AT9" s="16"/>
      <c r="AU9" s="16">
        <v>0.240443896424168</v>
      </c>
      <c r="AV9" s="16">
        <v>0.24332810047095799</v>
      </c>
      <c r="AW9" s="16"/>
      <c r="AX9" s="16">
        <v>0.246171967020024</v>
      </c>
      <c r="AY9" s="16">
        <v>0.24225288396290401</v>
      </c>
      <c r="AZ9" s="16"/>
      <c r="BA9" s="16">
        <v>0.22375690607734799</v>
      </c>
      <c r="BB9" s="16">
        <v>0.24429502852485699</v>
      </c>
      <c r="BC9" s="16"/>
      <c r="BD9" s="16">
        <v>0.25549738219895302</v>
      </c>
      <c r="BE9" s="16">
        <v>0.24009269988412499</v>
      </c>
      <c r="BF9" s="16"/>
      <c r="BG9" s="16">
        <v>0.239864864864865</v>
      </c>
      <c r="BH9" s="16">
        <v>0.24306393244873301</v>
      </c>
      <c r="BI9" s="16"/>
      <c r="BJ9" s="16">
        <v>0.269230769230769</v>
      </c>
      <c r="BK9" s="16">
        <v>0.23934567369780499</v>
      </c>
      <c r="BL9" s="16"/>
      <c r="BM9" s="16">
        <v>0.23037974683544299</v>
      </c>
      <c r="BN9" s="16">
        <v>0.24389743589743601</v>
      </c>
      <c r="BO9" s="16"/>
      <c r="BP9" s="16">
        <v>0.22847682119205301</v>
      </c>
      <c r="BQ9" s="16">
        <v>0.244749249892842</v>
      </c>
    </row>
    <row r="10" spans="2:69" x14ac:dyDescent="0.25">
      <c r="B10" s="17" t="s">
        <v>549</v>
      </c>
      <c r="C10" s="16">
        <v>0.11100569259962</v>
      </c>
      <c r="D10" s="16">
        <v>0.111607142857143</v>
      </c>
      <c r="E10" s="16">
        <v>9.1286307053941904E-2</v>
      </c>
      <c r="F10" s="16">
        <v>0.10216718266253901</v>
      </c>
      <c r="G10" s="16">
        <v>9.8837209302325604E-2</v>
      </c>
      <c r="H10" s="16">
        <v>0.130500758725341</v>
      </c>
      <c r="I10" s="16">
        <v>0.110970996216898</v>
      </c>
      <c r="J10" s="16">
        <v>0.13131313131313099</v>
      </c>
      <c r="K10" s="16">
        <v>0.10084033613445401</v>
      </c>
      <c r="L10" s="16">
        <v>0.106194690265487</v>
      </c>
      <c r="M10" s="16"/>
      <c r="N10" s="16">
        <v>0.155421686746988</v>
      </c>
      <c r="O10" s="16">
        <v>0.12539682539682501</v>
      </c>
      <c r="P10" s="16">
        <v>0.12990654205607499</v>
      </c>
      <c r="Q10" s="16">
        <v>8.6861313868613094E-2</v>
      </c>
      <c r="R10" s="16"/>
      <c r="S10" s="16">
        <v>0.16159695817490499</v>
      </c>
      <c r="T10" s="16">
        <v>0.13636363636363599</v>
      </c>
      <c r="U10" s="16">
        <v>0.107758620689655</v>
      </c>
      <c r="V10" s="16">
        <v>0.119447186574531</v>
      </c>
      <c r="W10" s="16">
        <v>0.10907127429805601</v>
      </c>
      <c r="X10" s="16">
        <v>8.8349514563106801E-2</v>
      </c>
      <c r="Y10" s="16">
        <v>7.3134328358209003E-2</v>
      </c>
      <c r="Z10" s="16"/>
      <c r="AA10" s="16">
        <v>0.107866507747318</v>
      </c>
      <c r="AB10" s="16">
        <v>0.112472160356347</v>
      </c>
      <c r="AC10" s="16"/>
      <c r="AD10" s="16">
        <v>0.121276595744681</v>
      </c>
      <c r="AE10" s="16">
        <v>0.10725388601036299</v>
      </c>
      <c r="AF10" s="16"/>
      <c r="AG10" s="16">
        <v>0.137154150197628</v>
      </c>
      <c r="AH10" s="16">
        <v>8.6861313868613094E-2</v>
      </c>
      <c r="AI10" s="16"/>
      <c r="AJ10" s="16">
        <v>8.6778550961932002E-2</v>
      </c>
      <c r="AK10" s="16">
        <v>0.13194198797311599</v>
      </c>
      <c r="AL10" s="16"/>
      <c r="AM10" s="16">
        <v>0.23676012461059201</v>
      </c>
      <c r="AN10" s="16">
        <v>0.140575079872204</v>
      </c>
      <c r="AO10" s="16">
        <v>0.103781174577635</v>
      </c>
      <c r="AP10" s="16">
        <v>6.1087866108786602E-2</v>
      </c>
      <c r="AQ10" s="16"/>
      <c r="AR10" s="16">
        <v>0.110691823899371</v>
      </c>
      <c r="AS10" s="16">
        <v>0.111141304347826</v>
      </c>
      <c r="AT10" s="16"/>
      <c r="AU10" s="16">
        <v>0.12700369913686799</v>
      </c>
      <c r="AV10" s="16">
        <v>0.108095985647006</v>
      </c>
      <c r="AW10" s="16"/>
      <c r="AX10" s="16">
        <v>0.11307420494699599</v>
      </c>
      <c r="AY10" s="16">
        <v>0.110608459624519</v>
      </c>
      <c r="AZ10" s="16"/>
      <c r="BA10" s="16">
        <v>0.116022099447514</v>
      </c>
      <c r="BB10" s="16">
        <v>0.110635696821516</v>
      </c>
      <c r="BC10" s="16"/>
      <c r="BD10" s="16">
        <v>8.6910994764397898E-2</v>
      </c>
      <c r="BE10" s="16">
        <v>0.116338354577057</v>
      </c>
      <c r="BF10" s="16"/>
      <c r="BG10" s="16">
        <v>0.10472972972973001</v>
      </c>
      <c r="BH10" s="16">
        <v>0.11137917169280299</v>
      </c>
      <c r="BI10" s="16"/>
      <c r="BJ10" s="16">
        <v>9.4551282051282007E-2</v>
      </c>
      <c r="BK10" s="16">
        <v>0.11321566939302601</v>
      </c>
      <c r="BL10" s="16"/>
      <c r="BM10" s="16">
        <v>0.10886075949367099</v>
      </c>
      <c r="BN10" s="16">
        <v>0.111179487179487</v>
      </c>
      <c r="BO10" s="16"/>
      <c r="BP10" s="16">
        <v>0.14569536423841101</v>
      </c>
      <c r="BQ10" s="16">
        <v>0.10651521645949399</v>
      </c>
    </row>
    <row r="11" spans="2:69" x14ac:dyDescent="0.25">
      <c r="B11" s="17" t="s">
        <v>550</v>
      </c>
      <c r="C11" s="16">
        <v>7.0208728652751407E-2</v>
      </c>
      <c r="D11" s="16">
        <v>7.4404761904761904E-2</v>
      </c>
      <c r="E11" s="16">
        <v>4.4260027662517298E-2</v>
      </c>
      <c r="F11" s="16">
        <v>4.4891640866873098E-2</v>
      </c>
      <c r="G11" s="16">
        <v>9.0116279069767394E-2</v>
      </c>
      <c r="H11" s="16">
        <v>7.4355083459787599E-2</v>
      </c>
      <c r="I11" s="16">
        <v>6.6834804539722598E-2</v>
      </c>
      <c r="J11" s="16">
        <v>0.11616161616161599</v>
      </c>
      <c r="K11" s="16">
        <v>0.13445378151260501</v>
      </c>
      <c r="L11" s="16">
        <v>6.1946902654867297E-2</v>
      </c>
      <c r="M11" s="16"/>
      <c r="N11" s="16">
        <v>5.54216867469879E-2</v>
      </c>
      <c r="O11" s="16">
        <v>8.5714285714285701E-2</v>
      </c>
      <c r="P11" s="16">
        <v>7.4766355140186896E-2</v>
      </c>
      <c r="Q11" s="16">
        <v>6.9343065693430697E-2</v>
      </c>
      <c r="R11" s="16"/>
      <c r="S11" s="16">
        <v>6.4638783269962002E-2</v>
      </c>
      <c r="T11" s="16">
        <v>7.8947368421052599E-2</v>
      </c>
      <c r="U11" s="16">
        <v>0.10344827586206901</v>
      </c>
      <c r="V11" s="16">
        <v>5.6268509378084898E-2</v>
      </c>
      <c r="W11" s="16">
        <v>7.2354211663067006E-2</v>
      </c>
      <c r="X11" s="16">
        <v>7.6699029126213597E-2</v>
      </c>
      <c r="Y11" s="16">
        <v>6.1194029850746297E-2</v>
      </c>
      <c r="Z11" s="16"/>
      <c r="AA11" s="16">
        <v>7.6281287246722299E-2</v>
      </c>
      <c r="AB11" s="16">
        <v>6.7371937639198201E-2</v>
      </c>
      <c r="AC11" s="16"/>
      <c r="AD11" s="16">
        <v>6.5248226950354593E-2</v>
      </c>
      <c r="AE11" s="16">
        <v>7.2020725388601006E-2</v>
      </c>
      <c r="AF11" s="16"/>
      <c r="AG11" s="16">
        <v>7.1146245059288502E-2</v>
      </c>
      <c r="AH11" s="16">
        <v>6.9343065693430697E-2</v>
      </c>
      <c r="AI11" s="16"/>
      <c r="AJ11" s="16">
        <v>7.0814572247237001E-2</v>
      </c>
      <c r="AK11" s="16">
        <v>6.9685178634595002E-2</v>
      </c>
      <c r="AL11" s="16"/>
      <c r="AM11" s="16">
        <v>8.7227414330218106E-2</v>
      </c>
      <c r="AN11" s="16">
        <v>6.9488817891373802E-2</v>
      </c>
      <c r="AO11" s="16">
        <v>7.1198712791633104E-2</v>
      </c>
      <c r="AP11" s="16">
        <v>6.3598326359832605E-2</v>
      </c>
      <c r="AQ11" s="16"/>
      <c r="AR11" s="16">
        <v>6.8553459119496896E-2</v>
      </c>
      <c r="AS11" s="16">
        <v>7.0923913043478296E-2</v>
      </c>
      <c r="AT11" s="16"/>
      <c r="AU11" s="16">
        <v>7.52157829839704E-2</v>
      </c>
      <c r="AV11" s="16">
        <v>6.9298048889885597E-2</v>
      </c>
      <c r="AW11" s="16"/>
      <c r="AX11" s="16">
        <v>7.3027090694935196E-2</v>
      </c>
      <c r="AY11" s="16">
        <v>6.9667496041619495E-2</v>
      </c>
      <c r="AZ11" s="16"/>
      <c r="BA11" s="16">
        <v>0.10497237569060799</v>
      </c>
      <c r="BB11" s="16">
        <v>6.7644661776691095E-2</v>
      </c>
      <c r="BC11" s="16"/>
      <c r="BD11" s="16">
        <v>8.2722513089005204E-2</v>
      </c>
      <c r="BE11" s="16">
        <v>6.74391657010429E-2</v>
      </c>
      <c r="BF11" s="16"/>
      <c r="BG11" s="16">
        <v>0.111486486486486</v>
      </c>
      <c r="BH11" s="16">
        <v>6.7752312022517094E-2</v>
      </c>
      <c r="BI11" s="16"/>
      <c r="BJ11" s="16">
        <v>9.9358974358974395E-2</v>
      </c>
      <c r="BK11" s="16">
        <v>6.6293585880327202E-2</v>
      </c>
      <c r="BL11" s="16"/>
      <c r="BM11" s="16">
        <v>8.1012658227848103E-2</v>
      </c>
      <c r="BN11" s="16">
        <v>6.9333333333333302E-2</v>
      </c>
      <c r="BO11" s="16"/>
      <c r="BP11" s="16">
        <v>8.9403973509933801E-2</v>
      </c>
      <c r="BQ11" s="16">
        <v>6.7723960565795105E-2</v>
      </c>
    </row>
    <row r="12" spans="2:69" x14ac:dyDescent="0.25">
      <c r="B12" s="17" t="s">
        <v>551</v>
      </c>
      <c r="C12" s="18">
        <v>3.7001897533206797E-2</v>
      </c>
      <c r="D12" s="18">
        <v>2.6785714285714302E-2</v>
      </c>
      <c r="E12" s="18">
        <v>1.7980636237897599E-2</v>
      </c>
      <c r="F12" s="18">
        <v>2.1671826625387001E-2</v>
      </c>
      <c r="G12" s="18">
        <v>7.12209302325581E-2</v>
      </c>
      <c r="H12" s="18">
        <v>4.3247344461305001E-2</v>
      </c>
      <c r="I12" s="18">
        <v>3.02648171500631E-2</v>
      </c>
      <c r="J12" s="18">
        <v>3.03030303030303E-2</v>
      </c>
      <c r="K12" s="18">
        <v>9.2436974789915999E-2</v>
      </c>
      <c r="L12" s="18">
        <v>2.6548672566371698E-2</v>
      </c>
      <c r="M12" s="18"/>
      <c r="N12" s="18">
        <v>5.4216867469879498E-2</v>
      </c>
      <c r="O12" s="18">
        <v>1.26984126984127E-2</v>
      </c>
      <c r="P12" s="18">
        <v>2.8971962616822399E-2</v>
      </c>
      <c r="Q12" s="18">
        <v>4.0510948905109499E-2</v>
      </c>
      <c r="R12" s="18"/>
      <c r="S12" s="18">
        <v>4.7528517110266198E-2</v>
      </c>
      <c r="T12" s="18">
        <v>4.3062200956937802E-2</v>
      </c>
      <c r="U12" s="18">
        <v>3.8793103448275898E-2</v>
      </c>
      <c r="V12" s="18">
        <v>2.2704837117472901E-2</v>
      </c>
      <c r="W12" s="18">
        <v>3.4557235421166302E-2</v>
      </c>
      <c r="X12" s="18">
        <v>4.2718446601941698E-2</v>
      </c>
      <c r="Y12" s="18">
        <v>4.7761194029850698E-2</v>
      </c>
      <c r="Z12" s="18"/>
      <c r="AA12" s="18">
        <v>3.4564958283671003E-2</v>
      </c>
      <c r="AB12" s="18">
        <v>3.8140311804008897E-2</v>
      </c>
      <c r="AC12" s="18"/>
      <c r="AD12" s="18">
        <v>3.12056737588652E-2</v>
      </c>
      <c r="AE12" s="18">
        <v>3.9119170984455998E-2</v>
      </c>
      <c r="AF12" s="18"/>
      <c r="AG12" s="18">
        <v>3.3201581027668001E-2</v>
      </c>
      <c r="AH12" s="18">
        <v>4.0510948905109499E-2</v>
      </c>
      <c r="AI12" s="18"/>
      <c r="AJ12" s="18">
        <v>4.2979942693409698E-2</v>
      </c>
      <c r="AK12" s="18">
        <v>3.1835868411743899E-2</v>
      </c>
      <c r="AL12" s="18"/>
      <c r="AM12" s="18">
        <v>8.7227414330218106E-2</v>
      </c>
      <c r="AN12" s="18">
        <v>4.7124600638977603E-2</v>
      </c>
      <c r="AO12" s="18">
        <v>2.5341914722445701E-2</v>
      </c>
      <c r="AP12" s="18">
        <v>3.6820083682008398E-2</v>
      </c>
      <c r="AQ12" s="18"/>
      <c r="AR12" s="18">
        <v>3.8993710691823898E-2</v>
      </c>
      <c r="AS12" s="18">
        <v>3.61413043478261E-2</v>
      </c>
      <c r="AT12" s="18"/>
      <c r="AU12" s="18">
        <v>3.0826140567201E-2</v>
      </c>
      <c r="AV12" s="18">
        <v>3.81251401659565E-2</v>
      </c>
      <c r="AW12" s="18"/>
      <c r="AX12" s="18">
        <v>3.06242638398115E-2</v>
      </c>
      <c r="AY12" s="18">
        <v>3.8226645555304202E-2</v>
      </c>
      <c r="AZ12" s="18"/>
      <c r="BA12" s="18">
        <v>4.1436464088397802E-2</v>
      </c>
      <c r="BB12" s="18">
        <v>3.6674816625916901E-2</v>
      </c>
      <c r="BC12" s="18"/>
      <c r="BD12" s="18">
        <v>3.5602094240837698E-2</v>
      </c>
      <c r="BE12" s="18">
        <v>3.7311703360370797E-2</v>
      </c>
      <c r="BF12" s="18"/>
      <c r="BG12" s="18">
        <v>4.3918918918918901E-2</v>
      </c>
      <c r="BH12" s="18">
        <v>3.6590269400884598E-2</v>
      </c>
      <c r="BI12" s="18"/>
      <c r="BJ12" s="18">
        <v>7.8525641025640996E-2</v>
      </c>
      <c r="BK12" s="18">
        <v>3.1424881618596599E-2</v>
      </c>
      <c r="BL12" s="18"/>
      <c r="BM12" s="18">
        <v>5.3164556962025301E-2</v>
      </c>
      <c r="BN12" s="18">
        <v>3.5692307692307697E-2</v>
      </c>
      <c r="BO12" s="18"/>
      <c r="BP12" s="18">
        <v>2.48344370860927E-2</v>
      </c>
      <c r="BQ12" s="18">
        <v>3.8576939562794697E-2</v>
      </c>
    </row>
    <row r="13" spans="2:69" x14ac:dyDescent="0.25">
      <c r="B13" s="15"/>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Q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555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547</v>
      </c>
      <c r="C8" s="16">
        <v>0.36603415559772301</v>
      </c>
      <c r="D8" s="16">
        <v>0.389880952380952</v>
      </c>
      <c r="E8" s="16">
        <v>0.40663900414937798</v>
      </c>
      <c r="F8" s="16">
        <v>0.43188854489164102</v>
      </c>
      <c r="G8" s="16">
        <v>0.334302325581395</v>
      </c>
      <c r="H8" s="16">
        <v>0.33004552352048599</v>
      </c>
      <c r="I8" s="16">
        <v>0.37578814627995</v>
      </c>
      <c r="J8" s="16">
        <v>0.26262626262626299</v>
      </c>
      <c r="K8" s="16">
        <v>0.36134453781512599</v>
      </c>
      <c r="L8" s="16">
        <v>0.31858407079646001</v>
      </c>
      <c r="M8" s="16"/>
      <c r="N8" s="16">
        <v>0.29397590361445802</v>
      </c>
      <c r="O8" s="16">
        <v>0.31904761904761902</v>
      </c>
      <c r="P8" s="16">
        <v>0.347663551401869</v>
      </c>
      <c r="Q8" s="16">
        <v>0.40583941605839402</v>
      </c>
      <c r="R8" s="16"/>
      <c r="S8" s="16">
        <v>0.33460076045627402</v>
      </c>
      <c r="T8" s="16">
        <v>0.32296650717703401</v>
      </c>
      <c r="U8" s="16">
        <v>0.36206896551724099</v>
      </c>
      <c r="V8" s="16">
        <v>0.334649555774926</v>
      </c>
      <c r="W8" s="16">
        <v>0.37149028077753798</v>
      </c>
      <c r="X8" s="16">
        <v>0.41262135922330101</v>
      </c>
      <c r="Y8" s="16">
        <v>0.43134328358209001</v>
      </c>
      <c r="Z8" s="16"/>
      <c r="AA8" s="16">
        <v>0.44398092967818797</v>
      </c>
      <c r="AB8" s="16">
        <v>0.32962138084632497</v>
      </c>
      <c r="AC8" s="16"/>
      <c r="AD8" s="16">
        <v>0.37092198581560298</v>
      </c>
      <c r="AE8" s="16">
        <v>0.36424870466321202</v>
      </c>
      <c r="AF8" s="16"/>
      <c r="AG8" s="16">
        <v>0.322924901185771</v>
      </c>
      <c r="AH8" s="16">
        <v>0.40583941605839402</v>
      </c>
      <c r="AI8" s="16"/>
      <c r="AJ8" s="16">
        <v>0.44126074498567303</v>
      </c>
      <c r="AK8" s="16">
        <v>0.30102582242660098</v>
      </c>
      <c r="AL8" s="16"/>
      <c r="AM8" s="16">
        <v>0.18068535825545201</v>
      </c>
      <c r="AN8" s="16">
        <v>0.249201277955272</v>
      </c>
      <c r="AO8" s="16">
        <v>0.35076427996782</v>
      </c>
      <c r="AP8" s="16">
        <v>0.56903765690376595</v>
      </c>
      <c r="AQ8" s="16"/>
      <c r="AR8" s="16">
        <v>0.42955974842767303</v>
      </c>
      <c r="AS8" s="16">
        <v>0.33858695652173898</v>
      </c>
      <c r="AT8" s="16"/>
      <c r="AU8" s="16">
        <v>0.40320591861898902</v>
      </c>
      <c r="AV8" s="16">
        <v>0.35927337968154299</v>
      </c>
      <c r="AW8" s="16"/>
      <c r="AX8" s="16">
        <v>0.399293286219081</v>
      </c>
      <c r="AY8" s="16">
        <v>0.35964713865641301</v>
      </c>
      <c r="AZ8" s="16"/>
      <c r="BA8" s="16">
        <v>0.35911602209944798</v>
      </c>
      <c r="BB8" s="16">
        <v>0.36654441727791398</v>
      </c>
      <c r="BC8" s="16"/>
      <c r="BD8" s="16">
        <v>0.35602094240837701</v>
      </c>
      <c r="BE8" s="16">
        <v>0.36825028968713802</v>
      </c>
      <c r="BF8" s="16"/>
      <c r="BG8" s="16">
        <v>0.38851351351351299</v>
      </c>
      <c r="BH8" s="16">
        <v>0.36469642139123398</v>
      </c>
      <c r="BI8" s="16"/>
      <c r="BJ8" s="16">
        <v>0.381410256410256</v>
      </c>
      <c r="BK8" s="16">
        <v>0.36396900559621198</v>
      </c>
      <c r="BL8" s="16"/>
      <c r="BM8" s="16">
        <v>0.47848101265822801</v>
      </c>
      <c r="BN8" s="16">
        <v>0.35692307692307701</v>
      </c>
      <c r="BO8" s="16"/>
      <c r="BP8" s="16">
        <v>0.39735099337748297</v>
      </c>
      <c r="BQ8" s="16">
        <v>0.36198028289755702</v>
      </c>
    </row>
    <row r="9" spans="2:69" x14ac:dyDescent="0.25">
      <c r="B9" s="17" t="s">
        <v>548</v>
      </c>
      <c r="C9" s="16">
        <v>0.28178368121442099</v>
      </c>
      <c r="D9" s="16">
        <v>0.32291666666666702</v>
      </c>
      <c r="E9" s="16">
        <v>0.329183955739972</v>
      </c>
      <c r="F9" s="16">
        <v>0.26470588235294101</v>
      </c>
      <c r="G9" s="16">
        <v>0.28197674418604701</v>
      </c>
      <c r="H9" s="16">
        <v>0.24279210925644901</v>
      </c>
      <c r="I9" s="16">
        <v>0.30390920554855</v>
      </c>
      <c r="J9" s="16">
        <v>0.23737373737373699</v>
      </c>
      <c r="K9" s="16">
        <v>0.20168067226890801</v>
      </c>
      <c r="L9" s="16">
        <v>0.29203539823008901</v>
      </c>
      <c r="M9" s="16"/>
      <c r="N9" s="16">
        <v>0.25060240963855401</v>
      </c>
      <c r="O9" s="16">
        <v>0.30317460317460299</v>
      </c>
      <c r="P9" s="16">
        <v>0.28317757009345801</v>
      </c>
      <c r="Q9" s="16">
        <v>0.285766423357664</v>
      </c>
      <c r="R9" s="16"/>
      <c r="S9" s="16">
        <v>0.26806083650190099</v>
      </c>
      <c r="T9" s="16">
        <v>0.28947368421052599</v>
      </c>
      <c r="U9" s="16">
        <v>0.28879310344827602</v>
      </c>
      <c r="V9" s="16">
        <v>0.29812438302073102</v>
      </c>
      <c r="W9" s="16">
        <v>0.30345572354211697</v>
      </c>
      <c r="X9" s="16">
        <v>0.277669902912621</v>
      </c>
      <c r="Y9" s="16">
        <v>0.25671641791044802</v>
      </c>
      <c r="Z9" s="16"/>
      <c r="AA9" s="16">
        <v>0.28307508939213299</v>
      </c>
      <c r="AB9" s="16">
        <v>0.28118040089086899</v>
      </c>
      <c r="AC9" s="16"/>
      <c r="AD9" s="16">
        <v>0.26241134751772999</v>
      </c>
      <c r="AE9" s="16">
        <v>0.28886010362694298</v>
      </c>
      <c r="AF9" s="16"/>
      <c r="AG9" s="16">
        <v>0.27747035573122503</v>
      </c>
      <c r="AH9" s="16">
        <v>0.285766423357664</v>
      </c>
      <c r="AI9" s="16"/>
      <c r="AJ9" s="16">
        <v>0.26320098239869</v>
      </c>
      <c r="AK9" s="16">
        <v>0.297842235585426</v>
      </c>
      <c r="AL9" s="16"/>
      <c r="AM9" s="16">
        <v>0.18691588785046701</v>
      </c>
      <c r="AN9" s="16">
        <v>0.27476038338658099</v>
      </c>
      <c r="AO9" s="16">
        <v>0.31979082864038599</v>
      </c>
      <c r="AP9" s="16">
        <v>0.23430962343096201</v>
      </c>
      <c r="AQ9" s="16"/>
      <c r="AR9" s="16">
        <v>0.28238993710691801</v>
      </c>
      <c r="AS9" s="16">
        <v>0.28152173913043499</v>
      </c>
      <c r="AT9" s="16"/>
      <c r="AU9" s="16">
        <v>0.26633785450061698</v>
      </c>
      <c r="AV9" s="16">
        <v>0.28459295806234602</v>
      </c>
      <c r="AW9" s="16"/>
      <c r="AX9" s="16">
        <v>0.27326266195524102</v>
      </c>
      <c r="AY9" s="16">
        <v>0.28342004071477001</v>
      </c>
      <c r="AZ9" s="16"/>
      <c r="BA9" s="16">
        <v>0.25138121546961301</v>
      </c>
      <c r="BB9" s="16">
        <v>0.28402607986960099</v>
      </c>
      <c r="BC9" s="16"/>
      <c r="BD9" s="16">
        <v>0.28900523560209401</v>
      </c>
      <c r="BE9" s="16">
        <v>0.28018539976825002</v>
      </c>
      <c r="BF9" s="16"/>
      <c r="BG9" s="16">
        <v>0.27364864864864902</v>
      </c>
      <c r="BH9" s="16">
        <v>0.28226779252111001</v>
      </c>
      <c r="BI9" s="16"/>
      <c r="BJ9" s="16">
        <v>0.25961538461538503</v>
      </c>
      <c r="BK9" s="16">
        <v>0.28476108480413298</v>
      </c>
      <c r="BL9" s="16"/>
      <c r="BM9" s="16">
        <v>0.20759493670886101</v>
      </c>
      <c r="BN9" s="16">
        <v>0.28779487179487201</v>
      </c>
      <c r="BO9" s="16"/>
      <c r="BP9" s="16">
        <v>0.28973509933774799</v>
      </c>
      <c r="BQ9" s="16">
        <v>0.28075439348478398</v>
      </c>
    </row>
    <row r="10" spans="2:69" x14ac:dyDescent="0.25">
      <c r="B10" s="17" t="s">
        <v>549</v>
      </c>
      <c r="C10" s="16">
        <v>0.17552182163187899</v>
      </c>
      <c r="D10" s="16">
        <v>0.15029761904761901</v>
      </c>
      <c r="E10" s="16">
        <v>0.16874135546334701</v>
      </c>
      <c r="F10" s="16">
        <v>0.187306501547988</v>
      </c>
      <c r="G10" s="16">
        <v>0.146802325581395</v>
      </c>
      <c r="H10" s="16">
        <v>0.20182094081942301</v>
      </c>
      <c r="I10" s="16">
        <v>0.15006305170239601</v>
      </c>
      <c r="J10" s="16">
        <v>0.29797979797979801</v>
      </c>
      <c r="K10" s="16">
        <v>0.13445378151260501</v>
      </c>
      <c r="L10" s="16">
        <v>0.17699115044247801</v>
      </c>
      <c r="M10" s="16"/>
      <c r="N10" s="16">
        <v>0.21927710843373499</v>
      </c>
      <c r="O10" s="16">
        <v>0.22698412698412701</v>
      </c>
      <c r="P10" s="16">
        <v>0.19252336448598101</v>
      </c>
      <c r="Q10" s="16">
        <v>0.14379562043795599</v>
      </c>
      <c r="R10" s="16"/>
      <c r="S10" s="16">
        <v>0.211026615969582</v>
      </c>
      <c r="T10" s="16">
        <v>0.198564593301435</v>
      </c>
      <c r="U10" s="16">
        <v>0.15732758620689699</v>
      </c>
      <c r="V10" s="16">
        <v>0.206317867719645</v>
      </c>
      <c r="W10" s="16">
        <v>0.172786177105832</v>
      </c>
      <c r="X10" s="16">
        <v>0.13592233009708701</v>
      </c>
      <c r="Y10" s="16">
        <v>0.13134328358208999</v>
      </c>
      <c r="Z10" s="16"/>
      <c r="AA10" s="16">
        <v>0.134088200238379</v>
      </c>
      <c r="AB10" s="16">
        <v>0.19487750556792899</v>
      </c>
      <c r="AC10" s="16"/>
      <c r="AD10" s="16">
        <v>0.19645390070922</v>
      </c>
      <c r="AE10" s="16">
        <v>0.167875647668394</v>
      </c>
      <c r="AF10" s="16"/>
      <c r="AG10" s="16">
        <v>0.209881422924901</v>
      </c>
      <c r="AH10" s="16">
        <v>0.14379562043795599</v>
      </c>
      <c r="AI10" s="16"/>
      <c r="AJ10" s="16">
        <v>0.13876381498158</v>
      </c>
      <c r="AK10" s="16">
        <v>0.20728687654757699</v>
      </c>
      <c r="AL10" s="16"/>
      <c r="AM10" s="16">
        <v>0.27725856697819301</v>
      </c>
      <c r="AN10" s="16">
        <v>0.23162939297124599</v>
      </c>
      <c r="AO10" s="16">
        <v>0.17900241351568799</v>
      </c>
      <c r="AP10" s="16">
        <v>8.3682008368200805E-2</v>
      </c>
      <c r="AQ10" s="16"/>
      <c r="AR10" s="16">
        <v>0.14402515723270401</v>
      </c>
      <c r="AS10" s="16">
        <v>0.18913043478260899</v>
      </c>
      <c r="AT10" s="16"/>
      <c r="AU10" s="16">
        <v>0.168927250308261</v>
      </c>
      <c r="AV10" s="16">
        <v>0.176721237945728</v>
      </c>
      <c r="AW10" s="16"/>
      <c r="AX10" s="16">
        <v>0.153121319199058</v>
      </c>
      <c r="AY10" s="16">
        <v>0.17982356932820601</v>
      </c>
      <c r="AZ10" s="16"/>
      <c r="BA10" s="16">
        <v>0.16574585635359099</v>
      </c>
      <c r="BB10" s="16">
        <v>0.17624286878565601</v>
      </c>
      <c r="BC10" s="16"/>
      <c r="BD10" s="16">
        <v>0.178010471204188</v>
      </c>
      <c r="BE10" s="16">
        <v>0.174971031286211</v>
      </c>
      <c r="BF10" s="16"/>
      <c r="BG10" s="16">
        <v>0.15878378378378399</v>
      </c>
      <c r="BH10" s="16">
        <v>0.17651789304382801</v>
      </c>
      <c r="BI10" s="16"/>
      <c r="BJ10" s="16">
        <v>0.15064102564102599</v>
      </c>
      <c r="BK10" s="16">
        <v>0.17886353852776599</v>
      </c>
      <c r="BL10" s="16"/>
      <c r="BM10" s="16">
        <v>0.15443037974683499</v>
      </c>
      <c r="BN10" s="16">
        <v>0.177230769230769</v>
      </c>
      <c r="BO10" s="16"/>
      <c r="BP10" s="16">
        <v>0.165562913907285</v>
      </c>
      <c r="BQ10" s="16">
        <v>0.17681097299614201</v>
      </c>
    </row>
    <row r="11" spans="2:69" x14ac:dyDescent="0.25">
      <c r="B11" s="17" t="s">
        <v>550</v>
      </c>
      <c r="C11" s="16">
        <v>0.109677419354839</v>
      </c>
      <c r="D11" s="16">
        <v>0.104166666666667</v>
      </c>
      <c r="E11" s="16">
        <v>6.5006915629322301E-2</v>
      </c>
      <c r="F11" s="16">
        <v>7.8947368421052599E-2</v>
      </c>
      <c r="G11" s="16">
        <v>0.13081395348837199</v>
      </c>
      <c r="H11" s="16">
        <v>0.12974203338391499</v>
      </c>
      <c r="I11" s="16">
        <v>0.108448928121059</v>
      </c>
      <c r="J11" s="16">
        <v>0.13636363636363599</v>
      </c>
      <c r="K11" s="16">
        <v>0.13445378151260501</v>
      </c>
      <c r="L11" s="16">
        <v>0.17699115044247801</v>
      </c>
      <c r="M11" s="16"/>
      <c r="N11" s="16">
        <v>0.120481927710843</v>
      </c>
      <c r="O11" s="16">
        <v>0.101587301587302</v>
      </c>
      <c r="P11" s="16">
        <v>0.116822429906542</v>
      </c>
      <c r="Q11" s="16">
        <v>0.105474452554745</v>
      </c>
      <c r="R11" s="16"/>
      <c r="S11" s="16">
        <v>0.10266159695817501</v>
      </c>
      <c r="T11" s="16">
        <v>0.117224880382775</v>
      </c>
      <c r="U11" s="16">
        <v>0.12931034482758599</v>
      </c>
      <c r="V11" s="16">
        <v>0.11253701875617</v>
      </c>
      <c r="W11" s="16">
        <v>0.10583153347732201</v>
      </c>
      <c r="X11" s="16">
        <v>0.104854368932039</v>
      </c>
      <c r="Y11" s="16">
        <v>9.2537313432835805E-2</v>
      </c>
      <c r="Z11" s="16"/>
      <c r="AA11" s="16">
        <v>9.5947556615017901E-2</v>
      </c>
      <c r="AB11" s="16">
        <v>0.11609131403118</v>
      </c>
      <c r="AC11" s="16"/>
      <c r="AD11" s="16">
        <v>0.108510638297872</v>
      </c>
      <c r="AE11" s="16">
        <v>0.110103626943005</v>
      </c>
      <c r="AF11" s="16"/>
      <c r="AG11" s="16">
        <v>0.11422924901185801</v>
      </c>
      <c r="AH11" s="16">
        <v>0.105474452554745</v>
      </c>
      <c r="AI11" s="16"/>
      <c r="AJ11" s="16">
        <v>9.7830536225951698E-2</v>
      </c>
      <c r="AK11" s="16">
        <v>0.119915104350902</v>
      </c>
      <c r="AL11" s="16"/>
      <c r="AM11" s="16">
        <v>0.14953271028037399</v>
      </c>
      <c r="AN11" s="16">
        <v>0.13658146964856199</v>
      </c>
      <c r="AO11" s="16">
        <v>0.103781174577635</v>
      </c>
      <c r="AP11" s="16">
        <v>8.3682008368200805E-2</v>
      </c>
      <c r="AQ11" s="16"/>
      <c r="AR11" s="16">
        <v>0.10062893081761</v>
      </c>
      <c r="AS11" s="16">
        <v>0.113586956521739</v>
      </c>
      <c r="AT11" s="16"/>
      <c r="AU11" s="16">
        <v>9.3711467324291003E-2</v>
      </c>
      <c r="AV11" s="16">
        <v>0.112581296254766</v>
      </c>
      <c r="AW11" s="16"/>
      <c r="AX11" s="16">
        <v>0.108362779740872</v>
      </c>
      <c r="AY11" s="16">
        <v>0.10992988011762</v>
      </c>
      <c r="AZ11" s="16"/>
      <c r="BA11" s="16">
        <v>0.138121546961326</v>
      </c>
      <c r="BB11" s="16">
        <v>0.107579462102689</v>
      </c>
      <c r="BC11" s="16"/>
      <c r="BD11" s="16">
        <v>0.10785340314136101</v>
      </c>
      <c r="BE11" s="16">
        <v>0.11008111239861</v>
      </c>
      <c r="BF11" s="16"/>
      <c r="BG11" s="16">
        <v>0.108108108108108</v>
      </c>
      <c r="BH11" s="16">
        <v>0.109770808202654</v>
      </c>
      <c r="BI11" s="16"/>
      <c r="BJ11" s="16">
        <v>0.108974358974359</v>
      </c>
      <c r="BK11" s="16">
        <v>0.109771846749892</v>
      </c>
      <c r="BL11" s="16"/>
      <c r="BM11" s="16">
        <v>7.5949367088607597E-2</v>
      </c>
      <c r="BN11" s="16">
        <v>0.112410256410256</v>
      </c>
      <c r="BO11" s="16"/>
      <c r="BP11" s="16">
        <v>0.10430463576158901</v>
      </c>
      <c r="BQ11" s="16">
        <v>0.110372910415774</v>
      </c>
    </row>
    <row r="12" spans="2:69" x14ac:dyDescent="0.25">
      <c r="B12" s="17" t="s">
        <v>551</v>
      </c>
      <c r="C12" s="18">
        <v>6.6982922201138495E-2</v>
      </c>
      <c r="D12" s="18">
        <v>3.2738095238095198E-2</v>
      </c>
      <c r="E12" s="18">
        <v>3.0428769017980601E-2</v>
      </c>
      <c r="F12" s="18">
        <v>3.7151702786377701E-2</v>
      </c>
      <c r="G12" s="18">
        <v>0.106104651162791</v>
      </c>
      <c r="H12" s="18">
        <v>9.5599393019726905E-2</v>
      </c>
      <c r="I12" s="18">
        <v>6.1790668348045398E-2</v>
      </c>
      <c r="J12" s="18">
        <v>6.5656565656565705E-2</v>
      </c>
      <c r="K12" s="18">
        <v>0.16806722689075601</v>
      </c>
      <c r="L12" s="18">
        <v>3.5398230088495602E-2</v>
      </c>
      <c r="M12" s="18"/>
      <c r="N12" s="18">
        <v>0.11566265060241</v>
      </c>
      <c r="O12" s="18">
        <v>4.9206349206349198E-2</v>
      </c>
      <c r="P12" s="18">
        <v>5.98130841121495E-2</v>
      </c>
      <c r="Q12" s="18">
        <v>5.9124087591240902E-2</v>
      </c>
      <c r="R12" s="18"/>
      <c r="S12" s="18">
        <v>8.3650190114068407E-2</v>
      </c>
      <c r="T12" s="18">
        <v>7.1770334928229707E-2</v>
      </c>
      <c r="U12" s="18">
        <v>6.25E-2</v>
      </c>
      <c r="V12" s="18">
        <v>4.8371174728529101E-2</v>
      </c>
      <c r="W12" s="18">
        <v>4.6436285097192199E-2</v>
      </c>
      <c r="X12" s="18">
        <v>6.8932038834951498E-2</v>
      </c>
      <c r="Y12" s="18">
        <v>8.8059701492537307E-2</v>
      </c>
      <c r="Z12" s="18"/>
      <c r="AA12" s="18">
        <v>4.2908224076281302E-2</v>
      </c>
      <c r="AB12" s="18">
        <v>7.8229398663697103E-2</v>
      </c>
      <c r="AC12" s="18"/>
      <c r="AD12" s="18">
        <v>6.1702127659574502E-2</v>
      </c>
      <c r="AE12" s="18">
        <v>6.8911917098445602E-2</v>
      </c>
      <c r="AF12" s="18"/>
      <c r="AG12" s="18">
        <v>7.5494071146245095E-2</v>
      </c>
      <c r="AH12" s="18">
        <v>5.9124087591240902E-2</v>
      </c>
      <c r="AI12" s="18"/>
      <c r="AJ12" s="18">
        <v>5.8943921408104803E-2</v>
      </c>
      <c r="AK12" s="18">
        <v>7.3929961089494206E-2</v>
      </c>
      <c r="AL12" s="18"/>
      <c r="AM12" s="18">
        <v>0.20560747663551401</v>
      </c>
      <c r="AN12" s="18">
        <v>0.107827476038339</v>
      </c>
      <c r="AO12" s="18">
        <v>4.6661303298471402E-2</v>
      </c>
      <c r="AP12" s="18">
        <v>2.92887029288703E-2</v>
      </c>
      <c r="AQ12" s="18"/>
      <c r="AR12" s="18">
        <v>4.3396226415094302E-2</v>
      </c>
      <c r="AS12" s="18">
        <v>7.7173913043478301E-2</v>
      </c>
      <c r="AT12" s="18"/>
      <c r="AU12" s="18">
        <v>6.7817509247842203E-2</v>
      </c>
      <c r="AV12" s="18">
        <v>6.6831128055617806E-2</v>
      </c>
      <c r="AW12" s="18"/>
      <c r="AX12" s="18">
        <v>6.5959952885747894E-2</v>
      </c>
      <c r="AY12" s="18">
        <v>6.7179371182990305E-2</v>
      </c>
      <c r="AZ12" s="18"/>
      <c r="BA12" s="18">
        <v>8.5635359116022103E-2</v>
      </c>
      <c r="BB12" s="18">
        <v>6.5607171964140204E-2</v>
      </c>
      <c r="BC12" s="18"/>
      <c r="BD12" s="18">
        <v>6.9109947643979097E-2</v>
      </c>
      <c r="BE12" s="18">
        <v>6.6512166859791402E-2</v>
      </c>
      <c r="BF12" s="18"/>
      <c r="BG12" s="18">
        <v>7.0945945945945901E-2</v>
      </c>
      <c r="BH12" s="18">
        <v>6.6747084841174101E-2</v>
      </c>
      <c r="BI12" s="18"/>
      <c r="BJ12" s="18">
        <v>9.9358974358974395E-2</v>
      </c>
      <c r="BK12" s="18">
        <v>6.2634524321997398E-2</v>
      </c>
      <c r="BL12" s="18"/>
      <c r="BM12" s="18">
        <v>8.3544303797468397E-2</v>
      </c>
      <c r="BN12" s="18">
        <v>6.5641025641025599E-2</v>
      </c>
      <c r="BO12" s="18"/>
      <c r="BP12" s="18">
        <v>4.3046357615894003E-2</v>
      </c>
      <c r="BQ12" s="18">
        <v>7.0081440205743695E-2</v>
      </c>
    </row>
    <row r="13" spans="2:69" x14ac:dyDescent="0.25">
      <c r="B13" s="15"/>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Q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556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547</v>
      </c>
      <c r="C8" s="16">
        <v>0.31954459203036101</v>
      </c>
      <c r="D8" s="16">
        <v>0.37053571428571402</v>
      </c>
      <c r="E8" s="16">
        <v>0.352697095435685</v>
      </c>
      <c r="F8" s="16">
        <v>0.41176470588235298</v>
      </c>
      <c r="G8" s="16">
        <v>0.28488372093023301</v>
      </c>
      <c r="H8" s="16">
        <v>0.24658573596358099</v>
      </c>
      <c r="I8" s="16">
        <v>0.340479192938209</v>
      </c>
      <c r="J8" s="16">
        <v>0.25757575757575801</v>
      </c>
      <c r="K8" s="16">
        <v>0.36134453781512599</v>
      </c>
      <c r="L8" s="16">
        <v>0.25663716814159299</v>
      </c>
      <c r="M8" s="16"/>
      <c r="N8" s="16">
        <v>0.19397590361445799</v>
      </c>
      <c r="O8" s="16">
        <v>0.26507936507936503</v>
      </c>
      <c r="P8" s="16">
        <v>0.33177570093457898</v>
      </c>
      <c r="Q8" s="16">
        <v>0.36532846715328499</v>
      </c>
      <c r="R8" s="16"/>
      <c r="S8" s="16">
        <v>0.25095057034220503</v>
      </c>
      <c r="T8" s="16">
        <v>0.32057416267942601</v>
      </c>
      <c r="U8" s="16">
        <v>0.3125</v>
      </c>
      <c r="V8" s="16">
        <v>0.27443237907206303</v>
      </c>
      <c r="W8" s="16">
        <v>0.327213822894168</v>
      </c>
      <c r="X8" s="16">
        <v>0.38058252427184502</v>
      </c>
      <c r="Y8" s="16">
        <v>0.38805970149253699</v>
      </c>
      <c r="Z8" s="16"/>
      <c r="AA8" s="16">
        <v>0.429678188319428</v>
      </c>
      <c r="AB8" s="16">
        <v>0.26809576837416499</v>
      </c>
      <c r="AC8" s="16"/>
      <c r="AD8" s="16">
        <v>0.30141843971631199</v>
      </c>
      <c r="AE8" s="16">
        <v>0.32616580310880799</v>
      </c>
      <c r="AF8" s="16"/>
      <c r="AG8" s="16">
        <v>0.2699604743083</v>
      </c>
      <c r="AH8" s="16">
        <v>0.36532846715328499</v>
      </c>
      <c r="AI8" s="16"/>
      <c r="AJ8" s="16">
        <v>0.40319279574293898</v>
      </c>
      <c r="AK8" s="16">
        <v>0.24725857799787801</v>
      </c>
      <c r="AL8" s="16"/>
      <c r="AM8" s="16">
        <v>0.121495327102804</v>
      </c>
      <c r="AN8" s="16">
        <v>0.18769968051118199</v>
      </c>
      <c r="AO8" s="16">
        <v>0.30732099758648401</v>
      </c>
      <c r="AP8" s="16">
        <v>0.53472803347280295</v>
      </c>
      <c r="AQ8" s="16"/>
      <c r="AR8" s="16">
        <v>0.44276729559748401</v>
      </c>
      <c r="AS8" s="16">
        <v>0.26630434782608697</v>
      </c>
      <c r="AT8" s="16"/>
      <c r="AU8" s="16">
        <v>0.30702836004932199</v>
      </c>
      <c r="AV8" s="16">
        <v>0.32182103610675</v>
      </c>
      <c r="AW8" s="16"/>
      <c r="AX8" s="16">
        <v>0.37102473498233202</v>
      </c>
      <c r="AY8" s="16">
        <v>0.309658448314861</v>
      </c>
      <c r="AZ8" s="16"/>
      <c r="BA8" s="16">
        <v>0.33149171270718197</v>
      </c>
      <c r="BB8" s="16">
        <v>0.318663406682967</v>
      </c>
      <c r="BC8" s="16"/>
      <c r="BD8" s="16">
        <v>0.30261780104711999</v>
      </c>
      <c r="BE8" s="16">
        <v>0.32329084588644302</v>
      </c>
      <c r="BF8" s="16"/>
      <c r="BG8" s="16">
        <v>0.39527027027027001</v>
      </c>
      <c r="BH8" s="16">
        <v>0.31503819863289101</v>
      </c>
      <c r="BI8" s="16"/>
      <c r="BJ8" s="16">
        <v>0.40544871794871801</v>
      </c>
      <c r="BK8" s="16">
        <v>0.308006887645286</v>
      </c>
      <c r="BL8" s="16"/>
      <c r="BM8" s="16">
        <v>0.392405063291139</v>
      </c>
      <c r="BN8" s="16">
        <v>0.31364102564102597</v>
      </c>
      <c r="BO8" s="16"/>
      <c r="BP8" s="16">
        <v>0.37582781456953601</v>
      </c>
      <c r="BQ8" s="16">
        <v>0.312258894127733</v>
      </c>
    </row>
    <row r="9" spans="2:69" x14ac:dyDescent="0.25">
      <c r="B9" s="17" t="s">
        <v>548</v>
      </c>
      <c r="C9" s="16">
        <v>0.23757115749525601</v>
      </c>
      <c r="D9" s="16">
        <v>0.30059523809523803</v>
      </c>
      <c r="E9" s="16">
        <v>0.28492392807745498</v>
      </c>
      <c r="F9" s="16">
        <v>0.21826625386996901</v>
      </c>
      <c r="G9" s="16">
        <v>0.24273255813953501</v>
      </c>
      <c r="H9" s="16">
        <v>0.18740515933232199</v>
      </c>
      <c r="I9" s="16">
        <v>0.26481715006305201</v>
      </c>
      <c r="J9" s="16">
        <v>0.15656565656565699</v>
      </c>
      <c r="K9" s="16">
        <v>0.17647058823529399</v>
      </c>
      <c r="L9" s="16">
        <v>0.238938053097345</v>
      </c>
      <c r="M9" s="16"/>
      <c r="N9" s="16">
        <v>0.17831325301204801</v>
      </c>
      <c r="O9" s="16">
        <v>0.19682539682539699</v>
      </c>
      <c r="P9" s="16">
        <v>0.235514018691589</v>
      </c>
      <c r="Q9" s="16">
        <v>0.26569343065693402</v>
      </c>
      <c r="R9" s="16"/>
      <c r="S9" s="16">
        <v>0.22623574144486699</v>
      </c>
      <c r="T9" s="16">
        <v>0.22009569377990401</v>
      </c>
      <c r="U9" s="16">
        <v>0.24568965517241401</v>
      </c>
      <c r="V9" s="16">
        <v>0.224086870681145</v>
      </c>
      <c r="W9" s="16">
        <v>0.26349892008639297</v>
      </c>
      <c r="X9" s="16">
        <v>0.258252427184466</v>
      </c>
      <c r="Y9" s="16">
        <v>0.214925373134328</v>
      </c>
      <c r="Z9" s="16"/>
      <c r="AA9" s="16">
        <v>0.25625744934445799</v>
      </c>
      <c r="AB9" s="16">
        <v>0.228841870824053</v>
      </c>
      <c r="AC9" s="16"/>
      <c r="AD9" s="16">
        <v>0.21560283687943299</v>
      </c>
      <c r="AE9" s="16">
        <v>0.24559585492228</v>
      </c>
      <c r="AF9" s="16"/>
      <c r="AG9" s="16">
        <v>0.20711462450592899</v>
      </c>
      <c r="AH9" s="16">
        <v>0.26569343065693402</v>
      </c>
      <c r="AI9" s="16"/>
      <c r="AJ9" s="16">
        <v>0.24027834629553799</v>
      </c>
      <c r="AK9" s="16">
        <v>0.23523169437566299</v>
      </c>
      <c r="AL9" s="16"/>
      <c r="AM9" s="16">
        <v>0.15887850467289699</v>
      </c>
      <c r="AN9" s="16">
        <v>0.199680511182109</v>
      </c>
      <c r="AO9" s="16">
        <v>0.26387771520514902</v>
      </c>
      <c r="AP9" s="16">
        <v>0.243514644351464</v>
      </c>
      <c r="AQ9" s="16"/>
      <c r="AR9" s="16">
        <v>0.24905660377358499</v>
      </c>
      <c r="AS9" s="16">
        <v>0.23260869565217401</v>
      </c>
      <c r="AT9" s="16"/>
      <c r="AU9" s="16">
        <v>0.22688039457459899</v>
      </c>
      <c r="AV9" s="16">
        <v>0.239515586454362</v>
      </c>
      <c r="AW9" s="16"/>
      <c r="AX9" s="16">
        <v>0.24028268551236701</v>
      </c>
      <c r="AY9" s="16">
        <v>0.237050441076679</v>
      </c>
      <c r="AZ9" s="16"/>
      <c r="BA9" s="16">
        <v>0.24585635359116001</v>
      </c>
      <c r="BB9" s="16">
        <v>0.236960065199674</v>
      </c>
      <c r="BC9" s="16"/>
      <c r="BD9" s="16">
        <v>0.26178010471204199</v>
      </c>
      <c r="BE9" s="16">
        <v>0.232213209733488</v>
      </c>
      <c r="BF9" s="16"/>
      <c r="BG9" s="16">
        <v>0.24324324324324301</v>
      </c>
      <c r="BH9" s="16">
        <v>0.23723361479694399</v>
      </c>
      <c r="BI9" s="16"/>
      <c r="BJ9" s="16">
        <v>0.23237179487179499</v>
      </c>
      <c r="BK9" s="16">
        <v>0.238269479121825</v>
      </c>
      <c r="BL9" s="16"/>
      <c r="BM9" s="16">
        <v>0.21772151898734199</v>
      </c>
      <c r="BN9" s="16">
        <v>0.239179487179487</v>
      </c>
      <c r="BO9" s="16"/>
      <c r="BP9" s="16">
        <v>0.25</v>
      </c>
      <c r="BQ9" s="16">
        <v>0.235962280325761</v>
      </c>
    </row>
    <row r="10" spans="2:69" x14ac:dyDescent="0.25">
      <c r="B10" s="17" t="s">
        <v>549</v>
      </c>
      <c r="C10" s="16">
        <v>0.17988614800759001</v>
      </c>
      <c r="D10" s="16">
        <v>0.160714285714286</v>
      </c>
      <c r="E10" s="16">
        <v>0.201936376210235</v>
      </c>
      <c r="F10" s="16">
        <v>0.17647058823529399</v>
      </c>
      <c r="G10" s="16">
        <v>0.143895348837209</v>
      </c>
      <c r="H10" s="16">
        <v>0.20940819423368701</v>
      </c>
      <c r="I10" s="16">
        <v>0.16015132408575</v>
      </c>
      <c r="J10" s="16">
        <v>0.19696969696969699</v>
      </c>
      <c r="K10" s="16">
        <v>9.2436974789915999E-2</v>
      </c>
      <c r="L10" s="16">
        <v>0.247787610619469</v>
      </c>
      <c r="M10" s="16"/>
      <c r="N10" s="16">
        <v>0.19518072289156599</v>
      </c>
      <c r="O10" s="16">
        <v>0.238095238095238</v>
      </c>
      <c r="P10" s="16">
        <v>0.183177570093458</v>
      </c>
      <c r="Q10" s="16">
        <v>0.160583941605839</v>
      </c>
      <c r="R10" s="16"/>
      <c r="S10" s="16">
        <v>0.20342205323193899</v>
      </c>
      <c r="T10" s="16">
        <v>0.22009569377990401</v>
      </c>
      <c r="U10" s="16">
        <v>0.18534482758620699</v>
      </c>
      <c r="V10" s="16">
        <v>0.19743336623889399</v>
      </c>
      <c r="W10" s="16">
        <v>0.18250539956803499</v>
      </c>
      <c r="X10" s="16">
        <v>0.15242718446601899</v>
      </c>
      <c r="Y10" s="16">
        <v>0.129850746268657</v>
      </c>
      <c r="Z10" s="16"/>
      <c r="AA10" s="16">
        <v>0.145411203814064</v>
      </c>
      <c r="AB10" s="16">
        <v>0.195991091314031</v>
      </c>
      <c r="AC10" s="16"/>
      <c r="AD10" s="16">
        <v>0.181560283687943</v>
      </c>
      <c r="AE10" s="16">
        <v>0.179274611398964</v>
      </c>
      <c r="AF10" s="16"/>
      <c r="AG10" s="16">
        <v>0.20079051383399199</v>
      </c>
      <c r="AH10" s="16">
        <v>0.160583941605839</v>
      </c>
      <c r="AI10" s="16"/>
      <c r="AJ10" s="16">
        <v>0.155955792058944</v>
      </c>
      <c r="AK10" s="16">
        <v>0.20056597099398699</v>
      </c>
      <c r="AL10" s="16"/>
      <c r="AM10" s="16">
        <v>0.18691588785046701</v>
      </c>
      <c r="AN10" s="16">
        <v>0.204472843450479</v>
      </c>
      <c r="AO10" s="16">
        <v>0.20072405470635599</v>
      </c>
      <c r="AP10" s="16">
        <v>0.107949790794979</v>
      </c>
      <c r="AQ10" s="16"/>
      <c r="AR10" s="16">
        <v>0.143396226415094</v>
      </c>
      <c r="AS10" s="16">
        <v>0.19565217391304299</v>
      </c>
      <c r="AT10" s="16"/>
      <c r="AU10" s="16">
        <v>0.20591861898890301</v>
      </c>
      <c r="AV10" s="16">
        <v>0.17515137923301199</v>
      </c>
      <c r="AW10" s="16"/>
      <c r="AX10" s="16">
        <v>0.147232037691402</v>
      </c>
      <c r="AY10" s="16">
        <v>0.18615697805926301</v>
      </c>
      <c r="AZ10" s="16"/>
      <c r="BA10" s="16">
        <v>0.15469613259668499</v>
      </c>
      <c r="BB10" s="16">
        <v>0.181744091279544</v>
      </c>
      <c r="BC10" s="16"/>
      <c r="BD10" s="16">
        <v>0.187434554973822</v>
      </c>
      <c r="BE10" s="16">
        <v>0.178215527230591</v>
      </c>
      <c r="BF10" s="16"/>
      <c r="BG10" s="16">
        <v>0.14527027027027001</v>
      </c>
      <c r="BH10" s="16">
        <v>0.18194611982308001</v>
      </c>
      <c r="BI10" s="16"/>
      <c r="BJ10" s="16">
        <v>0.15064102564102599</v>
      </c>
      <c r="BK10" s="16">
        <v>0.183814033577271</v>
      </c>
      <c r="BL10" s="16"/>
      <c r="BM10" s="16">
        <v>0.17468354430379701</v>
      </c>
      <c r="BN10" s="16">
        <v>0.180307692307692</v>
      </c>
      <c r="BO10" s="16"/>
      <c r="BP10" s="16">
        <v>0.17880794701986799</v>
      </c>
      <c r="BQ10" s="16">
        <v>0.18002571795970901</v>
      </c>
    </row>
    <row r="11" spans="2:69" x14ac:dyDescent="0.25">
      <c r="B11" s="17" t="s">
        <v>550</v>
      </c>
      <c r="C11" s="16">
        <v>0.13510436432637599</v>
      </c>
      <c r="D11" s="16">
        <v>0.104166666666667</v>
      </c>
      <c r="E11" s="16">
        <v>0.106500691562932</v>
      </c>
      <c r="F11" s="16">
        <v>0.11609907120743</v>
      </c>
      <c r="G11" s="16">
        <v>0.164244186046512</v>
      </c>
      <c r="H11" s="16">
        <v>0.14946889226100199</v>
      </c>
      <c r="I11" s="16">
        <v>0.12862547288776799</v>
      </c>
      <c r="J11" s="16">
        <v>0.21717171717171699</v>
      </c>
      <c r="K11" s="16">
        <v>0.19327731092437</v>
      </c>
      <c r="L11" s="16">
        <v>0.106194690265487</v>
      </c>
      <c r="M11" s="16"/>
      <c r="N11" s="16">
        <v>0.155421686746988</v>
      </c>
      <c r="O11" s="16">
        <v>0.161904761904762</v>
      </c>
      <c r="P11" s="16">
        <v>0.144859813084112</v>
      </c>
      <c r="Q11" s="16">
        <v>0.118978102189781</v>
      </c>
      <c r="R11" s="16"/>
      <c r="S11" s="16">
        <v>0.13498098859315599</v>
      </c>
      <c r="T11" s="16">
        <v>0.12200956937799</v>
      </c>
      <c r="U11" s="16">
        <v>0.181034482758621</v>
      </c>
      <c r="V11" s="16">
        <v>0.14116485686080901</v>
      </c>
      <c r="W11" s="16">
        <v>0.13822894168466501</v>
      </c>
      <c r="X11" s="16">
        <v>0.113592233009709</v>
      </c>
      <c r="Y11" s="16">
        <v>0.12089552238806001</v>
      </c>
      <c r="Z11" s="16"/>
      <c r="AA11" s="16">
        <v>0.109654350417163</v>
      </c>
      <c r="AB11" s="16">
        <v>0.14699331848552299</v>
      </c>
      <c r="AC11" s="16"/>
      <c r="AD11" s="16">
        <v>0.15106382978723401</v>
      </c>
      <c r="AE11" s="16">
        <v>0.12927461139896401</v>
      </c>
      <c r="AF11" s="16"/>
      <c r="AG11" s="16">
        <v>0.15256916996047401</v>
      </c>
      <c r="AH11" s="16">
        <v>0.118978102189781</v>
      </c>
      <c r="AI11" s="16"/>
      <c r="AJ11" s="16">
        <v>0.10929185427752799</v>
      </c>
      <c r="AK11" s="16">
        <v>0.15741068270251099</v>
      </c>
      <c r="AL11" s="16"/>
      <c r="AM11" s="16">
        <v>0.18068535825545201</v>
      </c>
      <c r="AN11" s="16">
        <v>0.17492012779552699</v>
      </c>
      <c r="AO11" s="16">
        <v>0.138374899436846</v>
      </c>
      <c r="AP11" s="16">
        <v>7.6150627615062805E-2</v>
      </c>
      <c r="AQ11" s="16"/>
      <c r="AR11" s="16">
        <v>0.10377358490565999</v>
      </c>
      <c r="AS11" s="16">
        <v>0.14864130434782599</v>
      </c>
      <c r="AT11" s="16"/>
      <c r="AU11" s="16">
        <v>0.14919852034525299</v>
      </c>
      <c r="AV11" s="16">
        <v>0.13254092845929599</v>
      </c>
      <c r="AW11" s="16"/>
      <c r="AX11" s="16">
        <v>0.13780918727915201</v>
      </c>
      <c r="AY11" s="16">
        <v>0.13458493553494699</v>
      </c>
      <c r="AZ11" s="16"/>
      <c r="BA11" s="16">
        <v>0.143646408839779</v>
      </c>
      <c r="BB11" s="16">
        <v>0.13447432762836201</v>
      </c>
      <c r="BC11" s="16"/>
      <c r="BD11" s="16">
        <v>0.12774869109947601</v>
      </c>
      <c r="BE11" s="16">
        <v>0.13673232908458899</v>
      </c>
      <c r="BF11" s="16"/>
      <c r="BG11" s="16">
        <v>0.111486486486486</v>
      </c>
      <c r="BH11" s="16">
        <v>0.13650985122637699</v>
      </c>
      <c r="BI11" s="16"/>
      <c r="BJ11" s="16">
        <v>0.120192307692308</v>
      </c>
      <c r="BK11" s="16">
        <v>0.13710718897976801</v>
      </c>
      <c r="BL11" s="16"/>
      <c r="BM11" s="16">
        <v>0.10886075949367099</v>
      </c>
      <c r="BN11" s="16">
        <v>0.13723076923076899</v>
      </c>
      <c r="BO11" s="16"/>
      <c r="BP11" s="16">
        <v>0.137417218543046</v>
      </c>
      <c r="BQ11" s="16">
        <v>0.13480497213887699</v>
      </c>
    </row>
    <row r="12" spans="2:69" x14ac:dyDescent="0.25">
      <c r="B12" s="17" t="s">
        <v>551</v>
      </c>
      <c r="C12" s="18">
        <v>0.12789373814041699</v>
      </c>
      <c r="D12" s="18">
        <v>6.3988095238095205E-2</v>
      </c>
      <c r="E12" s="18">
        <v>5.39419087136929E-2</v>
      </c>
      <c r="F12" s="18">
        <v>7.7399380804953594E-2</v>
      </c>
      <c r="G12" s="18">
        <v>0.164244186046512</v>
      </c>
      <c r="H12" s="18">
        <v>0.20713201820940799</v>
      </c>
      <c r="I12" s="18">
        <v>0.105926860025221</v>
      </c>
      <c r="J12" s="18">
        <v>0.17171717171717199</v>
      </c>
      <c r="K12" s="18">
        <v>0.17647058823529399</v>
      </c>
      <c r="L12" s="18">
        <v>0.15044247787610601</v>
      </c>
      <c r="M12" s="18"/>
      <c r="N12" s="18">
        <v>0.27710843373493999</v>
      </c>
      <c r="O12" s="18">
        <v>0.13809523809523799</v>
      </c>
      <c r="P12" s="18">
        <v>0.10467289719626199</v>
      </c>
      <c r="Q12" s="18">
        <v>8.94160583941606E-2</v>
      </c>
      <c r="R12" s="18"/>
      <c r="S12" s="18">
        <v>0.184410646387833</v>
      </c>
      <c r="T12" s="18">
        <v>0.117224880382775</v>
      </c>
      <c r="U12" s="18">
        <v>7.5431034482758605E-2</v>
      </c>
      <c r="V12" s="18">
        <v>0.16288252714708801</v>
      </c>
      <c r="W12" s="18">
        <v>8.8552915766738696E-2</v>
      </c>
      <c r="X12" s="18">
        <v>9.5145631067961201E-2</v>
      </c>
      <c r="Y12" s="18">
        <v>0.14626865671641801</v>
      </c>
      <c r="Z12" s="18"/>
      <c r="AA12" s="18">
        <v>5.89988081048868E-2</v>
      </c>
      <c r="AB12" s="18">
        <v>0.16007795100222699</v>
      </c>
      <c r="AC12" s="18"/>
      <c r="AD12" s="18">
        <v>0.15035460992907801</v>
      </c>
      <c r="AE12" s="18">
        <v>0.119689119170984</v>
      </c>
      <c r="AF12" s="18"/>
      <c r="AG12" s="18">
        <v>0.16956521739130401</v>
      </c>
      <c r="AH12" s="18">
        <v>8.94160583941606E-2</v>
      </c>
      <c r="AI12" s="18"/>
      <c r="AJ12" s="18">
        <v>9.1281211625051206E-2</v>
      </c>
      <c r="AK12" s="18">
        <v>0.15953307392996099</v>
      </c>
      <c r="AL12" s="18"/>
      <c r="AM12" s="18">
        <v>0.35202492211837999</v>
      </c>
      <c r="AN12" s="18">
        <v>0.23322683706070299</v>
      </c>
      <c r="AO12" s="18">
        <v>8.9702333065164896E-2</v>
      </c>
      <c r="AP12" s="18">
        <v>3.7656903765690398E-2</v>
      </c>
      <c r="AQ12" s="18"/>
      <c r="AR12" s="18">
        <v>6.1006289308176101E-2</v>
      </c>
      <c r="AS12" s="18">
        <v>0.15679347826087001</v>
      </c>
      <c r="AT12" s="18"/>
      <c r="AU12" s="18">
        <v>0.11097410604192399</v>
      </c>
      <c r="AV12" s="18">
        <v>0.13097106974657999</v>
      </c>
      <c r="AW12" s="18"/>
      <c r="AX12" s="18">
        <v>0.103651354534747</v>
      </c>
      <c r="AY12" s="18">
        <v>0.13254919701425</v>
      </c>
      <c r="AZ12" s="18"/>
      <c r="BA12" s="18">
        <v>0.124309392265193</v>
      </c>
      <c r="BB12" s="18">
        <v>0.128158109209454</v>
      </c>
      <c r="BC12" s="18"/>
      <c r="BD12" s="18">
        <v>0.12041884816753901</v>
      </c>
      <c r="BE12" s="18">
        <v>0.12954808806488999</v>
      </c>
      <c r="BF12" s="18"/>
      <c r="BG12" s="18">
        <v>0.10472972972973001</v>
      </c>
      <c r="BH12" s="18">
        <v>0.129272215520708</v>
      </c>
      <c r="BI12" s="18"/>
      <c r="BJ12" s="18">
        <v>9.1346153846153799E-2</v>
      </c>
      <c r="BK12" s="18">
        <v>0.13280241067585</v>
      </c>
      <c r="BL12" s="18"/>
      <c r="BM12" s="18">
        <v>0.10632911392405101</v>
      </c>
      <c r="BN12" s="18">
        <v>0.129641025641026</v>
      </c>
      <c r="BO12" s="18"/>
      <c r="BP12" s="18">
        <v>5.7947019867549701E-2</v>
      </c>
      <c r="BQ12" s="18">
        <v>0.136948135447921</v>
      </c>
    </row>
    <row r="13" spans="2:69" x14ac:dyDescent="0.25">
      <c r="B13" s="15"/>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Q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557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547</v>
      </c>
      <c r="C8" s="16">
        <v>0.267362428842505</v>
      </c>
      <c r="D8" s="16">
        <v>0.264880952380952</v>
      </c>
      <c r="E8" s="16">
        <v>0.27939142461964001</v>
      </c>
      <c r="F8" s="16">
        <v>0.30959752321981399</v>
      </c>
      <c r="G8" s="16">
        <v>0.23691860465116299</v>
      </c>
      <c r="H8" s="16">
        <v>0.26555386949924098</v>
      </c>
      <c r="I8" s="16">
        <v>0.29003783102143799</v>
      </c>
      <c r="J8" s="16">
        <v>0.15151515151515199</v>
      </c>
      <c r="K8" s="16">
        <v>0.24369747899159699</v>
      </c>
      <c r="L8" s="16">
        <v>0.238938053097345</v>
      </c>
      <c r="M8" s="16"/>
      <c r="N8" s="16">
        <v>0.29879518072289202</v>
      </c>
      <c r="O8" s="16">
        <v>0.25238095238095198</v>
      </c>
      <c r="P8" s="16">
        <v>0.24205607476635499</v>
      </c>
      <c r="Q8" s="16">
        <v>0.27116788321167901</v>
      </c>
      <c r="R8" s="16"/>
      <c r="S8" s="16">
        <v>0.29847908745247098</v>
      </c>
      <c r="T8" s="16">
        <v>0.25598086124401898</v>
      </c>
      <c r="U8" s="16">
        <v>0.25431034482758602</v>
      </c>
      <c r="V8" s="16">
        <v>0.25962487660414602</v>
      </c>
      <c r="W8" s="16">
        <v>0.23866090712742999</v>
      </c>
      <c r="X8" s="16">
        <v>0.29029126213592199</v>
      </c>
      <c r="Y8" s="16">
        <v>0.31791044776119398</v>
      </c>
      <c r="Z8" s="16"/>
      <c r="AA8" s="16">
        <v>0.31823599523242002</v>
      </c>
      <c r="AB8" s="16">
        <v>0.243596881959911</v>
      </c>
      <c r="AC8" s="16"/>
      <c r="AD8" s="16">
        <v>0.304255319148936</v>
      </c>
      <c r="AE8" s="16">
        <v>0.25388601036269398</v>
      </c>
      <c r="AF8" s="16"/>
      <c r="AG8" s="16">
        <v>0.26324110671936801</v>
      </c>
      <c r="AH8" s="16">
        <v>0.27116788321167901</v>
      </c>
      <c r="AI8" s="16"/>
      <c r="AJ8" s="16">
        <v>0.32337290216946402</v>
      </c>
      <c r="AK8" s="16">
        <v>0.21896002829854999</v>
      </c>
      <c r="AL8" s="16"/>
      <c r="AM8" s="16">
        <v>0.19937694704049799</v>
      </c>
      <c r="AN8" s="16">
        <v>0.21086261980830701</v>
      </c>
      <c r="AO8" s="16">
        <v>0.23250201126307299</v>
      </c>
      <c r="AP8" s="16">
        <v>0.41506276150627602</v>
      </c>
      <c r="AQ8" s="16"/>
      <c r="AR8" s="16">
        <v>0.27232704402515701</v>
      </c>
      <c r="AS8" s="16">
        <v>0.26521739130434802</v>
      </c>
      <c r="AT8" s="16"/>
      <c r="AU8" s="16">
        <v>0.31565967940813799</v>
      </c>
      <c r="AV8" s="16">
        <v>0.25857815653734001</v>
      </c>
      <c r="AW8" s="16"/>
      <c r="AX8" s="16">
        <v>0.302709069493522</v>
      </c>
      <c r="AY8" s="16">
        <v>0.26057453064917402</v>
      </c>
      <c r="AZ8" s="16"/>
      <c r="BA8" s="16">
        <v>0.28453038674033099</v>
      </c>
      <c r="BB8" s="16">
        <v>0.26609616951915199</v>
      </c>
      <c r="BC8" s="16"/>
      <c r="BD8" s="16">
        <v>0.27329842931937198</v>
      </c>
      <c r="BE8" s="16">
        <v>0.266048667439166</v>
      </c>
      <c r="BF8" s="16"/>
      <c r="BG8" s="16">
        <v>0.304054054054054</v>
      </c>
      <c r="BH8" s="16">
        <v>0.265178930438279</v>
      </c>
      <c r="BI8" s="16"/>
      <c r="BJ8" s="16">
        <v>0.26602564102564102</v>
      </c>
      <c r="BK8" s="16">
        <v>0.26754197158846299</v>
      </c>
      <c r="BL8" s="16"/>
      <c r="BM8" s="16">
        <v>0.39493670886075899</v>
      </c>
      <c r="BN8" s="16">
        <v>0.25702564102564102</v>
      </c>
      <c r="BO8" s="16"/>
      <c r="BP8" s="16">
        <v>0.29801324503311299</v>
      </c>
      <c r="BQ8" s="16">
        <v>0.263394770681526</v>
      </c>
    </row>
    <row r="9" spans="2:69" x14ac:dyDescent="0.25">
      <c r="B9" s="17" t="s">
        <v>548</v>
      </c>
      <c r="C9" s="16">
        <v>0.26812144212523698</v>
      </c>
      <c r="D9" s="16">
        <v>0.30952380952380998</v>
      </c>
      <c r="E9" s="16">
        <v>0.31396957123098201</v>
      </c>
      <c r="F9" s="16">
        <v>0.261609907120743</v>
      </c>
      <c r="G9" s="16">
        <v>0.25581395348837199</v>
      </c>
      <c r="H9" s="16">
        <v>0.22761760242792101</v>
      </c>
      <c r="I9" s="16">
        <v>0.25977301387137502</v>
      </c>
      <c r="J9" s="16">
        <v>0.27272727272727298</v>
      </c>
      <c r="K9" s="16">
        <v>0.27731092436974802</v>
      </c>
      <c r="L9" s="16">
        <v>0.35398230088495602</v>
      </c>
      <c r="M9" s="16"/>
      <c r="N9" s="16">
        <v>0.24939759036144599</v>
      </c>
      <c r="O9" s="16">
        <v>0.238095238095238</v>
      </c>
      <c r="P9" s="16">
        <v>0.28224299065420599</v>
      </c>
      <c r="Q9" s="16">
        <v>0.27518248175182503</v>
      </c>
      <c r="R9" s="16"/>
      <c r="S9" s="16">
        <v>0.249049429657795</v>
      </c>
      <c r="T9" s="16">
        <v>0.25358851674641097</v>
      </c>
      <c r="U9" s="16">
        <v>0.25431034482758602</v>
      </c>
      <c r="V9" s="16">
        <v>0.27344521224086898</v>
      </c>
      <c r="W9" s="16">
        <v>0.30129589632829401</v>
      </c>
      <c r="X9" s="16">
        <v>0.28155339805825202</v>
      </c>
      <c r="Y9" s="16">
        <v>0.243283582089552</v>
      </c>
      <c r="Z9" s="16"/>
      <c r="AA9" s="16">
        <v>0.27592371871275301</v>
      </c>
      <c r="AB9" s="16">
        <v>0.26447661469933198</v>
      </c>
      <c r="AC9" s="16"/>
      <c r="AD9" s="16">
        <v>0.25319148936170199</v>
      </c>
      <c r="AE9" s="16">
        <v>0.27357512953367902</v>
      </c>
      <c r="AF9" s="16"/>
      <c r="AG9" s="16">
        <v>0.26047430830039497</v>
      </c>
      <c r="AH9" s="16">
        <v>0.27518248175182503</v>
      </c>
      <c r="AI9" s="16"/>
      <c r="AJ9" s="16">
        <v>0.26729431027425299</v>
      </c>
      <c r="AK9" s="16">
        <v>0.26883622214361502</v>
      </c>
      <c r="AL9" s="16"/>
      <c r="AM9" s="16">
        <v>0.22118380062305301</v>
      </c>
      <c r="AN9" s="16">
        <v>0.242811501597444</v>
      </c>
      <c r="AO9" s="16">
        <v>0.28801287208366899</v>
      </c>
      <c r="AP9" s="16">
        <v>0.266108786610879</v>
      </c>
      <c r="AQ9" s="16"/>
      <c r="AR9" s="16">
        <v>0.26981132075471698</v>
      </c>
      <c r="AS9" s="16">
        <v>0.26739130434782599</v>
      </c>
      <c r="AT9" s="16"/>
      <c r="AU9" s="16">
        <v>0.27373612823674498</v>
      </c>
      <c r="AV9" s="16">
        <v>0.26710024669208299</v>
      </c>
      <c r="AW9" s="16"/>
      <c r="AX9" s="16">
        <v>0.25441696113074203</v>
      </c>
      <c r="AY9" s="16">
        <v>0.27075322325265799</v>
      </c>
      <c r="AZ9" s="16"/>
      <c r="BA9" s="16">
        <v>0.22099447513812201</v>
      </c>
      <c r="BB9" s="16">
        <v>0.27159739201304001</v>
      </c>
      <c r="BC9" s="16"/>
      <c r="BD9" s="16">
        <v>0.26806282722513097</v>
      </c>
      <c r="BE9" s="16">
        <v>0.26813441483198103</v>
      </c>
      <c r="BF9" s="16"/>
      <c r="BG9" s="16">
        <v>0.266891891891892</v>
      </c>
      <c r="BH9" s="16">
        <v>0.26819461198230798</v>
      </c>
      <c r="BI9" s="16"/>
      <c r="BJ9" s="16">
        <v>0.3125</v>
      </c>
      <c r="BK9" s="16">
        <v>0.26216099870856702</v>
      </c>
      <c r="BL9" s="16"/>
      <c r="BM9" s="16">
        <v>0.26075949367088602</v>
      </c>
      <c r="BN9" s="16">
        <v>0.26871794871794902</v>
      </c>
      <c r="BO9" s="16"/>
      <c r="BP9" s="16">
        <v>0.24834437086092701</v>
      </c>
      <c r="BQ9" s="16">
        <v>0.27068152593227601</v>
      </c>
    </row>
    <row r="10" spans="2:69" x14ac:dyDescent="0.25">
      <c r="B10" s="17" t="s">
        <v>549</v>
      </c>
      <c r="C10" s="16">
        <v>0.225806451612903</v>
      </c>
      <c r="D10" s="16">
        <v>0.20833333333333301</v>
      </c>
      <c r="E10" s="16">
        <v>0.22683264177040099</v>
      </c>
      <c r="F10" s="16">
        <v>0.22755417956656299</v>
      </c>
      <c r="G10" s="16">
        <v>0.21366279069767399</v>
      </c>
      <c r="H10" s="16">
        <v>0.24962063732928699</v>
      </c>
      <c r="I10" s="16">
        <v>0.19924337957124799</v>
      </c>
      <c r="J10" s="16">
        <v>0.31313131313131298</v>
      </c>
      <c r="K10" s="16">
        <v>0.151260504201681</v>
      </c>
      <c r="L10" s="16">
        <v>0.221238938053097</v>
      </c>
      <c r="M10" s="16"/>
      <c r="N10" s="16">
        <v>0.20240963855421701</v>
      </c>
      <c r="O10" s="16">
        <v>0.27619047619047599</v>
      </c>
      <c r="P10" s="16">
        <v>0.23644859813084099</v>
      </c>
      <c r="Q10" s="16">
        <v>0.217153284671533</v>
      </c>
      <c r="R10" s="16"/>
      <c r="S10" s="16">
        <v>0.21673003802281399</v>
      </c>
      <c r="T10" s="16">
        <v>0.25598086124401898</v>
      </c>
      <c r="U10" s="16">
        <v>0.23491379310344801</v>
      </c>
      <c r="V10" s="16">
        <v>0.24284304047384001</v>
      </c>
      <c r="W10" s="16">
        <v>0.22462203023758101</v>
      </c>
      <c r="X10" s="16">
        <v>0.20970873786407801</v>
      </c>
      <c r="Y10" s="16">
        <v>0.20447761194029901</v>
      </c>
      <c r="Z10" s="16"/>
      <c r="AA10" s="16">
        <v>0.20500595947556599</v>
      </c>
      <c r="AB10" s="16">
        <v>0.23552338530066799</v>
      </c>
      <c r="AC10" s="16"/>
      <c r="AD10" s="16">
        <v>0.219858156028369</v>
      </c>
      <c r="AE10" s="16">
        <v>0.227979274611399</v>
      </c>
      <c r="AF10" s="16"/>
      <c r="AG10" s="16">
        <v>0.235177865612648</v>
      </c>
      <c r="AH10" s="16">
        <v>0.217153284671533</v>
      </c>
      <c r="AI10" s="16"/>
      <c r="AJ10" s="16">
        <v>0.19852640196479701</v>
      </c>
      <c r="AK10" s="16">
        <v>0.24938096922532699</v>
      </c>
      <c r="AL10" s="16"/>
      <c r="AM10" s="16">
        <v>0.233644859813084</v>
      </c>
      <c r="AN10" s="16">
        <v>0.247603833865815</v>
      </c>
      <c r="AO10" s="16">
        <v>0.24135156878519701</v>
      </c>
      <c r="AP10" s="16">
        <v>0.16903765690376599</v>
      </c>
      <c r="AQ10" s="16"/>
      <c r="AR10" s="16">
        <v>0.21698113207547201</v>
      </c>
      <c r="AS10" s="16">
        <v>0.22961956521739099</v>
      </c>
      <c r="AT10" s="16"/>
      <c r="AU10" s="16">
        <v>0.22071516646115899</v>
      </c>
      <c r="AV10" s="16">
        <v>0.226732451222247</v>
      </c>
      <c r="AW10" s="16"/>
      <c r="AX10" s="16">
        <v>0.21083627797408699</v>
      </c>
      <c r="AY10" s="16">
        <v>0.228681293824926</v>
      </c>
      <c r="AZ10" s="16"/>
      <c r="BA10" s="16">
        <v>0.207182320441989</v>
      </c>
      <c r="BB10" s="16">
        <v>0.22718011409943001</v>
      </c>
      <c r="BC10" s="16"/>
      <c r="BD10" s="16">
        <v>0.212565445026178</v>
      </c>
      <c r="BE10" s="16">
        <v>0.22873696407879501</v>
      </c>
      <c r="BF10" s="16"/>
      <c r="BG10" s="16">
        <v>0.233108108108108</v>
      </c>
      <c r="BH10" s="16">
        <v>0.22537193405709699</v>
      </c>
      <c r="BI10" s="16"/>
      <c r="BJ10" s="16">
        <v>0.165064102564103</v>
      </c>
      <c r="BK10" s="16">
        <v>0.23396470081790799</v>
      </c>
      <c r="BL10" s="16"/>
      <c r="BM10" s="16">
        <v>0.13417721518987299</v>
      </c>
      <c r="BN10" s="16">
        <v>0.23323076923076899</v>
      </c>
      <c r="BO10" s="16"/>
      <c r="BP10" s="16">
        <v>0.22847682119205301</v>
      </c>
      <c r="BQ10" s="16">
        <v>0.22546078011144399</v>
      </c>
    </row>
    <row r="11" spans="2:69" x14ac:dyDescent="0.25">
      <c r="B11" s="17" t="s">
        <v>550</v>
      </c>
      <c r="C11" s="16">
        <v>0.138709677419355</v>
      </c>
      <c r="D11" s="16">
        <v>0.141369047619048</v>
      </c>
      <c r="E11" s="16">
        <v>0.116182572614108</v>
      </c>
      <c r="F11" s="16">
        <v>0.13777089783281701</v>
      </c>
      <c r="G11" s="16">
        <v>0.16133720930232601</v>
      </c>
      <c r="H11" s="16">
        <v>0.13277693474962099</v>
      </c>
      <c r="I11" s="16">
        <v>0.14627994955863799</v>
      </c>
      <c r="J11" s="16">
        <v>0.14646464646464599</v>
      </c>
      <c r="K11" s="16">
        <v>0.11764705882352899</v>
      </c>
      <c r="L11" s="16">
        <v>0.15929203539823</v>
      </c>
      <c r="M11" s="16"/>
      <c r="N11" s="16">
        <v>0.130120481927711</v>
      </c>
      <c r="O11" s="16">
        <v>0.134920634920635</v>
      </c>
      <c r="P11" s="16">
        <v>0.142990654205607</v>
      </c>
      <c r="Q11" s="16">
        <v>0.14051094890510901</v>
      </c>
      <c r="R11" s="16"/>
      <c r="S11" s="16">
        <v>0.131178707224335</v>
      </c>
      <c r="T11" s="16">
        <v>0.143540669856459</v>
      </c>
      <c r="U11" s="16">
        <v>0.17456896551724099</v>
      </c>
      <c r="V11" s="16">
        <v>0.12734452122408699</v>
      </c>
      <c r="W11" s="16">
        <v>0.14794816414686801</v>
      </c>
      <c r="X11" s="16">
        <v>0.13592233009708701</v>
      </c>
      <c r="Y11" s="16">
        <v>0.113432835820896</v>
      </c>
      <c r="Z11" s="16"/>
      <c r="AA11" s="16">
        <v>0.12812872467222899</v>
      </c>
      <c r="AB11" s="16">
        <v>0.14365256124721601</v>
      </c>
      <c r="AC11" s="16"/>
      <c r="AD11" s="16">
        <v>0.12482269503546101</v>
      </c>
      <c r="AE11" s="16">
        <v>0.14378238341968899</v>
      </c>
      <c r="AF11" s="16"/>
      <c r="AG11" s="16">
        <v>0.13675889328063201</v>
      </c>
      <c r="AH11" s="16">
        <v>0.14051094890510901</v>
      </c>
      <c r="AI11" s="16"/>
      <c r="AJ11" s="16">
        <v>0.122390503479329</v>
      </c>
      <c r="AK11" s="16">
        <v>0.15281216837637099</v>
      </c>
      <c r="AL11" s="16"/>
      <c r="AM11" s="16">
        <v>0.13084112149532701</v>
      </c>
      <c r="AN11" s="16">
        <v>0.16214057507987201</v>
      </c>
      <c r="AO11" s="16">
        <v>0.146017699115044</v>
      </c>
      <c r="AP11" s="16">
        <v>0.101255230125523</v>
      </c>
      <c r="AQ11" s="16"/>
      <c r="AR11" s="16">
        <v>0.147798742138365</v>
      </c>
      <c r="AS11" s="16">
        <v>0.13478260869565201</v>
      </c>
      <c r="AT11" s="16"/>
      <c r="AU11" s="16">
        <v>0.112207151664612</v>
      </c>
      <c r="AV11" s="16">
        <v>0.143529939448307</v>
      </c>
      <c r="AW11" s="16"/>
      <c r="AX11" s="16">
        <v>0.13545347467609001</v>
      </c>
      <c r="AY11" s="16">
        <v>0.13933499208323899</v>
      </c>
      <c r="AZ11" s="16"/>
      <c r="BA11" s="16">
        <v>0.168508287292818</v>
      </c>
      <c r="BB11" s="16">
        <v>0.13651181744091301</v>
      </c>
      <c r="BC11" s="16"/>
      <c r="BD11" s="16">
        <v>0.14450261780104701</v>
      </c>
      <c r="BE11" s="16">
        <v>0.13742757821552701</v>
      </c>
      <c r="BF11" s="16"/>
      <c r="BG11" s="16">
        <v>0.114864864864865</v>
      </c>
      <c r="BH11" s="16">
        <v>0.14012866907921201</v>
      </c>
      <c r="BI11" s="16"/>
      <c r="BJ11" s="16">
        <v>0.12660256410256401</v>
      </c>
      <c r="BK11" s="16">
        <v>0.140335772707706</v>
      </c>
      <c r="BL11" s="16"/>
      <c r="BM11" s="16">
        <v>9.6202531645569606E-2</v>
      </c>
      <c r="BN11" s="16">
        <v>0.14215384615384599</v>
      </c>
      <c r="BO11" s="16"/>
      <c r="BP11" s="16">
        <v>0.15231788079470199</v>
      </c>
      <c r="BQ11" s="16">
        <v>0.136948135447921</v>
      </c>
    </row>
    <row r="12" spans="2:69" x14ac:dyDescent="0.25">
      <c r="B12" s="17" t="s">
        <v>551</v>
      </c>
      <c r="C12" s="18">
        <v>0.1</v>
      </c>
      <c r="D12" s="18">
        <v>7.5892857142857095E-2</v>
      </c>
      <c r="E12" s="18">
        <v>6.3623789764868599E-2</v>
      </c>
      <c r="F12" s="18">
        <v>6.3467492260061903E-2</v>
      </c>
      <c r="G12" s="18">
        <v>0.13226744186046499</v>
      </c>
      <c r="H12" s="18">
        <v>0.12443095599393</v>
      </c>
      <c r="I12" s="18">
        <v>0.10466582597730099</v>
      </c>
      <c r="J12" s="18">
        <v>0.11616161616161599</v>
      </c>
      <c r="K12" s="18">
        <v>0.21008403361344499</v>
      </c>
      <c r="L12" s="18">
        <v>2.6548672566371698E-2</v>
      </c>
      <c r="M12" s="18"/>
      <c r="N12" s="18">
        <v>0.119277108433735</v>
      </c>
      <c r="O12" s="18">
        <v>9.8412698412698396E-2</v>
      </c>
      <c r="P12" s="18">
        <v>9.6261682242990698E-2</v>
      </c>
      <c r="Q12" s="18">
        <v>9.5985401459854E-2</v>
      </c>
      <c r="R12" s="18"/>
      <c r="S12" s="18">
        <v>0.104562737642586</v>
      </c>
      <c r="T12" s="18">
        <v>9.0909090909090898E-2</v>
      </c>
      <c r="U12" s="18">
        <v>8.18965517241379E-2</v>
      </c>
      <c r="V12" s="18">
        <v>9.6742349457058202E-2</v>
      </c>
      <c r="W12" s="18">
        <v>8.7473002159827201E-2</v>
      </c>
      <c r="X12" s="18">
        <v>8.2524271844660199E-2</v>
      </c>
      <c r="Y12" s="18">
        <v>0.12089552238806001</v>
      </c>
      <c r="Z12" s="18"/>
      <c r="AA12" s="18">
        <v>7.2705601907032194E-2</v>
      </c>
      <c r="AB12" s="18">
        <v>0.11275055679287301</v>
      </c>
      <c r="AC12" s="18"/>
      <c r="AD12" s="18">
        <v>9.7872340425531903E-2</v>
      </c>
      <c r="AE12" s="18">
        <v>0.100777202072539</v>
      </c>
      <c r="AF12" s="18"/>
      <c r="AG12" s="18">
        <v>0.104347826086957</v>
      </c>
      <c r="AH12" s="18">
        <v>9.5985401459854E-2</v>
      </c>
      <c r="AI12" s="18"/>
      <c r="AJ12" s="18">
        <v>8.8415882112157201E-2</v>
      </c>
      <c r="AK12" s="18">
        <v>0.110010611956137</v>
      </c>
      <c r="AL12" s="18"/>
      <c r="AM12" s="18">
        <v>0.21495327102803699</v>
      </c>
      <c r="AN12" s="18">
        <v>0.13658146964856199</v>
      </c>
      <c r="AO12" s="18">
        <v>9.2115848753016899E-2</v>
      </c>
      <c r="AP12" s="18">
        <v>4.85355648535565E-2</v>
      </c>
      <c r="AQ12" s="18"/>
      <c r="AR12" s="18">
        <v>9.3081761006289301E-2</v>
      </c>
      <c r="AS12" s="18">
        <v>0.102989130434783</v>
      </c>
      <c r="AT12" s="18"/>
      <c r="AU12" s="18">
        <v>7.7681874229346498E-2</v>
      </c>
      <c r="AV12" s="18">
        <v>0.10405920610002201</v>
      </c>
      <c r="AW12" s="18"/>
      <c r="AX12" s="18">
        <v>9.6584216725559502E-2</v>
      </c>
      <c r="AY12" s="18">
        <v>0.100655960190002</v>
      </c>
      <c r="AZ12" s="18"/>
      <c r="BA12" s="18">
        <v>0.11878453038674</v>
      </c>
      <c r="BB12" s="18">
        <v>9.8614506927465401E-2</v>
      </c>
      <c r="BC12" s="18"/>
      <c r="BD12" s="18">
        <v>0.101570680628272</v>
      </c>
      <c r="BE12" s="18">
        <v>9.9652375434530704E-2</v>
      </c>
      <c r="BF12" s="18"/>
      <c r="BG12" s="18">
        <v>8.1081081081081099E-2</v>
      </c>
      <c r="BH12" s="18">
        <v>0.101125854443104</v>
      </c>
      <c r="BI12" s="18"/>
      <c r="BJ12" s="18">
        <v>0.12980769230769201</v>
      </c>
      <c r="BK12" s="18">
        <v>9.5996556177356904E-2</v>
      </c>
      <c r="BL12" s="18"/>
      <c r="BM12" s="18">
        <v>0.113924050632911</v>
      </c>
      <c r="BN12" s="18">
        <v>9.8871794871794899E-2</v>
      </c>
      <c r="BO12" s="18"/>
      <c r="BP12" s="18">
        <v>7.2847682119205295E-2</v>
      </c>
      <c r="BQ12" s="18">
        <v>0.103514787826832</v>
      </c>
    </row>
    <row r="13" spans="2:69" x14ac:dyDescent="0.25">
      <c r="B13" s="15"/>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Q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547</v>
      </c>
      <c r="C8" s="16">
        <v>0.487855787476281</v>
      </c>
      <c r="D8" s="16">
        <v>0.421130952380952</v>
      </c>
      <c r="E8" s="16">
        <v>0.47441217150760701</v>
      </c>
      <c r="F8" s="16">
        <v>0.54489164086687303</v>
      </c>
      <c r="G8" s="16">
        <v>0.4375</v>
      </c>
      <c r="H8" s="16">
        <v>0.496965098634294</v>
      </c>
      <c r="I8" s="16">
        <v>0.55611601513240905</v>
      </c>
      <c r="J8" s="16">
        <v>0.45959595959596</v>
      </c>
      <c r="K8" s="16">
        <v>0.39495798319327702</v>
      </c>
      <c r="L8" s="16">
        <v>0.51327433628318597</v>
      </c>
      <c r="M8" s="16"/>
      <c r="N8" s="16">
        <v>0.58554216867469899</v>
      </c>
      <c r="O8" s="16">
        <v>0.51111111111111096</v>
      </c>
      <c r="P8" s="16">
        <v>0.45514018691588798</v>
      </c>
      <c r="Q8" s="16">
        <v>0.46569343065693403</v>
      </c>
      <c r="R8" s="16"/>
      <c r="S8" s="16">
        <v>0.53041825095057005</v>
      </c>
      <c r="T8" s="16">
        <v>0.45693779904306198</v>
      </c>
      <c r="U8" s="16">
        <v>0.44827586206896602</v>
      </c>
      <c r="V8" s="16">
        <v>0.50049358341559702</v>
      </c>
      <c r="W8" s="16">
        <v>0.43088552915766698</v>
      </c>
      <c r="X8" s="16">
        <v>0.46796116504854401</v>
      </c>
      <c r="Y8" s="16">
        <v>0.56268656716417897</v>
      </c>
      <c r="Z8" s="16"/>
      <c r="AA8" s="16">
        <v>0.45530393325387403</v>
      </c>
      <c r="AB8" s="16">
        <v>0.50306236080178202</v>
      </c>
      <c r="AC8" s="16"/>
      <c r="AD8" s="16">
        <v>0.51914893617021296</v>
      </c>
      <c r="AE8" s="16">
        <v>0.47642487046632098</v>
      </c>
      <c r="AF8" s="16"/>
      <c r="AG8" s="16">
        <v>0.51185770750988102</v>
      </c>
      <c r="AH8" s="16">
        <v>0.46569343065693403</v>
      </c>
      <c r="AI8" s="16"/>
      <c r="AJ8" s="16">
        <v>0.51125665165779799</v>
      </c>
      <c r="AK8" s="16">
        <v>0.467633533781394</v>
      </c>
      <c r="AL8" s="16"/>
      <c r="AM8" s="16">
        <v>0.47040498442367601</v>
      </c>
      <c r="AN8" s="16">
        <v>0.493610223642172</v>
      </c>
      <c r="AO8" s="16">
        <v>0.46339501206757799</v>
      </c>
      <c r="AP8" s="16">
        <v>0.53807531380753104</v>
      </c>
      <c r="AQ8" s="16"/>
      <c r="AR8" s="16">
        <v>0.44339622641509402</v>
      </c>
      <c r="AS8" s="16">
        <v>0.50706521739130395</v>
      </c>
      <c r="AT8" s="16"/>
      <c r="AU8" s="16">
        <v>0.50801479654747195</v>
      </c>
      <c r="AV8" s="16">
        <v>0.484189280107647</v>
      </c>
      <c r="AW8" s="16"/>
      <c r="AX8" s="16">
        <v>0.493521790341578</v>
      </c>
      <c r="AY8" s="16">
        <v>0.486767699615472</v>
      </c>
      <c r="AZ8" s="16"/>
      <c r="BA8" s="16">
        <v>0.47237569060773499</v>
      </c>
      <c r="BB8" s="16">
        <v>0.48899755501222503</v>
      </c>
      <c r="BC8" s="16"/>
      <c r="BD8" s="16">
        <v>0.47329842931937199</v>
      </c>
      <c r="BE8" s="16">
        <v>0.49107763615295502</v>
      </c>
      <c r="BF8" s="16"/>
      <c r="BG8" s="16">
        <v>0.57094594594594605</v>
      </c>
      <c r="BH8" s="16">
        <v>0.482911137917169</v>
      </c>
      <c r="BI8" s="16"/>
      <c r="BJ8" s="16">
        <v>0.41185897435897401</v>
      </c>
      <c r="BK8" s="16">
        <v>0.498062849763237</v>
      </c>
      <c r="BL8" s="16"/>
      <c r="BM8" s="16">
        <v>0.50379746835442996</v>
      </c>
      <c r="BN8" s="16">
        <v>0.48656410256410298</v>
      </c>
      <c r="BO8" s="16"/>
      <c r="BP8" s="16">
        <v>0.45198675496688701</v>
      </c>
      <c r="BQ8" s="16">
        <v>0.49249892841834497</v>
      </c>
    </row>
    <row r="9" spans="2:69" x14ac:dyDescent="0.25">
      <c r="B9" s="17" t="s">
        <v>548</v>
      </c>
      <c r="C9" s="16">
        <v>0.27476280834914601</v>
      </c>
      <c r="D9" s="16">
        <v>0.35714285714285698</v>
      </c>
      <c r="E9" s="16">
        <v>0.31535269709543601</v>
      </c>
      <c r="F9" s="16">
        <v>0.24458204334365299</v>
      </c>
      <c r="G9" s="16">
        <v>0.28924418604651198</v>
      </c>
      <c r="H9" s="16">
        <v>0.24886191198786001</v>
      </c>
      <c r="I9" s="16">
        <v>0.23203026481715</v>
      </c>
      <c r="J9" s="16">
        <v>0.24747474747474699</v>
      </c>
      <c r="K9" s="16">
        <v>0.28571428571428598</v>
      </c>
      <c r="L9" s="16">
        <v>0.247787610619469</v>
      </c>
      <c r="M9" s="16"/>
      <c r="N9" s="16">
        <v>0.22409638554216901</v>
      </c>
      <c r="O9" s="16">
        <v>0.25714285714285701</v>
      </c>
      <c r="P9" s="16">
        <v>0.28504672897196298</v>
      </c>
      <c r="Q9" s="16">
        <v>0.29014598540146003</v>
      </c>
      <c r="R9" s="16"/>
      <c r="S9" s="16">
        <v>0.22813688212927799</v>
      </c>
      <c r="T9" s="16">
        <v>0.25598086124401898</v>
      </c>
      <c r="U9" s="16">
        <v>0.28663793103448298</v>
      </c>
      <c r="V9" s="16">
        <v>0.28331688055281301</v>
      </c>
      <c r="W9" s="16">
        <v>0.30561555075593999</v>
      </c>
      <c r="X9" s="16">
        <v>0.29805825242718398</v>
      </c>
      <c r="Y9" s="16">
        <v>0.24179104477611901</v>
      </c>
      <c r="Z9" s="16"/>
      <c r="AA9" s="16">
        <v>0.28426698450536397</v>
      </c>
      <c r="AB9" s="16">
        <v>0.27032293986637002</v>
      </c>
      <c r="AC9" s="16"/>
      <c r="AD9" s="16">
        <v>0.25957446808510598</v>
      </c>
      <c r="AE9" s="16">
        <v>0.28031088082901601</v>
      </c>
      <c r="AF9" s="16"/>
      <c r="AG9" s="16">
        <v>0.25810276679841898</v>
      </c>
      <c r="AH9" s="16">
        <v>0.29014598540146003</v>
      </c>
      <c r="AI9" s="16"/>
      <c r="AJ9" s="16">
        <v>0.26115431846090897</v>
      </c>
      <c r="AK9" s="16">
        <v>0.28652281570569499</v>
      </c>
      <c r="AL9" s="16"/>
      <c r="AM9" s="16">
        <v>0.26479750778816202</v>
      </c>
      <c r="AN9" s="16">
        <v>0.25718849840255598</v>
      </c>
      <c r="AO9" s="16">
        <v>0.29002413515687903</v>
      </c>
      <c r="AP9" s="16">
        <v>0.26443514644351501</v>
      </c>
      <c r="AQ9" s="16"/>
      <c r="AR9" s="16">
        <v>0.28805031446540902</v>
      </c>
      <c r="AS9" s="16">
        <v>0.26902173913043498</v>
      </c>
      <c r="AT9" s="16"/>
      <c r="AU9" s="16">
        <v>0.22441430332922299</v>
      </c>
      <c r="AV9" s="16">
        <v>0.28392016147118199</v>
      </c>
      <c r="AW9" s="16"/>
      <c r="AX9" s="16">
        <v>0.26030624263839802</v>
      </c>
      <c r="AY9" s="16">
        <v>0.27753901832164701</v>
      </c>
      <c r="AZ9" s="16"/>
      <c r="BA9" s="16">
        <v>0.24861878453038699</v>
      </c>
      <c r="BB9" s="16">
        <v>0.27669111654441703</v>
      </c>
      <c r="BC9" s="16"/>
      <c r="BD9" s="16">
        <v>0.28062827225130899</v>
      </c>
      <c r="BE9" s="16">
        <v>0.27346465816917698</v>
      </c>
      <c r="BF9" s="16"/>
      <c r="BG9" s="16">
        <v>0.206081081081081</v>
      </c>
      <c r="BH9" s="16">
        <v>0.27885002010454402</v>
      </c>
      <c r="BI9" s="16"/>
      <c r="BJ9" s="16">
        <v>0.27724358974358998</v>
      </c>
      <c r="BK9" s="16">
        <v>0.274429616874731</v>
      </c>
      <c r="BL9" s="16"/>
      <c r="BM9" s="16">
        <v>0.23544303797468399</v>
      </c>
      <c r="BN9" s="16">
        <v>0.277948717948718</v>
      </c>
      <c r="BO9" s="16"/>
      <c r="BP9" s="16">
        <v>0.24668874172185401</v>
      </c>
      <c r="BQ9" s="16">
        <v>0.278396913844835</v>
      </c>
    </row>
    <row r="10" spans="2:69" x14ac:dyDescent="0.25">
      <c r="B10" s="17" t="s">
        <v>549</v>
      </c>
      <c r="C10" s="16">
        <v>0.127703984819734</v>
      </c>
      <c r="D10" s="16">
        <v>0.12797619047618999</v>
      </c>
      <c r="E10" s="16">
        <v>0.14937759336099601</v>
      </c>
      <c r="F10" s="16">
        <v>0.12538699690402499</v>
      </c>
      <c r="G10" s="16">
        <v>0.113372093023256</v>
      </c>
      <c r="H10" s="16">
        <v>0.14188163884673699</v>
      </c>
      <c r="I10" s="16">
        <v>9.2055485498108394E-2</v>
      </c>
      <c r="J10" s="16">
        <v>0.16161616161616199</v>
      </c>
      <c r="K10" s="16">
        <v>0.126050420168067</v>
      </c>
      <c r="L10" s="16">
        <v>0.11504424778761101</v>
      </c>
      <c r="M10" s="16"/>
      <c r="N10" s="16">
        <v>0.101204819277108</v>
      </c>
      <c r="O10" s="16">
        <v>0.134920634920635</v>
      </c>
      <c r="P10" s="16">
        <v>0.139252336448598</v>
      </c>
      <c r="Q10" s="16">
        <v>0.12956204379562</v>
      </c>
      <c r="R10" s="16"/>
      <c r="S10" s="16">
        <v>0.131178707224335</v>
      </c>
      <c r="T10" s="16">
        <v>0.145933014354067</v>
      </c>
      <c r="U10" s="16">
        <v>0.131465517241379</v>
      </c>
      <c r="V10" s="16">
        <v>0.146100691016782</v>
      </c>
      <c r="W10" s="16">
        <v>0.14902807775377999</v>
      </c>
      <c r="X10" s="16">
        <v>9.9029126213592195E-2</v>
      </c>
      <c r="Y10" s="16">
        <v>9.4029850746268698E-2</v>
      </c>
      <c r="Z10" s="16"/>
      <c r="AA10" s="16">
        <v>0.14123957091775899</v>
      </c>
      <c r="AB10" s="16">
        <v>0.12138084632516701</v>
      </c>
      <c r="AC10" s="16"/>
      <c r="AD10" s="16">
        <v>0.12695035460992901</v>
      </c>
      <c r="AE10" s="16">
        <v>0.12797927461139899</v>
      </c>
      <c r="AF10" s="16"/>
      <c r="AG10" s="16">
        <v>0.125691699604743</v>
      </c>
      <c r="AH10" s="16">
        <v>0.12956204379562</v>
      </c>
      <c r="AI10" s="16"/>
      <c r="AJ10" s="16">
        <v>0.115431846090872</v>
      </c>
      <c r="AK10" s="16">
        <v>0.138309161655465</v>
      </c>
      <c r="AL10" s="16"/>
      <c r="AM10" s="16">
        <v>0.152647975077882</v>
      </c>
      <c r="AN10" s="16">
        <v>0.13817891373801899</v>
      </c>
      <c r="AO10" s="16">
        <v>0.13757039420756201</v>
      </c>
      <c r="AP10" s="16">
        <v>8.9539748953974901E-2</v>
      </c>
      <c r="AQ10" s="16"/>
      <c r="AR10" s="16">
        <v>0.145283018867925</v>
      </c>
      <c r="AS10" s="16">
        <v>0.120108695652174</v>
      </c>
      <c r="AT10" s="16"/>
      <c r="AU10" s="16">
        <v>0.14549938347718899</v>
      </c>
      <c r="AV10" s="16">
        <v>0.124467369365329</v>
      </c>
      <c r="AW10" s="16"/>
      <c r="AX10" s="16">
        <v>0.12956419316843301</v>
      </c>
      <c r="AY10" s="16">
        <v>0.12734675412802501</v>
      </c>
      <c r="AZ10" s="16"/>
      <c r="BA10" s="16">
        <v>0.12983425414364599</v>
      </c>
      <c r="BB10" s="16">
        <v>0.12754686226568901</v>
      </c>
      <c r="BC10" s="16"/>
      <c r="BD10" s="16">
        <v>0.130890052356021</v>
      </c>
      <c r="BE10" s="16">
        <v>0.126998841251448</v>
      </c>
      <c r="BF10" s="16"/>
      <c r="BG10" s="16">
        <v>0.108108108108108</v>
      </c>
      <c r="BH10" s="16">
        <v>0.12887012464816999</v>
      </c>
      <c r="BI10" s="16"/>
      <c r="BJ10" s="16">
        <v>0.128205128205128</v>
      </c>
      <c r="BK10" s="16">
        <v>0.12763667671114901</v>
      </c>
      <c r="BL10" s="16"/>
      <c r="BM10" s="16">
        <v>0.10126582278481</v>
      </c>
      <c r="BN10" s="16">
        <v>0.129846153846154</v>
      </c>
      <c r="BO10" s="16"/>
      <c r="BP10" s="16">
        <v>0.16225165562913901</v>
      </c>
      <c r="BQ10" s="16">
        <v>0.123231890270039</v>
      </c>
    </row>
    <row r="11" spans="2:69" x14ac:dyDescent="0.25">
      <c r="B11" s="17" t="s">
        <v>550</v>
      </c>
      <c r="C11" s="16">
        <v>8.0645161290322606E-2</v>
      </c>
      <c r="D11" s="16">
        <v>7.4404761904761904E-2</v>
      </c>
      <c r="E11" s="16">
        <v>4.4260027662517298E-2</v>
      </c>
      <c r="F11" s="16">
        <v>6.9659442724458204E-2</v>
      </c>
      <c r="G11" s="16">
        <v>0.104651162790698</v>
      </c>
      <c r="H11" s="16">
        <v>8.4977238239757197E-2</v>
      </c>
      <c r="I11" s="16">
        <v>8.9533417402269902E-2</v>
      </c>
      <c r="J11" s="16">
        <v>0.10101010101010099</v>
      </c>
      <c r="K11" s="16">
        <v>0.13445378151260501</v>
      </c>
      <c r="L11" s="16">
        <v>6.1946902654867297E-2</v>
      </c>
      <c r="M11" s="16"/>
      <c r="N11" s="16">
        <v>6.3855421686747002E-2</v>
      </c>
      <c r="O11" s="16">
        <v>8.0952380952380998E-2</v>
      </c>
      <c r="P11" s="16">
        <v>8.9719626168224306E-2</v>
      </c>
      <c r="Q11" s="16">
        <v>8.2116788321167894E-2</v>
      </c>
      <c r="R11" s="16"/>
      <c r="S11" s="16">
        <v>8.9353612167300395E-2</v>
      </c>
      <c r="T11" s="16">
        <v>0.11483253588516699</v>
      </c>
      <c r="U11" s="16">
        <v>0.10344827586206901</v>
      </c>
      <c r="V11" s="16">
        <v>5.3307008884501503E-2</v>
      </c>
      <c r="W11" s="16">
        <v>9.0712742980561603E-2</v>
      </c>
      <c r="X11" s="16">
        <v>8.5436893203883493E-2</v>
      </c>
      <c r="Y11" s="16">
        <v>6.7164179104477598E-2</v>
      </c>
      <c r="Z11" s="16"/>
      <c r="AA11" s="16">
        <v>9.2371871275327797E-2</v>
      </c>
      <c r="AB11" s="16">
        <v>7.5167037861915406E-2</v>
      </c>
      <c r="AC11" s="16"/>
      <c r="AD11" s="16">
        <v>7.0212765957446799E-2</v>
      </c>
      <c r="AE11" s="16">
        <v>8.4455958549222804E-2</v>
      </c>
      <c r="AF11" s="16"/>
      <c r="AG11" s="16">
        <v>7.9051383399209502E-2</v>
      </c>
      <c r="AH11" s="16">
        <v>8.2116788321167894E-2</v>
      </c>
      <c r="AI11" s="16"/>
      <c r="AJ11" s="16">
        <v>8.3913221449038095E-2</v>
      </c>
      <c r="AK11" s="16">
        <v>7.7821011673151794E-2</v>
      </c>
      <c r="AL11" s="16"/>
      <c r="AM11" s="16">
        <v>6.2305295950155798E-2</v>
      </c>
      <c r="AN11" s="16">
        <v>7.6677316293929695E-2</v>
      </c>
      <c r="AO11" s="16">
        <v>8.3266291230893005E-2</v>
      </c>
      <c r="AP11" s="16">
        <v>8.2845188284518798E-2</v>
      </c>
      <c r="AQ11" s="16"/>
      <c r="AR11" s="16">
        <v>9.1823899371069204E-2</v>
      </c>
      <c r="AS11" s="16">
        <v>7.5815217391304396E-2</v>
      </c>
      <c r="AT11" s="16"/>
      <c r="AU11" s="16">
        <v>9.2478421701603003E-2</v>
      </c>
      <c r="AV11" s="16">
        <v>7.8492935635792793E-2</v>
      </c>
      <c r="AW11" s="16"/>
      <c r="AX11" s="16">
        <v>8.2449941107184899E-2</v>
      </c>
      <c r="AY11" s="16">
        <v>8.0298574983035498E-2</v>
      </c>
      <c r="AZ11" s="16"/>
      <c r="BA11" s="16">
        <v>0.113259668508287</v>
      </c>
      <c r="BB11" s="16">
        <v>7.8239608801956004E-2</v>
      </c>
      <c r="BC11" s="16"/>
      <c r="BD11" s="16">
        <v>8.4816753926701599E-2</v>
      </c>
      <c r="BE11" s="16">
        <v>7.9721900347624594E-2</v>
      </c>
      <c r="BF11" s="16"/>
      <c r="BG11" s="16">
        <v>8.4459459459459499E-2</v>
      </c>
      <c r="BH11" s="16">
        <v>8.0418174507438697E-2</v>
      </c>
      <c r="BI11" s="16"/>
      <c r="BJ11" s="16">
        <v>0.116987179487179</v>
      </c>
      <c r="BK11" s="16">
        <v>7.5764098148945302E-2</v>
      </c>
      <c r="BL11" s="16"/>
      <c r="BM11" s="16">
        <v>9.87341772151899E-2</v>
      </c>
      <c r="BN11" s="16">
        <v>7.9179487179487196E-2</v>
      </c>
      <c r="BO11" s="16"/>
      <c r="BP11" s="16">
        <v>0.105960264900662</v>
      </c>
      <c r="BQ11" s="16">
        <v>7.7368195456493802E-2</v>
      </c>
    </row>
    <row r="12" spans="2:69" x14ac:dyDescent="0.25">
      <c r="B12" s="17" t="s">
        <v>551</v>
      </c>
      <c r="C12" s="18">
        <v>2.9032258064516099E-2</v>
      </c>
      <c r="D12" s="18">
        <v>1.9345238095238099E-2</v>
      </c>
      <c r="E12" s="18">
        <v>1.6597510373444001E-2</v>
      </c>
      <c r="F12" s="18">
        <v>1.54798761609907E-2</v>
      </c>
      <c r="G12" s="18">
        <v>5.5232558139534899E-2</v>
      </c>
      <c r="H12" s="18">
        <v>2.7314112291350501E-2</v>
      </c>
      <c r="I12" s="18">
        <v>3.02648171500631E-2</v>
      </c>
      <c r="J12" s="18">
        <v>3.03030303030303E-2</v>
      </c>
      <c r="K12" s="18">
        <v>5.8823529411764698E-2</v>
      </c>
      <c r="L12" s="18">
        <v>6.1946902654867297E-2</v>
      </c>
      <c r="M12" s="18"/>
      <c r="N12" s="18">
        <v>2.5301204819277098E-2</v>
      </c>
      <c r="O12" s="18">
        <v>1.58730158730159E-2</v>
      </c>
      <c r="P12" s="18">
        <v>3.0841121495327101E-2</v>
      </c>
      <c r="Q12" s="18">
        <v>3.2481751824817502E-2</v>
      </c>
      <c r="R12" s="18"/>
      <c r="S12" s="18">
        <v>2.0912547528517102E-2</v>
      </c>
      <c r="T12" s="18">
        <v>2.6315789473684199E-2</v>
      </c>
      <c r="U12" s="18">
        <v>3.0172413793103401E-2</v>
      </c>
      <c r="V12" s="18">
        <v>1.6781836130306E-2</v>
      </c>
      <c r="W12" s="18">
        <v>2.3758099352051799E-2</v>
      </c>
      <c r="X12" s="18">
        <v>4.9514563106796097E-2</v>
      </c>
      <c r="Y12" s="18">
        <v>3.4328358208955197E-2</v>
      </c>
      <c r="Z12" s="18"/>
      <c r="AA12" s="18">
        <v>2.6817640047675801E-2</v>
      </c>
      <c r="AB12" s="18">
        <v>3.0066815144766099E-2</v>
      </c>
      <c r="AC12" s="18"/>
      <c r="AD12" s="18">
        <v>2.4113475177304999E-2</v>
      </c>
      <c r="AE12" s="18">
        <v>3.0829015544041501E-2</v>
      </c>
      <c r="AF12" s="18"/>
      <c r="AG12" s="18">
        <v>2.5296442687747001E-2</v>
      </c>
      <c r="AH12" s="18">
        <v>3.2481751824817502E-2</v>
      </c>
      <c r="AI12" s="18"/>
      <c r="AJ12" s="18">
        <v>2.8243962341383499E-2</v>
      </c>
      <c r="AK12" s="18">
        <v>2.9713477184294301E-2</v>
      </c>
      <c r="AL12" s="18"/>
      <c r="AM12" s="18">
        <v>4.9844236760124602E-2</v>
      </c>
      <c r="AN12" s="18">
        <v>3.43450479233227E-2</v>
      </c>
      <c r="AO12" s="18">
        <v>2.57441673370877E-2</v>
      </c>
      <c r="AP12" s="18">
        <v>2.5104602510460299E-2</v>
      </c>
      <c r="AQ12" s="18"/>
      <c r="AR12" s="18">
        <v>3.1446540880503103E-2</v>
      </c>
      <c r="AS12" s="18">
        <v>2.79891304347826E-2</v>
      </c>
      <c r="AT12" s="18"/>
      <c r="AU12" s="18">
        <v>2.9593094944512899E-2</v>
      </c>
      <c r="AV12" s="18">
        <v>2.89302534200493E-2</v>
      </c>
      <c r="AW12" s="18"/>
      <c r="AX12" s="18">
        <v>3.4157832744405203E-2</v>
      </c>
      <c r="AY12" s="18">
        <v>2.8047952951820901E-2</v>
      </c>
      <c r="AZ12" s="18"/>
      <c r="BA12" s="18">
        <v>3.5911602209944701E-2</v>
      </c>
      <c r="BB12" s="18">
        <v>2.85248573757131E-2</v>
      </c>
      <c r="BC12" s="18"/>
      <c r="BD12" s="18">
        <v>3.03664921465969E-2</v>
      </c>
      <c r="BE12" s="18">
        <v>2.8736964078794901E-2</v>
      </c>
      <c r="BF12" s="18"/>
      <c r="BG12" s="18">
        <v>3.04054054054054E-2</v>
      </c>
      <c r="BH12" s="18">
        <v>2.8950542822677901E-2</v>
      </c>
      <c r="BI12" s="18"/>
      <c r="BJ12" s="18">
        <v>6.5705128205128194E-2</v>
      </c>
      <c r="BK12" s="18">
        <v>2.4106758501937199E-2</v>
      </c>
      <c r="BL12" s="18"/>
      <c r="BM12" s="18">
        <v>6.0759493670886101E-2</v>
      </c>
      <c r="BN12" s="18">
        <v>2.6461538461538502E-2</v>
      </c>
      <c r="BO12" s="18"/>
      <c r="BP12" s="18">
        <v>3.3112582781456998E-2</v>
      </c>
      <c r="BQ12" s="18">
        <v>2.85040720102872E-2</v>
      </c>
    </row>
    <row r="13" spans="2:69" x14ac:dyDescent="0.25">
      <c r="B13" s="15"/>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Q15"/>
  <sheetViews>
    <sheetView showGridLines="0" workbookViewId="0">
      <pane xSplit="2" topLeftCell="C1" activePane="topRight" state="frozen"/>
      <selection pane="topRight" activeCell="B11" sqref="B11"/>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564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1590</v>
      </c>
      <c r="D7" s="10">
        <v>209</v>
      </c>
      <c r="E7" s="10">
        <v>179</v>
      </c>
      <c r="F7" s="10">
        <v>210</v>
      </c>
      <c r="G7" s="10">
        <v>232</v>
      </c>
      <c r="H7" s="10">
        <v>336</v>
      </c>
      <c r="I7" s="10">
        <v>245</v>
      </c>
      <c r="J7" s="10">
        <v>72</v>
      </c>
      <c r="K7" s="10">
        <v>49</v>
      </c>
      <c r="L7" s="10">
        <v>58</v>
      </c>
      <c r="M7" s="10"/>
      <c r="N7" s="10">
        <v>132</v>
      </c>
      <c r="O7" s="10">
        <v>182</v>
      </c>
      <c r="P7" s="10">
        <v>366</v>
      </c>
      <c r="Q7" s="10">
        <v>910</v>
      </c>
      <c r="R7" s="10"/>
      <c r="S7" s="10">
        <v>111</v>
      </c>
      <c r="T7" s="10">
        <v>114</v>
      </c>
      <c r="U7" s="10">
        <v>145</v>
      </c>
      <c r="V7" s="10">
        <v>232</v>
      </c>
      <c r="W7" s="10">
        <v>306</v>
      </c>
      <c r="X7" s="10">
        <v>364</v>
      </c>
      <c r="Y7" s="10">
        <v>263</v>
      </c>
      <c r="Z7" s="10"/>
      <c r="AA7" s="10">
        <v>704</v>
      </c>
      <c r="AB7" s="10">
        <v>886</v>
      </c>
      <c r="AC7" s="10"/>
      <c r="AD7" s="10">
        <v>284</v>
      </c>
      <c r="AE7" s="10">
        <v>1306</v>
      </c>
      <c r="AF7" s="10"/>
      <c r="AG7" s="10">
        <v>680</v>
      </c>
      <c r="AH7" s="10">
        <v>910</v>
      </c>
      <c r="AI7" s="10"/>
      <c r="AJ7" s="10">
        <v>880</v>
      </c>
      <c r="AK7" s="10">
        <v>710</v>
      </c>
      <c r="AL7" s="10"/>
      <c r="AM7" s="10">
        <v>43</v>
      </c>
      <c r="AN7" s="10">
        <v>284</v>
      </c>
      <c r="AO7" s="10">
        <v>771</v>
      </c>
      <c r="AP7" s="10">
        <v>482</v>
      </c>
      <c r="AQ7" s="10"/>
      <c r="AR7" s="10">
        <v>1590</v>
      </c>
      <c r="AS7" s="10" t="s">
        <v>562</v>
      </c>
      <c r="AT7" s="10"/>
      <c r="AU7" s="10">
        <v>218</v>
      </c>
      <c r="AV7" s="10">
        <v>1372</v>
      </c>
      <c r="AW7" s="10"/>
      <c r="AX7" s="10">
        <v>252</v>
      </c>
      <c r="AY7" s="10">
        <v>1338</v>
      </c>
      <c r="AZ7" s="10"/>
      <c r="BA7" s="10">
        <v>107</v>
      </c>
      <c r="BB7" s="10">
        <v>1483</v>
      </c>
      <c r="BC7" s="10"/>
      <c r="BD7" s="10">
        <v>243</v>
      </c>
      <c r="BE7" s="10">
        <v>1347</v>
      </c>
      <c r="BF7" s="10"/>
      <c r="BG7" s="10">
        <v>104</v>
      </c>
      <c r="BH7" s="10">
        <v>1486</v>
      </c>
      <c r="BI7" s="10"/>
      <c r="BJ7" s="10">
        <v>356</v>
      </c>
      <c r="BK7" s="10">
        <v>1234</v>
      </c>
      <c r="BL7" s="10"/>
      <c r="BM7" s="10">
        <v>188</v>
      </c>
      <c r="BN7" s="10">
        <v>1402</v>
      </c>
      <c r="BO7" s="10"/>
      <c r="BP7" s="10">
        <v>262</v>
      </c>
      <c r="BQ7" s="10">
        <v>1328</v>
      </c>
    </row>
    <row r="8" spans="2:69" ht="30" x14ac:dyDescent="0.25">
      <c r="B8" s="17" t="s">
        <v>559</v>
      </c>
      <c r="C8" s="16">
        <v>0.73899371069182396</v>
      </c>
      <c r="D8" s="16">
        <v>0.76555023923444998</v>
      </c>
      <c r="E8" s="16">
        <v>0.78770949720670402</v>
      </c>
      <c r="F8" s="16">
        <v>0.71904761904761905</v>
      </c>
      <c r="G8" s="16">
        <v>0.78017241379310298</v>
      </c>
      <c r="H8" s="16">
        <v>0.69345238095238104</v>
      </c>
      <c r="I8" s="16">
        <v>0.73469387755102</v>
      </c>
      <c r="J8" s="16">
        <v>0.70833333333333304</v>
      </c>
      <c r="K8" s="16">
        <v>0.77551020408163296</v>
      </c>
      <c r="L8" s="16">
        <v>0.68965517241379304</v>
      </c>
      <c r="M8" s="16"/>
      <c r="N8" s="16">
        <v>0.56818181818181801</v>
      </c>
      <c r="O8" s="16">
        <v>0.68681318681318704</v>
      </c>
      <c r="P8" s="16">
        <v>0.75409836065573799</v>
      </c>
      <c r="Q8" s="16">
        <v>0.76813186813186796</v>
      </c>
      <c r="R8" s="16"/>
      <c r="S8" s="16">
        <v>0.69369369369369405</v>
      </c>
      <c r="T8" s="16">
        <v>0.73684210526315796</v>
      </c>
      <c r="U8" s="16">
        <v>0.73103448275862104</v>
      </c>
      <c r="V8" s="16">
        <v>0.70258620689655205</v>
      </c>
      <c r="W8" s="16">
        <v>0.76470588235294101</v>
      </c>
      <c r="X8" s="16">
        <v>0.75824175824175799</v>
      </c>
      <c r="Y8" s="16">
        <v>0.74144486692015199</v>
      </c>
      <c r="Z8" s="16"/>
      <c r="AA8" s="16">
        <v>0.79829545454545503</v>
      </c>
      <c r="AB8" s="16">
        <v>0.69187358916478603</v>
      </c>
      <c r="AC8" s="16"/>
      <c r="AD8" s="16">
        <v>0.778169014084507</v>
      </c>
      <c r="AE8" s="16">
        <v>0.730474732006126</v>
      </c>
      <c r="AF8" s="16"/>
      <c r="AG8" s="16">
        <v>0.7</v>
      </c>
      <c r="AH8" s="16">
        <v>0.76813186813186796</v>
      </c>
      <c r="AI8" s="16"/>
      <c r="AJ8" s="16">
        <v>0.79772727272727295</v>
      </c>
      <c r="AK8" s="16">
        <v>0.66619718309859199</v>
      </c>
      <c r="AL8" s="16"/>
      <c r="AM8" s="16">
        <v>0.581395348837209</v>
      </c>
      <c r="AN8" s="16">
        <v>0.647887323943662</v>
      </c>
      <c r="AO8" s="16">
        <v>0.71854734111543495</v>
      </c>
      <c r="AP8" s="16">
        <v>0.84232365145228205</v>
      </c>
      <c r="AQ8" s="16"/>
      <c r="AR8" s="16">
        <v>0.73899371069182396</v>
      </c>
      <c r="AS8" s="16" t="s">
        <v>563</v>
      </c>
      <c r="AT8" s="16"/>
      <c r="AU8" s="16">
        <v>0.77522935779816504</v>
      </c>
      <c r="AV8" s="16">
        <v>0.73323615160349898</v>
      </c>
      <c r="AW8" s="16"/>
      <c r="AX8" s="16">
        <v>0.73015873015873001</v>
      </c>
      <c r="AY8" s="16">
        <v>0.74065769805680104</v>
      </c>
      <c r="AZ8" s="16"/>
      <c r="BA8" s="16">
        <v>0.74766355140186902</v>
      </c>
      <c r="BB8" s="16">
        <v>0.73836817262306098</v>
      </c>
      <c r="BC8" s="16"/>
      <c r="BD8" s="16">
        <v>0.73251028806584395</v>
      </c>
      <c r="BE8" s="16">
        <v>0.74016332590942802</v>
      </c>
      <c r="BF8" s="16"/>
      <c r="BG8" s="16">
        <v>0.81730769230769196</v>
      </c>
      <c r="BH8" s="16">
        <v>0.73351278600269199</v>
      </c>
      <c r="BI8" s="16"/>
      <c r="BJ8" s="16">
        <v>0.800561797752809</v>
      </c>
      <c r="BK8" s="16">
        <v>0.72123176661264199</v>
      </c>
      <c r="BL8" s="16"/>
      <c r="BM8" s="16">
        <v>0.819148936170213</v>
      </c>
      <c r="BN8" s="16">
        <v>0.72824536376604898</v>
      </c>
      <c r="BO8" s="16"/>
      <c r="BP8" s="16">
        <v>0.78244274809160297</v>
      </c>
      <c r="BQ8" s="16">
        <v>0.73042168674698804</v>
      </c>
    </row>
    <row r="9" spans="2:69" ht="30" x14ac:dyDescent="0.25">
      <c r="B9" s="17" t="s">
        <v>560</v>
      </c>
      <c r="C9" s="16">
        <v>0.6</v>
      </c>
      <c r="D9" s="16">
        <v>0.64593301435406703</v>
      </c>
      <c r="E9" s="16">
        <v>0.57541899441340805</v>
      </c>
      <c r="F9" s="16">
        <v>0.66666666666666696</v>
      </c>
      <c r="G9" s="16">
        <v>0.59482758620689702</v>
      </c>
      <c r="H9" s="16">
        <v>0.55059523809523803</v>
      </c>
      <c r="I9" s="16">
        <v>0.60408163265306103</v>
      </c>
      <c r="J9" s="16">
        <v>0.65277777777777801</v>
      </c>
      <c r="K9" s="16">
        <v>0.530612244897959</v>
      </c>
      <c r="L9" s="16">
        <v>0.55172413793103403</v>
      </c>
      <c r="M9" s="16"/>
      <c r="N9" s="16">
        <v>0.62121212121212099</v>
      </c>
      <c r="O9" s="16">
        <v>0.53846153846153799</v>
      </c>
      <c r="P9" s="16">
        <v>0.58196721311475397</v>
      </c>
      <c r="Q9" s="16">
        <v>0.61648351648351696</v>
      </c>
      <c r="R9" s="16"/>
      <c r="S9" s="16">
        <v>0.53153153153153199</v>
      </c>
      <c r="T9" s="16">
        <v>0.60526315789473695</v>
      </c>
      <c r="U9" s="16">
        <v>0.65517241379310298</v>
      </c>
      <c r="V9" s="16">
        <v>0.54741379310344795</v>
      </c>
      <c r="W9" s="16">
        <v>0.60457516339869299</v>
      </c>
      <c r="X9" s="16">
        <v>0.63736263736263699</v>
      </c>
      <c r="Y9" s="16">
        <v>0.631178707224335</v>
      </c>
      <c r="Z9" s="16"/>
      <c r="AA9" s="16">
        <v>0.65909090909090895</v>
      </c>
      <c r="AB9" s="16">
        <v>0.55304740406320496</v>
      </c>
      <c r="AC9" s="16"/>
      <c r="AD9" s="16">
        <v>0.61971830985915499</v>
      </c>
      <c r="AE9" s="16">
        <v>0.59571209800918801</v>
      </c>
      <c r="AF9" s="16"/>
      <c r="AG9" s="16">
        <v>0.57794117647058796</v>
      </c>
      <c r="AH9" s="16">
        <v>0.61648351648351696</v>
      </c>
      <c r="AI9" s="16"/>
      <c r="AJ9" s="16">
        <v>0.61704545454545501</v>
      </c>
      <c r="AK9" s="16">
        <v>0.57887323943661995</v>
      </c>
      <c r="AL9" s="16"/>
      <c r="AM9" s="16">
        <v>0.581395348837209</v>
      </c>
      <c r="AN9" s="16">
        <v>0.54577464788732399</v>
      </c>
      <c r="AO9" s="16">
        <v>0.57328145265888497</v>
      </c>
      <c r="AP9" s="16">
        <v>0.67634854771784203</v>
      </c>
      <c r="AQ9" s="16"/>
      <c r="AR9" s="16">
        <v>0.6</v>
      </c>
      <c r="AS9" s="16" t="s">
        <v>563</v>
      </c>
      <c r="AT9" s="16"/>
      <c r="AU9" s="16">
        <v>0.66972477064220204</v>
      </c>
      <c r="AV9" s="16">
        <v>0.58892128279883404</v>
      </c>
      <c r="AW9" s="16"/>
      <c r="AX9" s="16">
        <v>0.69444444444444398</v>
      </c>
      <c r="AY9" s="16">
        <v>0.58221225710014901</v>
      </c>
      <c r="AZ9" s="16"/>
      <c r="BA9" s="16">
        <v>0.72897196261682196</v>
      </c>
      <c r="BB9" s="16">
        <v>0.59069453809844896</v>
      </c>
      <c r="BC9" s="16"/>
      <c r="BD9" s="16">
        <v>0.65432098765432101</v>
      </c>
      <c r="BE9" s="16">
        <v>0.59020044543429795</v>
      </c>
      <c r="BF9" s="16"/>
      <c r="BG9" s="16">
        <v>0.63461538461538503</v>
      </c>
      <c r="BH9" s="16">
        <v>0.59757738896366097</v>
      </c>
      <c r="BI9" s="16"/>
      <c r="BJ9" s="16">
        <v>0.66853932584269704</v>
      </c>
      <c r="BK9" s="16">
        <v>0.58022690437601299</v>
      </c>
      <c r="BL9" s="16"/>
      <c r="BM9" s="16">
        <v>0.66489361702127703</v>
      </c>
      <c r="BN9" s="16">
        <v>0.59129814550641902</v>
      </c>
      <c r="BO9" s="16"/>
      <c r="BP9" s="16">
        <v>0.63740458015267198</v>
      </c>
      <c r="BQ9" s="16">
        <v>0.592620481927711</v>
      </c>
    </row>
    <row r="10" spans="2:69" x14ac:dyDescent="0.25">
      <c r="B10" s="17" t="s">
        <v>561</v>
      </c>
      <c r="C10" s="18">
        <v>3.3333333333333298E-2</v>
      </c>
      <c r="D10" s="18">
        <v>9.5693779904306199E-3</v>
      </c>
      <c r="E10" s="18">
        <v>3.3519553072625698E-2</v>
      </c>
      <c r="F10" s="18">
        <v>3.3333333333333298E-2</v>
      </c>
      <c r="G10" s="18">
        <v>2.5862068965517199E-2</v>
      </c>
      <c r="H10" s="18">
        <v>1.4880952380952399E-2</v>
      </c>
      <c r="I10" s="18">
        <v>8.9795918367346905E-2</v>
      </c>
      <c r="J10" s="18">
        <v>4.1666666666666699E-2</v>
      </c>
      <c r="K10" s="18">
        <v>2.04081632653061E-2</v>
      </c>
      <c r="L10" s="18">
        <v>1.72413793103448E-2</v>
      </c>
      <c r="M10" s="18"/>
      <c r="N10" s="18">
        <v>9.8484848484848495E-2</v>
      </c>
      <c r="O10" s="18">
        <v>4.3956043956044001E-2</v>
      </c>
      <c r="P10" s="18">
        <v>3.2786885245901599E-2</v>
      </c>
      <c r="Q10" s="18">
        <v>2.1978021978022001E-2</v>
      </c>
      <c r="R10" s="18"/>
      <c r="S10" s="18">
        <v>7.2072072072072099E-2</v>
      </c>
      <c r="T10" s="18">
        <v>2.6315789473684199E-2</v>
      </c>
      <c r="U10" s="18">
        <v>2.06896551724138E-2</v>
      </c>
      <c r="V10" s="18">
        <v>4.31034482758621E-2</v>
      </c>
      <c r="W10" s="18">
        <v>1.9607843137254902E-2</v>
      </c>
      <c r="X10" s="18">
        <v>1.9230769230769201E-2</v>
      </c>
      <c r="Y10" s="18">
        <v>3.8022813688212899E-2</v>
      </c>
      <c r="Z10" s="18"/>
      <c r="AA10" s="18">
        <v>1.5625E-2</v>
      </c>
      <c r="AB10" s="18">
        <v>4.7404063205417603E-2</v>
      </c>
      <c r="AC10" s="18"/>
      <c r="AD10" s="18">
        <v>1.4084507042253501E-2</v>
      </c>
      <c r="AE10" s="18">
        <v>3.7519142419601803E-2</v>
      </c>
      <c r="AF10" s="18"/>
      <c r="AG10" s="18">
        <v>4.8529411764705897E-2</v>
      </c>
      <c r="AH10" s="18">
        <v>2.1978021978022001E-2</v>
      </c>
      <c r="AI10" s="18"/>
      <c r="AJ10" s="18">
        <v>2.04545454545455E-2</v>
      </c>
      <c r="AK10" s="18">
        <v>4.92957746478873E-2</v>
      </c>
      <c r="AL10" s="18"/>
      <c r="AM10" s="18">
        <v>0</v>
      </c>
      <c r="AN10" s="18">
        <v>7.3943661971830998E-2</v>
      </c>
      <c r="AO10" s="18">
        <v>3.2425421530479899E-2</v>
      </c>
      <c r="AP10" s="18">
        <v>1.45228215767635E-2</v>
      </c>
      <c r="AQ10" s="18"/>
      <c r="AR10" s="18">
        <v>3.3333333333333298E-2</v>
      </c>
      <c r="AS10" s="18" t="s">
        <v>563</v>
      </c>
      <c r="AT10" s="18"/>
      <c r="AU10" s="18">
        <v>2.7522935779816501E-2</v>
      </c>
      <c r="AV10" s="18">
        <v>3.4256559766763797E-2</v>
      </c>
      <c r="AW10" s="18"/>
      <c r="AX10" s="18">
        <v>1.1904761904761901E-2</v>
      </c>
      <c r="AY10" s="18">
        <v>3.7369207772795197E-2</v>
      </c>
      <c r="AZ10" s="18"/>
      <c r="BA10" s="18">
        <v>3.7383177570093497E-2</v>
      </c>
      <c r="BB10" s="18">
        <v>3.30411328388402E-2</v>
      </c>
      <c r="BC10" s="18"/>
      <c r="BD10" s="18">
        <v>4.52674897119342E-2</v>
      </c>
      <c r="BE10" s="18">
        <v>3.1180400890868602E-2</v>
      </c>
      <c r="BF10" s="18"/>
      <c r="BG10" s="18">
        <v>1.9230769230769201E-2</v>
      </c>
      <c r="BH10" s="18">
        <v>3.4320323014804803E-2</v>
      </c>
      <c r="BI10" s="18"/>
      <c r="BJ10" s="18">
        <v>1.6853932584269701E-2</v>
      </c>
      <c r="BK10" s="18">
        <v>3.8087520259319302E-2</v>
      </c>
      <c r="BL10" s="18"/>
      <c r="BM10" s="18">
        <v>1.0638297872340399E-2</v>
      </c>
      <c r="BN10" s="18">
        <v>3.6376604850214003E-2</v>
      </c>
      <c r="BO10" s="18"/>
      <c r="BP10" s="18">
        <v>1.9083969465648901E-2</v>
      </c>
      <c r="BQ10" s="18">
        <v>3.6144578313252997E-2</v>
      </c>
    </row>
    <row r="11" spans="2:69" x14ac:dyDescent="0.25">
      <c r="B11" s="15" t="s">
        <v>701</v>
      </c>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Q24"/>
  <sheetViews>
    <sheetView showGridLines="0" topLeftCell="A7" workbookViewId="0">
      <pane xSplit="2" topLeftCell="C1" activePane="topRight" state="frozen"/>
      <selection pane="topRight" activeCell="B20" sqref="B20"/>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576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1590</v>
      </c>
      <c r="D7" s="10">
        <v>209</v>
      </c>
      <c r="E7" s="10">
        <v>179</v>
      </c>
      <c r="F7" s="10">
        <v>210</v>
      </c>
      <c r="G7" s="10">
        <v>232</v>
      </c>
      <c r="H7" s="10">
        <v>336</v>
      </c>
      <c r="I7" s="10">
        <v>245</v>
      </c>
      <c r="J7" s="10">
        <v>72</v>
      </c>
      <c r="K7" s="10">
        <v>49</v>
      </c>
      <c r="L7" s="10">
        <v>58</v>
      </c>
      <c r="M7" s="10"/>
      <c r="N7" s="10">
        <v>132</v>
      </c>
      <c r="O7" s="10">
        <v>182</v>
      </c>
      <c r="P7" s="10">
        <v>366</v>
      </c>
      <c r="Q7" s="10">
        <v>910</v>
      </c>
      <c r="R7" s="10"/>
      <c r="S7" s="10">
        <v>111</v>
      </c>
      <c r="T7" s="10">
        <v>114</v>
      </c>
      <c r="U7" s="10">
        <v>145</v>
      </c>
      <c r="V7" s="10">
        <v>232</v>
      </c>
      <c r="W7" s="10">
        <v>306</v>
      </c>
      <c r="X7" s="10">
        <v>364</v>
      </c>
      <c r="Y7" s="10">
        <v>263</v>
      </c>
      <c r="Z7" s="10"/>
      <c r="AA7" s="10">
        <v>704</v>
      </c>
      <c r="AB7" s="10">
        <v>886</v>
      </c>
      <c r="AC7" s="10"/>
      <c r="AD7" s="10">
        <v>284</v>
      </c>
      <c r="AE7" s="10">
        <v>1306</v>
      </c>
      <c r="AF7" s="10"/>
      <c r="AG7" s="10">
        <v>680</v>
      </c>
      <c r="AH7" s="10">
        <v>910</v>
      </c>
      <c r="AI7" s="10"/>
      <c r="AJ7" s="10">
        <v>880</v>
      </c>
      <c r="AK7" s="10">
        <v>710</v>
      </c>
      <c r="AL7" s="10"/>
      <c r="AM7" s="10">
        <v>43</v>
      </c>
      <c r="AN7" s="10">
        <v>284</v>
      </c>
      <c r="AO7" s="10">
        <v>771</v>
      </c>
      <c r="AP7" s="10">
        <v>482</v>
      </c>
      <c r="AQ7" s="10"/>
      <c r="AR7" s="10">
        <v>1590</v>
      </c>
      <c r="AS7" s="10" t="s">
        <v>562</v>
      </c>
      <c r="AT7" s="10"/>
      <c r="AU7" s="10">
        <v>218</v>
      </c>
      <c r="AV7" s="10">
        <v>1372</v>
      </c>
      <c r="AW7" s="10"/>
      <c r="AX7" s="10">
        <v>252</v>
      </c>
      <c r="AY7" s="10">
        <v>1338</v>
      </c>
      <c r="AZ7" s="10"/>
      <c r="BA7" s="10">
        <v>107</v>
      </c>
      <c r="BB7" s="10">
        <v>1483</v>
      </c>
      <c r="BC7" s="10"/>
      <c r="BD7" s="10">
        <v>243</v>
      </c>
      <c r="BE7" s="10">
        <v>1347</v>
      </c>
      <c r="BF7" s="10"/>
      <c r="BG7" s="10">
        <v>104</v>
      </c>
      <c r="BH7" s="10">
        <v>1486</v>
      </c>
      <c r="BI7" s="10"/>
      <c r="BJ7" s="10">
        <v>356</v>
      </c>
      <c r="BK7" s="10">
        <v>1234</v>
      </c>
      <c r="BL7" s="10"/>
      <c r="BM7" s="10">
        <v>188</v>
      </c>
      <c r="BN7" s="10">
        <v>1402</v>
      </c>
      <c r="BO7" s="10"/>
      <c r="BP7" s="10">
        <v>262</v>
      </c>
      <c r="BQ7" s="10">
        <v>1328</v>
      </c>
    </row>
    <row r="8" spans="2:69" x14ac:dyDescent="0.25">
      <c r="B8" s="17" t="s">
        <v>565</v>
      </c>
      <c r="C8" s="16">
        <v>8.8050314465408803E-3</v>
      </c>
      <c r="D8" s="16">
        <v>4.78468899521531E-3</v>
      </c>
      <c r="E8" s="16">
        <v>3.3519553072625698E-2</v>
      </c>
      <c r="F8" s="16">
        <v>4.7619047619047597E-3</v>
      </c>
      <c r="G8" s="16">
        <v>0</v>
      </c>
      <c r="H8" s="16">
        <v>1.4880952380952399E-2</v>
      </c>
      <c r="I8" s="16">
        <v>4.0816326530612197E-3</v>
      </c>
      <c r="J8" s="16">
        <v>0</v>
      </c>
      <c r="K8" s="16">
        <v>0</v>
      </c>
      <c r="L8" s="16">
        <v>0</v>
      </c>
      <c r="M8" s="16"/>
      <c r="N8" s="16">
        <v>2.27272727272727E-2</v>
      </c>
      <c r="O8" s="16">
        <v>5.4945054945054897E-3</v>
      </c>
      <c r="P8" s="16">
        <v>0</v>
      </c>
      <c r="Q8" s="16">
        <v>1.0989010989011E-2</v>
      </c>
      <c r="R8" s="16"/>
      <c r="S8" s="16">
        <v>9.90990990990991E-2</v>
      </c>
      <c r="T8" s="16">
        <v>0</v>
      </c>
      <c r="U8" s="16">
        <v>0</v>
      </c>
      <c r="V8" s="16">
        <v>0</v>
      </c>
      <c r="W8" s="16">
        <v>0</v>
      </c>
      <c r="X8" s="16">
        <v>5.4945054945054897E-3</v>
      </c>
      <c r="Y8" s="16">
        <v>3.8022813688212902E-3</v>
      </c>
      <c r="Z8" s="16"/>
      <c r="AA8" s="16">
        <v>5.6818181818181802E-3</v>
      </c>
      <c r="AB8" s="16">
        <v>1.12866817155756E-2</v>
      </c>
      <c r="AC8" s="16"/>
      <c r="AD8" s="16">
        <v>7.0422535211267599E-3</v>
      </c>
      <c r="AE8" s="16">
        <v>9.18836140888208E-3</v>
      </c>
      <c r="AF8" s="16"/>
      <c r="AG8" s="16">
        <v>5.8823529411764696E-3</v>
      </c>
      <c r="AH8" s="16">
        <v>1.0989010989011E-2</v>
      </c>
      <c r="AI8" s="16"/>
      <c r="AJ8" s="16">
        <v>1.2500000000000001E-2</v>
      </c>
      <c r="AK8" s="16">
        <v>4.2253521126760602E-3</v>
      </c>
      <c r="AL8" s="16"/>
      <c r="AM8" s="16">
        <v>0</v>
      </c>
      <c r="AN8" s="16">
        <v>7.0422535211267599E-3</v>
      </c>
      <c r="AO8" s="16">
        <v>6.4850843060959796E-3</v>
      </c>
      <c r="AP8" s="16">
        <v>1.45228215767635E-2</v>
      </c>
      <c r="AQ8" s="16"/>
      <c r="AR8" s="16">
        <v>8.8050314465408803E-3</v>
      </c>
      <c r="AS8" s="16" t="s">
        <v>563</v>
      </c>
      <c r="AT8" s="16"/>
      <c r="AU8" s="16">
        <v>3.6697247706422E-2</v>
      </c>
      <c r="AV8" s="16">
        <v>4.3731778425656004E-3</v>
      </c>
      <c r="AW8" s="16"/>
      <c r="AX8" s="16">
        <v>3.1746031746031703E-2</v>
      </c>
      <c r="AY8" s="16">
        <v>4.4843049327354303E-3</v>
      </c>
      <c r="AZ8" s="16"/>
      <c r="BA8" s="16">
        <v>5.60747663551402E-2</v>
      </c>
      <c r="BB8" s="16">
        <v>5.3944706675657502E-3</v>
      </c>
      <c r="BC8" s="16"/>
      <c r="BD8" s="16">
        <v>2.8806584362139901E-2</v>
      </c>
      <c r="BE8" s="16">
        <v>5.1967334818114304E-3</v>
      </c>
      <c r="BF8" s="16"/>
      <c r="BG8" s="16">
        <v>4.80769230769231E-2</v>
      </c>
      <c r="BH8" s="16">
        <v>6.0565275908479096E-3</v>
      </c>
      <c r="BI8" s="16"/>
      <c r="BJ8" s="16">
        <v>1.9662921348314599E-2</v>
      </c>
      <c r="BK8" s="16">
        <v>5.67260940032415E-3</v>
      </c>
      <c r="BL8" s="16"/>
      <c r="BM8" s="16">
        <v>4.7872340425531901E-2</v>
      </c>
      <c r="BN8" s="16">
        <v>3.5663338088445101E-3</v>
      </c>
      <c r="BO8" s="16"/>
      <c r="BP8" s="16">
        <v>0</v>
      </c>
      <c r="BQ8" s="16">
        <v>1.05421686746988E-2</v>
      </c>
    </row>
    <row r="9" spans="2:69" x14ac:dyDescent="0.25">
      <c r="B9" s="17" t="s">
        <v>566</v>
      </c>
      <c r="C9" s="16">
        <v>1.6981132075471701E-2</v>
      </c>
      <c r="D9" s="16">
        <v>1.43540669856459E-2</v>
      </c>
      <c r="E9" s="16">
        <v>2.7932960893854698E-2</v>
      </c>
      <c r="F9" s="16">
        <v>1.4285714285714299E-2</v>
      </c>
      <c r="G9" s="16">
        <v>8.6206896551724102E-3</v>
      </c>
      <c r="H9" s="16">
        <v>5.9523809523809503E-3</v>
      </c>
      <c r="I9" s="16">
        <v>1.2244897959183701E-2</v>
      </c>
      <c r="J9" s="16">
        <v>8.3333333333333301E-2</v>
      </c>
      <c r="K9" s="16">
        <v>2.04081632653061E-2</v>
      </c>
      <c r="L9" s="16">
        <v>3.4482758620689703E-2</v>
      </c>
      <c r="M9" s="16"/>
      <c r="N9" s="16">
        <v>1.5151515151515201E-2</v>
      </c>
      <c r="O9" s="16">
        <v>3.8461538461538498E-2</v>
      </c>
      <c r="P9" s="16">
        <v>3.2786885245901599E-2</v>
      </c>
      <c r="Q9" s="16">
        <v>6.5934065934065899E-3</v>
      </c>
      <c r="R9" s="16"/>
      <c r="S9" s="16">
        <v>7.2072072072072099E-2</v>
      </c>
      <c r="T9" s="16">
        <v>2.6315789473684199E-2</v>
      </c>
      <c r="U9" s="16">
        <v>2.06896551724138E-2</v>
      </c>
      <c r="V9" s="16">
        <v>1.29310344827586E-2</v>
      </c>
      <c r="W9" s="16">
        <v>1.6339869281045801E-2</v>
      </c>
      <c r="X9" s="16">
        <v>1.0989010989011E-2</v>
      </c>
      <c r="Y9" s="16">
        <v>3.8022813688212902E-3</v>
      </c>
      <c r="Z9" s="16"/>
      <c r="AA9" s="16">
        <v>1.13636363636364E-2</v>
      </c>
      <c r="AB9" s="16">
        <v>2.14446952595937E-2</v>
      </c>
      <c r="AC9" s="16"/>
      <c r="AD9" s="16">
        <v>1.7605633802816899E-2</v>
      </c>
      <c r="AE9" s="16">
        <v>1.6845329249617201E-2</v>
      </c>
      <c r="AF9" s="16"/>
      <c r="AG9" s="16">
        <v>3.08823529411765E-2</v>
      </c>
      <c r="AH9" s="16">
        <v>6.5934065934065899E-3</v>
      </c>
      <c r="AI9" s="16"/>
      <c r="AJ9" s="16">
        <v>1.2500000000000001E-2</v>
      </c>
      <c r="AK9" s="16">
        <v>2.25352112676056E-2</v>
      </c>
      <c r="AL9" s="16"/>
      <c r="AM9" s="16">
        <v>2.32558139534884E-2</v>
      </c>
      <c r="AN9" s="16">
        <v>2.8169014084507001E-2</v>
      </c>
      <c r="AO9" s="16">
        <v>1.8158236057068702E-2</v>
      </c>
      <c r="AP9" s="16">
        <v>4.1493775933610002E-3</v>
      </c>
      <c r="AQ9" s="16"/>
      <c r="AR9" s="16">
        <v>1.6981132075471701E-2</v>
      </c>
      <c r="AS9" s="16" t="s">
        <v>563</v>
      </c>
      <c r="AT9" s="16"/>
      <c r="AU9" s="16">
        <v>2.7522935779816501E-2</v>
      </c>
      <c r="AV9" s="16">
        <v>1.53061224489796E-2</v>
      </c>
      <c r="AW9" s="16"/>
      <c r="AX9" s="16">
        <v>1.1904761904761901E-2</v>
      </c>
      <c r="AY9" s="16">
        <v>1.79372197309417E-2</v>
      </c>
      <c r="AZ9" s="16"/>
      <c r="BA9" s="16">
        <v>3.7383177570093497E-2</v>
      </c>
      <c r="BB9" s="16">
        <v>1.55091031692515E-2</v>
      </c>
      <c r="BC9" s="16"/>
      <c r="BD9" s="16">
        <v>2.4691358024691398E-2</v>
      </c>
      <c r="BE9" s="16">
        <v>1.5590200445434301E-2</v>
      </c>
      <c r="BF9" s="16"/>
      <c r="BG9" s="16">
        <v>2.8846153846153799E-2</v>
      </c>
      <c r="BH9" s="16">
        <v>1.61507402422611E-2</v>
      </c>
      <c r="BI9" s="16"/>
      <c r="BJ9" s="16">
        <v>1.40449438202247E-2</v>
      </c>
      <c r="BK9" s="16">
        <v>1.7828200972447299E-2</v>
      </c>
      <c r="BL9" s="16"/>
      <c r="BM9" s="16">
        <v>1.0638297872340399E-2</v>
      </c>
      <c r="BN9" s="16">
        <v>1.7831669044222499E-2</v>
      </c>
      <c r="BO9" s="16"/>
      <c r="BP9" s="16">
        <v>2.2900763358778602E-2</v>
      </c>
      <c r="BQ9" s="16">
        <v>1.5813253012048199E-2</v>
      </c>
    </row>
    <row r="10" spans="2:69" x14ac:dyDescent="0.25">
      <c r="B10" s="17" t="s">
        <v>567</v>
      </c>
      <c r="C10" s="16">
        <v>4.5911949685534602E-2</v>
      </c>
      <c r="D10" s="16">
        <v>8.1339712918660295E-2</v>
      </c>
      <c r="E10" s="16">
        <v>5.5865921787709501E-2</v>
      </c>
      <c r="F10" s="16">
        <v>1.9047619047619001E-2</v>
      </c>
      <c r="G10" s="16">
        <v>5.1724137931034503E-2</v>
      </c>
      <c r="H10" s="16">
        <v>3.5714285714285698E-2</v>
      </c>
      <c r="I10" s="16">
        <v>3.2653061224489799E-2</v>
      </c>
      <c r="J10" s="16">
        <v>9.7222222222222196E-2</v>
      </c>
      <c r="K10" s="16">
        <v>4.08163265306122E-2</v>
      </c>
      <c r="L10" s="16">
        <v>1.72413793103448E-2</v>
      </c>
      <c r="M10" s="16"/>
      <c r="N10" s="16">
        <v>3.03030303030303E-2</v>
      </c>
      <c r="O10" s="16">
        <v>5.4945054945054903E-2</v>
      </c>
      <c r="P10" s="16">
        <v>4.6448087431693999E-2</v>
      </c>
      <c r="Q10" s="16">
        <v>4.6153846153846198E-2</v>
      </c>
      <c r="R10" s="16"/>
      <c r="S10" s="16">
        <v>0.108108108108108</v>
      </c>
      <c r="T10" s="16">
        <v>0.114035087719298</v>
      </c>
      <c r="U10" s="16">
        <v>4.13793103448276E-2</v>
      </c>
      <c r="V10" s="16">
        <v>3.4482758620689703E-2</v>
      </c>
      <c r="W10" s="16">
        <v>1.9607843137254902E-2</v>
      </c>
      <c r="X10" s="16">
        <v>4.94505494505494E-2</v>
      </c>
      <c r="Y10" s="16">
        <v>3.8022813688212899E-2</v>
      </c>
      <c r="Z10" s="16"/>
      <c r="AA10" s="16">
        <v>5.8238636363636402E-2</v>
      </c>
      <c r="AB10" s="16">
        <v>3.6117381489841997E-2</v>
      </c>
      <c r="AC10" s="16"/>
      <c r="AD10" s="16">
        <v>4.2253521126760597E-2</v>
      </c>
      <c r="AE10" s="16">
        <v>4.6707503828483897E-2</v>
      </c>
      <c r="AF10" s="16"/>
      <c r="AG10" s="16">
        <v>4.5588235294117603E-2</v>
      </c>
      <c r="AH10" s="16">
        <v>4.6153846153846198E-2</v>
      </c>
      <c r="AI10" s="16"/>
      <c r="AJ10" s="16">
        <v>0.05</v>
      </c>
      <c r="AK10" s="16">
        <v>4.0845070422535198E-2</v>
      </c>
      <c r="AL10" s="16"/>
      <c r="AM10" s="16">
        <v>0</v>
      </c>
      <c r="AN10" s="16">
        <v>6.6901408450704206E-2</v>
      </c>
      <c r="AO10" s="16">
        <v>4.2801556420233498E-2</v>
      </c>
      <c r="AP10" s="16">
        <v>3.9419087136929501E-2</v>
      </c>
      <c r="AQ10" s="16"/>
      <c r="AR10" s="16">
        <v>4.5911949685534602E-2</v>
      </c>
      <c r="AS10" s="16" t="s">
        <v>563</v>
      </c>
      <c r="AT10" s="16"/>
      <c r="AU10" s="16">
        <v>4.1284403669724801E-2</v>
      </c>
      <c r="AV10" s="16">
        <v>4.6647230320699701E-2</v>
      </c>
      <c r="AW10" s="16"/>
      <c r="AX10" s="16">
        <v>6.7460317460317498E-2</v>
      </c>
      <c r="AY10" s="16">
        <v>4.1853512705530602E-2</v>
      </c>
      <c r="AZ10" s="16"/>
      <c r="BA10" s="16">
        <v>5.60747663551402E-2</v>
      </c>
      <c r="BB10" s="16">
        <v>4.5178691840863101E-2</v>
      </c>
      <c r="BC10" s="16"/>
      <c r="BD10" s="16">
        <v>4.52674897119342E-2</v>
      </c>
      <c r="BE10" s="16">
        <v>4.6028210838901303E-2</v>
      </c>
      <c r="BF10" s="16"/>
      <c r="BG10" s="16">
        <v>4.80769230769231E-2</v>
      </c>
      <c r="BH10" s="16">
        <v>4.5760430686406499E-2</v>
      </c>
      <c r="BI10" s="16"/>
      <c r="BJ10" s="16">
        <v>5.6179775280898903E-2</v>
      </c>
      <c r="BK10" s="16">
        <v>4.29497568881686E-2</v>
      </c>
      <c r="BL10" s="16"/>
      <c r="BM10" s="16">
        <v>5.31914893617021E-2</v>
      </c>
      <c r="BN10" s="16">
        <v>4.49358059914408E-2</v>
      </c>
      <c r="BO10" s="16"/>
      <c r="BP10" s="16">
        <v>5.34351145038168E-2</v>
      </c>
      <c r="BQ10" s="16">
        <v>4.4427710843373498E-2</v>
      </c>
    </row>
    <row r="11" spans="2:69" x14ac:dyDescent="0.25">
      <c r="B11" s="17" t="s">
        <v>568</v>
      </c>
      <c r="C11" s="16">
        <v>5.7861635220125801E-2</v>
      </c>
      <c r="D11" s="16">
        <v>9.0909090909090898E-2</v>
      </c>
      <c r="E11" s="16">
        <v>5.5865921787709501E-2</v>
      </c>
      <c r="F11" s="16">
        <v>3.3333333333333298E-2</v>
      </c>
      <c r="G11" s="16">
        <v>8.18965517241379E-2</v>
      </c>
      <c r="H11" s="16">
        <v>3.8690476190476199E-2</v>
      </c>
      <c r="I11" s="16">
        <v>5.7142857142857099E-2</v>
      </c>
      <c r="J11" s="16">
        <v>6.9444444444444406E-2</v>
      </c>
      <c r="K11" s="16">
        <v>6.1224489795918401E-2</v>
      </c>
      <c r="L11" s="16">
        <v>3.4482758620689703E-2</v>
      </c>
      <c r="M11" s="16"/>
      <c r="N11" s="16">
        <v>2.27272727272727E-2</v>
      </c>
      <c r="O11" s="16">
        <v>6.0439560439560398E-2</v>
      </c>
      <c r="P11" s="16">
        <v>6.0109289617486301E-2</v>
      </c>
      <c r="Q11" s="16">
        <v>6.15384615384615E-2</v>
      </c>
      <c r="R11" s="16"/>
      <c r="S11" s="16">
        <v>9.90990990990991E-2</v>
      </c>
      <c r="T11" s="16">
        <v>0.157894736842105</v>
      </c>
      <c r="U11" s="16">
        <v>7.5862068965517199E-2</v>
      </c>
      <c r="V11" s="16">
        <v>3.4482758620689703E-2</v>
      </c>
      <c r="W11" s="16">
        <v>5.8823529411764698E-2</v>
      </c>
      <c r="X11" s="16">
        <v>4.1208791208791201E-2</v>
      </c>
      <c r="Y11" s="16">
        <v>3.8022813688212899E-2</v>
      </c>
      <c r="Z11" s="16"/>
      <c r="AA11" s="16">
        <v>6.8181818181818205E-2</v>
      </c>
      <c r="AB11" s="16">
        <v>4.96613995485327E-2</v>
      </c>
      <c r="AC11" s="16"/>
      <c r="AD11" s="16">
        <v>5.2816901408450703E-2</v>
      </c>
      <c r="AE11" s="16">
        <v>5.8958652373659999E-2</v>
      </c>
      <c r="AF11" s="16"/>
      <c r="AG11" s="16">
        <v>5.29411764705882E-2</v>
      </c>
      <c r="AH11" s="16">
        <v>6.15384615384615E-2</v>
      </c>
      <c r="AI11" s="16"/>
      <c r="AJ11" s="16">
        <v>4.6590909090909099E-2</v>
      </c>
      <c r="AK11" s="16">
        <v>7.1830985915493001E-2</v>
      </c>
      <c r="AL11" s="16"/>
      <c r="AM11" s="16">
        <v>0.13953488372093001</v>
      </c>
      <c r="AN11" s="16">
        <v>7.0422535211267595E-2</v>
      </c>
      <c r="AO11" s="16">
        <v>6.2256809338521402E-2</v>
      </c>
      <c r="AP11" s="16">
        <v>3.5269709543568499E-2</v>
      </c>
      <c r="AQ11" s="16"/>
      <c r="AR11" s="16">
        <v>5.7861635220125801E-2</v>
      </c>
      <c r="AS11" s="16" t="s">
        <v>563</v>
      </c>
      <c r="AT11" s="16"/>
      <c r="AU11" s="16">
        <v>2.7522935779816501E-2</v>
      </c>
      <c r="AV11" s="16">
        <v>6.2682215743440198E-2</v>
      </c>
      <c r="AW11" s="16"/>
      <c r="AX11" s="16">
        <v>5.1587301587301598E-2</v>
      </c>
      <c r="AY11" s="16">
        <v>5.90433482810164E-2</v>
      </c>
      <c r="AZ11" s="16"/>
      <c r="BA11" s="16">
        <v>8.4112149532710304E-2</v>
      </c>
      <c r="BB11" s="16">
        <v>5.5967633175994597E-2</v>
      </c>
      <c r="BC11" s="16"/>
      <c r="BD11" s="16">
        <v>5.7613168724279802E-2</v>
      </c>
      <c r="BE11" s="16">
        <v>5.7906458797327399E-2</v>
      </c>
      <c r="BF11" s="16"/>
      <c r="BG11" s="16">
        <v>7.69230769230769E-2</v>
      </c>
      <c r="BH11" s="16">
        <v>5.6527590847913901E-2</v>
      </c>
      <c r="BI11" s="16"/>
      <c r="BJ11" s="16">
        <v>5.8988764044943798E-2</v>
      </c>
      <c r="BK11" s="16">
        <v>5.7536466774716397E-2</v>
      </c>
      <c r="BL11" s="16"/>
      <c r="BM11" s="16">
        <v>4.2553191489361701E-2</v>
      </c>
      <c r="BN11" s="16">
        <v>5.9914407988587701E-2</v>
      </c>
      <c r="BO11" s="16"/>
      <c r="BP11" s="16">
        <v>5.7251908396946598E-2</v>
      </c>
      <c r="BQ11" s="16">
        <v>5.7981927710843401E-2</v>
      </c>
    </row>
    <row r="12" spans="2:69" x14ac:dyDescent="0.25">
      <c r="B12" s="17" t="s">
        <v>569</v>
      </c>
      <c r="C12" s="16">
        <v>4.3396226415094302E-2</v>
      </c>
      <c r="D12" s="16">
        <v>1.43540669856459E-2</v>
      </c>
      <c r="E12" s="16">
        <v>6.7039106145251395E-2</v>
      </c>
      <c r="F12" s="16">
        <v>1.4285714285714299E-2</v>
      </c>
      <c r="G12" s="16">
        <v>5.6034482758620698E-2</v>
      </c>
      <c r="H12" s="16">
        <v>5.0595238095238103E-2</v>
      </c>
      <c r="I12" s="16">
        <v>4.08163265306122E-2</v>
      </c>
      <c r="J12" s="16">
        <v>5.5555555555555601E-2</v>
      </c>
      <c r="K12" s="16">
        <v>0</v>
      </c>
      <c r="L12" s="16">
        <v>0.12068965517241401</v>
      </c>
      <c r="M12" s="16"/>
      <c r="N12" s="16">
        <v>1.5151515151515201E-2</v>
      </c>
      <c r="O12" s="16">
        <v>3.2967032967033003E-2</v>
      </c>
      <c r="P12" s="16">
        <v>4.3715846994535498E-2</v>
      </c>
      <c r="Q12" s="16">
        <v>4.94505494505494E-2</v>
      </c>
      <c r="R12" s="16"/>
      <c r="S12" s="16">
        <v>3.6036036036036001E-2</v>
      </c>
      <c r="T12" s="16">
        <v>5.2631578947368397E-2</v>
      </c>
      <c r="U12" s="16">
        <v>0.16551724137931001</v>
      </c>
      <c r="V12" s="16">
        <v>5.1724137931034503E-2</v>
      </c>
      <c r="W12" s="16">
        <v>4.5751633986928102E-2</v>
      </c>
      <c r="X12" s="16">
        <v>1.0989010989011E-2</v>
      </c>
      <c r="Y12" s="16">
        <v>1.9011406844106502E-2</v>
      </c>
      <c r="Z12" s="16"/>
      <c r="AA12" s="16">
        <v>5.2556818181818198E-2</v>
      </c>
      <c r="AB12" s="16">
        <v>3.6117381489841997E-2</v>
      </c>
      <c r="AC12" s="16"/>
      <c r="AD12" s="16">
        <v>4.92957746478873E-2</v>
      </c>
      <c r="AE12" s="16">
        <v>4.2113323124042902E-2</v>
      </c>
      <c r="AF12" s="16"/>
      <c r="AG12" s="16">
        <v>3.5294117647058802E-2</v>
      </c>
      <c r="AH12" s="16">
        <v>4.94505494505494E-2</v>
      </c>
      <c r="AI12" s="16"/>
      <c r="AJ12" s="16">
        <v>4.0909090909090902E-2</v>
      </c>
      <c r="AK12" s="16">
        <v>4.6478873239436599E-2</v>
      </c>
      <c r="AL12" s="16"/>
      <c r="AM12" s="16">
        <v>6.9767441860465101E-2</v>
      </c>
      <c r="AN12" s="16">
        <v>3.5211267605633798E-2</v>
      </c>
      <c r="AO12" s="16">
        <v>4.15045395590143E-2</v>
      </c>
      <c r="AP12" s="16">
        <v>4.9792531120331898E-2</v>
      </c>
      <c r="AQ12" s="16"/>
      <c r="AR12" s="16">
        <v>4.3396226415094302E-2</v>
      </c>
      <c r="AS12" s="16" t="s">
        <v>563</v>
      </c>
      <c r="AT12" s="16"/>
      <c r="AU12" s="16">
        <v>2.7522935779816501E-2</v>
      </c>
      <c r="AV12" s="16">
        <v>4.5918367346938799E-2</v>
      </c>
      <c r="AW12" s="16"/>
      <c r="AX12" s="16">
        <v>3.1746031746031703E-2</v>
      </c>
      <c r="AY12" s="16">
        <v>4.5590433482810201E-2</v>
      </c>
      <c r="AZ12" s="16"/>
      <c r="BA12" s="16">
        <v>1.86915887850467E-2</v>
      </c>
      <c r="BB12" s="16">
        <v>4.5178691840863101E-2</v>
      </c>
      <c r="BC12" s="16"/>
      <c r="BD12" s="16">
        <v>3.2921810699588501E-2</v>
      </c>
      <c r="BE12" s="16">
        <v>4.5285820341499597E-2</v>
      </c>
      <c r="BF12" s="16"/>
      <c r="BG12" s="16">
        <v>2.8846153846153799E-2</v>
      </c>
      <c r="BH12" s="16">
        <v>4.4414535666218002E-2</v>
      </c>
      <c r="BI12" s="16"/>
      <c r="BJ12" s="16">
        <v>5.6179775280898903E-2</v>
      </c>
      <c r="BK12" s="16">
        <v>3.9708265802269001E-2</v>
      </c>
      <c r="BL12" s="16"/>
      <c r="BM12" s="16">
        <v>3.1914893617021302E-2</v>
      </c>
      <c r="BN12" s="16">
        <v>4.49358059914408E-2</v>
      </c>
      <c r="BO12" s="16"/>
      <c r="BP12" s="16">
        <v>3.8167938931297697E-2</v>
      </c>
      <c r="BQ12" s="16">
        <v>4.4427710843373498E-2</v>
      </c>
    </row>
    <row r="13" spans="2:69" x14ac:dyDescent="0.25">
      <c r="B13" s="17" t="s">
        <v>570</v>
      </c>
      <c r="C13" s="16">
        <v>0.114465408805031</v>
      </c>
      <c r="D13" s="16">
        <v>0.100478468899522</v>
      </c>
      <c r="E13" s="16">
        <v>0.122905027932961</v>
      </c>
      <c r="F13" s="16">
        <v>0.180952380952381</v>
      </c>
      <c r="G13" s="16">
        <v>0.116379310344828</v>
      </c>
      <c r="H13" s="16">
        <v>0.110119047619048</v>
      </c>
      <c r="I13" s="16">
        <v>0.11020408163265299</v>
      </c>
      <c r="J13" s="16">
        <v>6.9444444444444406E-2</v>
      </c>
      <c r="K13" s="16">
        <v>2.04081632653061E-2</v>
      </c>
      <c r="L13" s="16">
        <v>6.8965517241379296E-2</v>
      </c>
      <c r="M13" s="16"/>
      <c r="N13" s="16">
        <v>0.19696969696969699</v>
      </c>
      <c r="O13" s="16">
        <v>0.120879120879121</v>
      </c>
      <c r="P13" s="16">
        <v>0.12295081967213101</v>
      </c>
      <c r="Q13" s="16">
        <v>9.7802197802197802E-2</v>
      </c>
      <c r="R13" s="16"/>
      <c r="S13" s="16">
        <v>9.00900900900901E-2</v>
      </c>
      <c r="T13" s="16">
        <v>0.140350877192982</v>
      </c>
      <c r="U13" s="16">
        <v>0.15172413793103401</v>
      </c>
      <c r="V13" s="16">
        <v>0.29310344827586199</v>
      </c>
      <c r="W13" s="16">
        <v>8.4967320261437898E-2</v>
      </c>
      <c r="X13" s="16">
        <v>7.4175824175824204E-2</v>
      </c>
      <c r="Y13" s="16">
        <v>3.04182509505703E-2</v>
      </c>
      <c r="Z13" s="16"/>
      <c r="AA13" s="16">
        <v>0.110795454545455</v>
      </c>
      <c r="AB13" s="16">
        <v>0.117381489841986</v>
      </c>
      <c r="AC13" s="16"/>
      <c r="AD13" s="16">
        <v>0.147887323943662</v>
      </c>
      <c r="AE13" s="16">
        <v>0.107197549770291</v>
      </c>
      <c r="AF13" s="16"/>
      <c r="AG13" s="16">
        <v>0.13676470588235301</v>
      </c>
      <c r="AH13" s="16">
        <v>9.7802197802197802E-2</v>
      </c>
      <c r="AI13" s="16"/>
      <c r="AJ13" s="16">
        <v>8.6363636363636406E-2</v>
      </c>
      <c r="AK13" s="16">
        <v>0.14929577464788699</v>
      </c>
      <c r="AL13" s="16"/>
      <c r="AM13" s="16">
        <v>0.27906976744186002</v>
      </c>
      <c r="AN13" s="16">
        <v>0.140845070422535</v>
      </c>
      <c r="AO13" s="16">
        <v>0.110246433203632</v>
      </c>
      <c r="AP13" s="16">
        <v>9.3360995850622394E-2</v>
      </c>
      <c r="AQ13" s="16"/>
      <c r="AR13" s="16">
        <v>0.114465408805031</v>
      </c>
      <c r="AS13" s="16" t="s">
        <v>563</v>
      </c>
      <c r="AT13" s="16"/>
      <c r="AU13" s="16">
        <v>9.6330275229357804E-2</v>
      </c>
      <c r="AV13" s="16">
        <v>0.11734693877551</v>
      </c>
      <c r="AW13" s="16"/>
      <c r="AX13" s="16">
        <v>9.1269841269841306E-2</v>
      </c>
      <c r="AY13" s="16">
        <v>0.11883408071748899</v>
      </c>
      <c r="AZ13" s="16"/>
      <c r="BA13" s="16">
        <v>9.34579439252336E-2</v>
      </c>
      <c r="BB13" s="16">
        <v>0.115981119352664</v>
      </c>
      <c r="BC13" s="16"/>
      <c r="BD13" s="16">
        <v>8.2304526748971193E-2</v>
      </c>
      <c r="BE13" s="16">
        <v>0.12026726057906501</v>
      </c>
      <c r="BF13" s="16"/>
      <c r="BG13" s="16">
        <v>6.7307692307692304E-2</v>
      </c>
      <c r="BH13" s="16">
        <v>0.117765814266487</v>
      </c>
      <c r="BI13" s="16"/>
      <c r="BJ13" s="16">
        <v>7.8651685393258397E-2</v>
      </c>
      <c r="BK13" s="16">
        <v>0.124797406807131</v>
      </c>
      <c r="BL13" s="16"/>
      <c r="BM13" s="16">
        <v>7.9787234042553196E-2</v>
      </c>
      <c r="BN13" s="16">
        <v>0.119115549215407</v>
      </c>
      <c r="BO13" s="16"/>
      <c r="BP13" s="16">
        <v>0.15267175572519101</v>
      </c>
      <c r="BQ13" s="16">
        <v>0.10692771084337301</v>
      </c>
    </row>
    <row r="14" spans="2:69" x14ac:dyDescent="0.25">
      <c r="B14" s="17" t="s">
        <v>571</v>
      </c>
      <c r="C14" s="16">
        <v>0.16918238993710699</v>
      </c>
      <c r="D14" s="16">
        <v>0.205741626794258</v>
      </c>
      <c r="E14" s="16">
        <v>0.20111731843575401</v>
      </c>
      <c r="F14" s="16">
        <v>0.17619047619047601</v>
      </c>
      <c r="G14" s="16">
        <v>0.198275862068966</v>
      </c>
      <c r="H14" s="16">
        <v>0.139880952380952</v>
      </c>
      <c r="I14" s="16">
        <v>0.14693877551020401</v>
      </c>
      <c r="J14" s="16">
        <v>8.3333333333333301E-2</v>
      </c>
      <c r="K14" s="16">
        <v>0.183673469387755</v>
      </c>
      <c r="L14" s="16">
        <v>0.15517241379310301</v>
      </c>
      <c r="M14" s="16"/>
      <c r="N14" s="16">
        <v>0.14393939393939401</v>
      </c>
      <c r="O14" s="16">
        <v>0.164835164835165</v>
      </c>
      <c r="P14" s="16">
        <v>0.17759562841530099</v>
      </c>
      <c r="Q14" s="16">
        <v>0.17032967032967</v>
      </c>
      <c r="R14" s="16"/>
      <c r="S14" s="16">
        <v>0.108108108108108</v>
      </c>
      <c r="T14" s="16">
        <v>0.12280701754386</v>
      </c>
      <c r="U14" s="16">
        <v>0.25517241379310301</v>
      </c>
      <c r="V14" s="16">
        <v>0.15948275862069</v>
      </c>
      <c r="W14" s="16">
        <v>0.31699346405228801</v>
      </c>
      <c r="X14" s="16">
        <v>0.15109890109890101</v>
      </c>
      <c r="Y14" s="16">
        <v>4.1825095057034203E-2</v>
      </c>
      <c r="Z14" s="16"/>
      <c r="AA14" s="16">
        <v>0.17613636363636401</v>
      </c>
      <c r="AB14" s="16">
        <v>0.16365688487584701</v>
      </c>
      <c r="AC14" s="16"/>
      <c r="AD14" s="16">
        <v>0.16549295774647901</v>
      </c>
      <c r="AE14" s="16">
        <v>0.16998468606431899</v>
      </c>
      <c r="AF14" s="16"/>
      <c r="AG14" s="16">
        <v>0.16764705882352901</v>
      </c>
      <c r="AH14" s="16">
        <v>0.17032967032967</v>
      </c>
      <c r="AI14" s="16"/>
      <c r="AJ14" s="16">
        <v>0.156818181818182</v>
      </c>
      <c r="AK14" s="16">
        <v>0.18450704225352099</v>
      </c>
      <c r="AL14" s="16"/>
      <c r="AM14" s="16">
        <v>6.9767441860465101E-2</v>
      </c>
      <c r="AN14" s="16">
        <v>0.154929577464789</v>
      </c>
      <c r="AO14" s="16">
        <v>0.189364461738003</v>
      </c>
      <c r="AP14" s="16">
        <v>0.157676348547718</v>
      </c>
      <c r="AQ14" s="16"/>
      <c r="AR14" s="16">
        <v>0.16918238993710699</v>
      </c>
      <c r="AS14" s="16" t="s">
        <v>563</v>
      </c>
      <c r="AT14" s="16"/>
      <c r="AU14" s="16">
        <v>0.17431192660550501</v>
      </c>
      <c r="AV14" s="16">
        <v>0.168367346938776</v>
      </c>
      <c r="AW14" s="16"/>
      <c r="AX14" s="16">
        <v>0.146825396825397</v>
      </c>
      <c r="AY14" s="16">
        <v>0.17339312406577001</v>
      </c>
      <c r="AZ14" s="16"/>
      <c r="BA14" s="16">
        <v>0.27102803738317799</v>
      </c>
      <c r="BB14" s="16">
        <v>0.16183412002697201</v>
      </c>
      <c r="BC14" s="16"/>
      <c r="BD14" s="16">
        <v>0.17695473251028801</v>
      </c>
      <c r="BE14" s="16">
        <v>0.167780252412769</v>
      </c>
      <c r="BF14" s="16"/>
      <c r="BG14" s="16">
        <v>0.17307692307692299</v>
      </c>
      <c r="BH14" s="16">
        <v>0.16890982503364699</v>
      </c>
      <c r="BI14" s="16"/>
      <c r="BJ14" s="16">
        <v>0.18258426966292099</v>
      </c>
      <c r="BK14" s="16">
        <v>0.16531604538087499</v>
      </c>
      <c r="BL14" s="16"/>
      <c r="BM14" s="16">
        <v>0.164893617021277</v>
      </c>
      <c r="BN14" s="16">
        <v>0.16975748930099899</v>
      </c>
      <c r="BO14" s="16"/>
      <c r="BP14" s="16">
        <v>0.17175572519084001</v>
      </c>
      <c r="BQ14" s="16">
        <v>0.16867469879518099</v>
      </c>
    </row>
    <row r="15" spans="2:69" x14ac:dyDescent="0.25">
      <c r="B15" s="17" t="s">
        <v>572</v>
      </c>
      <c r="C15" s="16">
        <v>0.26918238993710703</v>
      </c>
      <c r="D15" s="16">
        <v>0.22488038277512001</v>
      </c>
      <c r="E15" s="16">
        <v>0.26256983240223503</v>
      </c>
      <c r="F15" s="16">
        <v>0.27619047619047599</v>
      </c>
      <c r="G15" s="16">
        <v>0.25431034482758602</v>
      </c>
      <c r="H15" s="16">
        <v>0.288690476190476</v>
      </c>
      <c r="I15" s="16">
        <v>0.32244897959183699</v>
      </c>
      <c r="J15" s="16">
        <v>0.180555555555556</v>
      </c>
      <c r="K15" s="16">
        <v>0.28571428571428598</v>
      </c>
      <c r="L15" s="16">
        <v>0.24137931034482801</v>
      </c>
      <c r="M15" s="16"/>
      <c r="N15" s="16">
        <v>0.189393939393939</v>
      </c>
      <c r="O15" s="16">
        <v>0.21978021978022</v>
      </c>
      <c r="P15" s="16">
        <v>0.24043715846994501</v>
      </c>
      <c r="Q15" s="16">
        <v>0.30219780219780201</v>
      </c>
      <c r="R15" s="16"/>
      <c r="S15" s="16">
        <v>0.171171171171171</v>
      </c>
      <c r="T15" s="16">
        <v>0.22807017543859601</v>
      </c>
      <c r="U15" s="16">
        <v>0.21379310344827601</v>
      </c>
      <c r="V15" s="16">
        <v>0.24568965517241401</v>
      </c>
      <c r="W15" s="16">
        <v>0.32352941176470601</v>
      </c>
      <c r="X15" s="16">
        <v>0.35989010989011</v>
      </c>
      <c r="Y15" s="16">
        <v>0.22813688212927799</v>
      </c>
      <c r="Z15" s="16"/>
      <c r="AA15" s="16">
        <v>0.23721590909090901</v>
      </c>
      <c r="AB15" s="16">
        <v>0.29458239277652398</v>
      </c>
      <c r="AC15" s="16"/>
      <c r="AD15" s="16">
        <v>0.24647887323943701</v>
      </c>
      <c r="AE15" s="16">
        <v>0.274119448698315</v>
      </c>
      <c r="AF15" s="16"/>
      <c r="AG15" s="16">
        <v>0.22500000000000001</v>
      </c>
      <c r="AH15" s="16">
        <v>0.30219780219780201</v>
      </c>
      <c r="AI15" s="16"/>
      <c r="AJ15" s="16">
        <v>0.277272727272727</v>
      </c>
      <c r="AK15" s="16">
        <v>0.259154929577465</v>
      </c>
      <c r="AL15" s="16"/>
      <c r="AM15" s="16">
        <v>0.209302325581395</v>
      </c>
      <c r="AN15" s="16">
        <v>0.22887323943662</v>
      </c>
      <c r="AO15" s="16">
        <v>0.27367055771725002</v>
      </c>
      <c r="AP15" s="16">
        <v>0.29668049792531098</v>
      </c>
      <c r="AQ15" s="16"/>
      <c r="AR15" s="16">
        <v>0.26918238993710703</v>
      </c>
      <c r="AS15" s="16" t="s">
        <v>563</v>
      </c>
      <c r="AT15" s="16"/>
      <c r="AU15" s="16">
        <v>0.298165137614679</v>
      </c>
      <c r="AV15" s="16">
        <v>0.26457725947521898</v>
      </c>
      <c r="AW15" s="16"/>
      <c r="AX15" s="16">
        <v>0.21031746031745999</v>
      </c>
      <c r="AY15" s="16">
        <v>0.28026905829596399</v>
      </c>
      <c r="AZ15" s="16"/>
      <c r="BA15" s="16">
        <v>0.14953271028037399</v>
      </c>
      <c r="BB15" s="16">
        <v>0.27781523937963598</v>
      </c>
      <c r="BC15" s="16"/>
      <c r="BD15" s="16">
        <v>0.27160493827160498</v>
      </c>
      <c r="BE15" s="16">
        <v>0.26874536005939098</v>
      </c>
      <c r="BF15" s="16"/>
      <c r="BG15" s="16">
        <v>0.22115384615384601</v>
      </c>
      <c r="BH15" s="16">
        <v>0.27254374158815597</v>
      </c>
      <c r="BI15" s="16"/>
      <c r="BJ15" s="16">
        <v>0.26404494382022498</v>
      </c>
      <c r="BK15" s="16">
        <v>0.27066450567260902</v>
      </c>
      <c r="BL15" s="16"/>
      <c r="BM15" s="16">
        <v>0.20212765957446799</v>
      </c>
      <c r="BN15" s="16">
        <v>0.27817403708987198</v>
      </c>
      <c r="BO15" s="16"/>
      <c r="BP15" s="16">
        <v>0.19465648854961801</v>
      </c>
      <c r="BQ15" s="16">
        <v>0.28388554216867501</v>
      </c>
    </row>
    <row r="16" spans="2:69" x14ac:dyDescent="0.25">
      <c r="B16" s="17" t="s">
        <v>573</v>
      </c>
      <c r="C16" s="16">
        <v>0.152830188679245</v>
      </c>
      <c r="D16" s="16">
        <v>0.16267942583732101</v>
      </c>
      <c r="E16" s="16">
        <v>0.100558659217877</v>
      </c>
      <c r="F16" s="16">
        <v>0.157142857142857</v>
      </c>
      <c r="G16" s="16">
        <v>0.12068965517241401</v>
      </c>
      <c r="H16" s="16">
        <v>0.19345238095238099</v>
      </c>
      <c r="I16" s="16">
        <v>0.122448979591837</v>
      </c>
      <c r="J16" s="16">
        <v>0.16666666666666699</v>
      </c>
      <c r="K16" s="16">
        <v>0.22448979591836701</v>
      </c>
      <c r="L16" s="16">
        <v>0.20689655172413801</v>
      </c>
      <c r="M16" s="16"/>
      <c r="N16" s="16">
        <v>0.15909090909090901</v>
      </c>
      <c r="O16" s="16">
        <v>0.17032967032967</v>
      </c>
      <c r="P16" s="16">
        <v>0.14754098360655701</v>
      </c>
      <c r="Q16" s="16">
        <v>0.15054945054945101</v>
      </c>
      <c r="R16" s="16"/>
      <c r="S16" s="16">
        <v>0.108108108108108</v>
      </c>
      <c r="T16" s="16">
        <v>7.8947368421052599E-2</v>
      </c>
      <c r="U16" s="16">
        <v>6.2068965517241399E-2</v>
      </c>
      <c r="V16" s="16">
        <v>9.0517241379310304E-2</v>
      </c>
      <c r="W16" s="16">
        <v>0.10784313725490199</v>
      </c>
      <c r="X16" s="16">
        <v>0.20879120879120899</v>
      </c>
      <c r="Y16" s="16">
        <v>0.29277566539923999</v>
      </c>
      <c r="Z16" s="16"/>
      <c r="AA16" s="16">
        <v>0.15909090909090901</v>
      </c>
      <c r="AB16" s="16">
        <v>0.14785553047404101</v>
      </c>
      <c r="AC16" s="16"/>
      <c r="AD16" s="16">
        <v>0.15140845070422501</v>
      </c>
      <c r="AE16" s="16">
        <v>0.15313935681470101</v>
      </c>
      <c r="AF16" s="16"/>
      <c r="AG16" s="16">
        <v>0.155882352941176</v>
      </c>
      <c r="AH16" s="16">
        <v>0.15054945054945101</v>
      </c>
      <c r="AI16" s="16"/>
      <c r="AJ16" s="16">
        <v>0.17499999999999999</v>
      </c>
      <c r="AK16" s="16">
        <v>0.125352112676056</v>
      </c>
      <c r="AL16" s="16"/>
      <c r="AM16" s="16">
        <v>4.6511627906976702E-2</v>
      </c>
      <c r="AN16" s="16">
        <v>0.11619718309859201</v>
      </c>
      <c r="AO16" s="16">
        <v>0.143968871595331</v>
      </c>
      <c r="AP16" s="16">
        <v>0.195020746887967</v>
      </c>
      <c r="AQ16" s="16"/>
      <c r="AR16" s="16">
        <v>0.152830188679245</v>
      </c>
      <c r="AS16" s="16" t="s">
        <v>563</v>
      </c>
      <c r="AT16" s="16"/>
      <c r="AU16" s="16">
        <v>0.16055045871559601</v>
      </c>
      <c r="AV16" s="16">
        <v>0.15160349854227401</v>
      </c>
      <c r="AW16" s="16"/>
      <c r="AX16" s="16">
        <v>0.194444444444444</v>
      </c>
      <c r="AY16" s="16">
        <v>0.14499252615844499</v>
      </c>
      <c r="AZ16" s="16"/>
      <c r="BA16" s="16">
        <v>0.10280373831775701</v>
      </c>
      <c r="BB16" s="16">
        <v>0.15643964935940699</v>
      </c>
      <c r="BC16" s="16"/>
      <c r="BD16" s="16">
        <v>0.16049382716049401</v>
      </c>
      <c r="BE16" s="16">
        <v>0.15144766146993299</v>
      </c>
      <c r="BF16" s="16"/>
      <c r="BG16" s="16">
        <v>0.16346153846153799</v>
      </c>
      <c r="BH16" s="16">
        <v>0.152086137281292</v>
      </c>
      <c r="BI16" s="16"/>
      <c r="BJ16" s="16">
        <v>0.14325842696629201</v>
      </c>
      <c r="BK16" s="16">
        <v>0.15559157212317701</v>
      </c>
      <c r="BL16" s="16"/>
      <c r="BM16" s="16">
        <v>0.21276595744680901</v>
      </c>
      <c r="BN16" s="16">
        <v>0.14479315263908701</v>
      </c>
      <c r="BO16" s="16"/>
      <c r="BP16" s="16">
        <v>0.15267175572519101</v>
      </c>
      <c r="BQ16" s="16">
        <v>0.15286144578313299</v>
      </c>
    </row>
    <row r="17" spans="2:69" x14ac:dyDescent="0.25">
      <c r="B17" s="17" t="s">
        <v>574</v>
      </c>
      <c r="C17" s="16">
        <v>6.4779874213836505E-2</v>
      </c>
      <c r="D17" s="16">
        <v>3.82775119617225E-2</v>
      </c>
      <c r="E17" s="16">
        <v>3.3519553072625698E-2</v>
      </c>
      <c r="F17" s="16">
        <v>8.0952380952380998E-2</v>
      </c>
      <c r="G17" s="16">
        <v>6.0344827586206899E-2</v>
      </c>
      <c r="H17" s="16">
        <v>5.95238095238095E-2</v>
      </c>
      <c r="I17" s="16">
        <v>8.1632653061224497E-2</v>
      </c>
      <c r="J17" s="16">
        <v>0.11111111111111099</v>
      </c>
      <c r="K17" s="16">
        <v>0.14285714285714299</v>
      </c>
      <c r="L17" s="16">
        <v>5.1724137931034503E-2</v>
      </c>
      <c r="M17" s="16"/>
      <c r="N17" s="16">
        <v>7.5757575757575801E-2</v>
      </c>
      <c r="O17" s="16">
        <v>9.3406593406593394E-2</v>
      </c>
      <c r="P17" s="16">
        <v>7.10382513661202E-2</v>
      </c>
      <c r="Q17" s="16">
        <v>5.4945054945054903E-2</v>
      </c>
      <c r="R17" s="16"/>
      <c r="S17" s="16">
        <v>8.1081081081081099E-2</v>
      </c>
      <c r="T17" s="16">
        <v>4.3859649122807001E-2</v>
      </c>
      <c r="U17" s="16">
        <v>6.8965517241379301E-3</v>
      </c>
      <c r="V17" s="16">
        <v>4.31034482758621E-2</v>
      </c>
      <c r="W17" s="16">
        <v>1.6339869281045801E-2</v>
      </c>
      <c r="X17" s="16">
        <v>6.5934065934065894E-2</v>
      </c>
      <c r="Y17" s="16">
        <v>0.16730038022813701</v>
      </c>
      <c r="Z17" s="16"/>
      <c r="AA17" s="16">
        <v>7.8125E-2</v>
      </c>
      <c r="AB17" s="16">
        <v>5.4176072234762999E-2</v>
      </c>
      <c r="AC17" s="16"/>
      <c r="AD17" s="16">
        <v>7.7464788732394402E-2</v>
      </c>
      <c r="AE17" s="16">
        <v>6.2021439509954097E-2</v>
      </c>
      <c r="AF17" s="16"/>
      <c r="AG17" s="16">
        <v>7.7941176470588194E-2</v>
      </c>
      <c r="AH17" s="16">
        <v>5.4945054945054903E-2</v>
      </c>
      <c r="AI17" s="16"/>
      <c r="AJ17" s="16">
        <v>8.4090909090909105E-2</v>
      </c>
      <c r="AK17" s="16">
        <v>4.0845070422535198E-2</v>
      </c>
      <c r="AL17" s="16"/>
      <c r="AM17" s="16">
        <v>4.6511627906976702E-2</v>
      </c>
      <c r="AN17" s="16">
        <v>4.92957746478873E-2</v>
      </c>
      <c r="AO17" s="16">
        <v>6.3553826199740607E-2</v>
      </c>
      <c r="AP17" s="16">
        <v>7.8838174273858905E-2</v>
      </c>
      <c r="AQ17" s="16"/>
      <c r="AR17" s="16">
        <v>6.4779874213836505E-2</v>
      </c>
      <c r="AS17" s="16" t="s">
        <v>563</v>
      </c>
      <c r="AT17" s="16"/>
      <c r="AU17" s="16">
        <v>6.4220183486238494E-2</v>
      </c>
      <c r="AV17" s="16">
        <v>6.4868804664723001E-2</v>
      </c>
      <c r="AW17" s="16"/>
      <c r="AX17" s="16">
        <v>0.107142857142857</v>
      </c>
      <c r="AY17" s="16">
        <v>5.6801195814648701E-2</v>
      </c>
      <c r="AZ17" s="16"/>
      <c r="BA17" s="16">
        <v>7.4766355140186896E-2</v>
      </c>
      <c r="BB17" s="16">
        <v>6.4059339177343202E-2</v>
      </c>
      <c r="BC17" s="16"/>
      <c r="BD17" s="16">
        <v>7.4074074074074098E-2</v>
      </c>
      <c r="BE17" s="16">
        <v>6.3103192279138798E-2</v>
      </c>
      <c r="BF17" s="16"/>
      <c r="BG17" s="16">
        <v>8.6538461538461495E-2</v>
      </c>
      <c r="BH17" s="16">
        <v>6.3257065948855995E-2</v>
      </c>
      <c r="BI17" s="16"/>
      <c r="BJ17" s="16">
        <v>7.3033707865168496E-2</v>
      </c>
      <c r="BK17" s="16">
        <v>6.2398703403565597E-2</v>
      </c>
      <c r="BL17" s="16"/>
      <c r="BM17" s="16">
        <v>8.5106382978723402E-2</v>
      </c>
      <c r="BN17" s="16">
        <v>6.20542082738944E-2</v>
      </c>
      <c r="BO17" s="16"/>
      <c r="BP17" s="16">
        <v>0.103053435114504</v>
      </c>
      <c r="BQ17" s="16">
        <v>5.7228915662650599E-2</v>
      </c>
    </row>
    <row r="18" spans="2:69" x14ac:dyDescent="0.25">
      <c r="B18" s="17" t="s">
        <v>575</v>
      </c>
      <c r="C18" s="16">
        <v>2.51572327044025E-2</v>
      </c>
      <c r="D18" s="16">
        <v>9.5693779904306199E-3</v>
      </c>
      <c r="E18" s="16">
        <v>3.91061452513966E-2</v>
      </c>
      <c r="F18" s="16">
        <v>2.3809523809523801E-2</v>
      </c>
      <c r="G18" s="16">
        <v>2.1551724137931001E-2</v>
      </c>
      <c r="H18" s="16">
        <v>2.6785714285714302E-2</v>
      </c>
      <c r="I18" s="16">
        <v>1.6326530612244899E-2</v>
      </c>
      <c r="J18" s="16">
        <v>5.5555555555555601E-2</v>
      </c>
      <c r="K18" s="16">
        <v>2.04081632653061E-2</v>
      </c>
      <c r="L18" s="16">
        <v>5.1724137931034503E-2</v>
      </c>
      <c r="M18" s="16"/>
      <c r="N18" s="16">
        <v>6.0606060606060601E-2</v>
      </c>
      <c r="O18" s="16">
        <v>1.6483516483516501E-2</v>
      </c>
      <c r="P18" s="16">
        <v>2.7322404371584699E-2</v>
      </c>
      <c r="Q18" s="16">
        <v>2.0879120879120899E-2</v>
      </c>
      <c r="R18" s="16"/>
      <c r="S18" s="16">
        <v>9.0090090090090107E-3</v>
      </c>
      <c r="T18" s="16">
        <v>8.7719298245613996E-3</v>
      </c>
      <c r="U18" s="16">
        <v>0</v>
      </c>
      <c r="V18" s="16">
        <v>4.3103448275862103E-3</v>
      </c>
      <c r="W18" s="16">
        <v>6.5359477124183E-3</v>
      </c>
      <c r="X18" s="16">
        <v>1.0989010989011E-2</v>
      </c>
      <c r="Y18" s="16">
        <v>0.114068441064639</v>
      </c>
      <c r="Z18" s="16"/>
      <c r="AA18" s="16">
        <v>2.6988636363636399E-2</v>
      </c>
      <c r="AB18" s="16">
        <v>2.3702031602708801E-2</v>
      </c>
      <c r="AC18" s="16"/>
      <c r="AD18" s="16">
        <v>1.7605633802816899E-2</v>
      </c>
      <c r="AE18" s="16">
        <v>2.6799387442572702E-2</v>
      </c>
      <c r="AF18" s="16"/>
      <c r="AG18" s="16">
        <v>3.08823529411765E-2</v>
      </c>
      <c r="AH18" s="16">
        <v>2.0879120879120899E-2</v>
      </c>
      <c r="AI18" s="16"/>
      <c r="AJ18" s="16">
        <v>3.4090909090909102E-2</v>
      </c>
      <c r="AK18" s="16">
        <v>1.4084507042253501E-2</v>
      </c>
      <c r="AL18" s="16"/>
      <c r="AM18" s="16">
        <v>2.32558139534884E-2</v>
      </c>
      <c r="AN18" s="16">
        <v>3.1690140845070401E-2</v>
      </c>
      <c r="AO18" s="16">
        <v>1.8158236057068702E-2</v>
      </c>
      <c r="AP18" s="16">
        <v>2.9045643153527E-2</v>
      </c>
      <c r="AQ18" s="16"/>
      <c r="AR18" s="16">
        <v>2.51572327044025E-2</v>
      </c>
      <c r="AS18" s="16" t="s">
        <v>563</v>
      </c>
      <c r="AT18" s="16"/>
      <c r="AU18" s="16">
        <v>3.2110091743119303E-2</v>
      </c>
      <c r="AV18" s="16">
        <v>2.4052478134110801E-2</v>
      </c>
      <c r="AW18" s="16"/>
      <c r="AX18" s="16">
        <v>3.9682539682539701E-2</v>
      </c>
      <c r="AY18" s="16">
        <v>2.2421524663677101E-2</v>
      </c>
      <c r="AZ18" s="16"/>
      <c r="BA18" s="16">
        <v>4.67289719626168E-2</v>
      </c>
      <c r="BB18" s="16">
        <v>2.36008091706001E-2</v>
      </c>
      <c r="BC18" s="16"/>
      <c r="BD18" s="16">
        <v>2.0576131687242798E-2</v>
      </c>
      <c r="BE18" s="16">
        <v>2.59836674090572E-2</v>
      </c>
      <c r="BF18" s="16"/>
      <c r="BG18" s="16">
        <v>4.80769230769231E-2</v>
      </c>
      <c r="BH18" s="16">
        <v>2.3553162853297401E-2</v>
      </c>
      <c r="BI18" s="16"/>
      <c r="BJ18" s="16">
        <v>3.6516853932584303E-2</v>
      </c>
      <c r="BK18" s="16">
        <v>2.1880064829821699E-2</v>
      </c>
      <c r="BL18" s="16"/>
      <c r="BM18" s="16">
        <v>4.7872340425531901E-2</v>
      </c>
      <c r="BN18" s="16">
        <v>2.21112696148359E-2</v>
      </c>
      <c r="BO18" s="16"/>
      <c r="BP18" s="16">
        <v>3.4351145038167899E-2</v>
      </c>
      <c r="BQ18" s="16">
        <v>2.3343373493975899E-2</v>
      </c>
    </row>
    <row r="19" spans="2:69" x14ac:dyDescent="0.25">
      <c r="B19" s="17" t="s">
        <v>68</v>
      </c>
      <c r="C19" s="18">
        <v>3.1446540880503103E-2</v>
      </c>
      <c r="D19" s="18">
        <v>5.2631578947368397E-2</v>
      </c>
      <c r="E19" s="18">
        <v>0</v>
      </c>
      <c r="F19" s="18">
        <v>1.9047619047619001E-2</v>
      </c>
      <c r="G19" s="18">
        <v>3.0172413793103401E-2</v>
      </c>
      <c r="H19" s="18">
        <v>3.5714285714285698E-2</v>
      </c>
      <c r="I19" s="18">
        <v>5.3061224489795902E-2</v>
      </c>
      <c r="J19" s="18">
        <v>2.7777777777777801E-2</v>
      </c>
      <c r="K19" s="18">
        <v>0</v>
      </c>
      <c r="L19" s="18">
        <v>1.72413793103448E-2</v>
      </c>
      <c r="M19" s="18"/>
      <c r="N19" s="18">
        <v>6.8181818181818205E-2</v>
      </c>
      <c r="O19" s="18">
        <v>2.1978021978022001E-2</v>
      </c>
      <c r="P19" s="18">
        <v>3.0054644808743199E-2</v>
      </c>
      <c r="Q19" s="18">
        <v>2.8571428571428598E-2</v>
      </c>
      <c r="R19" s="18"/>
      <c r="S19" s="18">
        <v>1.8018018018018001E-2</v>
      </c>
      <c r="T19" s="18">
        <v>2.6315789473684199E-2</v>
      </c>
      <c r="U19" s="18">
        <v>6.8965517241379301E-3</v>
      </c>
      <c r="V19" s="18">
        <v>3.0172413793103401E-2</v>
      </c>
      <c r="W19" s="18">
        <v>3.26797385620915E-3</v>
      </c>
      <c r="X19" s="18">
        <v>1.0989010989011E-2</v>
      </c>
      <c r="Y19" s="18">
        <v>2.2813688212927799E-2</v>
      </c>
      <c r="Z19" s="18"/>
      <c r="AA19" s="18">
        <v>1.5625E-2</v>
      </c>
      <c r="AB19" s="18">
        <v>4.4018058690744898E-2</v>
      </c>
      <c r="AC19" s="18"/>
      <c r="AD19" s="18">
        <v>2.4647887323943699E-2</v>
      </c>
      <c r="AE19" s="18">
        <v>3.2924961715160801E-2</v>
      </c>
      <c r="AF19" s="18"/>
      <c r="AG19" s="18">
        <v>3.5294117647058802E-2</v>
      </c>
      <c r="AH19" s="18">
        <v>2.8571428571428598E-2</v>
      </c>
      <c r="AI19" s="18"/>
      <c r="AJ19" s="18">
        <v>2.3863636363636399E-2</v>
      </c>
      <c r="AK19" s="18">
        <v>4.0845070422535198E-2</v>
      </c>
      <c r="AL19" s="18"/>
      <c r="AM19" s="18">
        <v>9.3023255813953501E-2</v>
      </c>
      <c r="AN19" s="18">
        <v>7.0422535211267595E-2</v>
      </c>
      <c r="AO19" s="18">
        <v>2.9831387808041499E-2</v>
      </c>
      <c r="AP19" s="18">
        <v>6.2240663900414899E-3</v>
      </c>
      <c r="AQ19" s="18"/>
      <c r="AR19" s="18">
        <v>3.1446540880503103E-2</v>
      </c>
      <c r="AS19" s="18" t="s">
        <v>563</v>
      </c>
      <c r="AT19" s="18"/>
      <c r="AU19" s="18">
        <v>1.3761467889908299E-2</v>
      </c>
      <c r="AV19" s="18">
        <v>3.4256559766763797E-2</v>
      </c>
      <c r="AW19" s="18"/>
      <c r="AX19" s="18">
        <v>1.58730158730159E-2</v>
      </c>
      <c r="AY19" s="18">
        <v>3.4379671150971597E-2</v>
      </c>
      <c r="AZ19" s="18"/>
      <c r="BA19" s="18">
        <v>9.3457943925233603E-3</v>
      </c>
      <c r="BB19" s="18">
        <v>3.30411328388402E-2</v>
      </c>
      <c r="BC19" s="18"/>
      <c r="BD19" s="18">
        <v>2.4691358024691398E-2</v>
      </c>
      <c r="BE19" s="18">
        <v>3.2665181885671898E-2</v>
      </c>
      <c r="BF19" s="18"/>
      <c r="BG19" s="18">
        <v>9.6153846153846194E-3</v>
      </c>
      <c r="BH19" s="18">
        <v>3.2974427994616397E-2</v>
      </c>
      <c r="BI19" s="18"/>
      <c r="BJ19" s="18">
        <v>1.6853932584269701E-2</v>
      </c>
      <c r="BK19" s="18">
        <v>3.5656401944894701E-2</v>
      </c>
      <c r="BL19" s="18"/>
      <c r="BM19" s="18">
        <v>2.1276595744680899E-2</v>
      </c>
      <c r="BN19" s="18">
        <v>3.28102710413695E-2</v>
      </c>
      <c r="BO19" s="18"/>
      <c r="BP19" s="18">
        <v>1.9083969465648901E-2</v>
      </c>
      <c r="BQ19" s="18">
        <v>3.3885542168674697E-2</v>
      </c>
    </row>
    <row r="20" spans="2:69" x14ac:dyDescent="0.25">
      <c r="B20" s="15" t="s">
        <v>701</v>
      </c>
    </row>
    <row r="21" spans="2:69" x14ac:dyDescent="0.25">
      <c r="B21" t="s">
        <v>71</v>
      </c>
    </row>
    <row r="22" spans="2:69" x14ac:dyDescent="0.25">
      <c r="B22" t="s">
        <v>72</v>
      </c>
    </row>
    <row r="24" spans="2:69" x14ac:dyDescent="0.25">
      <c r="B24"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Q23"/>
  <sheetViews>
    <sheetView showGridLines="0" topLeftCell="A7" workbookViewId="0">
      <pane xSplit="2" topLeftCell="C1" activePane="topRight" state="frozen"/>
      <selection pane="topRight" activeCell="B19" sqref="B19"/>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586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1590</v>
      </c>
      <c r="D7" s="10">
        <v>209</v>
      </c>
      <c r="E7" s="10">
        <v>179</v>
      </c>
      <c r="F7" s="10">
        <v>210</v>
      </c>
      <c r="G7" s="10">
        <v>232</v>
      </c>
      <c r="H7" s="10">
        <v>336</v>
      </c>
      <c r="I7" s="10">
        <v>245</v>
      </c>
      <c r="J7" s="10">
        <v>72</v>
      </c>
      <c r="K7" s="10">
        <v>49</v>
      </c>
      <c r="L7" s="10">
        <v>58</v>
      </c>
      <c r="M7" s="10"/>
      <c r="N7" s="10">
        <v>132</v>
      </c>
      <c r="O7" s="10">
        <v>182</v>
      </c>
      <c r="P7" s="10">
        <v>366</v>
      </c>
      <c r="Q7" s="10">
        <v>910</v>
      </c>
      <c r="R7" s="10"/>
      <c r="S7" s="10">
        <v>111</v>
      </c>
      <c r="T7" s="10">
        <v>114</v>
      </c>
      <c r="U7" s="10">
        <v>145</v>
      </c>
      <c r="V7" s="10">
        <v>232</v>
      </c>
      <c r="W7" s="10">
        <v>306</v>
      </c>
      <c r="X7" s="10">
        <v>364</v>
      </c>
      <c r="Y7" s="10">
        <v>263</v>
      </c>
      <c r="Z7" s="10"/>
      <c r="AA7" s="10">
        <v>704</v>
      </c>
      <c r="AB7" s="10">
        <v>886</v>
      </c>
      <c r="AC7" s="10"/>
      <c r="AD7" s="10">
        <v>284</v>
      </c>
      <c r="AE7" s="10">
        <v>1306</v>
      </c>
      <c r="AF7" s="10"/>
      <c r="AG7" s="10">
        <v>680</v>
      </c>
      <c r="AH7" s="10">
        <v>910</v>
      </c>
      <c r="AI7" s="10"/>
      <c r="AJ7" s="10">
        <v>880</v>
      </c>
      <c r="AK7" s="10">
        <v>710</v>
      </c>
      <c r="AL7" s="10"/>
      <c r="AM7" s="10">
        <v>43</v>
      </c>
      <c r="AN7" s="10">
        <v>284</v>
      </c>
      <c r="AO7" s="10">
        <v>771</v>
      </c>
      <c r="AP7" s="10">
        <v>482</v>
      </c>
      <c r="AQ7" s="10"/>
      <c r="AR7" s="10">
        <v>1590</v>
      </c>
      <c r="AS7" s="10" t="s">
        <v>562</v>
      </c>
      <c r="AT7" s="10"/>
      <c r="AU7" s="10">
        <v>218</v>
      </c>
      <c r="AV7" s="10">
        <v>1372</v>
      </c>
      <c r="AW7" s="10"/>
      <c r="AX7" s="10">
        <v>252</v>
      </c>
      <c r="AY7" s="10">
        <v>1338</v>
      </c>
      <c r="AZ7" s="10"/>
      <c r="BA7" s="10">
        <v>107</v>
      </c>
      <c r="BB7" s="10">
        <v>1483</v>
      </c>
      <c r="BC7" s="10"/>
      <c r="BD7" s="10">
        <v>243</v>
      </c>
      <c r="BE7" s="10">
        <v>1347</v>
      </c>
      <c r="BF7" s="10"/>
      <c r="BG7" s="10">
        <v>104</v>
      </c>
      <c r="BH7" s="10">
        <v>1486</v>
      </c>
      <c r="BI7" s="10"/>
      <c r="BJ7" s="10">
        <v>356</v>
      </c>
      <c r="BK7" s="10">
        <v>1234</v>
      </c>
      <c r="BL7" s="10"/>
      <c r="BM7" s="10">
        <v>188</v>
      </c>
      <c r="BN7" s="10">
        <v>1402</v>
      </c>
      <c r="BO7" s="10"/>
      <c r="BP7" s="10">
        <v>262</v>
      </c>
      <c r="BQ7" s="10">
        <v>1328</v>
      </c>
    </row>
    <row r="8" spans="2:69" ht="30" x14ac:dyDescent="0.25">
      <c r="B8" s="17" t="s">
        <v>577</v>
      </c>
      <c r="C8" s="16">
        <v>0.44276729559748401</v>
      </c>
      <c r="D8" s="16">
        <v>0.36842105263157898</v>
      </c>
      <c r="E8" s="16">
        <v>0.43016759776536301</v>
      </c>
      <c r="F8" s="16">
        <v>0.37619047619047602</v>
      </c>
      <c r="G8" s="16">
        <v>0.375</v>
      </c>
      <c r="H8" s="16">
        <v>0.52976190476190499</v>
      </c>
      <c r="I8" s="16">
        <v>0.56326530612244896</v>
      </c>
      <c r="J8" s="16">
        <v>0.30555555555555602</v>
      </c>
      <c r="K8" s="16">
        <v>0.36734693877551</v>
      </c>
      <c r="L8" s="16">
        <v>0.48275862068965503</v>
      </c>
      <c r="M8" s="16"/>
      <c r="N8" s="16">
        <v>0.51515151515151503</v>
      </c>
      <c r="O8" s="16">
        <v>0.35714285714285698</v>
      </c>
      <c r="P8" s="16">
        <v>0.45355191256830601</v>
      </c>
      <c r="Q8" s="16">
        <v>0.44505494505494497</v>
      </c>
      <c r="R8" s="16"/>
      <c r="S8" s="16">
        <v>0.51351351351351304</v>
      </c>
      <c r="T8" s="16">
        <v>0.52631578947368396</v>
      </c>
      <c r="U8" s="16">
        <v>0.44827586206896602</v>
      </c>
      <c r="V8" s="16">
        <v>0.42241379310344801</v>
      </c>
      <c r="W8" s="16">
        <v>0.42156862745098</v>
      </c>
      <c r="X8" s="16">
        <v>0.40659340659340698</v>
      </c>
      <c r="Y8" s="16">
        <v>0.45627376425855498</v>
      </c>
      <c r="Z8" s="16"/>
      <c r="AA8" s="16">
        <v>0.45170454545454503</v>
      </c>
      <c r="AB8" s="16">
        <v>0.43566591422121898</v>
      </c>
      <c r="AC8" s="16"/>
      <c r="AD8" s="16">
        <v>0.397887323943662</v>
      </c>
      <c r="AE8" s="16">
        <v>0.452526799387443</v>
      </c>
      <c r="AF8" s="16"/>
      <c r="AG8" s="16">
        <v>0.439705882352941</v>
      </c>
      <c r="AH8" s="16">
        <v>0.44505494505494497</v>
      </c>
      <c r="AI8" s="16"/>
      <c r="AJ8" s="16">
        <v>0.45454545454545497</v>
      </c>
      <c r="AK8" s="16">
        <v>0.42816901408450703</v>
      </c>
      <c r="AL8" s="16"/>
      <c r="AM8" s="16">
        <v>0.25581395348837199</v>
      </c>
      <c r="AN8" s="16">
        <v>0.40140845070422498</v>
      </c>
      <c r="AO8" s="16">
        <v>0.472114137483787</v>
      </c>
      <c r="AP8" s="16">
        <v>0.43568464730290501</v>
      </c>
      <c r="AQ8" s="16"/>
      <c r="AR8" s="16">
        <v>0.44276729559748401</v>
      </c>
      <c r="AS8" s="16" t="s">
        <v>563</v>
      </c>
      <c r="AT8" s="16"/>
      <c r="AU8" s="16">
        <v>0.44036697247706402</v>
      </c>
      <c r="AV8" s="16">
        <v>0.44314868804664698</v>
      </c>
      <c r="AW8" s="16"/>
      <c r="AX8" s="16">
        <v>0.46031746031746001</v>
      </c>
      <c r="AY8" s="16">
        <v>0.43946188340807202</v>
      </c>
      <c r="AZ8" s="16"/>
      <c r="BA8" s="16">
        <v>0.45794392523364502</v>
      </c>
      <c r="BB8" s="16">
        <v>0.44167228590694502</v>
      </c>
      <c r="BC8" s="16"/>
      <c r="BD8" s="16">
        <v>0.452674897119342</v>
      </c>
      <c r="BE8" s="16">
        <v>0.44097995545656998</v>
      </c>
      <c r="BF8" s="16"/>
      <c r="BG8" s="16">
        <v>0.52884615384615397</v>
      </c>
      <c r="BH8" s="16">
        <v>0.43674293405114401</v>
      </c>
      <c r="BI8" s="16"/>
      <c r="BJ8" s="16">
        <v>0.48033707865168501</v>
      </c>
      <c r="BK8" s="16">
        <v>0.43192868719610999</v>
      </c>
      <c r="BL8" s="16"/>
      <c r="BM8" s="16">
        <v>0.409574468085106</v>
      </c>
      <c r="BN8" s="16">
        <v>0.447218259629101</v>
      </c>
      <c r="BO8" s="16"/>
      <c r="BP8" s="16">
        <v>0.469465648854962</v>
      </c>
      <c r="BQ8" s="16">
        <v>0.4375</v>
      </c>
    </row>
    <row r="9" spans="2:69" x14ac:dyDescent="0.25">
      <c r="B9" s="17" t="s">
        <v>578</v>
      </c>
      <c r="C9" s="16">
        <v>0.36792452830188699</v>
      </c>
      <c r="D9" s="16">
        <v>0.36842105263157898</v>
      </c>
      <c r="E9" s="16">
        <v>0.33519553072625702</v>
      </c>
      <c r="F9" s="16">
        <v>0.395238095238095</v>
      </c>
      <c r="G9" s="16">
        <v>0.318965517241379</v>
      </c>
      <c r="H9" s="16">
        <v>0.360119047619048</v>
      </c>
      <c r="I9" s="16">
        <v>0.420408163265306</v>
      </c>
      <c r="J9" s="16">
        <v>0.31944444444444398</v>
      </c>
      <c r="K9" s="16">
        <v>0.32653061224489799</v>
      </c>
      <c r="L9" s="16">
        <v>0.48275862068965503</v>
      </c>
      <c r="M9" s="16"/>
      <c r="N9" s="16">
        <v>0.43181818181818199</v>
      </c>
      <c r="O9" s="16">
        <v>0.379120879120879</v>
      </c>
      <c r="P9" s="16">
        <v>0.38251366120218599</v>
      </c>
      <c r="Q9" s="16">
        <v>0.35054945054945102</v>
      </c>
      <c r="R9" s="16"/>
      <c r="S9" s="16">
        <v>0.36936936936936898</v>
      </c>
      <c r="T9" s="16">
        <v>0.359649122807018</v>
      </c>
      <c r="U9" s="16">
        <v>0.42758620689655202</v>
      </c>
      <c r="V9" s="16">
        <v>0.32758620689655199</v>
      </c>
      <c r="W9" s="16">
        <v>0.37254901960784298</v>
      </c>
      <c r="X9" s="16">
        <v>0.38186813186813201</v>
      </c>
      <c r="Y9" s="16">
        <v>0.35361216730037998</v>
      </c>
      <c r="Z9" s="16"/>
      <c r="AA9" s="16">
        <v>0.37642045454545497</v>
      </c>
      <c r="AB9" s="16">
        <v>0.36117381489841999</v>
      </c>
      <c r="AC9" s="16"/>
      <c r="AD9" s="16">
        <v>0.43309859154929597</v>
      </c>
      <c r="AE9" s="16">
        <v>0.35375191424196001</v>
      </c>
      <c r="AF9" s="16"/>
      <c r="AG9" s="16">
        <v>0.39117647058823501</v>
      </c>
      <c r="AH9" s="16">
        <v>0.35054945054945102</v>
      </c>
      <c r="AI9" s="16"/>
      <c r="AJ9" s="16">
        <v>0.37159090909090903</v>
      </c>
      <c r="AK9" s="16">
        <v>0.36338028169014103</v>
      </c>
      <c r="AL9" s="16"/>
      <c r="AM9" s="16">
        <v>0.34883720930232598</v>
      </c>
      <c r="AN9" s="16">
        <v>0.36267605633802802</v>
      </c>
      <c r="AO9" s="16">
        <v>0.38002594033722398</v>
      </c>
      <c r="AP9" s="16">
        <v>0.354771784232365</v>
      </c>
      <c r="AQ9" s="16"/>
      <c r="AR9" s="16">
        <v>0.36792452830188699</v>
      </c>
      <c r="AS9" s="16" t="s">
        <v>563</v>
      </c>
      <c r="AT9" s="16"/>
      <c r="AU9" s="16">
        <v>0.45412844036697197</v>
      </c>
      <c r="AV9" s="16">
        <v>0.35422740524781299</v>
      </c>
      <c r="AW9" s="16"/>
      <c r="AX9" s="16">
        <v>0.36904761904761901</v>
      </c>
      <c r="AY9" s="16">
        <v>0.36771300448430499</v>
      </c>
      <c r="AZ9" s="16"/>
      <c r="BA9" s="16">
        <v>0.33644859813084099</v>
      </c>
      <c r="BB9" s="16">
        <v>0.37019554956169898</v>
      </c>
      <c r="BC9" s="16"/>
      <c r="BD9" s="16">
        <v>0.34156378600823001</v>
      </c>
      <c r="BE9" s="16">
        <v>0.37268002969561997</v>
      </c>
      <c r="BF9" s="16"/>
      <c r="BG9" s="16">
        <v>0.33653846153846201</v>
      </c>
      <c r="BH9" s="16">
        <v>0.370121130551817</v>
      </c>
      <c r="BI9" s="16"/>
      <c r="BJ9" s="16">
        <v>0.34550561797752799</v>
      </c>
      <c r="BK9" s="16">
        <v>0.37439222042139397</v>
      </c>
      <c r="BL9" s="16"/>
      <c r="BM9" s="16">
        <v>0.33510638297872303</v>
      </c>
      <c r="BN9" s="16">
        <v>0.372325249643367</v>
      </c>
      <c r="BO9" s="16"/>
      <c r="BP9" s="16">
        <v>0.33969465648855002</v>
      </c>
      <c r="BQ9" s="16">
        <v>0.373493975903614</v>
      </c>
    </row>
    <row r="10" spans="2:69" ht="30" x14ac:dyDescent="0.25">
      <c r="B10" s="17" t="s">
        <v>579</v>
      </c>
      <c r="C10" s="16">
        <v>0.33270440251572297</v>
      </c>
      <c r="D10" s="16">
        <v>0.33014354066985602</v>
      </c>
      <c r="E10" s="16">
        <v>0.36871508379888301</v>
      </c>
      <c r="F10" s="16">
        <v>0.314285714285714</v>
      </c>
      <c r="G10" s="16">
        <v>0.32758620689655199</v>
      </c>
      <c r="H10" s="16">
        <v>0.41964285714285698</v>
      </c>
      <c r="I10" s="16">
        <v>0.27755102040816299</v>
      </c>
      <c r="J10" s="16">
        <v>0.22222222222222199</v>
      </c>
      <c r="K10" s="16">
        <v>0.30612244897959201</v>
      </c>
      <c r="L10" s="16">
        <v>0.20689655172413801</v>
      </c>
      <c r="M10" s="16"/>
      <c r="N10" s="16">
        <v>0.37878787878787901</v>
      </c>
      <c r="O10" s="16">
        <v>0.269230769230769</v>
      </c>
      <c r="P10" s="16">
        <v>0.31693989071038298</v>
      </c>
      <c r="Q10" s="16">
        <v>0.34505494505494499</v>
      </c>
      <c r="R10" s="16"/>
      <c r="S10" s="16">
        <v>0.36036036036036001</v>
      </c>
      <c r="T10" s="16">
        <v>0.359649122807018</v>
      </c>
      <c r="U10" s="16">
        <v>0.30344827586206902</v>
      </c>
      <c r="V10" s="16">
        <v>0.306034482758621</v>
      </c>
      <c r="W10" s="16">
        <v>0.33333333333333298</v>
      </c>
      <c r="X10" s="16">
        <v>0.32142857142857101</v>
      </c>
      <c r="Y10" s="16">
        <v>0.38403041825095102</v>
      </c>
      <c r="Z10" s="16"/>
      <c r="AA10" s="16">
        <v>0.35369318181818199</v>
      </c>
      <c r="AB10" s="16">
        <v>0.31602708803611701</v>
      </c>
      <c r="AC10" s="16"/>
      <c r="AD10" s="16">
        <v>0.34154929577464799</v>
      </c>
      <c r="AE10" s="16">
        <v>0.33078101071975502</v>
      </c>
      <c r="AF10" s="16"/>
      <c r="AG10" s="16">
        <v>0.316176470588235</v>
      </c>
      <c r="AH10" s="16">
        <v>0.34505494505494499</v>
      </c>
      <c r="AI10" s="16"/>
      <c r="AJ10" s="16">
        <v>0.33522727272727298</v>
      </c>
      <c r="AK10" s="16">
        <v>0.32957746478873201</v>
      </c>
      <c r="AL10" s="16"/>
      <c r="AM10" s="16">
        <v>0.186046511627907</v>
      </c>
      <c r="AN10" s="16">
        <v>0.34859154929577502</v>
      </c>
      <c r="AO10" s="16">
        <v>0.32295719844358001</v>
      </c>
      <c r="AP10" s="16">
        <v>0.35062240663900401</v>
      </c>
      <c r="AQ10" s="16"/>
      <c r="AR10" s="16">
        <v>0.33270440251572297</v>
      </c>
      <c r="AS10" s="16" t="s">
        <v>563</v>
      </c>
      <c r="AT10" s="16"/>
      <c r="AU10" s="16">
        <v>0.43119266055045902</v>
      </c>
      <c r="AV10" s="16">
        <v>0.31705539358600598</v>
      </c>
      <c r="AW10" s="16"/>
      <c r="AX10" s="16">
        <v>0.37698412698412698</v>
      </c>
      <c r="AY10" s="16">
        <v>0.32436472346786199</v>
      </c>
      <c r="AZ10" s="16"/>
      <c r="BA10" s="16">
        <v>0.37383177570093501</v>
      </c>
      <c r="BB10" s="16">
        <v>0.32973701955495599</v>
      </c>
      <c r="BC10" s="16"/>
      <c r="BD10" s="16">
        <v>0.36213991769547299</v>
      </c>
      <c r="BE10" s="16">
        <v>0.32739420935412</v>
      </c>
      <c r="BF10" s="16"/>
      <c r="BG10" s="16">
        <v>0.31730769230769201</v>
      </c>
      <c r="BH10" s="16">
        <v>0.33378196500672902</v>
      </c>
      <c r="BI10" s="16"/>
      <c r="BJ10" s="16">
        <v>0.36235955056179803</v>
      </c>
      <c r="BK10" s="16">
        <v>0.324149108589951</v>
      </c>
      <c r="BL10" s="16"/>
      <c r="BM10" s="16">
        <v>0.38829787234042601</v>
      </c>
      <c r="BN10" s="16">
        <v>0.32524964336661899</v>
      </c>
      <c r="BO10" s="16"/>
      <c r="BP10" s="16">
        <v>0.32061068702290102</v>
      </c>
      <c r="BQ10" s="16">
        <v>0.33509036144578302</v>
      </c>
    </row>
    <row r="11" spans="2:69" x14ac:dyDescent="0.25">
      <c r="B11" s="17" t="s">
        <v>580</v>
      </c>
      <c r="C11" s="16">
        <v>0.31132075471698101</v>
      </c>
      <c r="D11" s="16">
        <v>0.31578947368421101</v>
      </c>
      <c r="E11" s="16">
        <v>0.36871508379888301</v>
      </c>
      <c r="F11" s="16">
        <v>0.28571428571428598</v>
      </c>
      <c r="G11" s="16">
        <v>0.32758620689655199</v>
      </c>
      <c r="H11" s="16">
        <v>0.28273809523809501</v>
      </c>
      <c r="I11" s="16">
        <v>0.27755102040816299</v>
      </c>
      <c r="J11" s="16">
        <v>0.40277777777777801</v>
      </c>
      <c r="K11" s="16">
        <v>0.28571428571428598</v>
      </c>
      <c r="L11" s="16">
        <v>0.36206896551724099</v>
      </c>
      <c r="M11" s="16"/>
      <c r="N11" s="16">
        <v>0.234848484848485</v>
      </c>
      <c r="O11" s="16">
        <v>0.34615384615384598</v>
      </c>
      <c r="P11" s="16">
        <v>0.33879781420764998</v>
      </c>
      <c r="Q11" s="16">
        <v>0.30439560439560398</v>
      </c>
      <c r="R11" s="16"/>
      <c r="S11" s="16">
        <v>0.19819819819819801</v>
      </c>
      <c r="T11" s="16">
        <v>0.31578947368421101</v>
      </c>
      <c r="U11" s="16">
        <v>0.28965517241379302</v>
      </c>
      <c r="V11" s="16">
        <v>0.306034482758621</v>
      </c>
      <c r="W11" s="16">
        <v>0.33333333333333298</v>
      </c>
      <c r="X11" s="16">
        <v>0.29670329670329698</v>
      </c>
      <c r="Y11" s="16">
        <v>0.36121673003802302</v>
      </c>
      <c r="Z11" s="16"/>
      <c r="AA11" s="16">
        <v>0.31676136363636398</v>
      </c>
      <c r="AB11" s="16">
        <v>0.30699774266365698</v>
      </c>
      <c r="AC11" s="16"/>
      <c r="AD11" s="16">
        <v>0.29929577464788698</v>
      </c>
      <c r="AE11" s="16">
        <v>0.31393568147013801</v>
      </c>
      <c r="AF11" s="16"/>
      <c r="AG11" s="16">
        <v>0.32058823529411801</v>
      </c>
      <c r="AH11" s="16">
        <v>0.30439560439560398</v>
      </c>
      <c r="AI11" s="16"/>
      <c r="AJ11" s="16">
        <v>0.29659090909090902</v>
      </c>
      <c r="AK11" s="16">
        <v>0.32957746478873201</v>
      </c>
      <c r="AL11" s="16"/>
      <c r="AM11" s="16">
        <v>0.27906976744186002</v>
      </c>
      <c r="AN11" s="16">
        <v>0.32042253521126801</v>
      </c>
      <c r="AO11" s="16">
        <v>0.32684824902723703</v>
      </c>
      <c r="AP11" s="16">
        <v>0.28838174273858902</v>
      </c>
      <c r="AQ11" s="16"/>
      <c r="AR11" s="16">
        <v>0.31132075471698101</v>
      </c>
      <c r="AS11" s="16" t="s">
        <v>563</v>
      </c>
      <c r="AT11" s="16"/>
      <c r="AU11" s="16">
        <v>0.27064220183486198</v>
      </c>
      <c r="AV11" s="16">
        <v>0.317784256559767</v>
      </c>
      <c r="AW11" s="16"/>
      <c r="AX11" s="16">
        <v>0.30158730158730201</v>
      </c>
      <c r="AY11" s="16">
        <v>0.31315396113602401</v>
      </c>
      <c r="AZ11" s="16"/>
      <c r="BA11" s="16">
        <v>0.39252336448598102</v>
      </c>
      <c r="BB11" s="16">
        <v>0.30546190155091002</v>
      </c>
      <c r="BC11" s="16"/>
      <c r="BD11" s="16">
        <v>0.31687242798353898</v>
      </c>
      <c r="BE11" s="16">
        <v>0.310319227913883</v>
      </c>
      <c r="BF11" s="16"/>
      <c r="BG11" s="16">
        <v>0.355769230769231</v>
      </c>
      <c r="BH11" s="16">
        <v>0.30820995962314901</v>
      </c>
      <c r="BI11" s="16"/>
      <c r="BJ11" s="16">
        <v>0.29213483146067398</v>
      </c>
      <c r="BK11" s="16">
        <v>0.31685575364667701</v>
      </c>
      <c r="BL11" s="16"/>
      <c r="BM11" s="16">
        <v>0.329787234042553</v>
      </c>
      <c r="BN11" s="16">
        <v>0.30884450784593398</v>
      </c>
      <c r="BO11" s="16"/>
      <c r="BP11" s="16">
        <v>0.34351145038167902</v>
      </c>
      <c r="BQ11" s="16">
        <v>0.30496987951807197</v>
      </c>
    </row>
    <row r="12" spans="2:69" x14ac:dyDescent="0.25">
      <c r="B12" s="17" t="s">
        <v>581</v>
      </c>
      <c r="C12" s="16">
        <v>0.262264150943396</v>
      </c>
      <c r="D12" s="16">
        <v>0.301435406698565</v>
      </c>
      <c r="E12" s="16">
        <v>0.223463687150838</v>
      </c>
      <c r="F12" s="16">
        <v>0.27142857142857102</v>
      </c>
      <c r="G12" s="16">
        <v>0.306034482758621</v>
      </c>
      <c r="H12" s="16">
        <v>0.19047619047618999</v>
      </c>
      <c r="I12" s="16">
        <v>0.28163265306122398</v>
      </c>
      <c r="J12" s="16">
        <v>0.36111111111111099</v>
      </c>
      <c r="K12" s="16">
        <v>0.36734693877551</v>
      </c>
      <c r="L12" s="16">
        <v>0.15517241379310301</v>
      </c>
      <c r="M12" s="16"/>
      <c r="N12" s="16">
        <v>0.10606060606060599</v>
      </c>
      <c r="O12" s="16">
        <v>0.269230769230769</v>
      </c>
      <c r="P12" s="16">
        <v>0.24863387978142101</v>
      </c>
      <c r="Q12" s="16">
        <v>0.28901098901098898</v>
      </c>
      <c r="R12" s="16"/>
      <c r="S12" s="16">
        <v>0.153153153153153</v>
      </c>
      <c r="T12" s="16">
        <v>0.23684210526315799</v>
      </c>
      <c r="U12" s="16">
        <v>0.26896551724137902</v>
      </c>
      <c r="V12" s="16">
        <v>0.27586206896551702</v>
      </c>
      <c r="W12" s="16">
        <v>0.27124183006535901</v>
      </c>
      <c r="X12" s="16">
        <v>0.28846153846153799</v>
      </c>
      <c r="Y12" s="16">
        <v>0.26996197718631199</v>
      </c>
      <c r="Z12" s="16"/>
      <c r="AA12" s="16">
        <v>0.29829545454545497</v>
      </c>
      <c r="AB12" s="16">
        <v>0.23363431151241501</v>
      </c>
      <c r="AC12" s="16"/>
      <c r="AD12" s="16">
        <v>0.26760563380281699</v>
      </c>
      <c r="AE12" s="16">
        <v>0.26110260336906599</v>
      </c>
      <c r="AF12" s="16"/>
      <c r="AG12" s="16">
        <v>0.22647058823529401</v>
      </c>
      <c r="AH12" s="16">
        <v>0.28901098901098898</v>
      </c>
      <c r="AI12" s="16"/>
      <c r="AJ12" s="16">
        <v>0.27500000000000002</v>
      </c>
      <c r="AK12" s="16">
        <v>0.24647887323943701</v>
      </c>
      <c r="AL12" s="16"/>
      <c r="AM12" s="16">
        <v>0.232558139534884</v>
      </c>
      <c r="AN12" s="16">
        <v>0.242957746478873</v>
      </c>
      <c r="AO12" s="16">
        <v>0.247730220492866</v>
      </c>
      <c r="AP12" s="16">
        <v>0.30290456431535301</v>
      </c>
      <c r="AQ12" s="16"/>
      <c r="AR12" s="16">
        <v>0.262264150943396</v>
      </c>
      <c r="AS12" s="16" t="s">
        <v>563</v>
      </c>
      <c r="AT12" s="16"/>
      <c r="AU12" s="16">
        <v>0.247706422018349</v>
      </c>
      <c r="AV12" s="16">
        <v>0.26457725947521898</v>
      </c>
      <c r="AW12" s="16"/>
      <c r="AX12" s="16">
        <v>0.28571428571428598</v>
      </c>
      <c r="AY12" s="16">
        <v>0.25784753363228702</v>
      </c>
      <c r="AZ12" s="16"/>
      <c r="BA12" s="16">
        <v>0.29906542056074797</v>
      </c>
      <c r="BB12" s="16">
        <v>0.25960890087660099</v>
      </c>
      <c r="BC12" s="16"/>
      <c r="BD12" s="16">
        <v>0.30041152263374499</v>
      </c>
      <c r="BE12" s="16">
        <v>0.25538233110616199</v>
      </c>
      <c r="BF12" s="16"/>
      <c r="BG12" s="16">
        <v>0.25</v>
      </c>
      <c r="BH12" s="16">
        <v>0.26312247644683701</v>
      </c>
      <c r="BI12" s="16"/>
      <c r="BJ12" s="16">
        <v>0.297752808988764</v>
      </c>
      <c r="BK12" s="16">
        <v>0.252025931928687</v>
      </c>
      <c r="BL12" s="16"/>
      <c r="BM12" s="16">
        <v>0.30319148936170198</v>
      </c>
      <c r="BN12" s="16">
        <v>0.25677603423680501</v>
      </c>
      <c r="BO12" s="16"/>
      <c r="BP12" s="16">
        <v>0.25190839694656503</v>
      </c>
      <c r="BQ12" s="16">
        <v>0.264307228915663</v>
      </c>
    </row>
    <row r="13" spans="2:69" x14ac:dyDescent="0.25">
      <c r="B13" s="17" t="s">
        <v>582</v>
      </c>
      <c r="C13" s="16">
        <v>0.24339622641509401</v>
      </c>
      <c r="D13" s="16">
        <v>0.248803827751196</v>
      </c>
      <c r="E13" s="16">
        <v>0.27932960893854702</v>
      </c>
      <c r="F13" s="16">
        <v>0.28571428571428598</v>
      </c>
      <c r="G13" s="16">
        <v>0.26293103448275901</v>
      </c>
      <c r="H13" s="16">
        <v>0.226190476190476</v>
      </c>
      <c r="I13" s="16">
        <v>0.208163265306122</v>
      </c>
      <c r="J13" s="16">
        <v>0.26388888888888901</v>
      </c>
      <c r="K13" s="16">
        <v>0.20408163265306101</v>
      </c>
      <c r="L13" s="16">
        <v>0.13793103448275901</v>
      </c>
      <c r="M13" s="16"/>
      <c r="N13" s="16">
        <v>9.0909090909090898E-2</v>
      </c>
      <c r="O13" s="16">
        <v>0.214285714285714</v>
      </c>
      <c r="P13" s="16">
        <v>0.25683060109289602</v>
      </c>
      <c r="Q13" s="16">
        <v>0.26593406593406599</v>
      </c>
      <c r="R13" s="16"/>
      <c r="S13" s="16">
        <v>0.21621621621621601</v>
      </c>
      <c r="T13" s="16">
        <v>0.21929824561403499</v>
      </c>
      <c r="U13" s="16">
        <v>0.22068965517241401</v>
      </c>
      <c r="V13" s="16">
        <v>0.21551724137931</v>
      </c>
      <c r="W13" s="16">
        <v>0.26143790849673199</v>
      </c>
      <c r="X13" s="16">
        <v>0.26373626373626402</v>
      </c>
      <c r="Y13" s="16">
        <v>0.25475285171102702</v>
      </c>
      <c r="Z13" s="16"/>
      <c r="AA13" s="16">
        <v>0.25852272727272702</v>
      </c>
      <c r="AB13" s="16">
        <v>0.2313769751693</v>
      </c>
      <c r="AC13" s="16"/>
      <c r="AD13" s="16">
        <v>0.24647887323943701</v>
      </c>
      <c r="AE13" s="16">
        <v>0.24272588055130201</v>
      </c>
      <c r="AF13" s="16"/>
      <c r="AG13" s="16">
        <v>0.213235294117647</v>
      </c>
      <c r="AH13" s="16">
        <v>0.26593406593406599</v>
      </c>
      <c r="AI13" s="16"/>
      <c r="AJ13" s="16">
        <v>0.239772727272727</v>
      </c>
      <c r="AK13" s="16">
        <v>0.247887323943662</v>
      </c>
      <c r="AL13" s="16"/>
      <c r="AM13" s="16">
        <v>0.25581395348837199</v>
      </c>
      <c r="AN13" s="16">
        <v>0.183098591549296</v>
      </c>
      <c r="AO13" s="16">
        <v>0.25032425421530502</v>
      </c>
      <c r="AP13" s="16">
        <v>0.26556016597510401</v>
      </c>
      <c r="AQ13" s="16"/>
      <c r="AR13" s="16">
        <v>0.24339622641509401</v>
      </c>
      <c r="AS13" s="16" t="s">
        <v>563</v>
      </c>
      <c r="AT13" s="16"/>
      <c r="AU13" s="16">
        <v>0.28899082568807299</v>
      </c>
      <c r="AV13" s="16">
        <v>0.236151603498542</v>
      </c>
      <c r="AW13" s="16"/>
      <c r="AX13" s="16">
        <v>0.26190476190476197</v>
      </c>
      <c r="AY13" s="16">
        <v>0.23991031390134501</v>
      </c>
      <c r="AZ13" s="16"/>
      <c r="BA13" s="16">
        <v>0.29906542056074797</v>
      </c>
      <c r="BB13" s="16">
        <v>0.23937963587323</v>
      </c>
      <c r="BC13" s="16"/>
      <c r="BD13" s="16">
        <v>0.23868312757201601</v>
      </c>
      <c r="BE13" s="16">
        <v>0.24424647364513699</v>
      </c>
      <c r="BF13" s="16"/>
      <c r="BG13" s="16">
        <v>0.28846153846153799</v>
      </c>
      <c r="BH13" s="16">
        <v>0.240242261103634</v>
      </c>
      <c r="BI13" s="16"/>
      <c r="BJ13" s="16">
        <v>0.300561797752809</v>
      </c>
      <c r="BK13" s="16">
        <v>0.22690437601296601</v>
      </c>
      <c r="BL13" s="16"/>
      <c r="BM13" s="16">
        <v>0.26595744680851102</v>
      </c>
      <c r="BN13" s="16">
        <v>0.24037089871612</v>
      </c>
      <c r="BO13" s="16"/>
      <c r="BP13" s="16">
        <v>0.229007633587786</v>
      </c>
      <c r="BQ13" s="16">
        <v>0.24623493975903599</v>
      </c>
    </row>
    <row r="14" spans="2:69" ht="30" x14ac:dyDescent="0.25">
      <c r="B14" s="17" t="s">
        <v>583</v>
      </c>
      <c r="C14" s="16">
        <v>0.220754716981132</v>
      </c>
      <c r="D14" s="16">
        <v>0.22009569377990401</v>
      </c>
      <c r="E14" s="16">
        <v>0.223463687150838</v>
      </c>
      <c r="F14" s="16">
        <v>0.266666666666667</v>
      </c>
      <c r="G14" s="16">
        <v>0.29310344827586199</v>
      </c>
      <c r="H14" s="16">
        <v>0.20535714285714299</v>
      </c>
      <c r="I14" s="16">
        <v>0.13469387755102</v>
      </c>
      <c r="J14" s="16">
        <v>0.194444444444444</v>
      </c>
      <c r="K14" s="16">
        <v>0.26530612244898</v>
      </c>
      <c r="L14" s="16">
        <v>0.20689655172413801</v>
      </c>
      <c r="M14" s="16"/>
      <c r="N14" s="16">
        <v>0.21969696969697</v>
      </c>
      <c r="O14" s="16">
        <v>0.18681318681318701</v>
      </c>
      <c r="P14" s="16">
        <v>0.25409836065573799</v>
      </c>
      <c r="Q14" s="16">
        <v>0.214285714285714</v>
      </c>
      <c r="R14" s="16"/>
      <c r="S14" s="16">
        <v>0.25225225225225201</v>
      </c>
      <c r="T14" s="16">
        <v>0.24561403508771901</v>
      </c>
      <c r="U14" s="16">
        <v>0.26206896551724101</v>
      </c>
      <c r="V14" s="16">
        <v>0.15086206896551699</v>
      </c>
      <c r="W14" s="16">
        <v>0.22222222222222199</v>
      </c>
      <c r="X14" s="16">
        <v>0.27747252747252699</v>
      </c>
      <c r="Y14" s="16">
        <v>0.19011406844106499</v>
      </c>
      <c r="Z14" s="16"/>
      <c r="AA14" s="16">
        <v>0.24715909090909099</v>
      </c>
      <c r="AB14" s="16">
        <v>0.19977426636568801</v>
      </c>
      <c r="AC14" s="16"/>
      <c r="AD14" s="16">
        <v>0.21126760563380301</v>
      </c>
      <c r="AE14" s="16">
        <v>0.22281776416539101</v>
      </c>
      <c r="AF14" s="16"/>
      <c r="AG14" s="16">
        <v>0.22941176470588201</v>
      </c>
      <c r="AH14" s="16">
        <v>0.214285714285714</v>
      </c>
      <c r="AI14" s="16"/>
      <c r="AJ14" s="16">
        <v>0.22045454545454499</v>
      </c>
      <c r="AK14" s="16">
        <v>0.22112676056337999</v>
      </c>
      <c r="AL14" s="16"/>
      <c r="AM14" s="16">
        <v>0.209302325581395</v>
      </c>
      <c r="AN14" s="16">
        <v>0.22887323943662</v>
      </c>
      <c r="AO14" s="16">
        <v>0.21660181582360599</v>
      </c>
      <c r="AP14" s="16">
        <v>0.226141078838174</v>
      </c>
      <c r="AQ14" s="16"/>
      <c r="AR14" s="16">
        <v>0.220754716981132</v>
      </c>
      <c r="AS14" s="16" t="s">
        <v>563</v>
      </c>
      <c r="AT14" s="16"/>
      <c r="AU14" s="16">
        <v>0.27981651376146799</v>
      </c>
      <c r="AV14" s="16">
        <v>0.211370262390671</v>
      </c>
      <c r="AW14" s="16"/>
      <c r="AX14" s="16">
        <v>0.26587301587301598</v>
      </c>
      <c r="AY14" s="16">
        <v>0.21225710014947699</v>
      </c>
      <c r="AZ14" s="16"/>
      <c r="BA14" s="16">
        <v>0.289719626168224</v>
      </c>
      <c r="BB14" s="16">
        <v>0.21577882670262999</v>
      </c>
      <c r="BC14" s="16"/>
      <c r="BD14" s="16">
        <v>0.24691358024691401</v>
      </c>
      <c r="BE14" s="16">
        <v>0.21603563474387499</v>
      </c>
      <c r="BF14" s="16"/>
      <c r="BG14" s="16">
        <v>0.269230769230769</v>
      </c>
      <c r="BH14" s="16">
        <v>0.217362045760431</v>
      </c>
      <c r="BI14" s="16"/>
      <c r="BJ14" s="16">
        <v>0.23314606741572999</v>
      </c>
      <c r="BK14" s="16">
        <v>0.217179902755267</v>
      </c>
      <c r="BL14" s="16"/>
      <c r="BM14" s="16">
        <v>0.28723404255319201</v>
      </c>
      <c r="BN14" s="16">
        <v>0.211840228245364</v>
      </c>
      <c r="BO14" s="16"/>
      <c r="BP14" s="16">
        <v>0.29007633587786302</v>
      </c>
      <c r="BQ14" s="16">
        <v>0.20707831325301199</v>
      </c>
    </row>
    <row r="15" spans="2:69" x14ac:dyDescent="0.25">
      <c r="B15" s="17" t="s">
        <v>584</v>
      </c>
      <c r="C15" s="16">
        <v>0.18553459119496901</v>
      </c>
      <c r="D15" s="16">
        <v>0.17224880382775101</v>
      </c>
      <c r="E15" s="16">
        <v>0.240223463687151</v>
      </c>
      <c r="F15" s="16">
        <v>0.114285714285714</v>
      </c>
      <c r="G15" s="16">
        <v>0.18965517241379301</v>
      </c>
      <c r="H15" s="16">
        <v>0.1875</v>
      </c>
      <c r="I15" s="16">
        <v>0.16734693877550999</v>
      </c>
      <c r="J15" s="16">
        <v>0.23611111111111099</v>
      </c>
      <c r="K15" s="16">
        <v>0.26530612244898</v>
      </c>
      <c r="L15" s="16">
        <v>0.24137931034482801</v>
      </c>
      <c r="M15" s="16"/>
      <c r="N15" s="16">
        <v>9.8484848484848495E-2</v>
      </c>
      <c r="O15" s="16">
        <v>0.15384615384615399</v>
      </c>
      <c r="P15" s="16">
        <v>0.16120218579234999</v>
      </c>
      <c r="Q15" s="16">
        <v>0.214285714285714</v>
      </c>
      <c r="R15" s="16"/>
      <c r="S15" s="16">
        <v>0.19819819819819801</v>
      </c>
      <c r="T15" s="16">
        <v>0.157894736842105</v>
      </c>
      <c r="U15" s="16">
        <v>0.20689655172413801</v>
      </c>
      <c r="V15" s="16">
        <v>0.12931034482758599</v>
      </c>
      <c r="W15" s="16">
        <v>0.20261437908496699</v>
      </c>
      <c r="X15" s="16">
        <v>0.200549450549451</v>
      </c>
      <c r="Y15" s="16">
        <v>0.21673003802281399</v>
      </c>
      <c r="Z15" s="16"/>
      <c r="AA15" s="16">
        <v>0.22159090909090901</v>
      </c>
      <c r="AB15" s="16">
        <v>0.15688487584650099</v>
      </c>
      <c r="AC15" s="16"/>
      <c r="AD15" s="16">
        <v>0.15845070422535201</v>
      </c>
      <c r="AE15" s="16">
        <v>0.19142419601837701</v>
      </c>
      <c r="AF15" s="16"/>
      <c r="AG15" s="16">
        <v>0.14705882352941199</v>
      </c>
      <c r="AH15" s="16">
        <v>0.214285714285714</v>
      </c>
      <c r="AI15" s="16"/>
      <c r="AJ15" s="16">
        <v>0.20227272727272699</v>
      </c>
      <c r="AK15" s="16">
        <v>0.16478873239436601</v>
      </c>
      <c r="AL15" s="16"/>
      <c r="AM15" s="16">
        <v>0.186046511627907</v>
      </c>
      <c r="AN15" s="16">
        <v>0.12676056338028199</v>
      </c>
      <c r="AO15" s="16">
        <v>0.17509727626459101</v>
      </c>
      <c r="AP15" s="16">
        <v>0.23443983402489599</v>
      </c>
      <c r="AQ15" s="16"/>
      <c r="AR15" s="16">
        <v>0.18553459119496901</v>
      </c>
      <c r="AS15" s="16" t="s">
        <v>563</v>
      </c>
      <c r="AT15" s="16"/>
      <c r="AU15" s="16">
        <v>0.23394495412843999</v>
      </c>
      <c r="AV15" s="16">
        <v>0.17784256559766801</v>
      </c>
      <c r="AW15" s="16"/>
      <c r="AX15" s="16">
        <v>0.23015873015873001</v>
      </c>
      <c r="AY15" s="16">
        <v>0.17713004484304901</v>
      </c>
      <c r="AZ15" s="16"/>
      <c r="BA15" s="16">
        <v>0.22429906542056099</v>
      </c>
      <c r="BB15" s="16">
        <v>0.18273769386378999</v>
      </c>
      <c r="BC15" s="16"/>
      <c r="BD15" s="16">
        <v>0.251028806584362</v>
      </c>
      <c r="BE15" s="16">
        <v>0.17371937639198201</v>
      </c>
      <c r="BF15" s="16"/>
      <c r="BG15" s="16">
        <v>0.28846153846153799</v>
      </c>
      <c r="BH15" s="16">
        <v>0.17833109017496601</v>
      </c>
      <c r="BI15" s="16"/>
      <c r="BJ15" s="16">
        <v>0.210674157303371</v>
      </c>
      <c r="BK15" s="16">
        <v>0.178282009724473</v>
      </c>
      <c r="BL15" s="16"/>
      <c r="BM15" s="16">
        <v>0.22340425531914901</v>
      </c>
      <c r="BN15" s="16">
        <v>0.180456490727532</v>
      </c>
      <c r="BO15" s="16"/>
      <c r="BP15" s="16">
        <v>0.18320610687022901</v>
      </c>
      <c r="BQ15" s="16">
        <v>0.185993975903614</v>
      </c>
    </row>
    <row r="16" spans="2:69" x14ac:dyDescent="0.25">
      <c r="B16" s="17" t="s">
        <v>89</v>
      </c>
      <c r="C16" s="16">
        <v>1.8238993710691799E-2</v>
      </c>
      <c r="D16" s="16">
        <v>2.39234449760766E-2</v>
      </c>
      <c r="E16" s="16">
        <v>0</v>
      </c>
      <c r="F16" s="16">
        <v>9.5238095238095195E-3</v>
      </c>
      <c r="G16" s="16">
        <v>2.1551724137931001E-2</v>
      </c>
      <c r="H16" s="16">
        <v>2.0833333333333301E-2</v>
      </c>
      <c r="I16" s="16">
        <v>8.1632653061224497E-3</v>
      </c>
      <c r="J16" s="16">
        <v>4.1666666666666699E-2</v>
      </c>
      <c r="K16" s="16">
        <v>4.08163265306122E-2</v>
      </c>
      <c r="L16" s="16">
        <v>5.1724137931034503E-2</v>
      </c>
      <c r="M16" s="16"/>
      <c r="N16" s="16">
        <v>1.5151515151515201E-2</v>
      </c>
      <c r="O16" s="16">
        <v>3.2967032967033003E-2</v>
      </c>
      <c r="P16" s="16">
        <v>1.3661202185792301E-2</v>
      </c>
      <c r="Q16" s="16">
        <v>1.75824175824176E-2</v>
      </c>
      <c r="R16" s="16"/>
      <c r="S16" s="16">
        <v>9.0090090090090107E-3</v>
      </c>
      <c r="T16" s="16">
        <v>8.7719298245613996E-3</v>
      </c>
      <c r="U16" s="16">
        <v>6.8965517241379301E-3</v>
      </c>
      <c r="V16" s="16">
        <v>3.8793103448275898E-2</v>
      </c>
      <c r="W16" s="16">
        <v>1.30718954248366E-2</v>
      </c>
      <c r="X16" s="16">
        <v>1.0989010989011E-2</v>
      </c>
      <c r="Y16" s="16">
        <v>1.5209125475285201E-2</v>
      </c>
      <c r="Z16" s="16"/>
      <c r="AA16" s="16">
        <v>8.5227272727272704E-3</v>
      </c>
      <c r="AB16" s="16">
        <v>2.5959367945823899E-2</v>
      </c>
      <c r="AC16" s="16"/>
      <c r="AD16" s="16">
        <v>2.1126760563380299E-2</v>
      </c>
      <c r="AE16" s="16">
        <v>1.7611026033690701E-2</v>
      </c>
      <c r="AF16" s="16"/>
      <c r="AG16" s="16">
        <v>1.91176470588235E-2</v>
      </c>
      <c r="AH16" s="16">
        <v>1.75824175824176E-2</v>
      </c>
      <c r="AI16" s="16"/>
      <c r="AJ16" s="16">
        <v>1.2500000000000001E-2</v>
      </c>
      <c r="AK16" s="16">
        <v>2.5352112676056301E-2</v>
      </c>
      <c r="AL16" s="16"/>
      <c r="AM16" s="16">
        <v>6.9767441860465101E-2</v>
      </c>
      <c r="AN16" s="16">
        <v>3.1690140845070401E-2</v>
      </c>
      <c r="AO16" s="16">
        <v>1.8158236057068702E-2</v>
      </c>
      <c r="AP16" s="16">
        <v>6.2240663900414899E-3</v>
      </c>
      <c r="AQ16" s="16"/>
      <c r="AR16" s="16">
        <v>1.8238993710691799E-2</v>
      </c>
      <c r="AS16" s="16" t="s">
        <v>563</v>
      </c>
      <c r="AT16" s="16"/>
      <c r="AU16" s="16">
        <v>1.3761467889908299E-2</v>
      </c>
      <c r="AV16" s="16">
        <v>1.8950437317784299E-2</v>
      </c>
      <c r="AW16" s="16"/>
      <c r="AX16" s="16">
        <v>7.9365079365079395E-3</v>
      </c>
      <c r="AY16" s="16">
        <v>2.0179372197309399E-2</v>
      </c>
      <c r="AZ16" s="16"/>
      <c r="BA16" s="16">
        <v>9.3457943925233603E-3</v>
      </c>
      <c r="BB16" s="16">
        <v>1.8880647336480101E-2</v>
      </c>
      <c r="BC16" s="16"/>
      <c r="BD16" s="16">
        <v>2.0576131687242798E-2</v>
      </c>
      <c r="BE16" s="16">
        <v>1.7817371937639201E-2</v>
      </c>
      <c r="BF16" s="16"/>
      <c r="BG16" s="16">
        <v>9.6153846153846194E-3</v>
      </c>
      <c r="BH16" s="16">
        <v>1.8842530282638E-2</v>
      </c>
      <c r="BI16" s="16"/>
      <c r="BJ16" s="16">
        <v>1.6853932584269701E-2</v>
      </c>
      <c r="BK16" s="16">
        <v>1.86385737439222E-2</v>
      </c>
      <c r="BL16" s="16"/>
      <c r="BM16" s="16">
        <v>1.0638297872340399E-2</v>
      </c>
      <c r="BN16" s="16">
        <v>1.9258202567760299E-2</v>
      </c>
      <c r="BO16" s="16"/>
      <c r="BP16" s="16">
        <v>1.1450381679389301E-2</v>
      </c>
      <c r="BQ16" s="16">
        <v>1.9578313253012E-2</v>
      </c>
    </row>
    <row r="17" spans="2:69" ht="30" x14ac:dyDescent="0.25">
      <c r="B17" s="17" t="s">
        <v>585</v>
      </c>
      <c r="C17" s="16">
        <v>1.32075471698113E-2</v>
      </c>
      <c r="D17" s="16">
        <v>9.5693779904306199E-3</v>
      </c>
      <c r="E17" s="16">
        <v>1.11731843575419E-2</v>
      </c>
      <c r="F17" s="16">
        <v>2.3809523809523801E-2</v>
      </c>
      <c r="G17" s="16">
        <v>2.1551724137931001E-2</v>
      </c>
      <c r="H17" s="16">
        <v>2.9761904761904799E-3</v>
      </c>
      <c r="I17" s="16">
        <v>1.2244897959183701E-2</v>
      </c>
      <c r="J17" s="16">
        <v>2.7777777777777801E-2</v>
      </c>
      <c r="K17" s="16">
        <v>2.04081632653061E-2</v>
      </c>
      <c r="L17" s="16">
        <v>0</v>
      </c>
      <c r="M17" s="16"/>
      <c r="N17" s="16">
        <v>5.3030303030302997E-2</v>
      </c>
      <c r="O17" s="16">
        <v>3.2967032967033003E-2</v>
      </c>
      <c r="P17" s="16">
        <v>8.1967213114754103E-3</v>
      </c>
      <c r="Q17" s="16">
        <v>5.4945054945054897E-3</v>
      </c>
      <c r="R17" s="16"/>
      <c r="S17" s="16">
        <v>2.7027027027027001E-2</v>
      </c>
      <c r="T17" s="16">
        <v>1.7543859649122799E-2</v>
      </c>
      <c r="U17" s="16">
        <v>6.8965517241379301E-3</v>
      </c>
      <c r="V17" s="16">
        <v>3.0172413793103401E-2</v>
      </c>
      <c r="W17" s="16">
        <v>9.8039215686274508E-3</v>
      </c>
      <c r="X17" s="16">
        <v>5.4945054945054897E-3</v>
      </c>
      <c r="Y17" s="16">
        <v>3.8022813688212902E-3</v>
      </c>
      <c r="Z17" s="16"/>
      <c r="AA17" s="16">
        <v>9.9431818181818198E-3</v>
      </c>
      <c r="AB17" s="16">
        <v>1.5801354401805901E-2</v>
      </c>
      <c r="AC17" s="16"/>
      <c r="AD17" s="16">
        <v>1.0563380281690101E-2</v>
      </c>
      <c r="AE17" s="16">
        <v>1.3782542113323099E-2</v>
      </c>
      <c r="AF17" s="16"/>
      <c r="AG17" s="16">
        <v>2.3529411764705899E-2</v>
      </c>
      <c r="AH17" s="16">
        <v>5.4945054945054897E-3</v>
      </c>
      <c r="AI17" s="16"/>
      <c r="AJ17" s="16">
        <v>7.9545454545454503E-3</v>
      </c>
      <c r="AK17" s="16">
        <v>1.97183098591549E-2</v>
      </c>
      <c r="AL17" s="16"/>
      <c r="AM17" s="16">
        <v>4.6511627906976702E-2</v>
      </c>
      <c r="AN17" s="16">
        <v>2.8169014084507001E-2</v>
      </c>
      <c r="AO17" s="16">
        <v>1.1673151750972799E-2</v>
      </c>
      <c r="AP17" s="16">
        <v>2.0746887966805001E-3</v>
      </c>
      <c r="AQ17" s="16"/>
      <c r="AR17" s="16">
        <v>1.32075471698113E-2</v>
      </c>
      <c r="AS17" s="16" t="s">
        <v>563</v>
      </c>
      <c r="AT17" s="16"/>
      <c r="AU17" s="16">
        <v>9.1743119266055103E-3</v>
      </c>
      <c r="AV17" s="16">
        <v>1.3848396501457701E-2</v>
      </c>
      <c r="AW17" s="16"/>
      <c r="AX17" s="16">
        <v>7.9365079365079395E-3</v>
      </c>
      <c r="AY17" s="16">
        <v>1.42002989536622E-2</v>
      </c>
      <c r="AZ17" s="16"/>
      <c r="BA17" s="16">
        <v>0</v>
      </c>
      <c r="BB17" s="16">
        <v>1.41604855023601E-2</v>
      </c>
      <c r="BC17" s="16"/>
      <c r="BD17" s="16">
        <v>8.23045267489712E-3</v>
      </c>
      <c r="BE17" s="16">
        <v>1.4105419450631001E-2</v>
      </c>
      <c r="BF17" s="16"/>
      <c r="BG17" s="16">
        <v>0</v>
      </c>
      <c r="BH17" s="16">
        <v>1.41318977119785E-2</v>
      </c>
      <c r="BI17" s="16"/>
      <c r="BJ17" s="16">
        <v>0</v>
      </c>
      <c r="BK17" s="16">
        <v>1.7017828200972401E-2</v>
      </c>
      <c r="BL17" s="16"/>
      <c r="BM17" s="16">
        <v>1.0638297872340399E-2</v>
      </c>
      <c r="BN17" s="16">
        <v>1.35520684736091E-2</v>
      </c>
      <c r="BO17" s="16"/>
      <c r="BP17" s="16">
        <v>2.2900763358778602E-2</v>
      </c>
      <c r="BQ17" s="16">
        <v>1.1295180722891599E-2</v>
      </c>
    </row>
    <row r="18" spans="2:69" x14ac:dyDescent="0.25">
      <c r="B18" s="17" t="s">
        <v>90</v>
      </c>
      <c r="C18" s="18">
        <v>5.0314465408805003E-3</v>
      </c>
      <c r="D18" s="18">
        <v>4.78468899521531E-3</v>
      </c>
      <c r="E18" s="18">
        <v>1.67597765363128E-2</v>
      </c>
      <c r="F18" s="18">
        <v>4.7619047619047597E-3</v>
      </c>
      <c r="G18" s="18">
        <v>0</v>
      </c>
      <c r="H18" s="18">
        <v>2.9761904761904799E-3</v>
      </c>
      <c r="I18" s="18">
        <v>4.0816326530612197E-3</v>
      </c>
      <c r="J18" s="18">
        <v>1.38888888888889E-2</v>
      </c>
      <c r="K18" s="18">
        <v>0</v>
      </c>
      <c r="L18" s="18">
        <v>0</v>
      </c>
      <c r="M18" s="18"/>
      <c r="N18" s="18">
        <v>7.5757575757575803E-3</v>
      </c>
      <c r="O18" s="18">
        <v>1.0989010989011E-2</v>
      </c>
      <c r="P18" s="18">
        <v>2.7322404371584699E-3</v>
      </c>
      <c r="Q18" s="18">
        <v>4.3956043956043999E-3</v>
      </c>
      <c r="R18" s="18"/>
      <c r="S18" s="18">
        <v>0</v>
      </c>
      <c r="T18" s="18">
        <v>8.7719298245613996E-3</v>
      </c>
      <c r="U18" s="18">
        <v>6.8965517241379301E-3</v>
      </c>
      <c r="V18" s="18">
        <v>4.3103448275862103E-3</v>
      </c>
      <c r="W18" s="18">
        <v>0</v>
      </c>
      <c r="X18" s="18">
        <v>2.7472527472527501E-3</v>
      </c>
      <c r="Y18" s="18">
        <v>1.5209125475285201E-2</v>
      </c>
      <c r="Z18" s="18"/>
      <c r="AA18" s="18">
        <v>5.6818181818181802E-3</v>
      </c>
      <c r="AB18" s="18">
        <v>4.5146726862302497E-3</v>
      </c>
      <c r="AC18" s="18"/>
      <c r="AD18" s="18">
        <v>7.0422535211267599E-3</v>
      </c>
      <c r="AE18" s="18">
        <v>4.59418070444104E-3</v>
      </c>
      <c r="AF18" s="18"/>
      <c r="AG18" s="18">
        <v>5.8823529411764696E-3</v>
      </c>
      <c r="AH18" s="18">
        <v>4.3956043956043999E-3</v>
      </c>
      <c r="AI18" s="18"/>
      <c r="AJ18" s="18">
        <v>7.9545454545454503E-3</v>
      </c>
      <c r="AK18" s="18">
        <v>1.40845070422535E-3</v>
      </c>
      <c r="AL18" s="18"/>
      <c r="AM18" s="18">
        <v>2.32558139534884E-2</v>
      </c>
      <c r="AN18" s="18">
        <v>7.0422535211267599E-3</v>
      </c>
      <c r="AO18" s="18">
        <v>2.5940337224383899E-3</v>
      </c>
      <c r="AP18" s="18">
        <v>6.2240663900414899E-3</v>
      </c>
      <c r="AQ18" s="18"/>
      <c r="AR18" s="18">
        <v>5.0314465408805003E-3</v>
      </c>
      <c r="AS18" s="18" t="s">
        <v>563</v>
      </c>
      <c r="AT18" s="18"/>
      <c r="AU18" s="18">
        <v>0</v>
      </c>
      <c r="AV18" s="18">
        <v>5.83090379008746E-3</v>
      </c>
      <c r="AW18" s="18"/>
      <c r="AX18" s="18">
        <v>3.9682539682539698E-3</v>
      </c>
      <c r="AY18" s="18">
        <v>5.2316890881913304E-3</v>
      </c>
      <c r="AZ18" s="18"/>
      <c r="BA18" s="18">
        <v>0</v>
      </c>
      <c r="BB18" s="18">
        <v>5.3944706675657502E-3</v>
      </c>
      <c r="BC18" s="18"/>
      <c r="BD18" s="18">
        <v>8.23045267489712E-3</v>
      </c>
      <c r="BE18" s="18">
        <v>4.4543429844098002E-3</v>
      </c>
      <c r="BF18" s="18"/>
      <c r="BG18" s="18">
        <v>1.9230769230769201E-2</v>
      </c>
      <c r="BH18" s="18">
        <v>4.0376850605652803E-3</v>
      </c>
      <c r="BI18" s="18"/>
      <c r="BJ18" s="18">
        <v>8.4269662921348295E-3</v>
      </c>
      <c r="BK18" s="18">
        <v>4.0518638573743904E-3</v>
      </c>
      <c r="BL18" s="18"/>
      <c r="BM18" s="18">
        <v>0</v>
      </c>
      <c r="BN18" s="18">
        <v>5.7061340941512101E-3</v>
      </c>
      <c r="BO18" s="18"/>
      <c r="BP18" s="18">
        <v>7.63358778625954E-3</v>
      </c>
      <c r="BQ18" s="18">
        <v>4.5180722891566298E-3</v>
      </c>
    </row>
    <row r="19" spans="2:69" x14ac:dyDescent="0.25">
      <c r="B19" s="15" t="s">
        <v>701</v>
      </c>
    </row>
    <row r="20" spans="2:69" x14ac:dyDescent="0.25">
      <c r="B20" t="s">
        <v>71</v>
      </c>
    </row>
    <row r="21" spans="2:69" x14ac:dyDescent="0.25">
      <c r="B21" t="s">
        <v>72</v>
      </c>
    </row>
    <row r="23" spans="2:69" x14ac:dyDescent="0.25">
      <c r="B23"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H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20.7109375" customWidth="1"/>
  </cols>
  <sheetData>
    <row r="2" spans="2:8" ht="39.950000000000003" customHeight="1" x14ac:dyDescent="0.25">
      <c r="D2" s="29" t="s">
        <v>599</v>
      </c>
      <c r="E2" s="25"/>
      <c r="F2" s="25"/>
      <c r="G2" s="25"/>
      <c r="H2" s="25"/>
    </row>
    <row r="6" spans="2:8" ht="50.1" customHeight="1" x14ac:dyDescent="0.25">
      <c r="B6" s="22" t="s">
        <v>15</v>
      </c>
      <c r="C6" s="22" t="s">
        <v>587</v>
      </c>
      <c r="D6" s="22" t="s">
        <v>588</v>
      </c>
      <c r="E6" s="22" t="s">
        <v>589</v>
      </c>
      <c r="F6" s="22" t="s">
        <v>590</v>
      </c>
      <c r="G6" s="22" t="s">
        <v>591</v>
      </c>
    </row>
    <row r="7" spans="2:8" x14ac:dyDescent="0.25">
      <c r="B7" s="17" t="s">
        <v>592</v>
      </c>
      <c r="C7" s="16">
        <v>0.47912713472485802</v>
      </c>
      <c r="D7" s="16">
        <v>0.29886148007590102</v>
      </c>
      <c r="E7" s="16">
        <v>0.31239324349971498</v>
      </c>
      <c r="F7" s="16">
        <v>0.20986717267552199</v>
      </c>
      <c r="G7" s="16">
        <v>0.23111954459202999</v>
      </c>
    </row>
    <row r="8" spans="2:8" x14ac:dyDescent="0.25">
      <c r="B8" s="17" t="s">
        <v>593</v>
      </c>
      <c r="C8" s="16">
        <v>0.37020872865275101</v>
      </c>
      <c r="D8" s="16">
        <v>0.386527514231499</v>
      </c>
      <c r="E8" s="16">
        <v>0.371227936989941</v>
      </c>
      <c r="F8" s="16">
        <v>0.37476280834914599</v>
      </c>
      <c r="G8" s="16">
        <v>0.396774193548387</v>
      </c>
    </row>
    <row r="9" spans="2:8" x14ac:dyDescent="0.25">
      <c r="B9" s="17" t="s">
        <v>594</v>
      </c>
      <c r="C9" s="16">
        <v>0.103415559772296</v>
      </c>
      <c r="D9" s="16">
        <v>0.19108159392789401</v>
      </c>
      <c r="E9" s="16">
        <v>0.179920288479787</v>
      </c>
      <c r="F9" s="16">
        <v>0.24838709677419399</v>
      </c>
      <c r="G9" s="16">
        <v>0.207590132827324</v>
      </c>
    </row>
    <row r="10" spans="2:8" x14ac:dyDescent="0.25">
      <c r="B10" s="17" t="s">
        <v>595</v>
      </c>
      <c r="C10" s="16">
        <v>2.9411764705882401E-2</v>
      </c>
      <c r="D10" s="16">
        <v>5.5028462998102497E-2</v>
      </c>
      <c r="E10" s="16">
        <v>5.3900170810400501E-2</v>
      </c>
      <c r="F10" s="16">
        <v>7.5901328273244806E-2</v>
      </c>
      <c r="G10" s="16">
        <v>0.10796963946869099</v>
      </c>
    </row>
    <row r="11" spans="2:8" x14ac:dyDescent="0.25">
      <c r="B11" s="17" t="s">
        <v>596</v>
      </c>
      <c r="C11" s="16">
        <v>1.1764705882352899E-2</v>
      </c>
      <c r="D11" s="16">
        <v>3.6622390891840599E-2</v>
      </c>
      <c r="E11" s="16">
        <v>4.8775858796735599E-2</v>
      </c>
      <c r="F11" s="16">
        <v>3.4155597722960201E-2</v>
      </c>
      <c r="G11" s="16">
        <v>5.1233396584440198E-2</v>
      </c>
    </row>
    <row r="12" spans="2:8" x14ac:dyDescent="0.25">
      <c r="B12" s="17" t="s">
        <v>330</v>
      </c>
      <c r="C12" s="16">
        <v>6.0721062618595799E-3</v>
      </c>
      <c r="D12" s="16">
        <v>3.1878557874762799E-2</v>
      </c>
      <c r="E12" s="16">
        <v>3.378250142342E-2</v>
      </c>
      <c r="F12" s="16">
        <v>5.6925996204933597E-2</v>
      </c>
      <c r="G12" s="16">
        <v>5.3130929791271302E-3</v>
      </c>
    </row>
    <row r="13" spans="2:8" x14ac:dyDescent="0.25">
      <c r="B13" s="21" t="s">
        <v>597</v>
      </c>
      <c r="C13" s="19">
        <v>0.84933586337760902</v>
      </c>
      <c r="D13" s="19">
        <v>0.68538899430739997</v>
      </c>
      <c r="E13" s="19">
        <v>0.68362118048965603</v>
      </c>
      <c r="F13" s="19">
        <v>0.58462998102466801</v>
      </c>
      <c r="G13" s="19">
        <v>0.62789373814041705</v>
      </c>
    </row>
    <row r="14" spans="2:8" x14ac:dyDescent="0.25">
      <c r="B14" s="21" t="s">
        <v>598</v>
      </c>
      <c r="C14" s="19">
        <v>4.11764705882353E-2</v>
      </c>
      <c r="D14" s="19">
        <v>9.1650853889943096E-2</v>
      </c>
      <c r="E14" s="19">
        <v>0.102676029607136</v>
      </c>
      <c r="F14" s="19">
        <v>0.11005692599620499</v>
      </c>
      <c r="G14" s="19">
        <v>0.15920303605313099</v>
      </c>
    </row>
    <row r="15" spans="2:8" x14ac:dyDescent="0.25">
      <c r="B15" s="21" t="s">
        <v>156</v>
      </c>
      <c r="C15" s="20">
        <v>0.80815939278937399</v>
      </c>
      <c r="D15" s="20">
        <v>0.59373814041745698</v>
      </c>
      <c r="E15" s="20">
        <v>0.58094515088251997</v>
      </c>
      <c r="F15" s="20">
        <v>0.47457305502846298</v>
      </c>
      <c r="G15" s="20">
        <v>0.46869070208728703</v>
      </c>
    </row>
    <row r="16" spans="2:8" x14ac:dyDescent="0.25">
      <c r="B16" s="15"/>
      <c r="C16" s="15"/>
      <c r="D16" s="15"/>
      <c r="E16" s="15"/>
      <c r="F16" s="15"/>
      <c r="G16" s="15"/>
    </row>
    <row r="17" spans="2:2" x14ac:dyDescent="0.25">
      <c r="B17" t="s">
        <v>71</v>
      </c>
    </row>
    <row r="18" spans="2:2" x14ac:dyDescent="0.25">
      <c r="B18" t="s">
        <v>72</v>
      </c>
    </row>
    <row r="22" spans="2:2" x14ac:dyDescent="0.2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592</v>
      </c>
      <c r="C8" s="16">
        <v>0.47912713472485802</v>
      </c>
      <c r="D8" s="16">
        <v>0.46279761904761901</v>
      </c>
      <c r="E8" s="16">
        <v>0.44674965421853402</v>
      </c>
      <c r="F8" s="16">
        <v>0.54024767801857598</v>
      </c>
      <c r="G8" s="16">
        <v>0.49273255813953498</v>
      </c>
      <c r="H8" s="16">
        <v>0.41047040971168403</v>
      </c>
      <c r="I8" s="16">
        <v>0.55485498108448905</v>
      </c>
      <c r="J8" s="16">
        <v>0.51515151515151503</v>
      </c>
      <c r="K8" s="16">
        <v>0.52941176470588203</v>
      </c>
      <c r="L8" s="16">
        <v>0.50442477876106195</v>
      </c>
      <c r="M8" s="16"/>
      <c r="N8" s="16">
        <v>0.35783132530120498</v>
      </c>
      <c r="O8" s="16">
        <v>0.40952380952381001</v>
      </c>
      <c r="P8" s="16">
        <v>0.45607476635513999</v>
      </c>
      <c r="Q8" s="16">
        <v>0.54087591240875899</v>
      </c>
      <c r="R8" s="16"/>
      <c r="S8" s="16">
        <v>0.41825095057034201</v>
      </c>
      <c r="T8" s="16">
        <v>0.47368421052631599</v>
      </c>
      <c r="U8" s="16">
        <v>0.47629310344827602</v>
      </c>
      <c r="V8" s="16">
        <v>0.40967423494570598</v>
      </c>
      <c r="W8" s="16">
        <v>0.46544276457883399</v>
      </c>
      <c r="X8" s="16">
        <v>0.54368932038834905</v>
      </c>
      <c r="Y8" s="16">
        <v>0.56865671641791005</v>
      </c>
      <c r="Z8" s="16"/>
      <c r="AA8" s="16">
        <v>0.53158522050059598</v>
      </c>
      <c r="AB8" s="16">
        <v>0.45462138084632497</v>
      </c>
      <c r="AC8" s="16"/>
      <c r="AD8" s="16">
        <v>0.44680851063829802</v>
      </c>
      <c r="AE8" s="16">
        <v>0.49093264248704699</v>
      </c>
      <c r="AF8" s="16"/>
      <c r="AG8" s="16">
        <v>0.41225296442687698</v>
      </c>
      <c r="AH8" s="16">
        <v>0.54087591240875899</v>
      </c>
      <c r="AI8" s="16"/>
      <c r="AJ8" s="16">
        <v>0.57183790421612801</v>
      </c>
      <c r="AK8" s="16">
        <v>0.39900955076052402</v>
      </c>
      <c r="AL8" s="16"/>
      <c r="AM8" s="16">
        <v>0.19003115264797499</v>
      </c>
      <c r="AN8" s="16">
        <v>0.34345047923322702</v>
      </c>
      <c r="AO8" s="16">
        <v>0.510458567980692</v>
      </c>
      <c r="AP8" s="16">
        <v>0.630962343096234</v>
      </c>
      <c r="AQ8" s="16"/>
      <c r="AR8" s="16">
        <v>0.53081761006289296</v>
      </c>
      <c r="AS8" s="16">
        <v>0.45679347826087002</v>
      </c>
      <c r="AT8" s="16"/>
      <c r="AU8" s="16">
        <v>0.484586929716399</v>
      </c>
      <c r="AV8" s="16">
        <v>0.478134110787172</v>
      </c>
      <c r="AW8" s="16"/>
      <c r="AX8" s="16">
        <v>0.52767962308598304</v>
      </c>
      <c r="AY8" s="16">
        <v>0.46980321194299901</v>
      </c>
      <c r="AZ8" s="16"/>
      <c r="BA8" s="16">
        <v>0.47237569060773499</v>
      </c>
      <c r="BB8" s="16">
        <v>0.47962510187449098</v>
      </c>
      <c r="BC8" s="16"/>
      <c r="BD8" s="16">
        <v>0.45235602094240801</v>
      </c>
      <c r="BE8" s="16">
        <v>0.48505214368482003</v>
      </c>
      <c r="BF8" s="16"/>
      <c r="BG8" s="16">
        <v>0.52027027027026995</v>
      </c>
      <c r="BH8" s="16">
        <v>0.476678729392843</v>
      </c>
      <c r="BI8" s="16"/>
      <c r="BJ8" s="16">
        <v>0.53365384615384603</v>
      </c>
      <c r="BK8" s="16">
        <v>0.47180370210934103</v>
      </c>
      <c r="BL8" s="16"/>
      <c r="BM8" s="16">
        <v>0.544303797468354</v>
      </c>
      <c r="BN8" s="16">
        <v>0.47384615384615397</v>
      </c>
      <c r="BO8" s="16"/>
      <c r="BP8" s="16">
        <v>0.49337748344370902</v>
      </c>
      <c r="BQ8" s="16">
        <v>0.47728246892413201</v>
      </c>
    </row>
    <row r="9" spans="2:69" x14ac:dyDescent="0.25">
      <c r="B9" s="17" t="s">
        <v>593</v>
      </c>
      <c r="C9" s="16">
        <v>0.37020872865275101</v>
      </c>
      <c r="D9" s="16">
        <v>0.42410714285714302</v>
      </c>
      <c r="E9" s="16">
        <v>0.39419087136929498</v>
      </c>
      <c r="F9" s="16">
        <v>0.328173374613003</v>
      </c>
      <c r="G9" s="16">
        <v>0.37936046511627902</v>
      </c>
      <c r="H9" s="16">
        <v>0.38088012139605498</v>
      </c>
      <c r="I9" s="16">
        <v>0.32156368221942</v>
      </c>
      <c r="J9" s="16">
        <v>0.34343434343434298</v>
      </c>
      <c r="K9" s="16">
        <v>0.310924369747899</v>
      </c>
      <c r="L9" s="16">
        <v>0.40707964601769903</v>
      </c>
      <c r="M9" s="16"/>
      <c r="N9" s="16">
        <v>0.38313253012048198</v>
      </c>
      <c r="O9" s="16">
        <v>0.40634920634920602</v>
      </c>
      <c r="P9" s="16">
        <v>0.40654205607476601</v>
      </c>
      <c r="Q9" s="16">
        <v>0.34379562043795597</v>
      </c>
      <c r="R9" s="16"/>
      <c r="S9" s="16">
        <v>0.344106463878327</v>
      </c>
      <c r="T9" s="16">
        <v>0.34928229665071803</v>
      </c>
      <c r="U9" s="16">
        <v>0.375</v>
      </c>
      <c r="V9" s="16">
        <v>0.40671273445212203</v>
      </c>
      <c r="W9" s="16">
        <v>0.40496760259179299</v>
      </c>
      <c r="X9" s="16">
        <v>0.35242718446601901</v>
      </c>
      <c r="Y9" s="16">
        <v>0.34179104477611899</v>
      </c>
      <c r="Z9" s="16"/>
      <c r="AA9" s="16">
        <v>0.34803337306317</v>
      </c>
      <c r="AB9" s="16">
        <v>0.38056792873051198</v>
      </c>
      <c r="AC9" s="16"/>
      <c r="AD9" s="16">
        <v>0.379432624113475</v>
      </c>
      <c r="AE9" s="16">
        <v>0.36683937823834201</v>
      </c>
      <c r="AF9" s="16"/>
      <c r="AG9" s="16">
        <v>0.398814229249012</v>
      </c>
      <c r="AH9" s="16">
        <v>0.34379562043795597</v>
      </c>
      <c r="AI9" s="16"/>
      <c r="AJ9" s="16">
        <v>0.31968890708145697</v>
      </c>
      <c r="AK9" s="16">
        <v>0.413866289352671</v>
      </c>
      <c r="AL9" s="16"/>
      <c r="AM9" s="16">
        <v>0.33644859813084099</v>
      </c>
      <c r="AN9" s="16">
        <v>0.44728434504792303</v>
      </c>
      <c r="AO9" s="16">
        <v>0.37650844730490701</v>
      </c>
      <c r="AP9" s="16">
        <v>0.28786610878661101</v>
      </c>
      <c r="AQ9" s="16"/>
      <c r="AR9" s="16">
        <v>0.34716981132075497</v>
      </c>
      <c r="AS9" s="16">
        <v>0.38016304347826102</v>
      </c>
      <c r="AT9" s="16"/>
      <c r="AU9" s="16">
        <v>0.34895191122071501</v>
      </c>
      <c r="AV9" s="16">
        <v>0.37407490468714999</v>
      </c>
      <c r="AW9" s="16"/>
      <c r="AX9" s="16">
        <v>0.32391048292108399</v>
      </c>
      <c r="AY9" s="16">
        <v>0.37909975118751399</v>
      </c>
      <c r="AZ9" s="16"/>
      <c r="BA9" s="16">
        <v>0.34806629834254099</v>
      </c>
      <c r="BB9" s="16">
        <v>0.37184189079054603</v>
      </c>
      <c r="BC9" s="16"/>
      <c r="BD9" s="16">
        <v>0.389528795811518</v>
      </c>
      <c r="BE9" s="16">
        <v>0.36593279258400901</v>
      </c>
      <c r="BF9" s="16"/>
      <c r="BG9" s="16">
        <v>0.35135135135135098</v>
      </c>
      <c r="BH9" s="16">
        <v>0.37133092078809798</v>
      </c>
      <c r="BI9" s="16"/>
      <c r="BJ9" s="16">
        <v>0.37339743589743601</v>
      </c>
      <c r="BK9" s="16">
        <v>0.36978045630650003</v>
      </c>
      <c r="BL9" s="16"/>
      <c r="BM9" s="16">
        <v>0.354430379746835</v>
      </c>
      <c r="BN9" s="16">
        <v>0.37148717948717902</v>
      </c>
      <c r="BO9" s="16"/>
      <c r="BP9" s="16">
        <v>0.37251655629139102</v>
      </c>
      <c r="BQ9" s="16">
        <v>0.36990998714102002</v>
      </c>
    </row>
    <row r="10" spans="2:69" x14ac:dyDescent="0.25">
      <c r="B10" s="17" t="s">
        <v>594</v>
      </c>
      <c r="C10" s="16">
        <v>0.103415559772296</v>
      </c>
      <c r="D10" s="16">
        <v>8.6309523809523794E-2</v>
      </c>
      <c r="E10" s="16">
        <v>0.113416320885201</v>
      </c>
      <c r="F10" s="16">
        <v>0.10216718266253901</v>
      </c>
      <c r="G10" s="16">
        <v>9.8837209302325604E-2</v>
      </c>
      <c r="H10" s="16">
        <v>0.119119878603945</v>
      </c>
      <c r="I10" s="16">
        <v>9.8360655737704902E-2</v>
      </c>
      <c r="J10" s="16">
        <v>7.0707070707070704E-2</v>
      </c>
      <c r="K10" s="16">
        <v>0.109243697478992</v>
      </c>
      <c r="L10" s="16">
        <v>7.9646017699115002E-2</v>
      </c>
      <c r="M10" s="16"/>
      <c r="N10" s="16">
        <v>0.14939759036144601</v>
      </c>
      <c r="O10" s="16">
        <v>0.133333333333333</v>
      </c>
      <c r="P10" s="16">
        <v>9.2523364485981294E-2</v>
      </c>
      <c r="Q10" s="16">
        <v>8.6861313868613094E-2</v>
      </c>
      <c r="R10" s="16"/>
      <c r="S10" s="16">
        <v>0.142585551330798</v>
      </c>
      <c r="T10" s="16">
        <v>0.12200956937799</v>
      </c>
      <c r="U10" s="16">
        <v>0.107758620689655</v>
      </c>
      <c r="V10" s="16">
        <v>0.124383020730503</v>
      </c>
      <c r="W10" s="16">
        <v>9.9352051835853106E-2</v>
      </c>
      <c r="X10" s="16">
        <v>7.8640776699029094E-2</v>
      </c>
      <c r="Y10" s="16">
        <v>5.0746268656716401E-2</v>
      </c>
      <c r="Z10" s="16"/>
      <c r="AA10" s="16">
        <v>9.1775923718712807E-2</v>
      </c>
      <c r="AB10" s="16">
        <v>0.108853006681514</v>
      </c>
      <c r="AC10" s="16"/>
      <c r="AD10" s="16">
        <v>0.11063829787234</v>
      </c>
      <c r="AE10" s="16">
        <v>0.100777202072539</v>
      </c>
      <c r="AF10" s="16"/>
      <c r="AG10" s="16">
        <v>0.121343873517787</v>
      </c>
      <c r="AH10" s="16">
        <v>8.6861313868613094E-2</v>
      </c>
      <c r="AI10" s="16"/>
      <c r="AJ10" s="16">
        <v>7.2861236185018399E-2</v>
      </c>
      <c r="AK10" s="16">
        <v>0.12981959674566701</v>
      </c>
      <c r="AL10" s="16"/>
      <c r="AM10" s="16">
        <v>0.22741433021806901</v>
      </c>
      <c r="AN10" s="16">
        <v>0.142172523961661</v>
      </c>
      <c r="AO10" s="16">
        <v>8.7288817377312894E-2</v>
      </c>
      <c r="AP10" s="16">
        <v>6.2761506276150597E-2</v>
      </c>
      <c r="AQ10" s="16"/>
      <c r="AR10" s="16">
        <v>8.6792452830188702E-2</v>
      </c>
      <c r="AS10" s="16">
        <v>0.11059782608695699</v>
      </c>
      <c r="AT10" s="16"/>
      <c r="AU10" s="16">
        <v>0.115906288532676</v>
      </c>
      <c r="AV10" s="16">
        <v>0.10114375420497899</v>
      </c>
      <c r="AW10" s="16"/>
      <c r="AX10" s="16">
        <v>0.108362779740872</v>
      </c>
      <c r="AY10" s="16">
        <v>0.102465505541733</v>
      </c>
      <c r="AZ10" s="16"/>
      <c r="BA10" s="16">
        <v>0.12707182320442001</v>
      </c>
      <c r="BB10" s="16">
        <v>0.101670741646292</v>
      </c>
      <c r="BC10" s="16"/>
      <c r="BD10" s="16">
        <v>0.113089005235602</v>
      </c>
      <c r="BE10" s="16">
        <v>0.101274623406721</v>
      </c>
      <c r="BF10" s="16"/>
      <c r="BG10" s="16">
        <v>9.45945945945946E-2</v>
      </c>
      <c r="BH10" s="16">
        <v>0.103940490550864</v>
      </c>
      <c r="BI10" s="16"/>
      <c r="BJ10" s="16">
        <v>6.4102564102564097E-2</v>
      </c>
      <c r="BK10" s="16">
        <v>0.108695652173913</v>
      </c>
      <c r="BL10" s="16"/>
      <c r="BM10" s="16">
        <v>6.58227848101266E-2</v>
      </c>
      <c r="BN10" s="16">
        <v>0.106461538461538</v>
      </c>
      <c r="BO10" s="16"/>
      <c r="BP10" s="16">
        <v>0.100993377483444</v>
      </c>
      <c r="BQ10" s="16">
        <v>0.10372910415773701</v>
      </c>
    </row>
    <row r="11" spans="2:69" x14ac:dyDescent="0.25">
      <c r="B11" s="17" t="s">
        <v>595</v>
      </c>
      <c r="C11" s="16">
        <v>2.9411764705882401E-2</v>
      </c>
      <c r="D11" s="16">
        <v>1.7857142857142901E-2</v>
      </c>
      <c r="E11" s="16">
        <v>4.2876901798063603E-2</v>
      </c>
      <c r="F11" s="16">
        <v>2.7863777089783302E-2</v>
      </c>
      <c r="G11" s="16">
        <v>1.30813953488372E-2</v>
      </c>
      <c r="H11" s="16">
        <v>4.6282245827010599E-2</v>
      </c>
      <c r="I11" s="16">
        <v>1.38713745271122E-2</v>
      </c>
      <c r="J11" s="16">
        <v>4.5454545454545497E-2</v>
      </c>
      <c r="K11" s="16">
        <v>2.5210084033613401E-2</v>
      </c>
      <c r="L11" s="16">
        <v>8.8495575221238902E-3</v>
      </c>
      <c r="M11" s="16"/>
      <c r="N11" s="16">
        <v>4.81927710843374E-2</v>
      </c>
      <c r="O11" s="16">
        <v>3.4920634920634901E-2</v>
      </c>
      <c r="P11" s="16">
        <v>3.1775700934579397E-2</v>
      </c>
      <c r="Q11" s="16">
        <v>2.1532846715328499E-2</v>
      </c>
      <c r="R11" s="16"/>
      <c r="S11" s="16">
        <v>5.1330798479087503E-2</v>
      </c>
      <c r="T11" s="16">
        <v>3.82775119617225E-2</v>
      </c>
      <c r="U11" s="16">
        <v>3.0172413793103401E-2</v>
      </c>
      <c r="V11" s="16">
        <v>3.7512339585389902E-2</v>
      </c>
      <c r="W11" s="16">
        <v>2.2678185745140401E-2</v>
      </c>
      <c r="X11" s="16">
        <v>1.84466019417476E-2</v>
      </c>
      <c r="Y11" s="16">
        <v>2.2388059701492501E-2</v>
      </c>
      <c r="Z11" s="16"/>
      <c r="AA11" s="16">
        <v>2.32419547079857E-2</v>
      </c>
      <c r="AB11" s="16">
        <v>3.2293986636971E-2</v>
      </c>
      <c r="AC11" s="16"/>
      <c r="AD11" s="16">
        <v>3.54609929078014E-2</v>
      </c>
      <c r="AE11" s="16">
        <v>2.72020725388601E-2</v>
      </c>
      <c r="AF11" s="16"/>
      <c r="AG11" s="16">
        <v>3.7944664031620598E-2</v>
      </c>
      <c r="AH11" s="16">
        <v>2.1532846715328499E-2</v>
      </c>
      <c r="AI11" s="16"/>
      <c r="AJ11" s="16">
        <v>2.4559967253376998E-2</v>
      </c>
      <c r="AK11" s="16">
        <v>3.3604527767951899E-2</v>
      </c>
      <c r="AL11" s="16"/>
      <c r="AM11" s="16">
        <v>0.11214953271028</v>
      </c>
      <c r="AN11" s="16">
        <v>4.1533546325878599E-2</v>
      </c>
      <c r="AO11" s="16">
        <v>1.8905872888173799E-2</v>
      </c>
      <c r="AP11" s="16">
        <v>1.6736401673640201E-2</v>
      </c>
      <c r="AQ11" s="16"/>
      <c r="AR11" s="16">
        <v>2.6415094339622601E-2</v>
      </c>
      <c r="AS11" s="16">
        <v>3.07065217391304E-2</v>
      </c>
      <c r="AT11" s="16"/>
      <c r="AU11" s="16">
        <v>2.8360049321824898E-2</v>
      </c>
      <c r="AV11" s="16">
        <v>2.96030500112133E-2</v>
      </c>
      <c r="AW11" s="16"/>
      <c r="AX11" s="16">
        <v>2.47349823321555E-2</v>
      </c>
      <c r="AY11" s="16">
        <v>3.0309884641483799E-2</v>
      </c>
      <c r="AZ11" s="16"/>
      <c r="BA11" s="16">
        <v>3.3149171270718203E-2</v>
      </c>
      <c r="BB11" s="16">
        <v>2.9136104319478402E-2</v>
      </c>
      <c r="BC11" s="16"/>
      <c r="BD11" s="16">
        <v>2.9319371727748698E-2</v>
      </c>
      <c r="BE11" s="16">
        <v>2.94322132097335E-2</v>
      </c>
      <c r="BF11" s="16"/>
      <c r="BG11" s="16">
        <v>1.35135135135135E-2</v>
      </c>
      <c r="BH11" s="16">
        <v>3.0357860876558101E-2</v>
      </c>
      <c r="BI11" s="16"/>
      <c r="BJ11" s="16">
        <v>1.6025641025641E-2</v>
      </c>
      <c r="BK11" s="16">
        <v>3.1209642703400799E-2</v>
      </c>
      <c r="BL11" s="16"/>
      <c r="BM11" s="16">
        <v>2.2784810126582299E-2</v>
      </c>
      <c r="BN11" s="16">
        <v>2.9948717948717899E-2</v>
      </c>
      <c r="BO11" s="16"/>
      <c r="BP11" s="16">
        <v>2.6490066225165601E-2</v>
      </c>
      <c r="BQ11" s="16">
        <v>2.9789969995713698E-2</v>
      </c>
    </row>
    <row r="12" spans="2:69" x14ac:dyDescent="0.25">
      <c r="B12" s="17" t="s">
        <v>596</v>
      </c>
      <c r="C12" s="16">
        <v>1.1764705882352899E-2</v>
      </c>
      <c r="D12" s="16">
        <v>5.9523809523809503E-3</v>
      </c>
      <c r="E12" s="16">
        <v>2.7662517289073298E-3</v>
      </c>
      <c r="F12" s="16">
        <v>0</v>
      </c>
      <c r="G12" s="16">
        <v>1.30813953488372E-2</v>
      </c>
      <c r="H12" s="16">
        <v>2.80728376327769E-2</v>
      </c>
      <c r="I12" s="16">
        <v>5.0441361916771796E-3</v>
      </c>
      <c r="J12" s="16">
        <v>2.02020202020202E-2</v>
      </c>
      <c r="K12" s="16">
        <v>1.6806722689075598E-2</v>
      </c>
      <c r="L12" s="16">
        <v>0</v>
      </c>
      <c r="M12" s="16"/>
      <c r="N12" s="16">
        <v>4.2168674698795199E-2</v>
      </c>
      <c r="O12" s="16">
        <v>6.3492063492063501E-3</v>
      </c>
      <c r="P12" s="16">
        <v>7.4766355140186902E-3</v>
      </c>
      <c r="Q12" s="16">
        <v>5.4744525547445301E-3</v>
      </c>
      <c r="R12" s="16"/>
      <c r="S12" s="16">
        <v>3.04182509505703E-2</v>
      </c>
      <c r="T12" s="16">
        <v>1.43540669856459E-2</v>
      </c>
      <c r="U12" s="16">
        <v>6.4655172413793103E-3</v>
      </c>
      <c r="V12" s="16">
        <v>1.38203356367226E-2</v>
      </c>
      <c r="W12" s="16">
        <v>5.3995680345572403E-3</v>
      </c>
      <c r="X12" s="16">
        <v>4.8543689320388302E-3</v>
      </c>
      <c r="Y12" s="16">
        <v>1.1940298507462701E-2</v>
      </c>
      <c r="Z12" s="16"/>
      <c r="AA12" s="16">
        <v>4.7675804529201402E-3</v>
      </c>
      <c r="AB12" s="16">
        <v>1.50334075723831E-2</v>
      </c>
      <c r="AC12" s="16"/>
      <c r="AD12" s="16">
        <v>1.41843971631206E-2</v>
      </c>
      <c r="AE12" s="16">
        <v>1.0880829015544E-2</v>
      </c>
      <c r="AF12" s="16"/>
      <c r="AG12" s="16">
        <v>1.8577075098814198E-2</v>
      </c>
      <c r="AH12" s="16">
        <v>5.4744525547445301E-3</v>
      </c>
      <c r="AI12" s="16"/>
      <c r="AJ12" s="16">
        <v>8.5959885386819503E-3</v>
      </c>
      <c r="AK12" s="16">
        <v>1.45030067209056E-2</v>
      </c>
      <c r="AL12" s="16"/>
      <c r="AM12" s="16">
        <v>8.4112149532710304E-2</v>
      </c>
      <c r="AN12" s="16">
        <v>1.59744408945687E-2</v>
      </c>
      <c r="AO12" s="16">
        <v>5.6315366049879299E-3</v>
      </c>
      <c r="AP12" s="16">
        <v>8.3682008368200799E-4</v>
      </c>
      <c r="AQ12" s="16"/>
      <c r="AR12" s="16">
        <v>8.1761006289308193E-3</v>
      </c>
      <c r="AS12" s="16">
        <v>1.33152173913043E-2</v>
      </c>
      <c r="AT12" s="16"/>
      <c r="AU12" s="16">
        <v>1.47965474722565E-2</v>
      </c>
      <c r="AV12" s="16">
        <v>1.1213276519399001E-2</v>
      </c>
      <c r="AW12" s="16"/>
      <c r="AX12" s="16">
        <v>1.41342756183746E-2</v>
      </c>
      <c r="AY12" s="16">
        <v>1.1309658448314899E-2</v>
      </c>
      <c r="AZ12" s="16"/>
      <c r="BA12" s="16">
        <v>8.2872928176795594E-3</v>
      </c>
      <c r="BB12" s="16">
        <v>1.20211898940505E-2</v>
      </c>
      <c r="BC12" s="16"/>
      <c r="BD12" s="16">
        <v>8.3769633507853394E-3</v>
      </c>
      <c r="BE12" s="16">
        <v>1.25144843568946E-2</v>
      </c>
      <c r="BF12" s="16"/>
      <c r="BG12" s="16">
        <v>2.0270270270270299E-2</v>
      </c>
      <c r="BH12" s="16">
        <v>1.1258544431041399E-2</v>
      </c>
      <c r="BI12" s="16"/>
      <c r="BJ12" s="16">
        <v>1.2820512820512799E-2</v>
      </c>
      <c r="BK12" s="16">
        <v>1.1622901420576801E-2</v>
      </c>
      <c r="BL12" s="16"/>
      <c r="BM12" s="16">
        <v>1.26582278481013E-2</v>
      </c>
      <c r="BN12" s="16">
        <v>1.16923076923077E-2</v>
      </c>
      <c r="BO12" s="16"/>
      <c r="BP12" s="16">
        <v>4.9668874172185398E-3</v>
      </c>
      <c r="BQ12" s="16">
        <v>1.2644663523360499E-2</v>
      </c>
    </row>
    <row r="13" spans="2:69" x14ac:dyDescent="0.25">
      <c r="B13" s="17" t="s">
        <v>330</v>
      </c>
      <c r="C13" s="16">
        <v>6.0721062618595799E-3</v>
      </c>
      <c r="D13" s="16">
        <v>2.9761904761904799E-3</v>
      </c>
      <c r="E13" s="16">
        <v>0</v>
      </c>
      <c r="F13" s="16">
        <v>1.54798761609907E-3</v>
      </c>
      <c r="G13" s="16">
        <v>2.9069767441860499E-3</v>
      </c>
      <c r="H13" s="16">
        <v>1.5174506828528099E-2</v>
      </c>
      <c r="I13" s="16">
        <v>6.30517023959647E-3</v>
      </c>
      <c r="J13" s="16">
        <v>5.0505050505050501E-3</v>
      </c>
      <c r="K13" s="16">
        <v>8.4033613445378096E-3</v>
      </c>
      <c r="L13" s="16">
        <v>0</v>
      </c>
      <c r="M13" s="16"/>
      <c r="N13" s="16">
        <v>1.92771084337349E-2</v>
      </c>
      <c r="O13" s="16">
        <v>9.5238095238095195E-3</v>
      </c>
      <c r="P13" s="16">
        <v>5.60747663551402E-3</v>
      </c>
      <c r="Q13" s="16">
        <v>1.4598540145985401E-3</v>
      </c>
      <c r="R13" s="16"/>
      <c r="S13" s="16">
        <v>1.33079847908745E-2</v>
      </c>
      <c r="T13" s="16">
        <v>2.3923444976076602E-3</v>
      </c>
      <c r="U13" s="16">
        <v>4.3103448275862103E-3</v>
      </c>
      <c r="V13" s="16">
        <v>7.8973346495557692E-3</v>
      </c>
      <c r="W13" s="16">
        <v>2.15982721382289E-3</v>
      </c>
      <c r="X13" s="16">
        <v>1.94174757281553E-3</v>
      </c>
      <c r="Y13" s="16">
        <v>4.4776119402985103E-3</v>
      </c>
      <c r="Z13" s="16"/>
      <c r="AA13" s="16">
        <v>5.9594755661501796E-4</v>
      </c>
      <c r="AB13" s="16">
        <v>8.6302895322939895E-3</v>
      </c>
      <c r="AC13" s="16"/>
      <c r="AD13" s="16">
        <v>1.3475177304964499E-2</v>
      </c>
      <c r="AE13" s="16">
        <v>3.36787564766839E-3</v>
      </c>
      <c r="AF13" s="16"/>
      <c r="AG13" s="16">
        <v>1.1067193675889301E-2</v>
      </c>
      <c r="AH13" s="16">
        <v>1.4598540145985401E-3</v>
      </c>
      <c r="AI13" s="16"/>
      <c r="AJ13" s="16">
        <v>2.4559967253376998E-3</v>
      </c>
      <c r="AK13" s="16">
        <v>9.1970286522815702E-3</v>
      </c>
      <c r="AL13" s="16"/>
      <c r="AM13" s="16">
        <v>4.9844236760124602E-2</v>
      </c>
      <c r="AN13" s="16">
        <v>9.5846645367412102E-3</v>
      </c>
      <c r="AO13" s="16">
        <v>1.20675784392599E-3</v>
      </c>
      <c r="AP13" s="16">
        <v>8.3682008368200799E-4</v>
      </c>
      <c r="AQ13" s="16"/>
      <c r="AR13" s="16">
        <v>6.2893081761006297E-4</v>
      </c>
      <c r="AS13" s="16">
        <v>8.4239130434782608E-3</v>
      </c>
      <c r="AT13" s="16"/>
      <c r="AU13" s="16">
        <v>7.3982737361282403E-3</v>
      </c>
      <c r="AV13" s="16">
        <v>5.83090379008746E-3</v>
      </c>
      <c r="AW13" s="16"/>
      <c r="AX13" s="16">
        <v>1.1778563015312101E-3</v>
      </c>
      <c r="AY13" s="16">
        <v>7.0119882379552096E-3</v>
      </c>
      <c r="AZ13" s="16"/>
      <c r="BA13" s="16">
        <v>1.1049723756906099E-2</v>
      </c>
      <c r="BB13" s="16">
        <v>5.7049714751426202E-3</v>
      </c>
      <c r="BC13" s="16"/>
      <c r="BD13" s="16">
        <v>7.3298429319371703E-3</v>
      </c>
      <c r="BE13" s="16">
        <v>5.7937427578215496E-3</v>
      </c>
      <c r="BF13" s="16"/>
      <c r="BG13" s="16">
        <v>0</v>
      </c>
      <c r="BH13" s="16">
        <v>6.43345396059509E-3</v>
      </c>
      <c r="BI13" s="16"/>
      <c r="BJ13" s="16">
        <v>0</v>
      </c>
      <c r="BK13" s="16">
        <v>6.8876452862677599E-3</v>
      </c>
      <c r="BL13" s="16"/>
      <c r="BM13" s="16">
        <v>0</v>
      </c>
      <c r="BN13" s="16">
        <v>6.5641025641025603E-3</v>
      </c>
      <c r="BO13" s="16"/>
      <c r="BP13" s="16">
        <v>1.6556291390728501E-3</v>
      </c>
      <c r="BQ13" s="16">
        <v>6.6438062580368596E-3</v>
      </c>
    </row>
    <row r="14" spans="2:69" x14ac:dyDescent="0.25">
      <c r="B14" s="17" t="s">
        <v>597</v>
      </c>
      <c r="C14" s="19">
        <v>0.84933586337760902</v>
      </c>
      <c r="D14" s="19">
        <v>0.88690476190476197</v>
      </c>
      <c r="E14" s="19">
        <v>0.84094052558782895</v>
      </c>
      <c r="F14" s="19">
        <v>0.86842105263157898</v>
      </c>
      <c r="G14" s="19">
        <v>0.87209302325581395</v>
      </c>
      <c r="H14" s="19">
        <v>0.79135053110773901</v>
      </c>
      <c r="I14" s="19">
        <v>0.87641866330390905</v>
      </c>
      <c r="J14" s="19">
        <v>0.85858585858585901</v>
      </c>
      <c r="K14" s="19">
        <v>0.84033613445378197</v>
      </c>
      <c r="L14" s="19">
        <v>0.91150442477876104</v>
      </c>
      <c r="M14" s="19"/>
      <c r="N14" s="19">
        <v>0.74096385542168697</v>
      </c>
      <c r="O14" s="19">
        <v>0.81587301587301597</v>
      </c>
      <c r="P14" s="19">
        <v>0.862616822429906</v>
      </c>
      <c r="Q14" s="19">
        <v>0.88467153284671496</v>
      </c>
      <c r="R14" s="19"/>
      <c r="S14" s="19">
        <v>0.762357414448669</v>
      </c>
      <c r="T14" s="19">
        <v>0.82296650717703301</v>
      </c>
      <c r="U14" s="19">
        <v>0.85129310344827602</v>
      </c>
      <c r="V14" s="19">
        <v>0.81638696939782796</v>
      </c>
      <c r="W14" s="19">
        <v>0.87041036717062603</v>
      </c>
      <c r="X14" s="19">
        <v>0.896116504854369</v>
      </c>
      <c r="Y14" s="19">
        <v>0.91044776119403004</v>
      </c>
      <c r="Z14" s="19"/>
      <c r="AA14" s="19">
        <v>0.87961859356376604</v>
      </c>
      <c r="AB14" s="19">
        <v>0.83518930957683701</v>
      </c>
      <c r="AC14" s="19"/>
      <c r="AD14" s="19">
        <v>0.82624113475177297</v>
      </c>
      <c r="AE14" s="19">
        <v>0.85777202072538905</v>
      </c>
      <c r="AF14" s="19"/>
      <c r="AG14" s="19">
        <v>0.81106719367588898</v>
      </c>
      <c r="AH14" s="19">
        <v>0.88467153284671496</v>
      </c>
      <c r="AI14" s="19"/>
      <c r="AJ14" s="19">
        <v>0.89152681129758504</v>
      </c>
      <c r="AK14" s="19">
        <v>0.81287584011319403</v>
      </c>
      <c r="AL14" s="19"/>
      <c r="AM14" s="19">
        <v>0.52647975077881604</v>
      </c>
      <c r="AN14" s="19">
        <v>0.79073482428115005</v>
      </c>
      <c r="AO14" s="19">
        <v>0.88696701528559896</v>
      </c>
      <c r="AP14" s="19">
        <v>0.91882845188284501</v>
      </c>
      <c r="AQ14" s="19"/>
      <c r="AR14" s="19">
        <v>0.87798742138364805</v>
      </c>
      <c r="AS14" s="19">
        <v>0.83695652173913004</v>
      </c>
      <c r="AT14" s="19"/>
      <c r="AU14" s="19">
        <v>0.83353884093711506</v>
      </c>
      <c r="AV14" s="19">
        <v>0.85220901547432204</v>
      </c>
      <c r="AW14" s="19"/>
      <c r="AX14" s="19">
        <v>0.85159010600706697</v>
      </c>
      <c r="AY14" s="19">
        <v>0.84890296313051306</v>
      </c>
      <c r="AZ14" s="19"/>
      <c r="BA14" s="19">
        <v>0.82044198895027598</v>
      </c>
      <c r="BB14" s="19">
        <v>0.851466992665037</v>
      </c>
      <c r="BC14" s="19"/>
      <c r="BD14" s="19">
        <v>0.84188481675392701</v>
      </c>
      <c r="BE14" s="19">
        <v>0.85098493626882998</v>
      </c>
      <c r="BF14" s="19"/>
      <c r="BG14" s="19">
        <v>0.87162162162162204</v>
      </c>
      <c r="BH14" s="19">
        <v>0.84800965018094099</v>
      </c>
      <c r="BI14" s="19"/>
      <c r="BJ14" s="19">
        <v>0.90705128205128205</v>
      </c>
      <c r="BK14" s="19">
        <v>0.841584158415842</v>
      </c>
      <c r="BL14" s="19"/>
      <c r="BM14" s="19">
        <v>0.89873417721519</v>
      </c>
      <c r="BN14" s="19">
        <v>0.84533333333333305</v>
      </c>
      <c r="BO14" s="19"/>
      <c r="BP14" s="19">
        <v>0.86589403973509904</v>
      </c>
      <c r="BQ14" s="19">
        <v>0.84719245606515203</v>
      </c>
    </row>
    <row r="15" spans="2:69" x14ac:dyDescent="0.25">
      <c r="B15" s="17" t="s">
        <v>598</v>
      </c>
      <c r="C15" s="19">
        <v>4.11764705882353E-2</v>
      </c>
      <c r="D15" s="19">
        <v>2.3809523809523801E-2</v>
      </c>
      <c r="E15" s="19">
        <v>4.5643153526971E-2</v>
      </c>
      <c r="F15" s="19">
        <v>2.7863777089783302E-2</v>
      </c>
      <c r="G15" s="19">
        <v>2.6162790697674399E-2</v>
      </c>
      <c r="H15" s="19">
        <v>7.4355083459787599E-2</v>
      </c>
      <c r="I15" s="19">
        <v>1.8915510718789399E-2</v>
      </c>
      <c r="J15" s="19">
        <v>6.5656565656565705E-2</v>
      </c>
      <c r="K15" s="19">
        <v>4.20168067226891E-2</v>
      </c>
      <c r="L15" s="19">
        <v>8.8495575221238902E-3</v>
      </c>
      <c r="M15" s="19"/>
      <c r="N15" s="19">
        <v>9.0361445783132502E-2</v>
      </c>
      <c r="O15" s="19">
        <v>4.1269841269841297E-2</v>
      </c>
      <c r="P15" s="19">
        <v>3.9252336448598102E-2</v>
      </c>
      <c r="Q15" s="19">
        <v>2.7007299270073001E-2</v>
      </c>
      <c r="R15" s="19"/>
      <c r="S15" s="19">
        <v>8.17490494296578E-2</v>
      </c>
      <c r="T15" s="19">
        <v>5.2631578947368397E-2</v>
      </c>
      <c r="U15" s="19">
        <v>3.6637931034482797E-2</v>
      </c>
      <c r="V15" s="19">
        <v>5.1332675222112503E-2</v>
      </c>
      <c r="W15" s="19">
        <v>2.8077753779697599E-2</v>
      </c>
      <c r="X15" s="19">
        <v>2.3300970873786402E-2</v>
      </c>
      <c r="Y15" s="19">
        <v>3.4328358208955197E-2</v>
      </c>
      <c r="Z15" s="19"/>
      <c r="AA15" s="19">
        <v>2.8009535160905801E-2</v>
      </c>
      <c r="AB15" s="19">
        <v>4.7327394209354098E-2</v>
      </c>
      <c r="AC15" s="19"/>
      <c r="AD15" s="19">
        <v>4.9645390070922002E-2</v>
      </c>
      <c r="AE15" s="19">
        <v>3.8082901554404101E-2</v>
      </c>
      <c r="AF15" s="19"/>
      <c r="AG15" s="19">
        <v>5.6521739130434803E-2</v>
      </c>
      <c r="AH15" s="19">
        <v>2.7007299270073001E-2</v>
      </c>
      <c r="AI15" s="19"/>
      <c r="AJ15" s="19">
        <v>3.3155955792058898E-2</v>
      </c>
      <c r="AK15" s="19">
        <v>4.8107534488857399E-2</v>
      </c>
      <c r="AL15" s="19"/>
      <c r="AM15" s="19">
        <v>0.19626168224299101</v>
      </c>
      <c r="AN15" s="19">
        <v>5.7507987220447303E-2</v>
      </c>
      <c r="AO15" s="19">
        <v>2.4537409493161699E-2</v>
      </c>
      <c r="AP15" s="19">
        <v>1.7573221757322201E-2</v>
      </c>
      <c r="AQ15" s="19"/>
      <c r="AR15" s="19">
        <v>3.45911949685535E-2</v>
      </c>
      <c r="AS15" s="19">
        <v>4.4021739130434799E-2</v>
      </c>
      <c r="AT15" s="19"/>
      <c r="AU15" s="19">
        <v>4.3156596794081403E-2</v>
      </c>
      <c r="AV15" s="19">
        <v>4.08163265306122E-2</v>
      </c>
      <c r="AW15" s="19"/>
      <c r="AX15" s="19">
        <v>3.8869257950529999E-2</v>
      </c>
      <c r="AY15" s="19">
        <v>4.1619543089798698E-2</v>
      </c>
      <c r="AZ15" s="19"/>
      <c r="BA15" s="19">
        <v>4.1436464088397802E-2</v>
      </c>
      <c r="BB15" s="19">
        <v>4.11572942135289E-2</v>
      </c>
      <c r="BC15" s="19"/>
      <c r="BD15" s="19">
        <v>3.7696335078534003E-2</v>
      </c>
      <c r="BE15" s="19">
        <v>4.1946697566628E-2</v>
      </c>
      <c r="BF15" s="19"/>
      <c r="BG15" s="19">
        <v>3.37837837837838E-2</v>
      </c>
      <c r="BH15" s="19">
        <v>4.1616405307599497E-2</v>
      </c>
      <c r="BI15" s="19"/>
      <c r="BJ15" s="19">
        <v>2.8846153846153799E-2</v>
      </c>
      <c r="BK15" s="19">
        <v>4.2832544123977599E-2</v>
      </c>
      <c r="BL15" s="19"/>
      <c r="BM15" s="19">
        <v>3.5443037974683497E-2</v>
      </c>
      <c r="BN15" s="19">
        <v>4.1641025641025599E-2</v>
      </c>
      <c r="BO15" s="19"/>
      <c r="BP15" s="19">
        <v>3.14569536423841E-2</v>
      </c>
      <c r="BQ15" s="19">
        <v>4.24346335190742E-2</v>
      </c>
    </row>
    <row r="16" spans="2:69" x14ac:dyDescent="0.25">
      <c r="B16" s="17" t="s">
        <v>156</v>
      </c>
      <c r="C16" s="20">
        <v>0.80815939278937399</v>
      </c>
      <c r="D16" s="20">
        <v>0.86309523809523803</v>
      </c>
      <c r="E16" s="20">
        <v>0.79529737206085804</v>
      </c>
      <c r="F16" s="20">
        <v>0.84055727554179605</v>
      </c>
      <c r="G16" s="20">
        <v>0.84593023255813904</v>
      </c>
      <c r="H16" s="20">
        <v>0.71699544764795098</v>
      </c>
      <c r="I16" s="20">
        <v>0.85750315258512</v>
      </c>
      <c r="J16" s="20">
        <v>0.79292929292929304</v>
      </c>
      <c r="K16" s="20">
        <v>0.79831932773109204</v>
      </c>
      <c r="L16" s="20">
        <v>0.90265486725663702</v>
      </c>
      <c r="M16" s="20"/>
      <c r="N16" s="20">
        <v>0.65060240963855398</v>
      </c>
      <c r="O16" s="20">
        <v>0.77460317460317496</v>
      </c>
      <c r="P16" s="20">
        <v>0.82336448598130796</v>
      </c>
      <c r="Q16" s="20">
        <v>0.85766423357664201</v>
      </c>
      <c r="R16" s="20"/>
      <c r="S16" s="20">
        <v>0.68060836501901101</v>
      </c>
      <c r="T16" s="20">
        <v>0.77033492822966498</v>
      </c>
      <c r="U16" s="20">
        <v>0.81465517241379304</v>
      </c>
      <c r="V16" s="20">
        <v>0.76505429417571602</v>
      </c>
      <c r="W16" s="20">
        <v>0.84233261339092902</v>
      </c>
      <c r="X16" s="20">
        <v>0.87281553398058298</v>
      </c>
      <c r="Y16" s="20">
        <v>0.87611940298507496</v>
      </c>
      <c r="Z16" s="20"/>
      <c r="AA16" s="20">
        <v>0.85160905840286005</v>
      </c>
      <c r="AB16" s="20">
        <v>0.78786191536748296</v>
      </c>
      <c r="AC16" s="20"/>
      <c r="AD16" s="20">
        <v>0.77659574468085102</v>
      </c>
      <c r="AE16" s="20">
        <v>0.81968911917098397</v>
      </c>
      <c r="AF16" s="20"/>
      <c r="AG16" s="20">
        <v>0.75454545454545496</v>
      </c>
      <c r="AH16" s="20">
        <v>0.85766423357664201</v>
      </c>
      <c r="AI16" s="20"/>
      <c r="AJ16" s="20">
        <v>0.85837085550552605</v>
      </c>
      <c r="AK16" s="20">
        <v>0.76476830562433695</v>
      </c>
      <c r="AL16" s="20"/>
      <c r="AM16" s="20">
        <v>0.33021806853582503</v>
      </c>
      <c r="AN16" s="20">
        <v>0.73322683706070302</v>
      </c>
      <c r="AO16" s="20">
        <v>0.86242960579243799</v>
      </c>
      <c r="AP16" s="20">
        <v>0.901255230125523</v>
      </c>
      <c r="AQ16" s="20"/>
      <c r="AR16" s="20">
        <v>0.84339622641509404</v>
      </c>
      <c r="AS16" s="20">
        <v>0.79293478260869599</v>
      </c>
      <c r="AT16" s="20"/>
      <c r="AU16" s="20">
        <v>0.79038224414303304</v>
      </c>
      <c r="AV16" s="20">
        <v>0.81139268894370897</v>
      </c>
      <c r="AW16" s="20"/>
      <c r="AX16" s="20">
        <v>0.81272084805653699</v>
      </c>
      <c r="AY16" s="20">
        <v>0.80728342004071496</v>
      </c>
      <c r="AZ16" s="20"/>
      <c r="BA16" s="20">
        <v>0.77900552486187902</v>
      </c>
      <c r="BB16" s="20">
        <v>0.81030969845150802</v>
      </c>
      <c r="BC16" s="20"/>
      <c r="BD16" s="20">
        <v>0.80418848167539303</v>
      </c>
      <c r="BE16" s="20">
        <v>0.80903823870220204</v>
      </c>
      <c r="BF16" s="20"/>
      <c r="BG16" s="20">
        <v>0.83783783783783805</v>
      </c>
      <c r="BH16" s="20">
        <v>0.80639324487334096</v>
      </c>
      <c r="BI16" s="20"/>
      <c r="BJ16" s="20">
        <v>0.87820512820512797</v>
      </c>
      <c r="BK16" s="20">
        <v>0.79875161429186403</v>
      </c>
      <c r="BL16" s="20"/>
      <c r="BM16" s="20">
        <v>0.86329113924050604</v>
      </c>
      <c r="BN16" s="20">
        <v>0.80369230769230804</v>
      </c>
      <c r="BO16" s="20"/>
      <c r="BP16" s="20">
        <v>0.83443708609271505</v>
      </c>
      <c r="BQ16" s="20">
        <v>0.80475782254607797</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601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592</v>
      </c>
      <c r="C8" s="16">
        <v>0.20986717267552199</v>
      </c>
      <c r="D8" s="16">
        <v>0.22023809523809501</v>
      </c>
      <c r="E8" s="16">
        <v>0.182572614107884</v>
      </c>
      <c r="F8" s="16">
        <v>0.277089783281734</v>
      </c>
      <c r="G8" s="16">
        <v>0.247093023255814</v>
      </c>
      <c r="H8" s="16">
        <v>0.142640364188164</v>
      </c>
      <c r="I8" s="16">
        <v>0.223203026481715</v>
      </c>
      <c r="J8" s="16">
        <v>0.23737373737373699</v>
      </c>
      <c r="K8" s="16">
        <v>0.42016806722689098</v>
      </c>
      <c r="L8" s="16">
        <v>0.132743362831858</v>
      </c>
      <c r="M8" s="16"/>
      <c r="N8" s="16">
        <v>0.120481927710843</v>
      </c>
      <c r="O8" s="16">
        <v>0.155555555555556</v>
      </c>
      <c r="P8" s="16">
        <v>0.199065420560748</v>
      </c>
      <c r="Q8" s="16">
        <v>0.25364963503649601</v>
      </c>
      <c r="R8" s="16"/>
      <c r="S8" s="16">
        <v>0.16539923954372601</v>
      </c>
      <c r="T8" s="16">
        <v>0.17464114832535901</v>
      </c>
      <c r="U8" s="16">
        <v>0.17456896551724099</v>
      </c>
      <c r="V8" s="16">
        <v>0.157946692991115</v>
      </c>
      <c r="W8" s="16">
        <v>0.239740820734341</v>
      </c>
      <c r="X8" s="16">
        <v>0.25242718446601897</v>
      </c>
      <c r="Y8" s="16">
        <v>0.30597014925373101</v>
      </c>
      <c r="Z8" s="16"/>
      <c r="AA8" s="16">
        <v>0.30393325387365899</v>
      </c>
      <c r="AB8" s="16">
        <v>0.165924276169265</v>
      </c>
      <c r="AC8" s="16"/>
      <c r="AD8" s="16">
        <v>0.195035460992908</v>
      </c>
      <c r="AE8" s="16">
        <v>0.215284974093264</v>
      </c>
      <c r="AF8" s="16"/>
      <c r="AG8" s="16">
        <v>0.162450592885375</v>
      </c>
      <c r="AH8" s="16">
        <v>0.25364963503649601</v>
      </c>
      <c r="AI8" s="16"/>
      <c r="AJ8" s="16">
        <v>0.27138763814981598</v>
      </c>
      <c r="AK8" s="16">
        <v>0.15670321896002801</v>
      </c>
      <c r="AL8" s="16"/>
      <c r="AM8" s="16">
        <v>9.0342679127725894E-2</v>
      </c>
      <c r="AN8" s="16">
        <v>0.13258785942491999</v>
      </c>
      <c r="AO8" s="16">
        <v>0.18664521319388599</v>
      </c>
      <c r="AP8" s="16">
        <v>0.36736401673640201</v>
      </c>
      <c r="AQ8" s="16"/>
      <c r="AR8" s="16">
        <v>0.26100628930817599</v>
      </c>
      <c r="AS8" s="16">
        <v>0.18777173913043499</v>
      </c>
      <c r="AT8" s="16"/>
      <c r="AU8" s="16">
        <v>0.23551171393341599</v>
      </c>
      <c r="AV8" s="16">
        <v>0.20520296030500099</v>
      </c>
      <c r="AW8" s="16"/>
      <c r="AX8" s="16">
        <v>0.31095406360423999</v>
      </c>
      <c r="AY8" s="16">
        <v>0.190454648269622</v>
      </c>
      <c r="AZ8" s="16"/>
      <c r="BA8" s="16">
        <v>0.25138121546961301</v>
      </c>
      <c r="BB8" s="16">
        <v>0.20680521597391999</v>
      </c>
      <c r="BC8" s="16"/>
      <c r="BD8" s="16">
        <v>0.21675392670157101</v>
      </c>
      <c r="BE8" s="16">
        <v>0.20834298957126299</v>
      </c>
      <c r="BF8" s="16"/>
      <c r="BG8" s="16">
        <v>0.30743243243243201</v>
      </c>
      <c r="BH8" s="16">
        <v>0.20406111781262601</v>
      </c>
      <c r="BI8" s="16"/>
      <c r="BJ8" s="16">
        <v>0.32371794871794901</v>
      </c>
      <c r="BK8" s="16">
        <v>0.194575979337064</v>
      </c>
      <c r="BL8" s="16"/>
      <c r="BM8" s="16">
        <v>0.291139240506329</v>
      </c>
      <c r="BN8" s="16">
        <v>0.20328205128205101</v>
      </c>
      <c r="BO8" s="16"/>
      <c r="BP8" s="16">
        <v>0.26655629139072801</v>
      </c>
      <c r="BQ8" s="16">
        <v>0.20252893270467201</v>
      </c>
    </row>
    <row r="9" spans="2:69" x14ac:dyDescent="0.25">
      <c r="B9" s="17" t="s">
        <v>593</v>
      </c>
      <c r="C9" s="16">
        <v>0.37476280834914599</v>
      </c>
      <c r="D9" s="16">
        <v>0.413690476190476</v>
      </c>
      <c r="E9" s="16">
        <v>0.378976486860304</v>
      </c>
      <c r="F9" s="16">
        <v>0.40402476780185798</v>
      </c>
      <c r="G9" s="16">
        <v>0.415697674418605</v>
      </c>
      <c r="H9" s="16">
        <v>0.31335356600910502</v>
      </c>
      <c r="I9" s="16">
        <v>0.37074401008827201</v>
      </c>
      <c r="J9" s="16">
        <v>0.37373737373737398</v>
      </c>
      <c r="K9" s="16">
        <v>0.35294117647058798</v>
      </c>
      <c r="L9" s="16">
        <v>0.46902654867256599</v>
      </c>
      <c r="M9" s="16"/>
      <c r="N9" s="16">
        <v>0.26867469879518102</v>
      </c>
      <c r="O9" s="16">
        <v>0.34761904761904799</v>
      </c>
      <c r="P9" s="16">
        <v>0.38224299065420603</v>
      </c>
      <c r="Q9" s="16">
        <v>0.41021897810218999</v>
      </c>
      <c r="R9" s="16"/>
      <c r="S9" s="16">
        <v>0.27376425855513298</v>
      </c>
      <c r="T9" s="16">
        <v>0.43301435406698602</v>
      </c>
      <c r="U9" s="16">
        <v>0.39870689655172398</v>
      </c>
      <c r="V9" s="16">
        <v>0.35636722606120402</v>
      </c>
      <c r="W9" s="16">
        <v>0.40280777537797002</v>
      </c>
      <c r="X9" s="16">
        <v>0.40194174757281598</v>
      </c>
      <c r="Y9" s="16">
        <v>0.38805970149253699</v>
      </c>
      <c r="Z9" s="16"/>
      <c r="AA9" s="16">
        <v>0.420143027413588</v>
      </c>
      <c r="AB9" s="16">
        <v>0.353563474387528</v>
      </c>
      <c r="AC9" s="16"/>
      <c r="AD9" s="16">
        <v>0.33829787234042602</v>
      </c>
      <c r="AE9" s="16">
        <v>0.388082901554404</v>
      </c>
      <c r="AF9" s="16"/>
      <c r="AG9" s="16">
        <v>0.33636363636363598</v>
      </c>
      <c r="AH9" s="16">
        <v>0.41021897810218999</v>
      </c>
      <c r="AI9" s="16"/>
      <c r="AJ9" s="16">
        <v>0.39623413835448201</v>
      </c>
      <c r="AK9" s="16">
        <v>0.35620799434028999</v>
      </c>
      <c r="AL9" s="16"/>
      <c r="AM9" s="16">
        <v>0.146417445482866</v>
      </c>
      <c r="AN9" s="16">
        <v>0.31070287539936098</v>
      </c>
      <c r="AO9" s="16">
        <v>0.42156074014481099</v>
      </c>
      <c r="AP9" s="16">
        <v>0.407531380753138</v>
      </c>
      <c r="AQ9" s="16"/>
      <c r="AR9" s="16">
        <v>0.41132075471698099</v>
      </c>
      <c r="AS9" s="16">
        <v>0.35896739130434802</v>
      </c>
      <c r="AT9" s="16"/>
      <c r="AU9" s="16">
        <v>0.37237977805178801</v>
      </c>
      <c r="AV9" s="16">
        <v>0.375196232339089</v>
      </c>
      <c r="AW9" s="16"/>
      <c r="AX9" s="16">
        <v>0.34157832744405198</v>
      </c>
      <c r="AY9" s="16">
        <v>0.38113548970821098</v>
      </c>
      <c r="AZ9" s="16"/>
      <c r="BA9" s="16">
        <v>0.37016574585635398</v>
      </c>
      <c r="BB9" s="16">
        <v>0.37510187449062798</v>
      </c>
      <c r="BC9" s="16"/>
      <c r="BD9" s="16">
        <v>0.391623036649215</v>
      </c>
      <c r="BE9" s="16">
        <v>0.37103128621089199</v>
      </c>
      <c r="BF9" s="16"/>
      <c r="BG9" s="16">
        <v>0.35472972972972999</v>
      </c>
      <c r="BH9" s="16">
        <v>0.375954965822276</v>
      </c>
      <c r="BI9" s="16"/>
      <c r="BJ9" s="16">
        <v>0.42628205128205099</v>
      </c>
      <c r="BK9" s="16">
        <v>0.36784330606973697</v>
      </c>
      <c r="BL9" s="16"/>
      <c r="BM9" s="16">
        <v>0.39493670886075899</v>
      </c>
      <c r="BN9" s="16">
        <v>0.37312820512820499</v>
      </c>
      <c r="BO9" s="16"/>
      <c r="BP9" s="16">
        <v>0.41721854304635803</v>
      </c>
      <c r="BQ9" s="16">
        <v>0.36926703814830703</v>
      </c>
    </row>
    <row r="10" spans="2:69" x14ac:dyDescent="0.25">
      <c r="B10" s="17" t="s">
        <v>594</v>
      </c>
      <c r="C10" s="16">
        <v>0.24838709677419399</v>
      </c>
      <c r="D10" s="16">
        <v>0.233630952380952</v>
      </c>
      <c r="E10" s="16">
        <v>0.291839557399723</v>
      </c>
      <c r="F10" s="16">
        <v>0.22910216718266299</v>
      </c>
      <c r="G10" s="16">
        <v>0.19767441860465099</v>
      </c>
      <c r="H10" s="16">
        <v>0.29286798179059198</v>
      </c>
      <c r="I10" s="16">
        <v>0.23833543505674701</v>
      </c>
      <c r="J10" s="16">
        <v>0.20202020202020199</v>
      </c>
      <c r="K10" s="16">
        <v>0.14285714285714299</v>
      </c>
      <c r="L10" s="16">
        <v>0.221238938053097</v>
      </c>
      <c r="M10" s="16"/>
      <c r="N10" s="16">
        <v>0.29759036144578299</v>
      </c>
      <c r="O10" s="16">
        <v>0.32222222222222202</v>
      </c>
      <c r="P10" s="16">
        <v>0.24953271028037399</v>
      </c>
      <c r="Q10" s="16">
        <v>0.21605839416058401</v>
      </c>
      <c r="R10" s="16"/>
      <c r="S10" s="16">
        <v>0.315589353612167</v>
      </c>
      <c r="T10" s="16">
        <v>0.21770334928229701</v>
      </c>
      <c r="U10" s="16">
        <v>0.27370689655172398</v>
      </c>
      <c r="V10" s="16">
        <v>0.29318854886475798</v>
      </c>
      <c r="W10" s="16">
        <v>0.24082073434125301</v>
      </c>
      <c r="X10" s="16">
        <v>0.22524271844660201</v>
      </c>
      <c r="Y10" s="16">
        <v>0.17761194029850699</v>
      </c>
      <c r="Z10" s="16"/>
      <c r="AA10" s="16">
        <v>0.183551847437426</v>
      </c>
      <c r="AB10" s="16">
        <v>0.27867483296213802</v>
      </c>
      <c r="AC10" s="16"/>
      <c r="AD10" s="16">
        <v>0.26241134751772999</v>
      </c>
      <c r="AE10" s="16">
        <v>0.24326424870466301</v>
      </c>
      <c r="AF10" s="16"/>
      <c r="AG10" s="16">
        <v>0.28339920948616598</v>
      </c>
      <c r="AH10" s="16">
        <v>0.21605839416058401</v>
      </c>
      <c r="AI10" s="16"/>
      <c r="AJ10" s="16">
        <v>0.20794105607859201</v>
      </c>
      <c r="AK10" s="16">
        <v>0.28333922886452101</v>
      </c>
      <c r="AL10" s="16"/>
      <c r="AM10" s="16">
        <v>0.29283489096573201</v>
      </c>
      <c r="AN10" s="16">
        <v>0.301916932907348</v>
      </c>
      <c r="AO10" s="16">
        <v>0.25703942075623498</v>
      </c>
      <c r="AP10" s="16">
        <v>0.164016736401674</v>
      </c>
      <c r="AQ10" s="16"/>
      <c r="AR10" s="16">
        <v>0.21069182389937099</v>
      </c>
      <c r="AS10" s="16">
        <v>0.26467391304347798</v>
      </c>
      <c r="AT10" s="16"/>
      <c r="AU10" s="16">
        <v>0.25030826140567197</v>
      </c>
      <c r="AV10" s="16">
        <v>0.248037676609105</v>
      </c>
      <c r="AW10" s="16"/>
      <c r="AX10" s="16">
        <v>0.208480565371025</v>
      </c>
      <c r="AY10" s="16">
        <v>0.25605066726984799</v>
      </c>
      <c r="AZ10" s="16"/>
      <c r="BA10" s="16">
        <v>0.17679558011049701</v>
      </c>
      <c r="BB10" s="16">
        <v>0.25366748166259201</v>
      </c>
      <c r="BC10" s="16"/>
      <c r="BD10" s="16">
        <v>0.23036649214659699</v>
      </c>
      <c r="BE10" s="16">
        <v>0.25237543453070699</v>
      </c>
      <c r="BF10" s="16"/>
      <c r="BG10" s="16">
        <v>0.212837837837838</v>
      </c>
      <c r="BH10" s="16">
        <v>0.250502613590671</v>
      </c>
      <c r="BI10" s="16"/>
      <c r="BJ10" s="16">
        <v>0.16185897435897401</v>
      </c>
      <c r="BK10" s="16">
        <v>0.26000860955660798</v>
      </c>
      <c r="BL10" s="16"/>
      <c r="BM10" s="16">
        <v>0.189873417721519</v>
      </c>
      <c r="BN10" s="16">
        <v>0.253128205128205</v>
      </c>
      <c r="BO10" s="16"/>
      <c r="BP10" s="16">
        <v>0.205298013245033</v>
      </c>
      <c r="BQ10" s="16">
        <v>0.25396485212173198</v>
      </c>
    </row>
    <row r="11" spans="2:69" x14ac:dyDescent="0.25">
      <c r="B11" s="17" t="s">
        <v>595</v>
      </c>
      <c r="C11" s="16">
        <v>7.5901328273244806E-2</v>
      </c>
      <c r="D11" s="16">
        <v>7.5892857142857095E-2</v>
      </c>
      <c r="E11" s="16">
        <v>8.8520055325034597E-2</v>
      </c>
      <c r="F11" s="16">
        <v>5.41795665634675E-2</v>
      </c>
      <c r="G11" s="16">
        <v>6.1046511627907002E-2</v>
      </c>
      <c r="H11" s="16">
        <v>9.0288315629742003E-2</v>
      </c>
      <c r="I11" s="16">
        <v>8.0706179066834804E-2</v>
      </c>
      <c r="J11" s="16">
        <v>6.0606060606060601E-2</v>
      </c>
      <c r="K11" s="16">
        <v>2.5210084033613401E-2</v>
      </c>
      <c r="L11" s="16">
        <v>8.8495575221238895E-2</v>
      </c>
      <c r="M11" s="16"/>
      <c r="N11" s="16">
        <v>0.1</v>
      </c>
      <c r="O11" s="16">
        <v>8.2539682539682496E-2</v>
      </c>
      <c r="P11" s="16">
        <v>8.7850467289719597E-2</v>
      </c>
      <c r="Q11" s="16">
        <v>6.2408759124087602E-2</v>
      </c>
      <c r="R11" s="16"/>
      <c r="S11" s="16">
        <v>9.5057034220532299E-2</v>
      </c>
      <c r="T11" s="16">
        <v>9.8086124401913902E-2</v>
      </c>
      <c r="U11" s="16">
        <v>9.2672413793103495E-2</v>
      </c>
      <c r="V11" s="16">
        <v>8.7857847976307996E-2</v>
      </c>
      <c r="W11" s="16">
        <v>7.1274298056155497E-2</v>
      </c>
      <c r="X11" s="16">
        <v>6.6019417475728204E-2</v>
      </c>
      <c r="Y11" s="16">
        <v>4.1791044776119397E-2</v>
      </c>
      <c r="Z11" s="16"/>
      <c r="AA11" s="16">
        <v>6.1978545887961901E-2</v>
      </c>
      <c r="AB11" s="16">
        <v>8.2405345211581299E-2</v>
      </c>
      <c r="AC11" s="16"/>
      <c r="AD11" s="16">
        <v>8.0851063829787198E-2</v>
      </c>
      <c r="AE11" s="16">
        <v>7.4093264248704702E-2</v>
      </c>
      <c r="AF11" s="16"/>
      <c r="AG11" s="16">
        <v>9.0513833992094894E-2</v>
      </c>
      <c r="AH11" s="16">
        <v>6.2408759124087602E-2</v>
      </c>
      <c r="AI11" s="16"/>
      <c r="AJ11" s="16">
        <v>5.8943921408104803E-2</v>
      </c>
      <c r="AK11" s="16">
        <v>9.0555359037849295E-2</v>
      </c>
      <c r="AL11" s="16"/>
      <c r="AM11" s="16">
        <v>0.121495327102804</v>
      </c>
      <c r="AN11" s="16">
        <v>9.6645367412140595E-2</v>
      </c>
      <c r="AO11" s="16">
        <v>7.7634754625905106E-2</v>
      </c>
      <c r="AP11" s="16">
        <v>3.8493723849372399E-2</v>
      </c>
      <c r="AQ11" s="16"/>
      <c r="AR11" s="16">
        <v>6.7924528301886805E-2</v>
      </c>
      <c r="AS11" s="16">
        <v>7.9347826086956494E-2</v>
      </c>
      <c r="AT11" s="16"/>
      <c r="AU11" s="16">
        <v>5.9186189889025902E-2</v>
      </c>
      <c r="AV11" s="16">
        <v>7.8941466696568693E-2</v>
      </c>
      <c r="AW11" s="16"/>
      <c r="AX11" s="16">
        <v>6.94935217903416E-2</v>
      </c>
      <c r="AY11" s="16">
        <v>7.7131870617507398E-2</v>
      </c>
      <c r="AZ11" s="16"/>
      <c r="BA11" s="16">
        <v>9.3922651933701695E-2</v>
      </c>
      <c r="BB11" s="16">
        <v>7.45721271393643E-2</v>
      </c>
      <c r="BC11" s="16"/>
      <c r="BD11" s="16">
        <v>7.8534031413612607E-2</v>
      </c>
      <c r="BE11" s="16">
        <v>7.5318655851680197E-2</v>
      </c>
      <c r="BF11" s="16"/>
      <c r="BG11" s="16">
        <v>5.7432432432432401E-2</v>
      </c>
      <c r="BH11" s="16">
        <v>7.70004020908725E-2</v>
      </c>
      <c r="BI11" s="16"/>
      <c r="BJ11" s="16">
        <v>5.4487179487179502E-2</v>
      </c>
      <c r="BK11" s="16">
        <v>7.8777442961687497E-2</v>
      </c>
      <c r="BL11" s="16"/>
      <c r="BM11" s="16">
        <v>6.58227848101266E-2</v>
      </c>
      <c r="BN11" s="16">
        <v>7.6717948717948695E-2</v>
      </c>
      <c r="BO11" s="16"/>
      <c r="BP11" s="16">
        <v>7.7814569536423794E-2</v>
      </c>
      <c r="BQ11" s="16">
        <v>7.5653664809258503E-2</v>
      </c>
    </row>
    <row r="12" spans="2:69" x14ac:dyDescent="0.25">
      <c r="B12" s="17" t="s">
        <v>596</v>
      </c>
      <c r="C12" s="16">
        <v>3.4155597722960201E-2</v>
      </c>
      <c r="D12" s="16">
        <v>1.7857142857142901E-2</v>
      </c>
      <c r="E12" s="16">
        <v>2.6279391424619599E-2</v>
      </c>
      <c r="F12" s="16">
        <v>1.3931888544891601E-2</v>
      </c>
      <c r="G12" s="16">
        <v>1.74418604651163E-2</v>
      </c>
      <c r="H12" s="16">
        <v>6.2215477996965099E-2</v>
      </c>
      <c r="I12" s="16">
        <v>4.41361916771753E-2</v>
      </c>
      <c r="J12" s="16">
        <v>2.5252525252525301E-2</v>
      </c>
      <c r="K12" s="16">
        <v>8.4033613445378096E-3</v>
      </c>
      <c r="L12" s="16">
        <v>4.4247787610619503E-2</v>
      </c>
      <c r="M12" s="16"/>
      <c r="N12" s="16">
        <v>9.7590361445783105E-2</v>
      </c>
      <c r="O12" s="16">
        <v>3.4920634920634901E-2</v>
      </c>
      <c r="P12" s="16">
        <v>2.80373831775701E-2</v>
      </c>
      <c r="Q12" s="16">
        <v>1.7153284671532799E-2</v>
      </c>
      <c r="R12" s="16"/>
      <c r="S12" s="16">
        <v>7.0342205323193893E-2</v>
      </c>
      <c r="T12" s="16">
        <v>3.3492822966507199E-2</v>
      </c>
      <c r="U12" s="16">
        <v>4.0948275862068999E-2</v>
      </c>
      <c r="V12" s="16">
        <v>3.6525172754195499E-2</v>
      </c>
      <c r="W12" s="16">
        <v>1.72786177105832E-2</v>
      </c>
      <c r="X12" s="16">
        <v>2.0388349514563101E-2</v>
      </c>
      <c r="Y12" s="16">
        <v>3.5820895522388103E-2</v>
      </c>
      <c r="Z12" s="16"/>
      <c r="AA12" s="16">
        <v>1.6090584028605501E-2</v>
      </c>
      <c r="AB12" s="16">
        <v>4.2594654788418701E-2</v>
      </c>
      <c r="AC12" s="16"/>
      <c r="AD12" s="16">
        <v>4.1134751773049601E-2</v>
      </c>
      <c r="AE12" s="16">
        <v>3.16062176165803E-2</v>
      </c>
      <c r="AF12" s="16"/>
      <c r="AG12" s="16">
        <v>5.2569169960474303E-2</v>
      </c>
      <c r="AH12" s="16">
        <v>1.7153284671532799E-2</v>
      </c>
      <c r="AI12" s="16"/>
      <c r="AJ12" s="16">
        <v>2.9881293491608701E-2</v>
      </c>
      <c r="AK12" s="16">
        <v>3.7849310222851103E-2</v>
      </c>
      <c r="AL12" s="16"/>
      <c r="AM12" s="16">
        <v>0.14018691588785001</v>
      </c>
      <c r="AN12" s="16">
        <v>4.4728434504792303E-2</v>
      </c>
      <c r="AO12" s="16">
        <v>2.3330651649235701E-2</v>
      </c>
      <c r="AP12" s="16">
        <v>1.6736401673640201E-2</v>
      </c>
      <c r="AQ12" s="16"/>
      <c r="AR12" s="16">
        <v>2.5786163522012601E-2</v>
      </c>
      <c r="AS12" s="16">
        <v>3.77717391304348E-2</v>
      </c>
      <c r="AT12" s="16"/>
      <c r="AU12" s="16">
        <v>3.69913686806412E-2</v>
      </c>
      <c r="AV12" s="16">
        <v>3.3639829558196901E-2</v>
      </c>
      <c r="AW12" s="16"/>
      <c r="AX12" s="16">
        <v>3.5335689045936397E-2</v>
      </c>
      <c r="AY12" s="16">
        <v>3.3928975344944601E-2</v>
      </c>
      <c r="AZ12" s="16"/>
      <c r="BA12" s="16">
        <v>2.7624309392265199E-2</v>
      </c>
      <c r="BB12" s="16">
        <v>3.4637326813365898E-2</v>
      </c>
      <c r="BC12" s="16"/>
      <c r="BD12" s="16">
        <v>3.5602094240837698E-2</v>
      </c>
      <c r="BE12" s="16">
        <v>3.3835457705677897E-2</v>
      </c>
      <c r="BF12" s="16"/>
      <c r="BG12" s="16">
        <v>3.7162162162162199E-2</v>
      </c>
      <c r="BH12" s="16">
        <v>3.3976678729392799E-2</v>
      </c>
      <c r="BI12" s="16"/>
      <c r="BJ12" s="16">
        <v>1.2820512820512799E-2</v>
      </c>
      <c r="BK12" s="16">
        <v>3.7021093413689199E-2</v>
      </c>
      <c r="BL12" s="16"/>
      <c r="BM12" s="16">
        <v>2.7848101265822801E-2</v>
      </c>
      <c r="BN12" s="16">
        <v>3.46666666666667E-2</v>
      </c>
      <c r="BO12" s="16"/>
      <c r="BP12" s="16">
        <v>1.6556291390728499E-2</v>
      </c>
      <c r="BQ12" s="16">
        <v>3.6433776253750501E-2</v>
      </c>
    </row>
    <row r="13" spans="2:69" x14ac:dyDescent="0.25">
      <c r="B13" s="17" t="s">
        <v>330</v>
      </c>
      <c r="C13" s="16">
        <v>5.6925996204933597E-2</v>
      </c>
      <c r="D13" s="16">
        <v>3.8690476190476199E-2</v>
      </c>
      <c r="E13" s="16">
        <v>3.18118948824343E-2</v>
      </c>
      <c r="F13" s="16">
        <v>2.1671826625387001E-2</v>
      </c>
      <c r="G13" s="16">
        <v>6.1046511627907002E-2</v>
      </c>
      <c r="H13" s="16">
        <v>9.8634294385432503E-2</v>
      </c>
      <c r="I13" s="16">
        <v>4.2875157629255999E-2</v>
      </c>
      <c r="J13" s="16">
        <v>0.10101010101010099</v>
      </c>
      <c r="K13" s="16">
        <v>5.0420168067226899E-2</v>
      </c>
      <c r="L13" s="16">
        <v>4.4247787610619503E-2</v>
      </c>
      <c r="M13" s="16"/>
      <c r="N13" s="16">
        <v>0.11566265060241</v>
      </c>
      <c r="O13" s="16">
        <v>5.7142857142857099E-2</v>
      </c>
      <c r="P13" s="16">
        <v>5.3271028037383199E-2</v>
      </c>
      <c r="Q13" s="16">
        <v>4.0510948905109499E-2</v>
      </c>
      <c r="R13" s="16"/>
      <c r="S13" s="16">
        <v>7.9847908745247206E-2</v>
      </c>
      <c r="T13" s="16">
        <v>4.3062200956937802E-2</v>
      </c>
      <c r="U13" s="16">
        <v>1.93965517241379E-2</v>
      </c>
      <c r="V13" s="16">
        <v>6.8114511352418597E-2</v>
      </c>
      <c r="W13" s="16">
        <v>2.8077753779697599E-2</v>
      </c>
      <c r="X13" s="16">
        <v>3.3980582524271802E-2</v>
      </c>
      <c r="Y13" s="16">
        <v>5.0746268656716401E-2</v>
      </c>
      <c r="Z13" s="16"/>
      <c r="AA13" s="16">
        <v>1.4302741358760401E-2</v>
      </c>
      <c r="AB13" s="16">
        <v>7.6837416481068996E-2</v>
      </c>
      <c r="AC13" s="16"/>
      <c r="AD13" s="16">
        <v>8.2269503546099298E-2</v>
      </c>
      <c r="AE13" s="16">
        <v>4.7668393782383398E-2</v>
      </c>
      <c r="AF13" s="16"/>
      <c r="AG13" s="16">
        <v>7.4703557312253005E-2</v>
      </c>
      <c r="AH13" s="16">
        <v>4.0510948905109499E-2</v>
      </c>
      <c r="AI13" s="16"/>
      <c r="AJ13" s="16">
        <v>3.56119525173966E-2</v>
      </c>
      <c r="AK13" s="16">
        <v>7.5344888574460603E-2</v>
      </c>
      <c r="AL13" s="16"/>
      <c r="AM13" s="16">
        <v>0.208722741433022</v>
      </c>
      <c r="AN13" s="16">
        <v>0.11341853035143799</v>
      </c>
      <c r="AO13" s="16">
        <v>3.3789219629927598E-2</v>
      </c>
      <c r="AP13" s="16">
        <v>5.8577405857740596E-3</v>
      </c>
      <c r="AQ13" s="16"/>
      <c r="AR13" s="16">
        <v>2.3270440251572301E-2</v>
      </c>
      <c r="AS13" s="16">
        <v>7.1467391304347802E-2</v>
      </c>
      <c r="AT13" s="16"/>
      <c r="AU13" s="16">
        <v>4.5622688039457501E-2</v>
      </c>
      <c r="AV13" s="16">
        <v>5.8981834492038601E-2</v>
      </c>
      <c r="AW13" s="16"/>
      <c r="AX13" s="16">
        <v>3.4157832744405203E-2</v>
      </c>
      <c r="AY13" s="16">
        <v>6.1298348789866501E-2</v>
      </c>
      <c r="AZ13" s="16"/>
      <c r="BA13" s="16">
        <v>8.0110497237569106E-2</v>
      </c>
      <c r="BB13" s="16">
        <v>5.5215973920130397E-2</v>
      </c>
      <c r="BC13" s="16"/>
      <c r="BD13" s="16">
        <v>4.7120418848167499E-2</v>
      </c>
      <c r="BE13" s="16">
        <v>5.9096176129779798E-2</v>
      </c>
      <c r="BF13" s="16"/>
      <c r="BG13" s="16">
        <v>3.04054054054054E-2</v>
      </c>
      <c r="BH13" s="16">
        <v>5.8504221954161599E-2</v>
      </c>
      <c r="BI13" s="16"/>
      <c r="BJ13" s="16">
        <v>2.0833333333333301E-2</v>
      </c>
      <c r="BK13" s="16">
        <v>6.1773568661213897E-2</v>
      </c>
      <c r="BL13" s="16"/>
      <c r="BM13" s="16">
        <v>3.0379746835442999E-2</v>
      </c>
      <c r="BN13" s="16">
        <v>5.9076923076923103E-2</v>
      </c>
      <c r="BO13" s="16"/>
      <c r="BP13" s="16">
        <v>1.6556291390728499E-2</v>
      </c>
      <c r="BQ13" s="16">
        <v>6.2151735962280297E-2</v>
      </c>
    </row>
    <row r="14" spans="2:69" x14ac:dyDescent="0.25">
      <c r="B14" s="17" t="s">
        <v>597</v>
      </c>
      <c r="C14" s="19">
        <v>0.58462998102466801</v>
      </c>
      <c r="D14" s="19">
        <v>0.63392857142857095</v>
      </c>
      <c r="E14" s="19">
        <v>0.561549100968188</v>
      </c>
      <c r="F14" s="19">
        <v>0.68111455108359098</v>
      </c>
      <c r="G14" s="19">
        <v>0.662790697674419</v>
      </c>
      <c r="H14" s="19">
        <v>0.45599393019726903</v>
      </c>
      <c r="I14" s="19">
        <v>0.59394703656998704</v>
      </c>
      <c r="J14" s="19">
        <v>0.61111111111111105</v>
      </c>
      <c r="K14" s="19">
        <v>0.77310924369747902</v>
      </c>
      <c r="L14" s="19">
        <v>0.60176991150442505</v>
      </c>
      <c r="M14" s="19"/>
      <c r="N14" s="19">
        <v>0.38915662650602401</v>
      </c>
      <c r="O14" s="19">
        <v>0.50317460317460305</v>
      </c>
      <c r="P14" s="19">
        <v>0.58130841121495302</v>
      </c>
      <c r="Q14" s="19">
        <v>0.66386861313868595</v>
      </c>
      <c r="R14" s="19"/>
      <c r="S14" s="19">
        <v>0.43916349809885902</v>
      </c>
      <c r="T14" s="19">
        <v>0.607655502392344</v>
      </c>
      <c r="U14" s="19">
        <v>0.57327586206896597</v>
      </c>
      <c r="V14" s="19">
        <v>0.51431391905232005</v>
      </c>
      <c r="W14" s="19">
        <v>0.64254859611231097</v>
      </c>
      <c r="X14" s="19">
        <v>0.65436893203883495</v>
      </c>
      <c r="Y14" s="19">
        <v>0.69402985074626899</v>
      </c>
      <c r="Z14" s="19"/>
      <c r="AA14" s="19">
        <v>0.72407628128724699</v>
      </c>
      <c r="AB14" s="19">
        <v>0.51948775055679297</v>
      </c>
      <c r="AC14" s="19"/>
      <c r="AD14" s="19">
        <v>0.53333333333333299</v>
      </c>
      <c r="AE14" s="19">
        <v>0.60336787564766803</v>
      </c>
      <c r="AF14" s="19"/>
      <c r="AG14" s="19">
        <v>0.49881422924901198</v>
      </c>
      <c r="AH14" s="19">
        <v>0.66386861313868595</v>
      </c>
      <c r="AI14" s="19"/>
      <c r="AJ14" s="19">
        <v>0.66762177650429799</v>
      </c>
      <c r="AK14" s="19">
        <v>0.51291121330031797</v>
      </c>
      <c r="AL14" s="19"/>
      <c r="AM14" s="19">
        <v>0.23676012461059201</v>
      </c>
      <c r="AN14" s="19">
        <v>0.443290734824281</v>
      </c>
      <c r="AO14" s="19">
        <v>0.60820595333869698</v>
      </c>
      <c r="AP14" s="19">
        <v>0.77489539748953995</v>
      </c>
      <c r="AQ14" s="19"/>
      <c r="AR14" s="19">
        <v>0.67232704402515697</v>
      </c>
      <c r="AS14" s="19">
        <v>0.54673913043478295</v>
      </c>
      <c r="AT14" s="19"/>
      <c r="AU14" s="19">
        <v>0.60789149198520298</v>
      </c>
      <c r="AV14" s="19">
        <v>0.58039919264409101</v>
      </c>
      <c r="AW14" s="19"/>
      <c r="AX14" s="19">
        <v>0.65253239104829197</v>
      </c>
      <c r="AY14" s="19">
        <v>0.57159013797783298</v>
      </c>
      <c r="AZ14" s="19"/>
      <c r="BA14" s="19">
        <v>0.62154696132596698</v>
      </c>
      <c r="BB14" s="19">
        <v>0.58190709046454803</v>
      </c>
      <c r="BC14" s="19"/>
      <c r="BD14" s="19">
        <v>0.60837696335078495</v>
      </c>
      <c r="BE14" s="19">
        <v>0.57937427578215495</v>
      </c>
      <c r="BF14" s="19"/>
      <c r="BG14" s="19">
        <v>0.66216216216216195</v>
      </c>
      <c r="BH14" s="19">
        <v>0.58001608363490198</v>
      </c>
      <c r="BI14" s="19"/>
      <c r="BJ14" s="19">
        <v>0.75</v>
      </c>
      <c r="BK14" s="19">
        <v>0.56241928540680197</v>
      </c>
      <c r="BL14" s="19"/>
      <c r="BM14" s="19">
        <v>0.68607594936708904</v>
      </c>
      <c r="BN14" s="19">
        <v>0.57641025641025601</v>
      </c>
      <c r="BO14" s="19"/>
      <c r="BP14" s="19">
        <v>0.68377483443708598</v>
      </c>
      <c r="BQ14" s="19">
        <v>0.57179597085297895</v>
      </c>
    </row>
    <row r="15" spans="2:69" x14ac:dyDescent="0.25">
      <c r="B15" s="17" t="s">
        <v>598</v>
      </c>
      <c r="C15" s="19">
        <v>0.11005692599620499</v>
      </c>
      <c r="D15" s="19">
        <v>9.375E-2</v>
      </c>
      <c r="E15" s="19">
        <v>0.114799446749654</v>
      </c>
      <c r="F15" s="19">
        <v>6.8111455108359101E-2</v>
      </c>
      <c r="G15" s="19">
        <v>7.8488372093023298E-2</v>
      </c>
      <c r="H15" s="19">
        <v>0.15250379362670699</v>
      </c>
      <c r="I15" s="19">
        <v>0.12484237074401</v>
      </c>
      <c r="J15" s="19">
        <v>8.5858585858585898E-2</v>
      </c>
      <c r="K15" s="19">
        <v>3.3613445378151301E-2</v>
      </c>
      <c r="L15" s="19">
        <v>0.132743362831858</v>
      </c>
      <c r="M15" s="19"/>
      <c r="N15" s="19">
        <v>0.19759036144578301</v>
      </c>
      <c r="O15" s="19">
        <v>0.117460317460317</v>
      </c>
      <c r="P15" s="19">
        <v>0.11588785046729</v>
      </c>
      <c r="Q15" s="19">
        <v>7.9562043795620402E-2</v>
      </c>
      <c r="R15" s="19"/>
      <c r="S15" s="19">
        <v>0.16539923954372601</v>
      </c>
      <c r="T15" s="19">
        <v>0.13157894736842099</v>
      </c>
      <c r="U15" s="19">
        <v>0.13362068965517199</v>
      </c>
      <c r="V15" s="19">
        <v>0.124383020730503</v>
      </c>
      <c r="W15" s="19">
        <v>8.8552915766738696E-2</v>
      </c>
      <c r="X15" s="19">
        <v>8.6407766990291304E-2</v>
      </c>
      <c r="Y15" s="19">
        <v>7.7611940298507501E-2</v>
      </c>
      <c r="Z15" s="19"/>
      <c r="AA15" s="19">
        <v>7.8069129916567295E-2</v>
      </c>
      <c r="AB15" s="19">
        <v>0.125</v>
      </c>
      <c r="AC15" s="19"/>
      <c r="AD15" s="19">
        <v>0.121985815602837</v>
      </c>
      <c r="AE15" s="19">
        <v>0.10569948186528499</v>
      </c>
      <c r="AF15" s="19"/>
      <c r="AG15" s="19">
        <v>0.14308300395256901</v>
      </c>
      <c r="AH15" s="19">
        <v>7.9562043795620402E-2</v>
      </c>
      <c r="AI15" s="19"/>
      <c r="AJ15" s="19">
        <v>8.8825214899713498E-2</v>
      </c>
      <c r="AK15" s="19">
        <v>0.12840466926069999</v>
      </c>
      <c r="AL15" s="19"/>
      <c r="AM15" s="19">
        <v>0.26168224299065401</v>
      </c>
      <c r="AN15" s="19">
        <v>0.141373801916933</v>
      </c>
      <c r="AO15" s="19">
        <v>0.100965406275141</v>
      </c>
      <c r="AP15" s="19">
        <v>5.5230125523012603E-2</v>
      </c>
      <c r="AQ15" s="19"/>
      <c r="AR15" s="19">
        <v>9.3710691823899406E-2</v>
      </c>
      <c r="AS15" s="19">
        <v>0.117119565217391</v>
      </c>
      <c r="AT15" s="19"/>
      <c r="AU15" s="19">
        <v>9.6177558569667101E-2</v>
      </c>
      <c r="AV15" s="19">
        <v>0.112581296254766</v>
      </c>
      <c r="AW15" s="19"/>
      <c r="AX15" s="19">
        <v>0.104829210836278</v>
      </c>
      <c r="AY15" s="19">
        <v>0.111060845962452</v>
      </c>
      <c r="AZ15" s="19"/>
      <c r="BA15" s="19">
        <v>0.121546961325967</v>
      </c>
      <c r="BB15" s="19">
        <v>0.10920945395273</v>
      </c>
      <c r="BC15" s="19"/>
      <c r="BD15" s="19">
        <v>0.11413612565445</v>
      </c>
      <c r="BE15" s="19">
        <v>0.109154113557358</v>
      </c>
      <c r="BF15" s="19"/>
      <c r="BG15" s="19">
        <v>9.45945945945946E-2</v>
      </c>
      <c r="BH15" s="19">
        <v>0.110977080820265</v>
      </c>
      <c r="BI15" s="19"/>
      <c r="BJ15" s="19">
        <v>6.7307692307692304E-2</v>
      </c>
      <c r="BK15" s="19">
        <v>0.115798536375377</v>
      </c>
      <c r="BL15" s="19"/>
      <c r="BM15" s="19">
        <v>9.3670886075949394E-2</v>
      </c>
      <c r="BN15" s="19">
        <v>0.111384615384615</v>
      </c>
      <c r="BO15" s="19"/>
      <c r="BP15" s="19">
        <v>9.43708609271523E-2</v>
      </c>
      <c r="BQ15" s="19">
        <v>0.112087441063009</v>
      </c>
    </row>
    <row r="16" spans="2:69" x14ac:dyDescent="0.25">
      <c r="B16" s="17" t="s">
        <v>156</v>
      </c>
      <c r="C16" s="20">
        <v>0.47457305502846298</v>
      </c>
      <c r="D16" s="20">
        <v>0.54017857142857095</v>
      </c>
      <c r="E16" s="20">
        <v>0.44674965421853402</v>
      </c>
      <c r="F16" s="20">
        <v>0.61300309597523195</v>
      </c>
      <c r="G16" s="20">
        <v>0.58430232558139505</v>
      </c>
      <c r="H16" s="20">
        <v>0.30349013657056101</v>
      </c>
      <c r="I16" s="20">
        <v>0.46910466582597699</v>
      </c>
      <c r="J16" s="20">
        <v>0.52525252525252497</v>
      </c>
      <c r="K16" s="20">
        <v>0.73949579831932799</v>
      </c>
      <c r="L16" s="20">
        <v>0.46902654867256599</v>
      </c>
      <c r="M16" s="20"/>
      <c r="N16" s="20">
        <v>0.19156626506024099</v>
      </c>
      <c r="O16" s="20">
        <v>0.38571428571428601</v>
      </c>
      <c r="P16" s="20">
        <v>0.46542056074766402</v>
      </c>
      <c r="Q16" s="20">
        <v>0.58430656934306602</v>
      </c>
      <c r="R16" s="20"/>
      <c r="S16" s="20">
        <v>0.27376425855513298</v>
      </c>
      <c r="T16" s="20">
        <v>0.47607655502392299</v>
      </c>
      <c r="U16" s="20">
        <v>0.43965517241379298</v>
      </c>
      <c r="V16" s="20">
        <v>0.38993089832181599</v>
      </c>
      <c r="W16" s="20">
        <v>0.55399568034557201</v>
      </c>
      <c r="X16" s="20">
        <v>0.56796116504854399</v>
      </c>
      <c r="Y16" s="20">
        <v>0.61641791044776095</v>
      </c>
      <c r="Z16" s="20"/>
      <c r="AA16" s="20">
        <v>0.64600715137067899</v>
      </c>
      <c r="AB16" s="20">
        <v>0.39448775055679303</v>
      </c>
      <c r="AC16" s="20"/>
      <c r="AD16" s="20">
        <v>0.41134751773049599</v>
      </c>
      <c r="AE16" s="20">
        <v>0.49766839378238298</v>
      </c>
      <c r="AF16" s="20"/>
      <c r="AG16" s="20">
        <v>0.35573122529644302</v>
      </c>
      <c r="AH16" s="20">
        <v>0.58430656934306602</v>
      </c>
      <c r="AI16" s="20"/>
      <c r="AJ16" s="20">
        <v>0.57879656160458404</v>
      </c>
      <c r="AK16" s="20">
        <v>0.38450654403961798</v>
      </c>
      <c r="AL16" s="20"/>
      <c r="AM16" s="20">
        <v>-2.4922118380062301E-2</v>
      </c>
      <c r="AN16" s="20">
        <v>0.301916932907348</v>
      </c>
      <c r="AO16" s="20">
        <v>0.50724054706355604</v>
      </c>
      <c r="AP16" s="20">
        <v>0.71966527196652696</v>
      </c>
      <c r="AQ16" s="20"/>
      <c r="AR16" s="20">
        <v>0.57861635220125796</v>
      </c>
      <c r="AS16" s="20">
        <v>0.42961956521739098</v>
      </c>
      <c r="AT16" s="20"/>
      <c r="AU16" s="20">
        <v>0.51171393341553595</v>
      </c>
      <c r="AV16" s="20">
        <v>0.46781789638932503</v>
      </c>
      <c r="AW16" s="20"/>
      <c r="AX16" s="20">
        <v>0.54770318021201403</v>
      </c>
      <c r="AY16" s="20">
        <v>0.46052929201538101</v>
      </c>
      <c r="AZ16" s="20"/>
      <c r="BA16" s="20">
        <v>0.5</v>
      </c>
      <c r="BB16" s="20">
        <v>0.47269763651181701</v>
      </c>
      <c r="BC16" s="20"/>
      <c r="BD16" s="20">
        <v>0.49424083769633498</v>
      </c>
      <c r="BE16" s="20">
        <v>0.47022016222479701</v>
      </c>
      <c r="BF16" s="20"/>
      <c r="BG16" s="20">
        <v>0.56756756756756799</v>
      </c>
      <c r="BH16" s="20">
        <v>0.46903900281463601</v>
      </c>
      <c r="BI16" s="20"/>
      <c r="BJ16" s="20">
        <v>0.68269230769230804</v>
      </c>
      <c r="BK16" s="20">
        <v>0.44662074903142501</v>
      </c>
      <c r="BL16" s="20"/>
      <c r="BM16" s="20">
        <v>0.59240506329113896</v>
      </c>
      <c r="BN16" s="20">
        <v>0.46502564102564098</v>
      </c>
      <c r="BO16" s="20"/>
      <c r="BP16" s="20">
        <v>0.58940397350993401</v>
      </c>
      <c r="BQ16" s="20">
        <v>0.45970852978997001</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602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592</v>
      </c>
      <c r="C8" s="16">
        <v>0.29886148007590102</v>
      </c>
      <c r="D8" s="16">
        <v>0.288690476190476</v>
      </c>
      <c r="E8" s="16">
        <v>0.26970954356846499</v>
      </c>
      <c r="F8" s="16">
        <v>0.36687306501548</v>
      </c>
      <c r="G8" s="16">
        <v>0.30377906976744201</v>
      </c>
      <c r="H8" s="16">
        <v>0.22761760242792101</v>
      </c>
      <c r="I8" s="16">
        <v>0.37831021437578799</v>
      </c>
      <c r="J8" s="16">
        <v>0.29797979797979801</v>
      </c>
      <c r="K8" s="16">
        <v>0.378151260504202</v>
      </c>
      <c r="L8" s="16">
        <v>0.31858407079646001</v>
      </c>
      <c r="M8" s="16"/>
      <c r="N8" s="16">
        <v>0.15301204819277101</v>
      </c>
      <c r="O8" s="16">
        <v>0.22539682539682501</v>
      </c>
      <c r="P8" s="16">
        <v>0.31308411214953302</v>
      </c>
      <c r="Q8" s="16">
        <v>0.354379562043796</v>
      </c>
      <c r="R8" s="16"/>
      <c r="S8" s="16">
        <v>0.21482889733840299</v>
      </c>
      <c r="T8" s="16">
        <v>0.31578947368421101</v>
      </c>
      <c r="U8" s="16">
        <v>0.306034482758621</v>
      </c>
      <c r="V8" s="16">
        <v>0.216189536031589</v>
      </c>
      <c r="W8" s="16">
        <v>0.31425485961123101</v>
      </c>
      <c r="X8" s="16">
        <v>0.36796116504854398</v>
      </c>
      <c r="Y8" s="16">
        <v>0.41044776119402998</v>
      </c>
      <c r="Z8" s="16"/>
      <c r="AA8" s="16">
        <v>0.40643623361144199</v>
      </c>
      <c r="AB8" s="16">
        <v>0.24860801781737199</v>
      </c>
      <c r="AC8" s="16"/>
      <c r="AD8" s="16">
        <v>0.28794326241134799</v>
      </c>
      <c r="AE8" s="16">
        <v>0.302849740932642</v>
      </c>
      <c r="AF8" s="16"/>
      <c r="AG8" s="16">
        <v>0.23873517786561299</v>
      </c>
      <c r="AH8" s="16">
        <v>0.354379562043796</v>
      </c>
      <c r="AI8" s="16"/>
      <c r="AJ8" s="16">
        <v>0.40278346295538298</v>
      </c>
      <c r="AK8" s="16">
        <v>0.20905553590378501</v>
      </c>
      <c r="AL8" s="16"/>
      <c r="AM8" s="16">
        <v>8.7227414330218106E-2</v>
      </c>
      <c r="AN8" s="16">
        <v>0.154952076677316</v>
      </c>
      <c r="AO8" s="16">
        <v>0.29847144006435999</v>
      </c>
      <c r="AP8" s="16">
        <v>0.50460251046025095</v>
      </c>
      <c r="AQ8" s="16"/>
      <c r="AR8" s="16">
        <v>0.35849056603773599</v>
      </c>
      <c r="AS8" s="16">
        <v>0.27309782608695699</v>
      </c>
      <c r="AT8" s="16"/>
      <c r="AU8" s="16">
        <v>0.323057953144266</v>
      </c>
      <c r="AV8" s="16">
        <v>0.29446064139941702</v>
      </c>
      <c r="AW8" s="16"/>
      <c r="AX8" s="16">
        <v>0.36631330977620702</v>
      </c>
      <c r="AY8" s="16">
        <v>0.28590816557339999</v>
      </c>
      <c r="AZ8" s="16"/>
      <c r="BA8" s="16">
        <v>0.31491712707182301</v>
      </c>
      <c r="BB8" s="16">
        <v>0.29767726161369201</v>
      </c>
      <c r="BC8" s="16"/>
      <c r="BD8" s="16">
        <v>0.29005235602094198</v>
      </c>
      <c r="BE8" s="16">
        <v>0.300811123986095</v>
      </c>
      <c r="BF8" s="16"/>
      <c r="BG8" s="16">
        <v>0.41891891891891903</v>
      </c>
      <c r="BH8" s="16">
        <v>0.29171692802573401</v>
      </c>
      <c r="BI8" s="16"/>
      <c r="BJ8" s="16">
        <v>0.38621794871794901</v>
      </c>
      <c r="BK8" s="16">
        <v>0.287128712871287</v>
      </c>
      <c r="BL8" s="16"/>
      <c r="BM8" s="16">
        <v>0.367088607594937</v>
      </c>
      <c r="BN8" s="16">
        <v>0.293333333333333</v>
      </c>
      <c r="BO8" s="16"/>
      <c r="BP8" s="16">
        <v>0.37417218543046399</v>
      </c>
      <c r="BQ8" s="16">
        <v>0.28911273039005603</v>
      </c>
    </row>
    <row r="9" spans="2:69" x14ac:dyDescent="0.25">
      <c r="B9" s="17" t="s">
        <v>593</v>
      </c>
      <c r="C9" s="16">
        <v>0.386527514231499</v>
      </c>
      <c r="D9" s="16">
        <v>0.42708333333333298</v>
      </c>
      <c r="E9" s="16">
        <v>0.439834024896266</v>
      </c>
      <c r="F9" s="16">
        <v>0.39783281733746101</v>
      </c>
      <c r="G9" s="16">
        <v>0.40261627906976699</v>
      </c>
      <c r="H9" s="16">
        <v>0.33763277693475002</v>
      </c>
      <c r="I9" s="16">
        <v>0.358133669609079</v>
      </c>
      <c r="J9" s="16">
        <v>0.38888888888888901</v>
      </c>
      <c r="K9" s="16">
        <v>0.41176470588235298</v>
      </c>
      <c r="L9" s="16">
        <v>0.38053097345132703</v>
      </c>
      <c r="M9" s="16"/>
      <c r="N9" s="16">
        <v>0.25903614457831298</v>
      </c>
      <c r="O9" s="16">
        <v>0.40317460317460302</v>
      </c>
      <c r="P9" s="16">
        <v>0.4</v>
      </c>
      <c r="Q9" s="16">
        <v>0.41605839416058399</v>
      </c>
      <c r="R9" s="16"/>
      <c r="S9" s="16">
        <v>0.33460076045627402</v>
      </c>
      <c r="T9" s="16">
        <v>0.38516746411483299</v>
      </c>
      <c r="U9" s="16">
        <v>0.40301724137931</v>
      </c>
      <c r="V9" s="16">
        <v>0.38203356367226099</v>
      </c>
      <c r="W9" s="16">
        <v>0.43736501079913598</v>
      </c>
      <c r="X9" s="16">
        <v>0.410679611650485</v>
      </c>
      <c r="Y9" s="16">
        <v>0.34776119402985101</v>
      </c>
      <c r="Z9" s="16"/>
      <c r="AA9" s="16">
        <v>0.397497020262217</v>
      </c>
      <c r="AB9" s="16">
        <v>0.38140311804008897</v>
      </c>
      <c r="AC9" s="16"/>
      <c r="AD9" s="16">
        <v>0.36666666666666697</v>
      </c>
      <c r="AE9" s="16">
        <v>0.39378238341968902</v>
      </c>
      <c r="AF9" s="16"/>
      <c r="AG9" s="16">
        <v>0.354545454545455</v>
      </c>
      <c r="AH9" s="16">
        <v>0.41605839416058399</v>
      </c>
      <c r="AI9" s="16"/>
      <c r="AJ9" s="16">
        <v>0.37453950061399899</v>
      </c>
      <c r="AK9" s="16">
        <v>0.39688715953307402</v>
      </c>
      <c r="AL9" s="16"/>
      <c r="AM9" s="16">
        <v>0.18691588785046701</v>
      </c>
      <c r="AN9" s="16">
        <v>0.349041533546326</v>
      </c>
      <c r="AO9" s="16">
        <v>0.43966210780370102</v>
      </c>
      <c r="AP9" s="16">
        <v>0.36987447698744802</v>
      </c>
      <c r="AQ9" s="16"/>
      <c r="AR9" s="16">
        <v>0.412578616352201</v>
      </c>
      <c r="AS9" s="16">
        <v>0.37527173913043499</v>
      </c>
      <c r="AT9" s="16"/>
      <c r="AU9" s="16">
        <v>0.38471023427866802</v>
      </c>
      <c r="AV9" s="16">
        <v>0.38685803991926399</v>
      </c>
      <c r="AW9" s="16"/>
      <c r="AX9" s="16">
        <v>0.394581861012956</v>
      </c>
      <c r="AY9" s="16">
        <v>0.38498077358063798</v>
      </c>
      <c r="AZ9" s="16"/>
      <c r="BA9" s="16">
        <v>0.33425414364640899</v>
      </c>
      <c r="BB9" s="16">
        <v>0.39038304808475999</v>
      </c>
      <c r="BC9" s="16"/>
      <c r="BD9" s="16">
        <v>0.43246073298429299</v>
      </c>
      <c r="BE9" s="16">
        <v>0.37636152954808799</v>
      </c>
      <c r="BF9" s="16"/>
      <c r="BG9" s="16">
        <v>0.34459459459459502</v>
      </c>
      <c r="BH9" s="16">
        <v>0.38902291917973503</v>
      </c>
      <c r="BI9" s="16"/>
      <c r="BJ9" s="16">
        <v>0.45192307692307698</v>
      </c>
      <c r="BK9" s="16">
        <v>0.377744296168747</v>
      </c>
      <c r="BL9" s="16"/>
      <c r="BM9" s="16">
        <v>0.38227848101265799</v>
      </c>
      <c r="BN9" s="16">
        <v>0.38687179487179502</v>
      </c>
      <c r="BO9" s="16"/>
      <c r="BP9" s="16">
        <v>0.38410596026490101</v>
      </c>
      <c r="BQ9" s="16">
        <v>0.38684097728246902</v>
      </c>
    </row>
    <row r="10" spans="2:69" x14ac:dyDescent="0.25">
      <c r="B10" s="17" t="s">
        <v>594</v>
      </c>
      <c r="C10" s="16">
        <v>0.19108159392789401</v>
      </c>
      <c r="D10" s="16">
        <v>0.17857142857142899</v>
      </c>
      <c r="E10" s="16">
        <v>0.21576763485477199</v>
      </c>
      <c r="F10" s="16">
        <v>0.187306501547988</v>
      </c>
      <c r="G10" s="16">
        <v>0.20203488372093001</v>
      </c>
      <c r="H10" s="16">
        <v>0.20030349013657101</v>
      </c>
      <c r="I10" s="16">
        <v>0.16393442622950799</v>
      </c>
      <c r="J10" s="16">
        <v>0.17676767676767699</v>
      </c>
      <c r="K10" s="16">
        <v>0.14285714285714299</v>
      </c>
      <c r="L10" s="16">
        <v>0.221238938053097</v>
      </c>
      <c r="M10" s="16"/>
      <c r="N10" s="16">
        <v>0.28192771084337298</v>
      </c>
      <c r="O10" s="16">
        <v>0.212698412698413</v>
      </c>
      <c r="P10" s="16">
        <v>0.18785046728971999</v>
      </c>
      <c r="Q10" s="16">
        <v>0.15985401459854001</v>
      </c>
      <c r="R10" s="16"/>
      <c r="S10" s="16">
        <v>0.23193916349809901</v>
      </c>
      <c r="T10" s="16">
        <v>0.18421052631578899</v>
      </c>
      <c r="U10" s="16">
        <v>0.18965517241379301</v>
      </c>
      <c r="V10" s="16">
        <v>0.248766041461007</v>
      </c>
      <c r="W10" s="16">
        <v>0.16738660907127401</v>
      </c>
      <c r="X10" s="16">
        <v>0.15048543689320401</v>
      </c>
      <c r="Y10" s="16">
        <v>0.147761194029851</v>
      </c>
      <c r="Z10" s="16"/>
      <c r="AA10" s="16">
        <v>0.14779499404052401</v>
      </c>
      <c r="AB10" s="16">
        <v>0.21130289532294</v>
      </c>
      <c r="AC10" s="16"/>
      <c r="AD10" s="16">
        <v>0.18510638297872301</v>
      </c>
      <c r="AE10" s="16">
        <v>0.19326424870466299</v>
      </c>
      <c r="AF10" s="16"/>
      <c r="AG10" s="16">
        <v>0.22490118577075099</v>
      </c>
      <c r="AH10" s="16">
        <v>0.15985401459854001</v>
      </c>
      <c r="AI10" s="16"/>
      <c r="AJ10" s="16">
        <v>0.141629144494474</v>
      </c>
      <c r="AK10" s="16">
        <v>0.233816766890697</v>
      </c>
      <c r="AL10" s="16"/>
      <c r="AM10" s="16">
        <v>0.233644859813084</v>
      </c>
      <c r="AN10" s="16">
        <v>0.27635782747603799</v>
      </c>
      <c r="AO10" s="16">
        <v>0.18825422365245401</v>
      </c>
      <c r="AP10" s="16">
        <v>9.6234309623431005E-2</v>
      </c>
      <c r="AQ10" s="16"/>
      <c r="AR10" s="16">
        <v>0.15597484276729601</v>
      </c>
      <c r="AS10" s="16">
        <v>0.20624999999999999</v>
      </c>
      <c r="AT10" s="16"/>
      <c r="AU10" s="16">
        <v>0.159062885326757</v>
      </c>
      <c r="AV10" s="16">
        <v>0.19690513568064599</v>
      </c>
      <c r="AW10" s="16"/>
      <c r="AX10" s="16">
        <v>0.16372202591283899</v>
      </c>
      <c r="AY10" s="16">
        <v>0.19633567066274599</v>
      </c>
      <c r="AZ10" s="16"/>
      <c r="BA10" s="16">
        <v>0.20441988950276199</v>
      </c>
      <c r="BB10" s="16">
        <v>0.190097799511002</v>
      </c>
      <c r="BC10" s="16"/>
      <c r="BD10" s="16">
        <v>0.17382198952879599</v>
      </c>
      <c r="BE10" s="16">
        <v>0.19490150637311701</v>
      </c>
      <c r="BF10" s="16"/>
      <c r="BG10" s="16">
        <v>0.15878378378378399</v>
      </c>
      <c r="BH10" s="16">
        <v>0.193003618817853</v>
      </c>
      <c r="BI10" s="16"/>
      <c r="BJ10" s="16">
        <v>0.116987179487179</v>
      </c>
      <c r="BK10" s="16">
        <v>0.20103314679293999</v>
      </c>
      <c r="BL10" s="16"/>
      <c r="BM10" s="16">
        <v>0.15443037974683499</v>
      </c>
      <c r="BN10" s="16">
        <v>0.194051282051282</v>
      </c>
      <c r="BO10" s="16"/>
      <c r="BP10" s="16">
        <v>0.165562913907285</v>
      </c>
      <c r="BQ10" s="16">
        <v>0.19438491213030401</v>
      </c>
    </row>
    <row r="11" spans="2:69" x14ac:dyDescent="0.25">
      <c r="B11" s="17" t="s">
        <v>595</v>
      </c>
      <c r="C11" s="16">
        <v>5.5028462998102497E-2</v>
      </c>
      <c r="D11" s="16">
        <v>5.3571428571428603E-2</v>
      </c>
      <c r="E11" s="16">
        <v>4.84094052558783E-2</v>
      </c>
      <c r="F11" s="16">
        <v>3.2507739938080503E-2</v>
      </c>
      <c r="G11" s="16">
        <v>4.7965116279069797E-2</v>
      </c>
      <c r="H11" s="16">
        <v>8.2701062215478002E-2</v>
      </c>
      <c r="I11" s="16">
        <v>4.6658259773013903E-2</v>
      </c>
      <c r="J11" s="16">
        <v>6.5656565656565705E-2</v>
      </c>
      <c r="K11" s="16">
        <v>0</v>
      </c>
      <c r="L11" s="16">
        <v>5.3097345132743397E-2</v>
      </c>
      <c r="M11" s="16"/>
      <c r="N11" s="16">
        <v>0.104819277108434</v>
      </c>
      <c r="O11" s="16">
        <v>8.8888888888888906E-2</v>
      </c>
      <c r="P11" s="16">
        <v>4.5794392523364501E-2</v>
      </c>
      <c r="Q11" s="16">
        <v>3.5766423357664202E-2</v>
      </c>
      <c r="R11" s="16"/>
      <c r="S11" s="16">
        <v>8.5551330798479097E-2</v>
      </c>
      <c r="T11" s="16">
        <v>5.7416267942583699E-2</v>
      </c>
      <c r="U11" s="16">
        <v>6.0344827586206899E-2</v>
      </c>
      <c r="V11" s="16">
        <v>6.3178677196446195E-2</v>
      </c>
      <c r="W11" s="16">
        <v>4.3196544276457902E-2</v>
      </c>
      <c r="X11" s="16">
        <v>4.1747572815533998E-2</v>
      </c>
      <c r="Y11" s="16">
        <v>4.47761194029851E-2</v>
      </c>
      <c r="Z11" s="16"/>
      <c r="AA11" s="16">
        <v>3.4564958283671003E-2</v>
      </c>
      <c r="AB11" s="16">
        <v>6.4587973273942098E-2</v>
      </c>
      <c r="AC11" s="16"/>
      <c r="AD11" s="16">
        <v>6.3120567375886505E-2</v>
      </c>
      <c r="AE11" s="16">
        <v>5.2072538860103601E-2</v>
      </c>
      <c r="AF11" s="16"/>
      <c r="AG11" s="16">
        <v>7.5889328063241099E-2</v>
      </c>
      <c r="AH11" s="16">
        <v>3.5766423357664202E-2</v>
      </c>
      <c r="AI11" s="16"/>
      <c r="AJ11" s="16">
        <v>4.2979942693409698E-2</v>
      </c>
      <c r="AK11" s="16">
        <v>6.5440396179695798E-2</v>
      </c>
      <c r="AL11" s="16"/>
      <c r="AM11" s="16">
        <v>0.127725856697819</v>
      </c>
      <c r="AN11" s="16">
        <v>9.8242811501597402E-2</v>
      </c>
      <c r="AO11" s="16">
        <v>3.9420756234915498E-2</v>
      </c>
      <c r="AP11" s="16">
        <v>2.34309623430962E-2</v>
      </c>
      <c r="AQ11" s="16"/>
      <c r="AR11" s="16">
        <v>4.8427672955974797E-2</v>
      </c>
      <c r="AS11" s="16">
        <v>5.7880434782608702E-2</v>
      </c>
      <c r="AT11" s="16"/>
      <c r="AU11" s="16">
        <v>5.6720098643649797E-2</v>
      </c>
      <c r="AV11" s="16">
        <v>5.4720789414667001E-2</v>
      </c>
      <c r="AW11" s="16"/>
      <c r="AX11" s="16">
        <v>3.7691401648998799E-2</v>
      </c>
      <c r="AY11" s="16">
        <v>5.83578375933047E-2</v>
      </c>
      <c r="AZ11" s="16"/>
      <c r="BA11" s="16">
        <v>6.9060773480663001E-2</v>
      </c>
      <c r="BB11" s="16">
        <v>5.3993480032599801E-2</v>
      </c>
      <c r="BC11" s="16"/>
      <c r="BD11" s="16">
        <v>5.13089005235602E-2</v>
      </c>
      <c r="BE11" s="16">
        <v>5.58516801853998E-2</v>
      </c>
      <c r="BF11" s="16"/>
      <c r="BG11" s="16">
        <v>4.0540540540540501E-2</v>
      </c>
      <c r="BH11" s="16">
        <v>5.5890631282669898E-2</v>
      </c>
      <c r="BI11" s="16"/>
      <c r="BJ11" s="16">
        <v>2.0833333333333301E-2</v>
      </c>
      <c r="BK11" s="16">
        <v>5.9621179509255301E-2</v>
      </c>
      <c r="BL11" s="16"/>
      <c r="BM11" s="16">
        <v>5.3164556962025301E-2</v>
      </c>
      <c r="BN11" s="16">
        <v>5.5179487179487202E-2</v>
      </c>
      <c r="BO11" s="16"/>
      <c r="BP11" s="16">
        <v>5.4635761589404003E-2</v>
      </c>
      <c r="BQ11" s="16">
        <v>5.5079297042434597E-2</v>
      </c>
    </row>
    <row r="12" spans="2:69" x14ac:dyDescent="0.25">
      <c r="B12" s="17" t="s">
        <v>596</v>
      </c>
      <c r="C12" s="16">
        <v>3.6622390891840599E-2</v>
      </c>
      <c r="D12" s="16">
        <v>2.3809523809523801E-2</v>
      </c>
      <c r="E12" s="16">
        <v>1.7980636237897599E-2</v>
      </c>
      <c r="F12" s="16">
        <v>7.7399380804953604E-3</v>
      </c>
      <c r="G12" s="16">
        <v>2.1802325581395301E-2</v>
      </c>
      <c r="H12" s="16">
        <v>7.5113808801214002E-2</v>
      </c>
      <c r="I12" s="16">
        <v>4.0353089533417402E-2</v>
      </c>
      <c r="J12" s="16">
        <v>3.5353535353535401E-2</v>
      </c>
      <c r="K12" s="16">
        <v>3.3613445378151301E-2</v>
      </c>
      <c r="L12" s="16">
        <v>1.7699115044247801E-2</v>
      </c>
      <c r="M12" s="16"/>
      <c r="N12" s="16">
        <v>0.12409638554216899</v>
      </c>
      <c r="O12" s="16">
        <v>3.1746031746031703E-2</v>
      </c>
      <c r="P12" s="16">
        <v>2.8971962616822399E-2</v>
      </c>
      <c r="Q12" s="16">
        <v>1.42335766423358E-2</v>
      </c>
      <c r="R12" s="16"/>
      <c r="S12" s="16">
        <v>7.6045627376425895E-2</v>
      </c>
      <c r="T12" s="16">
        <v>2.8708133971291901E-2</v>
      </c>
      <c r="U12" s="16">
        <v>2.5862068965517199E-2</v>
      </c>
      <c r="V12" s="16">
        <v>5.3307008884501503E-2</v>
      </c>
      <c r="W12" s="16">
        <v>1.8358531317494601E-2</v>
      </c>
      <c r="X12" s="16">
        <v>1.84466019417476E-2</v>
      </c>
      <c r="Y12" s="16">
        <v>2.53731343283582E-2</v>
      </c>
      <c r="Z12" s="16"/>
      <c r="AA12" s="16">
        <v>8.9392133492252699E-3</v>
      </c>
      <c r="AB12" s="16">
        <v>4.9554565701559E-2</v>
      </c>
      <c r="AC12" s="16"/>
      <c r="AD12" s="16">
        <v>4.1134751773049601E-2</v>
      </c>
      <c r="AE12" s="16">
        <v>3.4974093264248697E-2</v>
      </c>
      <c r="AF12" s="16"/>
      <c r="AG12" s="16">
        <v>6.08695652173913E-2</v>
      </c>
      <c r="AH12" s="16">
        <v>1.42335766423358E-2</v>
      </c>
      <c r="AI12" s="16"/>
      <c r="AJ12" s="16">
        <v>1.8829308227588999E-2</v>
      </c>
      <c r="AK12" s="16">
        <v>5.1998585072515001E-2</v>
      </c>
      <c r="AL12" s="16"/>
      <c r="AM12" s="16">
        <v>0.22118380062305301</v>
      </c>
      <c r="AN12" s="16">
        <v>5.8306709265175699E-2</v>
      </c>
      <c r="AO12" s="16">
        <v>1.85036202735318E-2</v>
      </c>
      <c r="AP12" s="16">
        <v>2.5104602510460298E-3</v>
      </c>
      <c r="AQ12" s="16"/>
      <c r="AR12" s="16">
        <v>1.38364779874214E-2</v>
      </c>
      <c r="AS12" s="16">
        <v>4.6467391304347801E-2</v>
      </c>
      <c r="AT12" s="16"/>
      <c r="AU12" s="16">
        <v>4.3156596794081403E-2</v>
      </c>
      <c r="AV12" s="16">
        <v>3.5433953801300697E-2</v>
      </c>
      <c r="AW12" s="16"/>
      <c r="AX12" s="16">
        <v>1.7667844522968199E-2</v>
      </c>
      <c r="AY12" s="16">
        <v>4.0262384076000898E-2</v>
      </c>
      <c r="AZ12" s="16"/>
      <c r="BA12" s="16">
        <v>3.8674033149171297E-2</v>
      </c>
      <c r="BB12" s="16">
        <v>3.6471067644661799E-2</v>
      </c>
      <c r="BC12" s="16"/>
      <c r="BD12" s="16">
        <v>3.45549738219895E-2</v>
      </c>
      <c r="BE12" s="16">
        <v>3.7079953650057902E-2</v>
      </c>
      <c r="BF12" s="16"/>
      <c r="BG12" s="16">
        <v>3.04054054054054E-2</v>
      </c>
      <c r="BH12" s="16">
        <v>3.6992360273421801E-2</v>
      </c>
      <c r="BI12" s="16"/>
      <c r="BJ12" s="16">
        <v>9.6153846153846194E-3</v>
      </c>
      <c r="BK12" s="16">
        <v>4.0249677141627201E-2</v>
      </c>
      <c r="BL12" s="16"/>
      <c r="BM12" s="16">
        <v>2.53164556962025E-2</v>
      </c>
      <c r="BN12" s="16">
        <v>3.75384615384615E-2</v>
      </c>
      <c r="BO12" s="16"/>
      <c r="BP12" s="16">
        <v>1.6556291390728499E-2</v>
      </c>
      <c r="BQ12" s="16">
        <v>3.9219888555507898E-2</v>
      </c>
    </row>
    <row r="13" spans="2:69" x14ac:dyDescent="0.25">
      <c r="B13" s="17" t="s">
        <v>330</v>
      </c>
      <c r="C13" s="16">
        <v>3.1878557874762799E-2</v>
      </c>
      <c r="D13" s="16">
        <v>2.82738095238095E-2</v>
      </c>
      <c r="E13" s="16">
        <v>8.29875518672199E-3</v>
      </c>
      <c r="F13" s="16">
        <v>7.7399380804953604E-3</v>
      </c>
      <c r="G13" s="16">
        <v>2.1802325581395301E-2</v>
      </c>
      <c r="H13" s="16">
        <v>7.6631259484066794E-2</v>
      </c>
      <c r="I13" s="16">
        <v>1.26103404791929E-2</v>
      </c>
      <c r="J13" s="16">
        <v>3.5353535353535401E-2</v>
      </c>
      <c r="K13" s="16">
        <v>3.3613445378151301E-2</v>
      </c>
      <c r="L13" s="16">
        <v>8.8495575221238902E-3</v>
      </c>
      <c r="M13" s="16"/>
      <c r="N13" s="16">
        <v>7.7108433734939794E-2</v>
      </c>
      <c r="O13" s="16">
        <v>3.8095238095238099E-2</v>
      </c>
      <c r="P13" s="16">
        <v>2.4299065420560699E-2</v>
      </c>
      <c r="Q13" s="16">
        <v>1.9708029197080298E-2</v>
      </c>
      <c r="R13" s="16"/>
      <c r="S13" s="16">
        <v>5.70342205323194E-2</v>
      </c>
      <c r="T13" s="16">
        <v>2.8708133971291901E-2</v>
      </c>
      <c r="U13" s="16">
        <v>1.5086206896551701E-2</v>
      </c>
      <c r="V13" s="16">
        <v>3.6525172754195499E-2</v>
      </c>
      <c r="W13" s="16">
        <v>1.9438444924405999E-2</v>
      </c>
      <c r="X13" s="16">
        <v>1.06796116504854E-2</v>
      </c>
      <c r="Y13" s="16">
        <v>2.3880597014925401E-2</v>
      </c>
      <c r="Z13" s="16"/>
      <c r="AA13" s="16">
        <v>4.7675804529201402E-3</v>
      </c>
      <c r="AB13" s="16">
        <v>4.4543429844098002E-2</v>
      </c>
      <c r="AC13" s="16"/>
      <c r="AD13" s="16">
        <v>5.6028368794326197E-2</v>
      </c>
      <c r="AE13" s="16">
        <v>2.30569948186529E-2</v>
      </c>
      <c r="AF13" s="16"/>
      <c r="AG13" s="16">
        <v>4.5059288537549397E-2</v>
      </c>
      <c r="AH13" s="16">
        <v>1.9708029197080298E-2</v>
      </c>
      <c r="AI13" s="16"/>
      <c r="AJ13" s="16">
        <v>1.9238641015145299E-2</v>
      </c>
      <c r="AK13" s="16">
        <v>4.2801556420233498E-2</v>
      </c>
      <c r="AL13" s="16"/>
      <c r="AM13" s="16">
        <v>0.14330218068535799</v>
      </c>
      <c r="AN13" s="16">
        <v>6.3099041533546299E-2</v>
      </c>
      <c r="AO13" s="16">
        <v>1.5687851971037801E-2</v>
      </c>
      <c r="AP13" s="16">
        <v>3.3472803347280298E-3</v>
      </c>
      <c r="AQ13" s="16"/>
      <c r="AR13" s="16">
        <v>1.06918238993711E-2</v>
      </c>
      <c r="AS13" s="16">
        <v>4.1032608695652201E-2</v>
      </c>
      <c r="AT13" s="16"/>
      <c r="AU13" s="16">
        <v>3.3292231812577101E-2</v>
      </c>
      <c r="AV13" s="16">
        <v>3.1621439784705101E-2</v>
      </c>
      <c r="AW13" s="16"/>
      <c r="AX13" s="16">
        <v>2.00235571260306E-2</v>
      </c>
      <c r="AY13" s="16">
        <v>3.41551685139109E-2</v>
      </c>
      <c r="AZ13" s="16"/>
      <c r="BA13" s="16">
        <v>3.8674033149171297E-2</v>
      </c>
      <c r="BB13" s="16">
        <v>3.1377343113284398E-2</v>
      </c>
      <c r="BC13" s="16"/>
      <c r="BD13" s="16">
        <v>1.78010471204188E-2</v>
      </c>
      <c r="BE13" s="16">
        <v>3.49942062572422E-2</v>
      </c>
      <c r="BF13" s="16"/>
      <c r="BG13" s="16">
        <v>6.7567567567567597E-3</v>
      </c>
      <c r="BH13" s="16">
        <v>3.3373542420587099E-2</v>
      </c>
      <c r="BI13" s="16"/>
      <c r="BJ13" s="16">
        <v>1.44230769230769E-2</v>
      </c>
      <c r="BK13" s="16">
        <v>3.4222987516142903E-2</v>
      </c>
      <c r="BL13" s="16"/>
      <c r="BM13" s="16">
        <v>1.7721518987341801E-2</v>
      </c>
      <c r="BN13" s="16">
        <v>3.3025641025640998E-2</v>
      </c>
      <c r="BO13" s="16"/>
      <c r="BP13" s="16">
        <v>4.9668874172185398E-3</v>
      </c>
      <c r="BQ13" s="16">
        <v>3.53621945992285E-2</v>
      </c>
    </row>
    <row r="14" spans="2:69" x14ac:dyDescent="0.25">
      <c r="B14" s="17" t="s">
        <v>597</v>
      </c>
      <c r="C14" s="19">
        <v>0.68538899430739997</v>
      </c>
      <c r="D14" s="19">
        <v>0.71577380952380998</v>
      </c>
      <c r="E14" s="19">
        <v>0.70954356846472999</v>
      </c>
      <c r="F14" s="19">
        <v>0.76470588235294101</v>
      </c>
      <c r="G14" s="19">
        <v>0.706395348837209</v>
      </c>
      <c r="H14" s="19">
        <v>0.56525037936267097</v>
      </c>
      <c r="I14" s="19">
        <v>0.73644388398486804</v>
      </c>
      <c r="J14" s="19">
        <v>0.68686868686868696</v>
      </c>
      <c r="K14" s="19">
        <v>0.78991596638655504</v>
      </c>
      <c r="L14" s="19">
        <v>0.69911504424778803</v>
      </c>
      <c r="M14" s="19"/>
      <c r="N14" s="19">
        <v>0.41204819277108401</v>
      </c>
      <c r="O14" s="19">
        <v>0.628571428571429</v>
      </c>
      <c r="P14" s="19">
        <v>0.71308411214953304</v>
      </c>
      <c r="Q14" s="19">
        <v>0.77043795620437905</v>
      </c>
      <c r="R14" s="19"/>
      <c r="S14" s="19">
        <v>0.54942965779467701</v>
      </c>
      <c r="T14" s="19">
        <v>0.700956937799043</v>
      </c>
      <c r="U14" s="19">
        <v>0.70905172413793105</v>
      </c>
      <c r="V14" s="19">
        <v>0.59822309970385001</v>
      </c>
      <c r="W14" s="19">
        <v>0.75161987041036704</v>
      </c>
      <c r="X14" s="19">
        <v>0.77864077669902898</v>
      </c>
      <c r="Y14" s="19">
        <v>0.75820895522388099</v>
      </c>
      <c r="Z14" s="19"/>
      <c r="AA14" s="19">
        <v>0.80393325387365899</v>
      </c>
      <c r="AB14" s="19">
        <v>0.63001113585746105</v>
      </c>
      <c r="AC14" s="19"/>
      <c r="AD14" s="19">
        <v>0.65460992907801396</v>
      </c>
      <c r="AE14" s="19">
        <v>0.69663212435233202</v>
      </c>
      <c r="AF14" s="19"/>
      <c r="AG14" s="19">
        <v>0.59328063241106699</v>
      </c>
      <c r="AH14" s="19">
        <v>0.77043795620437905</v>
      </c>
      <c r="AI14" s="19"/>
      <c r="AJ14" s="19">
        <v>0.77732296356938202</v>
      </c>
      <c r="AK14" s="19">
        <v>0.60594269543685897</v>
      </c>
      <c r="AL14" s="19"/>
      <c r="AM14" s="19">
        <v>0.274143302180685</v>
      </c>
      <c r="AN14" s="19">
        <v>0.50399361022364197</v>
      </c>
      <c r="AO14" s="19">
        <v>0.73813354786806096</v>
      </c>
      <c r="AP14" s="19">
        <v>0.87447698744769897</v>
      </c>
      <c r="AQ14" s="19"/>
      <c r="AR14" s="19">
        <v>0.77106918238993705</v>
      </c>
      <c r="AS14" s="19">
        <v>0.64836956521739098</v>
      </c>
      <c r="AT14" s="19"/>
      <c r="AU14" s="19">
        <v>0.70776818742293501</v>
      </c>
      <c r="AV14" s="19">
        <v>0.68131868131868101</v>
      </c>
      <c r="AW14" s="19"/>
      <c r="AX14" s="19">
        <v>0.76089517078916402</v>
      </c>
      <c r="AY14" s="19">
        <v>0.67088893915403802</v>
      </c>
      <c r="AZ14" s="19"/>
      <c r="BA14" s="19">
        <v>0.649171270718232</v>
      </c>
      <c r="BB14" s="19">
        <v>0.688060309698452</v>
      </c>
      <c r="BC14" s="19"/>
      <c r="BD14" s="19">
        <v>0.72251308900523603</v>
      </c>
      <c r="BE14" s="19">
        <v>0.67717265353418299</v>
      </c>
      <c r="BF14" s="19"/>
      <c r="BG14" s="19">
        <v>0.76351351351351304</v>
      </c>
      <c r="BH14" s="19">
        <v>0.68073984720546798</v>
      </c>
      <c r="BI14" s="19"/>
      <c r="BJ14" s="19">
        <v>0.83814102564102599</v>
      </c>
      <c r="BK14" s="19">
        <v>0.66487300904003399</v>
      </c>
      <c r="BL14" s="19"/>
      <c r="BM14" s="19">
        <v>0.74936708860759504</v>
      </c>
      <c r="BN14" s="19">
        <v>0.68020512820512802</v>
      </c>
      <c r="BO14" s="19"/>
      <c r="BP14" s="19">
        <v>0.758278145695364</v>
      </c>
      <c r="BQ14" s="19">
        <v>0.67595370767252505</v>
      </c>
    </row>
    <row r="15" spans="2:69" x14ac:dyDescent="0.25">
      <c r="B15" s="17" t="s">
        <v>598</v>
      </c>
      <c r="C15" s="19">
        <v>9.1650853889943096E-2</v>
      </c>
      <c r="D15" s="19">
        <v>7.7380952380952397E-2</v>
      </c>
      <c r="E15" s="19">
        <v>6.6390041493775906E-2</v>
      </c>
      <c r="F15" s="19">
        <v>4.02476780185759E-2</v>
      </c>
      <c r="G15" s="19">
        <v>6.9767441860465101E-2</v>
      </c>
      <c r="H15" s="19">
        <v>0.157814871016692</v>
      </c>
      <c r="I15" s="19">
        <v>8.7011349306431299E-2</v>
      </c>
      <c r="J15" s="19">
        <v>0.10101010101010099</v>
      </c>
      <c r="K15" s="19">
        <v>3.3613445378151301E-2</v>
      </c>
      <c r="L15" s="19">
        <v>7.0796460176991094E-2</v>
      </c>
      <c r="M15" s="19"/>
      <c r="N15" s="19">
        <v>0.22891566265060201</v>
      </c>
      <c r="O15" s="19">
        <v>0.120634920634921</v>
      </c>
      <c r="P15" s="19">
        <v>7.4766355140186896E-2</v>
      </c>
      <c r="Q15" s="19">
        <v>0.05</v>
      </c>
      <c r="R15" s="19"/>
      <c r="S15" s="19">
        <v>0.16159695817490499</v>
      </c>
      <c r="T15" s="19">
        <v>8.6124401913875603E-2</v>
      </c>
      <c r="U15" s="19">
        <v>8.6206896551724102E-2</v>
      </c>
      <c r="V15" s="19">
        <v>0.116485686080948</v>
      </c>
      <c r="W15" s="19">
        <v>6.1555075593952499E-2</v>
      </c>
      <c r="X15" s="19">
        <v>6.0194174757281498E-2</v>
      </c>
      <c r="Y15" s="19">
        <v>7.01492537313433E-2</v>
      </c>
      <c r="Z15" s="19"/>
      <c r="AA15" s="19">
        <v>4.3504171632896299E-2</v>
      </c>
      <c r="AB15" s="19">
        <v>0.114142538975501</v>
      </c>
      <c r="AC15" s="19"/>
      <c r="AD15" s="19">
        <v>0.104255319148936</v>
      </c>
      <c r="AE15" s="19">
        <v>8.7046632124352305E-2</v>
      </c>
      <c r="AF15" s="19"/>
      <c r="AG15" s="19">
        <v>0.13675889328063201</v>
      </c>
      <c r="AH15" s="19">
        <v>0.05</v>
      </c>
      <c r="AI15" s="19"/>
      <c r="AJ15" s="19">
        <v>6.1809250920998801E-2</v>
      </c>
      <c r="AK15" s="19">
        <v>0.117438981252211</v>
      </c>
      <c r="AL15" s="19"/>
      <c r="AM15" s="19">
        <v>0.34890965732087198</v>
      </c>
      <c r="AN15" s="19">
        <v>0.156549520766773</v>
      </c>
      <c r="AO15" s="19">
        <v>5.7924376508447298E-2</v>
      </c>
      <c r="AP15" s="19">
        <v>2.59414225941423E-2</v>
      </c>
      <c r="AQ15" s="19"/>
      <c r="AR15" s="19">
        <v>6.2264150943396199E-2</v>
      </c>
      <c r="AS15" s="19">
        <v>0.104347826086957</v>
      </c>
      <c r="AT15" s="19"/>
      <c r="AU15" s="19">
        <v>9.98766954377312E-2</v>
      </c>
      <c r="AV15" s="19">
        <v>9.0154743215967698E-2</v>
      </c>
      <c r="AW15" s="19"/>
      <c r="AX15" s="19">
        <v>5.5359246171966997E-2</v>
      </c>
      <c r="AY15" s="19">
        <v>9.8620221669305605E-2</v>
      </c>
      <c r="AZ15" s="19"/>
      <c r="BA15" s="19">
        <v>0.10773480662983401</v>
      </c>
      <c r="BB15" s="19">
        <v>9.04645476772616E-2</v>
      </c>
      <c r="BC15" s="19"/>
      <c r="BD15" s="19">
        <v>8.5863874345549707E-2</v>
      </c>
      <c r="BE15" s="19">
        <v>9.2931633835457703E-2</v>
      </c>
      <c r="BF15" s="19"/>
      <c r="BG15" s="19">
        <v>7.0945945945945901E-2</v>
      </c>
      <c r="BH15" s="19">
        <v>9.2882991556091699E-2</v>
      </c>
      <c r="BI15" s="19"/>
      <c r="BJ15" s="19">
        <v>3.04487179487179E-2</v>
      </c>
      <c r="BK15" s="19">
        <v>9.9870856650882495E-2</v>
      </c>
      <c r="BL15" s="19"/>
      <c r="BM15" s="19">
        <v>7.8481012658227794E-2</v>
      </c>
      <c r="BN15" s="19">
        <v>9.2717948717948695E-2</v>
      </c>
      <c r="BO15" s="19"/>
      <c r="BP15" s="19">
        <v>7.1192052980132495E-2</v>
      </c>
      <c r="BQ15" s="19">
        <v>9.4299185597942606E-2</v>
      </c>
    </row>
    <row r="16" spans="2:69" x14ac:dyDescent="0.25">
      <c r="B16" s="17" t="s">
        <v>156</v>
      </c>
      <c r="C16" s="20">
        <v>0.59373814041745698</v>
      </c>
      <c r="D16" s="20">
        <v>0.63839285714285698</v>
      </c>
      <c r="E16" s="20">
        <v>0.64315352697095396</v>
      </c>
      <c r="F16" s="20">
        <v>0.72445820433436503</v>
      </c>
      <c r="G16" s="20">
        <v>0.63662790697674398</v>
      </c>
      <c r="H16" s="20">
        <v>0.40743550834597902</v>
      </c>
      <c r="I16" s="20">
        <v>0.64943253467843598</v>
      </c>
      <c r="J16" s="20">
        <v>0.58585858585858597</v>
      </c>
      <c r="K16" s="20">
        <v>0.75630252100840301</v>
      </c>
      <c r="L16" s="20">
        <v>0.62831858407079599</v>
      </c>
      <c r="M16" s="20"/>
      <c r="N16" s="20">
        <v>0.183132530120482</v>
      </c>
      <c r="O16" s="20">
        <v>0.50793650793650802</v>
      </c>
      <c r="P16" s="20">
        <v>0.63831775700934601</v>
      </c>
      <c r="Q16" s="20">
        <v>0.720437956204379</v>
      </c>
      <c r="R16" s="20"/>
      <c r="S16" s="20">
        <v>0.38783269961977201</v>
      </c>
      <c r="T16" s="20">
        <v>0.61483253588516695</v>
      </c>
      <c r="U16" s="20">
        <v>0.62284482758620696</v>
      </c>
      <c r="V16" s="20">
        <v>0.48173741362290201</v>
      </c>
      <c r="W16" s="20">
        <v>0.69006479481641503</v>
      </c>
      <c r="X16" s="20">
        <v>0.71844660194174803</v>
      </c>
      <c r="Y16" s="20">
        <v>0.68805970149253703</v>
      </c>
      <c r="Z16" s="20"/>
      <c r="AA16" s="20">
        <v>0.760429082240763</v>
      </c>
      <c r="AB16" s="20">
        <v>0.51586859688195996</v>
      </c>
      <c r="AC16" s="20"/>
      <c r="AD16" s="20">
        <v>0.55035460992907803</v>
      </c>
      <c r="AE16" s="20">
        <v>0.60958549222797898</v>
      </c>
      <c r="AF16" s="20"/>
      <c r="AG16" s="20">
        <v>0.45652173913043498</v>
      </c>
      <c r="AH16" s="20">
        <v>0.720437956204379</v>
      </c>
      <c r="AI16" s="20"/>
      <c r="AJ16" s="20">
        <v>0.71551371264838304</v>
      </c>
      <c r="AK16" s="20">
        <v>0.488503714184648</v>
      </c>
      <c r="AL16" s="20"/>
      <c r="AM16" s="20">
        <v>-7.4766355140186896E-2</v>
      </c>
      <c r="AN16" s="20">
        <v>0.347444089456869</v>
      </c>
      <c r="AO16" s="20">
        <v>0.68020917135961401</v>
      </c>
      <c r="AP16" s="20">
        <v>0.84853556485355697</v>
      </c>
      <c r="AQ16" s="20"/>
      <c r="AR16" s="20">
        <v>0.70880503144654095</v>
      </c>
      <c r="AS16" s="20">
        <v>0.54402173913043494</v>
      </c>
      <c r="AT16" s="20"/>
      <c r="AU16" s="20">
        <v>0.60789149198520298</v>
      </c>
      <c r="AV16" s="20">
        <v>0.59116393810271395</v>
      </c>
      <c r="AW16" s="20"/>
      <c r="AX16" s="20">
        <v>0.70553592461719705</v>
      </c>
      <c r="AY16" s="20">
        <v>0.57226871748473196</v>
      </c>
      <c r="AZ16" s="20"/>
      <c r="BA16" s="20">
        <v>0.54143646408839796</v>
      </c>
      <c r="BB16" s="20">
        <v>0.59759576202119002</v>
      </c>
      <c r="BC16" s="20"/>
      <c r="BD16" s="20">
        <v>0.63664921465968605</v>
      </c>
      <c r="BE16" s="20">
        <v>0.58424101969872499</v>
      </c>
      <c r="BF16" s="20"/>
      <c r="BG16" s="20">
        <v>0.69256756756756799</v>
      </c>
      <c r="BH16" s="20">
        <v>0.58785685564937695</v>
      </c>
      <c r="BI16" s="20"/>
      <c r="BJ16" s="20">
        <v>0.80769230769230804</v>
      </c>
      <c r="BK16" s="20">
        <v>0.56500215238915197</v>
      </c>
      <c r="BL16" s="20"/>
      <c r="BM16" s="20">
        <v>0.670886075949367</v>
      </c>
      <c r="BN16" s="20">
        <v>0.58748717948717999</v>
      </c>
      <c r="BO16" s="20"/>
      <c r="BP16" s="20">
        <v>0.68708609271523202</v>
      </c>
      <c r="BQ16" s="20">
        <v>0.58165452207458201</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603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5269</v>
      </c>
      <c r="D7" s="10">
        <v>672</v>
      </c>
      <c r="E7" s="10">
        <v>723</v>
      </c>
      <c r="F7" s="10">
        <v>646</v>
      </c>
      <c r="G7" s="10">
        <v>688</v>
      </c>
      <c r="H7" s="10">
        <v>1317</v>
      </c>
      <c r="I7" s="10">
        <v>793</v>
      </c>
      <c r="J7" s="10">
        <v>198</v>
      </c>
      <c r="K7" s="10">
        <v>119</v>
      </c>
      <c r="L7" s="10">
        <v>113</v>
      </c>
      <c r="M7" s="10"/>
      <c r="N7" s="10">
        <v>830</v>
      </c>
      <c r="O7" s="10">
        <v>630</v>
      </c>
      <c r="P7" s="10">
        <v>1070</v>
      </c>
      <c r="Q7" s="10">
        <v>2739</v>
      </c>
      <c r="R7" s="10"/>
      <c r="S7" s="10">
        <v>526</v>
      </c>
      <c r="T7" s="10">
        <v>418</v>
      </c>
      <c r="U7" s="10">
        <v>464</v>
      </c>
      <c r="V7" s="10">
        <v>1013</v>
      </c>
      <c r="W7" s="10">
        <v>926</v>
      </c>
      <c r="X7" s="10">
        <v>1029</v>
      </c>
      <c r="Y7" s="10">
        <v>670</v>
      </c>
      <c r="Z7" s="10"/>
      <c r="AA7" s="10">
        <v>1678</v>
      </c>
      <c r="AB7" s="10">
        <v>3591</v>
      </c>
      <c r="AC7" s="10"/>
      <c r="AD7" s="10">
        <v>1410</v>
      </c>
      <c r="AE7" s="10">
        <v>3859</v>
      </c>
      <c r="AF7" s="10"/>
      <c r="AG7" s="10">
        <v>2530</v>
      </c>
      <c r="AH7" s="10">
        <v>2739</v>
      </c>
      <c r="AI7" s="10"/>
      <c r="AJ7" s="10">
        <v>2443</v>
      </c>
      <c r="AK7" s="10">
        <v>2826</v>
      </c>
      <c r="AL7" s="10"/>
      <c r="AM7" s="10">
        <v>321</v>
      </c>
      <c r="AN7" s="10">
        <v>1252</v>
      </c>
      <c r="AO7" s="10">
        <v>2486</v>
      </c>
      <c r="AP7" s="10">
        <v>1194</v>
      </c>
      <c r="AQ7" s="10"/>
      <c r="AR7" s="10">
        <v>1590</v>
      </c>
      <c r="AS7" s="10">
        <v>3679</v>
      </c>
      <c r="AT7" s="10"/>
      <c r="AU7" s="10">
        <v>811</v>
      </c>
      <c r="AV7" s="10">
        <v>4458</v>
      </c>
      <c r="AW7" s="10"/>
      <c r="AX7" s="10">
        <v>848</v>
      </c>
      <c r="AY7" s="10">
        <v>4421</v>
      </c>
      <c r="AZ7" s="10"/>
      <c r="BA7" s="10">
        <v>362</v>
      </c>
      <c r="BB7" s="10">
        <v>4907</v>
      </c>
      <c r="BC7" s="10"/>
      <c r="BD7" s="10">
        <v>955</v>
      </c>
      <c r="BE7" s="10">
        <v>4314</v>
      </c>
      <c r="BF7" s="10"/>
      <c r="BG7" s="10">
        <v>296</v>
      </c>
      <c r="BH7" s="10">
        <v>4973</v>
      </c>
      <c r="BI7" s="10"/>
      <c r="BJ7" s="10">
        <v>624</v>
      </c>
      <c r="BK7" s="10">
        <v>4645</v>
      </c>
      <c r="BL7" s="10"/>
      <c r="BM7" s="10">
        <v>394</v>
      </c>
      <c r="BN7" s="10">
        <v>4875</v>
      </c>
      <c r="BO7" s="10"/>
      <c r="BP7" s="10">
        <v>604</v>
      </c>
      <c r="BQ7" s="10">
        <v>4665</v>
      </c>
    </row>
    <row r="8" spans="2:69" x14ac:dyDescent="0.25">
      <c r="B8" s="17" t="s">
        <v>592</v>
      </c>
      <c r="C8" s="16">
        <v>0.31239324349971498</v>
      </c>
      <c r="D8" s="16">
        <v>0.296130952380952</v>
      </c>
      <c r="E8" s="16">
        <v>0.30843706777316698</v>
      </c>
      <c r="F8" s="16">
        <v>0.36532507739938103</v>
      </c>
      <c r="G8" s="16">
        <v>0.30377906976744201</v>
      </c>
      <c r="H8" s="16">
        <v>0.23766135155656801</v>
      </c>
      <c r="I8" s="16">
        <v>0.43127364438839799</v>
      </c>
      <c r="J8" s="16">
        <v>0.27272727272727298</v>
      </c>
      <c r="K8" s="16">
        <v>0.369747899159664</v>
      </c>
      <c r="L8" s="16">
        <v>0.23008849557522101</v>
      </c>
      <c r="M8" s="16"/>
      <c r="N8" s="16">
        <v>0.17469879518072301</v>
      </c>
      <c r="O8" s="16">
        <v>0.233333333333333</v>
      </c>
      <c r="P8" s="16">
        <v>0.30934579439252302</v>
      </c>
      <c r="Q8" s="16">
        <v>0.373493975903614</v>
      </c>
      <c r="R8" s="16"/>
      <c r="S8" s="16">
        <v>0.249049429657795</v>
      </c>
      <c r="T8" s="16">
        <v>0.31339712918660301</v>
      </c>
      <c r="U8" s="16">
        <v>0.29956896551724099</v>
      </c>
      <c r="V8" s="16">
        <v>0.246791707798618</v>
      </c>
      <c r="W8" s="16">
        <v>0.33801295896328298</v>
      </c>
      <c r="X8" s="16">
        <v>0.36248785228377101</v>
      </c>
      <c r="Y8" s="16">
        <v>0.42686567164179101</v>
      </c>
      <c r="Z8" s="16"/>
      <c r="AA8" s="16">
        <v>0.41597139451728199</v>
      </c>
      <c r="AB8" s="16">
        <v>0.263993316624896</v>
      </c>
      <c r="AC8" s="16"/>
      <c r="AD8" s="16">
        <v>0.305673758865248</v>
      </c>
      <c r="AE8" s="16">
        <v>0.31484840632288202</v>
      </c>
      <c r="AF8" s="16"/>
      <c r="AG8" s="16">
        <v>0.24624505928853799</v>
      </c>
      <c r="AH8" s="16">
        <v>0.373493975903614</v>
      </c>
      <c r="AI8" s="16"/>
      <c r="AJ8" s="16">
        <v>0.40523945968072</v>
      </c>
      <c r="AK8" s="16">
        <v>0.23213021939136599</v>
      </c>
      <c r="AL8" s="16"/>
      <c r="AM8" s="16">
        <v>0.11214953271028</v>
      </c>
      <c r="AN8" s="16">
        <v>0.17571884984025599</v>
      </c>
      <c r="AO8" s="16">
        <v>0.308930008045052</v>
      </c>
      <c r="AP8" s="16">
        <v>0.51256281407035198</v>
      </c>
      <c r="AQ8" s="16"/>
      <c r="AR8" s="16">
        <v>0.35723270440251598</v>
      </c>
      <c r="AS8" s="16">
        <v>0.29301440608861101</v>
      </c>
      <c r="AT8" s="16"/>
      <c r="AU8" s="16">
        <v>0.35511713933415501</v>
      </c>
      <c r="AV8" s="16">
        <v>0.30462090623597998</v>
      </c>
      <c r="AW8" s="16"/>
      <c r="AX8" s="16">
        <v>0.375</v>
      </c>
      <c r="AY8" s="16">
        <v>0.300384528387243</v>
      </c>
      <c r="AZ8" s="16"/>
      <c r="BA8" s="16">
        <v>0.337016574585635</v>
      </c>
      <c r="BB8" s="16">
        <v>0.31057672712451601</v>
      </c>
      <c r="BC8" s="16"/>
      <c r="BD8" s="16">
        <v>0.317277486910995</v>
      </c>
      <c r="BE8" s="16">
        <v>0.31131200741770998</v>
      </c>
      <c r="BF8" s="16"/>
      <c r="BG8" s="16">
        <v>0.38851351351351299</v>
      </c>
      <c r="BH8" s="16">
        <v>0.30786245726925399</v>
      </c>
      <c r="BI8" s="16"/>
      <c r="BJ8" s="16">
        <v>0.44070512820512803</v>
      </c>
      <c r="BK8" s="16">
        <v>0.29515608180839598</v>
      </c>
      <c r="BL8" s="16"/>
      <c r="BM8" s="16">
        <v>0.39593908629441599</v>
      </c>
      <c r="BN8" s="16">
        <v>0.30564102564102602</v>
      </c>
      <c r="BO8" s="16"/>
      <c r="BP8" s="16">
        <v>0.36092715231788097</v>
      </c>
      <c r="BQ8" s="16">
        <v>0.30610932475884201</v>
      </c>
    </row>
    <row r="9" spans="2:69" x14ac:dyDescent="0.25">
      <c r="B9" s="17" t="s">
        <v>593</v>
      </c>
      <c r="C9" s="16">
        <v>0.371227936989941</v>
      </c>
      <c r="D9" s="16">
        <v>0.43898809523809501</v>
      </c>
      <c r="E9" s="16">
        <v>0.40802213001383097</v>
      </c>
      <c r="F9" s="16">
        <v>0.39318885448916402</v>
      </c>
      <c r="G9" s="16">
        <v>0.41715116279069803</v>
      </c>
      <c r="H9" s="16">
        <v>0.32194381169324199</v>
      </c>
      <c r="I9" s="16">
        <v>0.31778058007566201</v>
      </c>
      <c r="J9" s="16">
        <v>0.33838383838383801</v>
      </c>
      <c r="K9" s="16">
        <v>0.31932773109243701</v>
      </c>
      <c r="L9" s="16">
        <v>0.38938053097345099</v>
      </c>
      <c r="M9" s="16"/>
      <c r="N9" s="16">
        <v>0.27831325301204801</v>
      </c>
      <c r="O9" s="16">
        <v>0.36666666666666697</v>
      </c>
      <c r="P9" s="16">
        <v>0.40373831775700902</v>
      </c>
      <c r="Q9" s="16">
        <v>0.38773274917853201</v>
      </c>
      <c r="R9" s="16"/>
      <c r="S9" s="16">
        <v>0.317490494296578</v>
      </c>
      <c r="T9" s="16">
        <v>0.38277511961722499</v>
      </c>
      <c r="U9" s="16">
        <v>0.40086206896551702</v>
      </c>
      <c r="V9" s="16">
        <v>0.34649555774926</v>
      </c>
      <c r="W9" s="16">
        <v>0.42224622030237602</v>
      </c>
      <c r="X9" s="16">
        <v>0.41205053449951401</v>
      </c>
      <c r="Y9" s="16">
        <v>0.31044776119403</v>
      </c>
      <c r="Z9" s="16"/>
      <c r="AA9" s="16">
        <v>0.39213349225268201</v>
      </c>
      <c r="AB9" s="16">
        <v>0.36145920356446698</v>
      </c>
      <c r="AC9" s="16"/>
      <c r="AD9" s="16">
        <v>0.34751773049645401</v>
      </c>
      <c r="AE9" s="16">
        <v>0.37989116351386398</v>
      </c>
      <c r="AF9" s="16"/>
      <c r="AG9" s="16">
        <v>0.35335968379446597</v>
      </c>
      <c r="AH9" s="16">
        <v>0.38773274917853201</v>
      </c>
      <c r="AI9" s="16"/>
      <c r="AJ9" s="16">
        <v>0.360622185837086</v>
      </c>
      <c r="AK9" s="16">
        <v>0.38039631988676598</v>
      </c>
      <c r="AL9" s="16"/>
      <c r="AM9" s="16">
        <v>0.152647975077882</v>
      </c>
      <c r="AN9" s="16">
        <v>0.32827476038338699</v>
      </c>
      <c r="AO9" s="16">
        <v>0.42075623491552699</v>
      </c>
      <c r="AP9" s="16">
        <v>0.37353433835845901</v>
      </c>
      <c r="AQ9" s="16"/>
      <c r="AR9" s="16">
        <v>0.40062893081760997</v>
      </c>
      <c r="AS9" s="16">
        <v>0.35852133731992403</v>
      </c>
      <c r="AT9" s="16"/>
      <c r="AU9" s="16">
        <v>0.346485819975339</v>
      </c>
      <c r="AV9" s="16">
        <v>0.37572902646926898</v>
      </c>
      <c r="AW9" s="16"/>
      <c r="AX9" s="16">
        <v>0.38679245283018898</v>
      </c>
      <c r="AY9" s="16">
        <v>0.36824247907713198</v>
      </c>
      <c r="AZ9" s="16"/>
      <c r="BA9" s="16">
        <v>0.32872928176795602</v>
      </c>
      <c r="BB9" s="16">
        <v>0.37436315467699199</v>
      </c>
      <c r="BC9" s="16"/>
      <c r="BD9" s="16">
        <v>0.39476439790575901</v>
      </c>
      <c r="BE9" s="16">
        <v>0.36601761706073199</v>
      </c>
      <c r="BF9" s="16"/>
      <c r="BG9" s="16">
        <v>0.37162162162162199</v>
      </c>
      <c r="BH9" s="16">
        <v>0.37120450432334601</v>
      </c>
      <c r="BI9" s="16"/>
      <c r="BJ9" s="16">
        <v>0.38301282051282098</v>
      </c>
      <c r="BK9" s="16">
        <v>0.36964477933261602</v>
      </c>
      <c r="BL9" s="16"/>
      <c r="BM9" s="16">
        <v>0.390862944162437</v>
      </c>
      <c r="BN9" s="16">
        <v>0.36964102564102602</v>
      </c>
      <c r="BO9" s="16"/>
      <c r="BP9" s="16">
        <v>0.399006622516556</v>
      </c>
      <c r="BQ9" s="16">
        <v>0.36763129689174701</v>
      </c>
    </row>
    <row r="10" spans="2:69" x14ac:dyDescent="0.25">
      <c r="B10" s="17" t="s">
        <v>594</v>
      </c>
      <c r="C10" s="16">
        <v>0.179920288479787</v>
      </c>
      <c r="D10" s="16">
        <v>0.15625</v>
      </c>
      <c r="E10" s="16">
        <v>0.19640387275241999</v>
      </c>
      <c r="F10" s="16">
        <v>0.179566563467492</v>
      </c>
      <c r="G10" s="16">
        <v>0.17877906976744201</v>
      </c>
      <c r="H10" s="16">
        <v>0.201214882308276</v>
      </c>
      <c r="I10" s="16">
        <v>0.134930643127364</v>
      </c>
      <c r="J10" s="16">
        <v>0.19696969696969699</v>
      </c>
      <c r="K10" s="16">
        <v>0.19327731092437</v>
      </c>
      <c r="L10" s="16">
        <v>0.247787610619469</v>
      </c>
      <c r="M10" s="16"/>
      <c r="N10" s="16">
        <v>0.239759036144578</v>
      </c>
      <c r="O10" s="16">
        <v>0.23174603174603201</v>
      </c>
      <c r="P10" s="16">
        <v>0.17476635514018701</v>
      </c>
      <c r="Q10" s="16">
        <v>0.15188024826579</v>
      </c>
      <c r="R10" s="16"/>
      <c r="S10" s="16">
        <v>0.20532319391635001</v>
      </c>
      <c r="T10" s="16">
        <v>0.191387559808612</v>
      </c>
      <c r="U10" s="16">
        <v>0.20043103448275901</v>
      </c>
      <c r="V10" s="16">
        <v>0.23395853899308999</v>
      </c>
      <c r="W10" s="16">
        <v>0.15658747300216</v>
      </c>
      <c r="X10" s="16">
        <v>0.132167152575316</v>
      </c>
      <c r="Y10" s="16">
        <v>0.155223880597015</v>
      </c>
      <c r="Z10" s="16"/>
      <c r="AA10" s="16">
        <v>0.134088200238379</v>
      </c>
      <c r="AB10" s="16">
        <v>0.20133667502088601</v>
      </c>
      <c r="AC10" s="16"/>
      <c r="AD10" s="16">
        <v>0.172340425531915</v>
      </c>
      <c r="AE10" s="16">
        <v>0.18268981601451201</v>
      </c>
      <c r="AF10" s="16"/>
      <c r="AG10" s="16">
        <v>0.21027667984189699</v>
      </c>
      <c r="AH10" s="16">
        <v>0.15188024826579</v>
      </c>
      <c r="AI10" s="16"/>
      <c r="AJ10" s="16">
        <v>0.13794514940646699</v>
      </c>
      <c r="AK10" s="16">
        <v>0.21620665251238499</v>
      </c>
      <c r="AL10" s="16"/>
      <c r="AM10" s="16">
        <v>0.23676012461059201</v>
      </c>
      <c r="AN10" s="16">
        <v>0.242012779552716</v>
      </c>
      <c r="AO10" s="16">
        <v>0.18423169750603399</v>
      </c>
      <c r="AP10" s="16">
        <v>9.2127303182579598E-2</v>
      </c>
      <c r="AQ10" s="16"/>
      <c r="AR10" s="16">
        <v>0.152830188679245</v>
      </c>
      <c r="AS10" s="16">
        <v>0.19162815982604001</v>
      </c>
      <c r="AT10" s="16"/>
      <c r="AU10" s="16">
        <v>0.175092478421702</v>
      </c>
      <c r="AV10" s="16">
        <v>0.180798564378645</v>
      </c>
      <c r="AW10" s="16"/>
      <c r="AX10" s="16">
        <v>0.15801886792452799</v>
      </c>
      <c r="AY10" s="16">
        <v>0.18412123953856599</v>
      </c>
      <c r="AZ10" s="16"/>
      <c r="BA10" s="16">
        <v>0.20441988950276199</v>
      </c>
      <c r="BB10" s="16">
        <v>0.17811289993886301</v>
      </c>
      <c r="BC10" s="16"/>
      <c r="BD10" s="16">
        <v>0.163350785340314</v>
      </c>
      <c r="BE10" s="16">
        <v>0.183588317107093</v>
      </c>
      <c r="BF10" s="16"/>
      <c r="BG10" s="16">
        <v>0.152027027027027</v>
      </c>
      <c r="BH10" s="16">
        <v>0.18158053488839701</v>
      </c>
      <c r="BI10" s="16"/>
      <c r="BJ10" s="16">
        <v>0.125</v>
      </c>
      <c r="BK10" s="16">
        <v>0.18729817007534999</v>
      </c>
      <c r="BL10" s="16"/>
      <c r="BM10" s="16">
        <v>0.13705583756345199</v>
      </c>
      <c r="BN10" s="16">
        <v>0.18338461538461501</v>
      </c>
      <c r="BO10" s="16"/>
      <c r="BP10" s="16">
        <v>0.167218543046358</v>
      </c>
      <c r="BQ10" s="16">
        <v>0.181564844587353</v>
      </c>
    </row>
    <row r="11" spans="2:69" x14ac:dyDescent="0.25">
      <c r="B11" s="17" t="s">
        <v>595</v>
      </c>
      <c r="C11" s="16">
        <v>5.3900170810400501E-2</v>
      </c>
      <c r="D11" s="16">
        <v>4.7619047619047603E-2</v>
      </c>
      <c r="E11" s="16">
        <v>5.39419087136929E-2</v>
      </c>
      <c r="F11" s="16">
        <v>3.4055727554179599E-2</v>
      </c>
      <c r="G11" s="16">
        <v>4.3604651162790699E-2</v>
      </c>
      <c r="H11" s="16">
        <v>8.2004555808655996E-2</v>
      </c>
      <c r="I11" s="16">
        <v>3.4047919293820901E-2</v>
      </c>
      <c r="J11" s="16">
        <v>6.0606060606060601E-2</v>
      </c>
      <c r="K11" s="16">
        <v>5.0420168067226899E-2</v>
      </c>
      <c r="L11" s="16">
        <v>7.0796460176991094E-2</v>
      </c>
      <c r="M11" s="16"/>
      <c r="N11" s="16">
        <v>9.1566265060241001E-2</v>
      </c>
      <c r="O11" s="16">
        <v>6.19047619047619E-2</v>
      </c>
      <c r="P11" s="16">
        <v>5.5140186915887901E-2</v>
      </c>
      <c r="Q11" s="16">
        <v>4.0160642570281103E-2</v>
      </c>
      <c r="R11" s="16"/>
      <c r="S11" s="16">
        <v>7.6045627376425895E-2</v>
      </c>
      <c r="T11" s="16">
        <v>4.7846889952153103E-2</v>
      </c>
      <c r="U11" s="16">
        <v>6.4655172413793094E-2</v>
      </c>
      <c r="V11" s="16">
        <v>6.12043435340573E-2</v>
      </c>
      <c r="W11" s="16">
        <v>4.21166306695464E-2</v>
      </c>
      <c r="X11" s="16">
        <v>4.7619047619047603E-2</v>
      </c>
      <c r="Y11" s="16">
        <v>3.8805970149253702E-2</v>
      </c>
      <c r="Z11" s="16"/>
      <c r="AA11" s="16">
        <v>3.6948748510131101E-2</v>
      </c>
      <c r="AB11" s="16">
        <v>6.1821219715956603E-2</v>
      </c>
      <c r="AC11" s="16"/>
      <c r="AD11" s="16">
        <v>6.5957446808510595E-2</v>
      </c>
      <c r="AE11" s="16">
        <v>4.9494687742938602E-2</v>
      </c>
      <c r="AF11" s="16"/>
      <c r="AG11" s="16">
        <v>6.87747035573123E-2</v>
      </c>
      <c r="AH11" s="16">
        <v>4.0160642570281103E-2</v>
      </c>
      <c r="AI11" s="16"/>
      <c r="AJ11" s="16">
        <v>4.4207941056078601E-2</v>
      </c>
      <c r="AK11" s="16">
        <v>6.2278839348902999E-2</v>
      </c>
      <c r="AL11" s="16"/>
      <c r="AM11" s="16">
        <v>0.127725856697819</v>
      </c>
      <c r="AN11" s="16">
        <v>8.6261980830670895E-2</v>
      </c>
      <c r="AO11" s="16">
        <v>4.58567980691875E-2</v>
      </c>
      <c r="AP11" s="16">
        <v>1.6750418760469E-2</v>
      </c>
      <c r="AQ11" s="16"/>
      <c r="AR11" s="16">
        <v>4.9056603773584902E-2</v>
      </c>
      <c r="AS11" s="16">
        <v>5.5993476488176097E-2</v>
      </c>
      <c r="AT11" s="16"/>
      <c r="AU11" s="16">
        <v>4.93218249075216E-2</v>
      </c>
      <c r="AV11" s="16">
        <v>5.4733064154329297E-2</v>
      </c>
      <c r="AW11" s="16"/>
      <c r="AX11" s="16">
        <v>4.1273584905660403E-2</v>
      </c>
      <c r="AY11" s="16">
        <v>5.6322099072608003E-2</v>
      </c>
      <c r="AZ11" s="16"/>
      <c r="BA11" s="16">
        <v>4.4198895027624301E-2</v>
      </c>
      <c r="BB11" s="16">
        <v>5.4615854901161602E-2</v>
      </c>
      <c r="BC11" s="16"/>
      <c r="BD11" s="16">
        <v>5.5497382198952901E-2</v>
      </c>
      <c r="BE11" s="16">
        <v>5.3546592489568799E-2</v>
      </c>
      <c r="BF11" s="16"/>
      <c r="BG11" s="16">
        <v>4.3918918918918901E-2</v>
      </c>
      <c r="BH11" s="16">
        <v>5.4494269052885597E-2</v>
      </c>
      <c r="BI11" s="16"/>
      <c r="BJ11" s="16">
        <v>2.5641025641025599E-2</v>
      </c>
      <c r="BK11" s="16">
        <v>5.7696447793326201E-2</v>
      </c>
      <c r="BL11" s="16"/>
      <c r="BM11" s="16">
        <v>2.7918781725888301E-2</v>
      </c>
      <c r="BN11" s="16">
        <v>5.6000000000000001E-2</v>
      </c>
      <c r="BO11" s="16"/>
      <c r="BP11" s="16">
        <v>4.1390728476821202E-2</v>
      </c>
      <c r="BQ11" s="16">
        <v>5.5519828510182202E-2</v>
      </c>
    </row>
    <row r="12" spans="2:69" x14ac:dyDescent="0.25">
      <c r="B12" s="17" t="s">
        <v>596</v>
      </c>
      <c r="C12" s="16">
        <v>4.8775858796735599E-2</v>
      </c>
      <c r="D12" s="16">
        <v>4.0178571428571397E-2</v>
      </c>
      <c r="E12" s="16">
        <v>2.4896265560166001E-2</v>
      </c>
      <c r="F12" s="16">
        <v>1.54798761609907E-2</v>
      </c>
      <c r="G12" s="16">
        <v>2.9069767441860499E-2</v>
      </c>
      <c r="H12" s="16">
        <v>8.8078967350038007E-2</v>
      </c>
      <c r="I12" s="16">
        <v>5.4224464060529602E-2</v>
      </c>
      <c r="J12" s="16">
        <v>8.0808080808080801E-2</v>
      </c>
      <c r="K12" s="16">
        <v>2.5210084033613401E-2</v>
      </c>
      <c r="L12" s="16">
        <v>3.5398230088495602E-2</v>
      </c>
      <c r="M12" s="16"/>
      <c r="N12" s="16">
        <v>0.14337349397590399</v>
      </c>
      <c r="O12" s="16">
        <v>6.8253968253968206E-2</v>
      </c>
      <c r="P12" s="16">
        <v>3.4579439252336398E-2</v>
      </c>
      <c r="Q12" s="16">
        <v>2.1175611537057298E-2</v>
      </c>
      <c r="R12" s="16"/>
      <c r="S12" s="16">
        <v>9.6958174904943004E-2</v>
      </c>
      <c r="T12" s="16">
        <v>4.3062200956937802E-2</v>
      </c>
      <c r="U12" s="16">
        <v>2.3706896551724099E-2</v>
      </c>
      <c r="V12" s="16">
        <v>7.3050345508390901E-2</v>
      </c>
      <c r="W12" s="16">
        <v>2.4838012958963301E-2</v>
      </c>
      <c r="X12" s="16">
        <v>2.7210884353741499E-2</v>
      </c>
      <c r="Y12" s="16">
        <v>3.5820895522388103E-2</v>
      </c>
      <c r="Z12" s="16"/>
      <c r="AA12" s="16">
        <v>1.3706793802145401E-2</v>
      </c>
      <c r="AB12" s="16">
        <v>6.5162907268170395E-2</v>
      </c>
      <c r="AC12" s="16"/>
      <c r="AD12" s="16">
        <v>5.6028368794326197E-2</v>
      </c>
      <c r="AE12" s="16">
        <v>4.6125939362529199E-2</v>
      </c>
      <c r="AF12" s="16"/>
      <c r="AG12" s="16">
        <v>7.8656126482213401E-2</v>
      </c>
      <c r="AH12" s="16">
        <v>2.1175611537057298E-2</v>
      </c>
      <c r="AI12" s="16"/>
      <c r="AJ12" s="16">
        <v>2.78346295538273E-2</v>
      </c>
      <c r="AK12" s="16">
        <v>6.6878980891719703E-2</v>
      </c>
      <c r="AL12" s="16"/>
      <c r="AM12" s="16">
        <v>0.258566978193146</v>
      </c>
      <c r="AN12" s="16">
        <v>9.6645367412140595E-2</v>
      </c>
      <c r="AO12" s="16">
        <v>1.9710378117457801E-2</v>
      </c>
      <c r="AP12" s="16">
        <v>3.3500837520937998E-3</v>
      </c>
      <c r="AQ12" s="16"/>
      <c r="AR12" s="16">
        <v>2.51572327044025E-2</v>
      </c>
      <c r="AS12" s="16">
        <v>5.8983419407447703E-2</v>
      </c>
      <c r="AT12" s="16"/>
      <c r="AU12" s="16">
        <v>4.1923551171393299E-2</v>
      </c>
      <c r="AV12" s="16">
        <v>5.0022431583669799E-2</v>
      </c>
      <c r="AW12" s="16"/>
      <c r="AX12" s="16">
        <v>2.3584905660377398E-2</v>
      </c>
      <c r="AY12" s="16">
        <v>5.3607781045012397E-2</v>
      </c>
      <c r="AZ12" s="16"/>
      <c r="BA12" s="16">
        <v>4.4198895027624301E-2</v>
      </c>
      <c r="BB12" s="16">
        <v>4.91135113103729E-2</v>
      </c>
      <c r="BC12" s="16"/>
      <c r="BD12" s="16">
        <v>4.7120418848167499E-2</v>
      </c>
      <c r="BE12" s="16">
        <v>4.9142327306444099E-2</v>
      </c>
      <c r="BF12" s="16"/>
      <c r="BG12" s="16">
        <v>3.37837837837838E-2</v>
      </c>
      <c r="BH12" s="16">
        <v>4.9668208324954798E-2</v>
      </c>
      <c r="BI12" s="16"/>
      <c r="BJ12" s="16">
        <v>1.1217948717948701E-2</v>
      </c>
      <c r="BK12" s="16">
        <v>5.3821313240043099E-2</v>
      </c>
      <c r="BL12" s="16"/>
      <c r="BM12" s="16">
        <v>2.7918781725888301E-2</v>
      </c>
      <c r="BN12" s="16">
        <v>5.0461538461538502E-2</v>
      </c>
      <c r="BO12" s="16"/>
      <c r="BP12" s="16">
        <v>1.82119205298013E-2</v>
      </c>
      <c r="BQ12" s="16">
        <v>5.2733118971061102E-2</v>
      </c>
    </row>
    <row r="13" spans="2:69" x14ac:dyDescent="0.25">
      <c r="B13" s="17" t="s">
        <v>330</v>
      </c>
      <c r="C13" s="16">
        <v>3.378250142342E-2</v>
      </c>
      <c r="D13" s="16">
        <v>2.0833333333333301E-2</v>
      </c>
      <c r="E13" s="16">
        <v>8.29875518672199E-3</v>
      </c>
      <c r="F13" s="16">
        <v>1.23839009287926E-2</v>
      </c>
      <c r="G13" s="16">
        <v>2.7616279069767401E-2</v>
      </c>
      <c r="H13" s="16">
        <v>6.9096431283219406E-2</v>
      </c>
      <c r="I13" s="16">
        <v>2.77427490542245E-2</v>
      </c>
      <c r="J13" s="16">
        <v>5.0505050505050497E-2</v>
      </c>
      <c r="K13" s="16">
        <v>4.20168067226891E-2</v>
      </c>
      <c r="L13" s="16">
        <v>2.6548672566371698E-2</v>
      </c>
      <c r="M13" s="16"/>
      <c r="N13" s="16">
        <v>7.2289156626505993E-2</v>
      </c>
      <c r="O13" s="16">
        <v>3.8095238095238099E-2</v>
      </c>
      <c r="P13" s="16">
        <v>2.2429906542056101E-2</v>
      </c>
      <c r="Q13" s="16">
        <v>2.5556772544724399E-2</v>
      </c>
      <c r="R13" s="16"/>
      <c r="S13" s="16">
        <v>5.5133079847908703E-2</v>
      </c>
      <c r="T13" s="16">
        <v>2.1531100478468901E-2</v>
      </c>
      <c r="U13" s="16">
        <v>1.0775862068965501E-2</v>
      </c>
      <c r="V13" s="16">
        <v>3.8499506416584402E-2</v>
      </c>
      <c r="W13" s="16">
        <v>1.6198704103671701E-2</v>
      </c>
      <c r="X13" s="16">
        <v>1.84645286686103E-2</v>
      </c>
      <c r="Y13" s="16">
        <v>3.2835820895522401E-2</v>
      </c>
      <c r="Z13" s="16"/>
      <c r="AA13" s="16">
        <v>7.1513706793802099E-3</v>
      </c>
      <c r="AB13" s="16">
        <v>4.6226677805625199E-2</v>
      </c>
      <c r="AC13" s="16"/>
      <c r="AD13" s="16">
        <v>5.2482269503546099E-2</v>
      </c>
      <c r="AE13" s="16">
        <v>2.6949987043275499E-2</v>
      </c>
      <c r="AF13" s="16"/>
      <c r="AG13" s="16">
        <v>4.2687747035573098E-2</v>
      </c>
      <c r="AH13" s="16">
        <v>2.5556772544724399E-2</v>
      </c>
      <c r="AI13" s="16"/>
      <c r="AJ13" s="16">
        <v>2.4150634465820699E-2</v>
      </c>
      <c r="AK13" s="16">
        <v>4.2108987968860603E-2</v>
      </c>
      <c r="AL13" s="16"/>
      <c r="AM13" s="16">
        <v>0.11214953271028</v>
      </c>
      <c r="AN13" s="16">
        <v>7.1086261980830706E-2</v>
      </c>
      <c r="AO13" s="16">
        <v>2.05148833467418E-2</v>
      </c>
      <c r="AP13" s="16">
        <v>1.6750418760468999E-3</v>
      </c>
      <c r="AQ13" s="16"/>
      <c r="AR13" s="16">
        <v>1.5094339622641499E-2</v>
      </c>
      <c r="AS13" s="16">
        <v>4.1859200869801598E-2</v>
      </c>
      <c r="AT13" s="16"/>
      <c r="AU13" s="16">
        <v>3.2059186189888997E-2</v>
      </c>
      <c r="AV13" s="16">
        <v>3.4096007178106798E-2</v>
      </c>
      <c r="AW13" s="16"/>
      <c r="AX13" s="16">
        <v>1.53301886792453E-2</v>
      </c>
      <c r="AY13" s="16">
        <v>3.7321872879439E-2</v>
      </c>
      <c r="AZ13" s="16"/>
      <c r="BA13" s="16">
        <v>4.1436464088397802E-2</v>
      </c>
      <c r="BB13" s="16">
        <v>3.3217852048094597E-2</v>
      </c>
      <c r="BC13" s="16"/>
      <c r="BD13" s="16">
        <v>2.1989528795811501E-2</v>
      </c>
      <c r="BE13" s="16">
        <v>3.6393138618451601E-2</v>
      </c>
      <c r="BF13" s="16"/>
      <c r="BG13" s="16">
        <v>1.0135135135135099E-2</v>
      </c>
      <c r="BH13" s="16">
        <v>3.5190026141162303E-2</v>
      </c>
      <c r="BI13" s="16"/>
      <c r="BJ13" s="16">
        <v>1.44230769230769E-2</v>
      </c>
      <c r="BK13" s="16">
        <v>3.6383207750269098E-2</v>
      </c>
      <c r="BL13" s="16"/>
      <c r="BM13" s="16">
        <v>2.0304568527918801E-2</v>
      </c>
      <c r="BN13" s="16">
        <v>3.4871794871794898E-2</v>
      </c>
      <c r="BO13" s="16"/>
      <c r="BP13" s="16">
        <v>1.3245033112582801E-2</v>
      </c>
      <c r="BQ13" s="16">
        <v>3.6441586280814599E-2</v>
      </c>
    </row>
    <row r="14" spans="2:69" x14ac:dyDescent="0.25">
      <c r="B14" s="17" t="s">
        <v>597</v>
      </c>
      <c r="C14" s="19">
        <v>0.68362118048965603</v>
      </c>
      <c r="D14" s="19">
        <v>0.735119047619048</v>
      </c>
      <c r="E14" s="19">
        <v>0.71645919778699896</v>
      </c>
      <c r="F14" s="19">
        <v>0.75851393188854499</v>
      </c>
      <c r="G14" s="19">
        <v>0.72093023255813904</v>
      </c>
      <c r="H14" s="19">
        <v>0.55960516324981002</v>
      </c>
      <c r="I14" s="19">
        <v>0.749054224464061</v>
      </c>
      <c r="J14" s="19">
        <v>0.61111111111111105</v>
      </c>
      <c r="K14" s="19">
        <v>0.68907563025210095</v>
      </c>
      <c r="L14" s="19">
        <v>0.61946902654867297</v>
      </c>
      <c r="M14" s="19"/>
      <c r="N14" s="19">
        <v>0.45301204819277102</v>
      </c>
      <c r="O14" s="19">
        <v>0.6</v>
      </c>
      <c r="P14" s="19">
        <v>0.71308411214953304</v>
      </c>
      <c r="Q14" s="19">
        <v>0.76122672508214695</v>
      </c>
      <c r="R14" s="19"/>
      <c r="S14" s="19">
        <v>0.56653992395437303</v>
      </c>
      <c r="T14" s="19">
        <v>0.696172248803828</v>
      </c>
      <c r="U14" s="19">
        <v>0.70043103448275901</v>
      </c>
      <c r="V14" s="19">
        <v>0.59328726554787803</v>
      </c>
      <c r="W14" s="19">
        <v>0.760259179265659</v>
      </c>
      <c r="X14" s="19">
        <v>0.77453838678328502</v>
      </c>
      <c r="Y14" s="19">
        <v>0.73731343283582096</v>
      </c>
      <c r="Z14" s="19"/>
      <c r="AA14" s="19">
        <v>0.80810488676996395</v>
      </c>
      <c r="AB14" s="19">
        <v>0.62545252018936204</v>
      </c>
      <c r="AC14" s="19"/>
      <c r="AD14" s="19">
        <v>0.65319148936170202</v>
      </c>
      <c r="AE14" s="19">
        <v>0.69473956983674501</v>
      </c>
      <c r="AF14" s="19"/>
      <c r="AG14" s="19">
        <v>0.59960474308300404</v>
      </c>
      <c r="AH14" s="19">
        <v>0.76122672508214695</v>
      </c>
      <c r="AI14" s="19"/>
      <c r="AJ14" s="19">
        <v>0.765861645517806</v>
      </c>
      <c r="AK14" s="19">
        <v>0.61252653927813205</v>
      </c>
      <c r="AL14" s="19"/>
      <c r="AM14" s="19">
        <v>0.26479750778816202</v>
      </c>
      <c r="AN14" s="19">
        <v>0.50399361022364197</v>
      </c>
      <c r="AO14" s="19">
        <v>0.72968624296057905</v>
      </c>
      <c r="AP14" s="19">
        <v>0.88609715242881104</v>
      </c>
      <c r="AQ14" s="19"/>
      <c r="AR14" s="19">
        <v>0.75786163522012595</v>
      </c>
      <c r="AS14" s="19">
        <v>0.65153574340853504</v>
      </c>
      <c r="AT14" s="19"/>
      <c r="AU14" s="19">
        <v>0.70160295930949401</v>
      </c>
      <c r="AV14" s="19">
        <v>0.68034993270524902</v>
      </c>
      <c r="AW14" s="19"/>
      <c r="AX14" s="19">
        <v>0.76179245283018904</v>
      </c>
      <c r="AY14" s="19">
        <v>0.66862700746437498</v>
      </c>
      <c r="AZ14" s="19"/>
      <c r="BA14" s="19">
        <v>0.66574585635359096</v>
      </c>
      <c r="BB14" s="19">
        <v>0.684939881801508</v>
      </c>
      <c r="BC14" s="19"/>
      <c r="BD14" s="19">
        <v>0.71204188481675401</v>
      </c>
      <c r="BE14" s="19">
        <v>0.67732962447844203</v>
      </c>
      <c r="BF14" s="19"/>
      <c r="BG14" s="19">
        <v>0.76013513513513498</v>
      </c>
      <c r="BH14" s="19">
        <v>0.67906696159260005</v>
      </c>
      <c r="BI14" s="19"/>
      <c r="BJ14" s="19">
        <v>0.82371794871794901</v>
      </c>
      <c r="BK14" s="19">
        <v>0.664800861141012</v>
      </c>
      <c r="BL14" s="19"/>
      <c r="BM14" s="19">
        <v>0.78680203045685304</v>
      </c>
      <c r="BN14" s="19">
        <v>0.67528205128205099</v>
      </c>
      <c r="BO14" s="19"/>
      <c r="BP14" s="19">
        <v>0.75993377483443703</v>
      </c>
      <c r="BQ14" s="19">
        <v>0.67374062165058901</v>
      </c>
    </row>
    <row r="15" spans="2:69" x14ac:dyDescent="0.25">
      <c r="B15" s="17" t="s">
        <v>598</v>
      </c>
      <c r="C15" s="19">
        <v>0.102676029607136</v>
      </c>
      <c r="D15" s="19">
        <v>8.7797619047618999E-2</v>
      </c>
      <c r="E15" s="19">
        <v>7.8838174273858905E-2</v>
      </c>
      <c r="F15" s="19">
        <v>4.9535603715170302E-2</v>
      </c>
      <c r="G15" s="19">
        <v>7.2674418604651195E-2</v>
      </c>
      <c r="H15" s="19">
        <v>0.17008352315869399</v>
      </c>
      <c r="I15" s="19">
        <v>8.82723833543506E-2</v>
      </c>
      <c r="J15" s="19">
        <v>0.14141414141414099</v>
      </c>
      <c r="K15" s="19">
        <v>7.5630252100840303E-2</v>
      </c>
      <c r="L15" s="19">
        <v>0.106194690265487</v>
      </c>
      <c r="M15" s="19"/>
      <c r="N15" s="19">
        <v>0.234939759036145</v>
      </c>
      <c r="O15" s="19">
        <v>0.13015873015873</v>
      </c>
      <c r="P15" s="19">
        <v>8.9719626168224306E-2</v>
      </c>
      <c r="Q15" s="19">
        <v>6.1336254107338402E-2</v>
      </c>
      <c r="R15" s="19"/>
      <c r="S15" s="19">
        <v>0.173003802281369</v>
      </c>
      <c r="T15" s="19">
        <v>9.0909090909090898E-2</v>
      </c>
      <c r="U15" s="19">
        <v>8.8362068965517196E-2</v>
      </c>
      <c r="V15" s="19">
        <v>0.134254689042448</v>
      </c>
      <c r="W15" s="19">
        <v>6.6954643628509697E-2</v>
      </c>
      <c r="X15" s="19">
        <v>7.4829931972789102E-2</v>
      </c>
      <c r="Y15" s="19">
        <v>7.4626865671641798E-2</v>
      </c>
      <c r="Z15" s="19"/>
      <c r="AA15" s="19">
        <v>5.0655542312276501E-2</v>
      </c>
      <c r="AB15" s="19">
        <v>0.126984126984127</v>
      </c>
      <c r="AC15" s="19"/>
      <c r="AD15" s="19">
        <v>0.121985815602837</v>
      </c>
      <c r="AE15" s="19">
        <v>9.5620627105467704E-2</v>
      </c>
      <c r="AF15" s="19"/>
      <c r="AG15" s="19">
        <v>0.14743083003952601</v>
      </c>
      <c r="AH15" s="19">
        <v>6.1336254107338402E-2</v>
      </c>
      <c r="AI15" s="19"/>
      <c r="AJ15" s="19">
        <v>7.2042570609905807E-2</v>
      </c>
      <c r="AK15" s="19">
        <v>0.129157820240623</v>
      </c>
      <c r="AL15" s="19"/>
      <c r="AM15" s="19">
        <v>0.386292834890966</v>
      </c>
      <c r="AN15" s="19">
        <v>0.18290734824281199</v>
      </c>
      <c r="AO15" s="19">
        <v>6.5567176186645204E-2</v>
      </c>
      <c r="AP15" s="19">
        <v>2.01005025125628E-2</v>
      </c>
      <c r="AQ15" s="19"/>
      <c r="AR15" s="19">
        <v>7.4213836477987405E-2</v>
      </c>
      <c r="AS15" s="19">
        <v>0.114976895895624</v>
      </c>
      <c r="AT15" s="19"/>
      <c r="AU15" s="19">
        <v>9.1245376078914905E-2</v>
      </c>
      <c r="AV15" s="19">
        <v>0.104755495737999</v>
      </c>
      <c r="AW15" s="19"/>
      <c r="AX15" s="19">
        <v>6.4858490566037694E-2</v>
      </c>
      <c r="AY15" s="19">
        <v>0.10992988011762</v>
      </c>
      <c r="AZ15" s="19"/>
      <c r="BA15" s="19">
        <v>8.8397790055248601E-2</v>
      </c>
      <c r="BB15" s="19">
        <v>0.103729366211535</v>
      </c>
      <c r="BC15" s="19"/>
      <c r="BD15" s="19">
        <v>0.10261780104712</v>
      </c>
      <c r="BE15" s="19">
        <v>0.102688919796013</v>
      </c>
      <c r="BF15" s="19"/>
      <c r="BG15" s="19">
        <v>7.77027027027027E-2</v>
      </c>
      <c r="BH15" s="19">
        <v>0.10416247737784</v>
      </c>
      <c r="BI15" s="19"/>
      <c r="BJ15" s="19">
        <v>3.6858974358974401E-2</v>
      </c>
      <c r="BK15" s="19">
        <v>0.111517761033369</v>
      </c>
      <c r="BL15" s="19"/>
      <c r="BM15" s="19">
        <v>5.5837563451776699E-2</v>
      </c>
      <c r="BN15" s="19">
        <v>0.106461538461538</v>
      </c>
      <c r="BO15" s="19"/>
      <c r="BP15" s="19">
        <v>5.9602649006622502E-2</v>
      </c>
      <c r="BQ15" s="19">
        <v>0.10825294748124301</v>
      </c>
    </row>
    <row r="16" spans="2:69" x14ac:dyDescent="0.25">
      <c r="B16" s="17" t="s">
        <v>156</v>
      </c>
      <c r="C16" s="20">
        <v>0.58094515088251997</v>
      </c>
      <c r="D16" s="20">
        <v>0.64732142857142905</v>
      </c>
      <c r="E16" s="20">
        <v>0.63762102351313998</v>
      </c>
      <c r="F16" s="20">
        <v>0.70897832817337503</v>
      </c>
      <c r="G16" s="20">
        <v>0.64825581395348797</v>
      </c>
      <c r="H16" s="20">
        <v>0.38952164009111601</v>
      </c>
      <c r="I16" s="20">
        <v>0.66078184110971006</v>
      </c>
      <c r="J16" s="20">
        <v>0.46969696969697</v>
      </c>
      <c r="K16" s="20">
        <v>0.61344537815126099</v>
      </c>
      <c r="L16" s="20">
        <v>0.51327433628318597</v>
      </c>
      <c r="M16" s="20"/>
      <c r="N16" s="20">
        <v>0.21807228915662599</v>
      </c>
      <c r="O16" s="20">
        <v>0.46984126984127</v>
      </c>
      <c r="P16" s="20">
        <v>0.623364485981308</v>
      </c>
      <c r="Q16" s="20">
        <v>0.69989047097480805</v>
      </c>
      <c r="R16" s="20"/>
      <c r="S16" s="20">
        <v>0.393536121673004</v>
      </c>
      <c r="T16" s="20">
        <v>0.60526315789473695</v>
      </c>
      <c r="U16" s="20">
        <v>0.61206896551724099</v>
      </c>
      <c r="V16" s="20">
        <v>0.459032576505429</v>
      </c>
      <c r="W16" s="20">
        <v>0.693304535637149</v>
      </c>
      <c r="X16" s="20">
        <v>0.69970845481049604</v>
      </c>
      <c r="Y16" s="20">
        <v>0.66268656716417895</v>
      </c>
      <c r="Z16" s="20"/>
      <c r="AA16" s="20">
        <v>0.75744934445768797</v>
      </c>
      <c r="AB16" s="20">
        <v>0.49846839320523501</v>
      </c>
      <c r="AC16" s="20"/>
      <c r="AD16" s="20">
        <v>0.53120567375886496</v>
      </c>
      <c r="AE16" s="20">
        <v>0.59911894273127797</v>
      </c>
      <c r="AF16" s="20"/>
      <c r="AG16" s="20">
        <v>0.45217391304347798</v>
      </c>
      <c r="AH16" s="20">
        <v>0.69989047097480805</v>
      </c>
      <c r="AI16" s="20"/>
      <c r="AJ16" s="20">
        <v>0.69381907490789996</v>
      </c>
      <c r="AK16" s="20">
        <v>0.483368719037509</v>
      </c>
      <c r="AL16" s="20"/>
      <c r="AM16" s="20">
        <v>-0.121495327102804</v>
      </c>
      <c r="AN16" s="20">
        <v>0.32108626198083101</v>
      </c>
      <c r="AO16" s="20">
        <v>0.66411906677393395</v>
      </c>
      <c r="AP16" s="20">
        <v>0.86599664991624803</v>
      </c>
      <c r="AQ16" s="20"/>
      <c r="AR16" s="20">
        <v>0.68364779874213799</v>
      </c>
      <c r="AS16" s="20">
        <v>0.53655884751291105</v>
      </c>
      <c r="AT16" s="20"/>
      <c r="AU16" s="20">
        <v>0.61035758323057898</v>
      </c>
      <c r="AV16" s="20">
        <v>0.57559443696724999</v>
      </c>
      <c r="AW16" s="20"/>
      <c r="AX16" s="20">
        <v>0.69693396226415105</v>
      </c>
      <c r="AY16" s="20">
        <v>0.55869712734675403</v>
      </c>
      <c r="AZ16" s="20"/>
      <c r="BA16" s="20">
        <v>0.57734806629834301</v>
      </c>
      <c r="BB16" s="20">
        <v>0.58121051558997305</v>
      </c>
      <c r="BC16" s="20"/>
      <c r="BD16" s="20">
        <v>0.60942408376963397</v>
      </c>
      <c r="BE16" s="20">
        <v>0.574640704682429</v>
      </c>
      <c r="BF16" s="20"/>
      <c r="BG16" s="20">
        <v>0.68243243243243201</v>
      </c>
      <c r="BH16" s="20">
        <v>0.57490448421476004</v>
      </c>
      <c r="BI16" s="20"/>
      <c r="BJ16" s="20">
        <v>0.78685897435897401</v>
      </c>
      <c r="BK16" s="20">
        <v>0.55328310010764303</v>
      </c>
      <c r="BL16" s="20"/>
      <c r="BM16" s="20">
        <v>0.730964467005076</v>
      </c>
      <c r="BN16" s="20">
        <v>0.56882051282051305</v>
      </c>
      <c r="BO16" s="20"/>
      <c r="BP16" s="20">
        <v>0.70033112582781498</v>
      </c>
      <c r="BQ16" s="20">
        <v>0.56548767416934598</v>
      </c>
    </row>
    <row r="17" spans="2:2" x14ac:dyDescent="0.25">
      <c r="B17" s="15" t="s">
        <v>604</v>
      </c>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605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592</v>
      </c>
      <c r="C8" s="16">
        <v>0.23111954459202999</v>
      </c>
      <c r="D8" s="16">
        <v>0.28720238095238099</v>
      </c>
      <c r="E8" s="16">
        <v>0.18533886583679099</v>
      </c>
      <c r="F8" s="16">
        <v>0.277089783281734</v>
      </c>
      <c r="G8" s="16">
        <v>0.23837209302325599</v>
      </c>
      <c r="H8" s="16">
        <v>0.18057663125948401</v>
      </c>
      <c r="I8" s="16">
        <v>0.28751576292559899</v>
      </c>
      <c r="J8" s="16">
        <v>0.18181818181818199</v>
      </c>
      <c r="K8" s="16">
        <v>0.30252100840336099</v>
      </c>
      <c r="L8" s="16">
        <v>8.8495575221238895E-2</v>
      </c>
      <c r="M8" s="16"/>
      <c r="N8" s="16">
        <v>0.19156626506024099</v>
      </c>
      <c r="O8" s="16">
        <v>0.17619047619047601</v>
      </c>
      <c r="P8" s="16">
        <v>0.206542056074766</v>
      </c>
      <c r="Q8" s="16">
        <v>0.26532846715328501</v>
      </c>
      <c r="R8" s="16"/>
      <c r="S8" s="16">
        <v>0.237642585551331</v>
      </c>
      <c r="T8" s="16">
        <v>0.208133971291866</v>
      </c>
      <c r="U8" s="16">
        <v>0.22198275862069</v>
      </c>
      <c r="V8" s="16">
        <v>0.17670286278381001</v>
      </c>
      <c r="W8" s="16">
        <v>0.22462203023758101</v>
      </c>
      <c r="X8" s="16">
        <v>0.25728155339805803</v>
      </c>
      <c r="Y8" s="16">
        <v>0.328358208955224</v>
      </c>
      <c r="Z8" s="16"/>
      <c r="AA8" s="16">
        <v>0.28486293206197899</v>
      </c>
      <c r="AB8" s="16">
        <v>0.20601336302895301</v>
      </c>
      <c r="AC8" s="16"/>
      <c r="AD8" s="16">
        <v>0.23758865248227001</v>
      </c>
      <c r="AE8" s="16">
        <v>0.228756476683938</v>
      </c>
      <c r="AF8" s="16"/>
      <c r="AG8" s="16">
        <v>0.194071146245059</v>
      </c>
      <c r="AH8" s="16">
        <v>0.26532846715328501</v>
      </c>
      <c r="AI8" s="16"/>
      <c r="AJ8" s="16">
        <v>0.27670896438804699</v>
      </c>
      <c r="AK8" s="16">
        <v>0.191722674212947</v>
      </c>
      <c r="AL8" s="16"/>
      <c r="AM8" s="16">
        <v>0.124610591900312</v>
      </c>
      <c r="AN8" s="16">
        <v>0.201277955271566</v>
      </c>
      <c r="AO8" s="16">
        <v>0.205148833467418</v>
      </c>
      <c r="AP8" s="16">
        <v>0.34225941422594103</v>
      </c>
      <c r="AQ8" s="16"/>
      <c r="AR8" s="16">
        <v>0.26415094339622602</v>
      </c>
      <c r="AS8" s="16">
        <v>0.21684782608695699</v>
      </c>
      <c r="AT8" s="16"/>
      <c r="AU8" s="16">
        <v>0.26757090012330498</v>
      </c>
      <c r="AV8" s="16">
        <v>0.22448979591836701</v>
      </c>
      <c r="AW8" s="16"/>
      <c r="AX8" s="16">
        <v>0.26972909305064802</v>
      </c>
      <c r="AY8" s="16">
        <v>0.22370504410766801</v>
      </c>
      <c r="AZ8" s="16"/>
      <c r="BA8" s="16">
        <v>0.29558011049723798</v>
      </c>
      <c r="BB8" s="16">
        <v>0.22636511817440899</v>
      </c>
      <c r="BC8" s="16"/>
      <c r="BD8" s="16">
        <v>0.23455497382199</v>
      </c>
      <c r="BE8" s="16">
        <v>0.230359212050985</v>
      </c>
      <c r="BF8" s="16"/>
      <c r="BG8" s="16">
        <v>0.30067567567567599</v>
      </c>
      <c r="BH8" s="16">
        <v>0.226980297547246</v>
      </c>
      <c r="BI8" s="16"/>
      <c r="BJ8" s="16">
        <v>0.3125</v>
      </c>
      <c r="BK8" s="16">
        <v>0.220189410245372</v>
      </c>
      <c r="BL8" s="16"/>
      <c r="BM8" s="16">
        <v>0.31392405063291101</v>
      </c>
      <c r="BN8" s="16">
        <v>0.224410256410256</v>
      </c>
      <c r="BO8" s="16"/>
      <c r="BP8" s="16">
        <v>0.24337748344370899</v>
      </c>
      <c r="BQ8" s="16">
        <v>0.22953279039862801</v>
      </c>
    </row>
    <row r="9" spans="2:69" x14ac:dyDescent="0.25">
      <c r="B9" s="17" t="s">
        <v>593</v>
      </c>
      <c r="C9" s="16">
        <v>0.396774193548387</v>
      </c>
      <c r="D9" s="16">
        <v>0.45535714285714302</v>
      </c>
      <c r="E9" s="16">
        <v>0.33886583679114801</v>
      </c>
      <c r="F9" s="16">
        <v>0.43962848297213603</v>
      </c>
      <c r="G9" s="16">
        <v>0.38081395348837199</v>
      </c>
      <c r="H9" s="16">
        <v>0.39908952959028798</v>
      </c>
      <c r="I9" s="16">
        <v>0.38335435056746497</v>
      </c>
      <c r="J9" s="16">
        <v>0.37373737373737398</v>
      </c>
      <c r="K9" s="16">
        <v>0.369747899159664</v>
      </c>
      <c r="L9" s="16">
        <v>0.40707964601769903</v>
      </c>
      <c r="M9" s="16"/>
      <c r="N9" s="16">
        <v>0.363855421686747</v>
      </c>
      <c r="O9" s="16">
        <v>0.4</v>
      </c>
      <c r="P9" s="16">
        <v>0.401869158878505</v>
      </c>
      <c r="Q9" s="16">
        <v>0.40401459854014599</v>
      </c>
      <c r="R9" s="16"/>
      <c r="S9" s="16">
        <v>0.40114068441064599</v>
      </c>
      <c r="T9" s="16">
        <v>0.399521531100478</v>
      </c>
      <c r="U9" s="16">
        <v>0.41379310344827602</v>
      </c>
      <c r="V9" s="16">
        <v>0.39782823297137199</v>
      </c>
      <c r="W9" s="16">
        <v>0.43736501079913598</v>
      </c>
      <c r="X9" s="16">
        <v>0.39902912621359199</v>
      </c>
      <c r="Y9" s="16">
        <v>0.33731343283582099</v>
      </c>
      <c r="Z9" s="16"/>
      <c r="AA9" s="16">
        <v>0.39332538736591199</v>
      </c>
      <c r="AB9" s="16">
        <v>0.39838530066815098</v>
      </c>
      <c r="AC9" s="16"/>
      <c r="AD9" s="16">
        <v>0.38652482269503502</v>
      </c>
      <c r="AE9" s="16">
        <v>0.40051813471502601</v>
      </c>
      <c r="AF9" s="16"/>
      <c r="AG9" s="16">
        <v>0.38893280632411098</v>
      </c>
      <c r="AH9" s="16">
        <v>0.40401459854014599</v>
      </c>
      <c r="AI9" s="16"/>
      <c r="AJ9" s="16">
        <v>0.36962750716332399</v>
      </c>
      <c r="AK9" s="16">
        <v>0.42023346303501902</v>
      </c>
      <c r="AL9" s="16"/>
      <c r="AM9" s="16">
        <v>0.29283489096573201</v>
      </c>
      <c r="AN9" s="16">
        <v>0.39376996805111802</v>
      </c>
      <c r="AO9" s="16">
        <v>0.41753821399839097</v>
      </c>
      <c r="AP9" s="16">
        <v>0.38661087866108801</v>
      </c>
      <c r="AQ9" s="16"/>
      <c r="AR9" s="16">
        <v>0.39811320754717</v>
      </c>
      <c r="AS9" s="16">
        <v>0.396195652173913</v>
      </c>
      <c r="AT9" s="16"/>
      <c r="AU9" s="16">
        <v>0.36991368680641201</v>
      </c>
      <c r="AV9" s="16">
        <v>0.40165956492487098</v>
      </c>
      <c r="AW9" s="16"/>
      <c r="AX9" s="16">
        <v>0.41224970553592499</v>
      </c>
      <c r="AY9" s="16">
        <v>0.393802307170323</v>
      </c>
      <c r="AZ9" s="16"/>
      <c r="BA9" s="16">
        <v>0.361878453038674</v>
      </c>
      <c r="BB9" s="16">
        <v>0.39934800325998399</v>
      </c>
      <c r="BC9" s="16"/>
      <c r="BD9" s="16">
        <v>0.41675392670157102</v>
      </c>
      <c r="BE9" s="16">
        <v>0.39235225955967601</v>
      </c>
      <c r="BF9" s="16"/>
      <c r="BG9" s="16">
        <v>0.412162162162162</v>
      </c>
      <c r="BH9" s="16">
        <v>0.39585846401286701</v>
      </c>
      <c r="BI9" s="16"/>
      <c r="BJ9" s="16">
        <v>0.39903846153846201</v>
      </c>
      <c r="BK9" s="16">
        <v>0.39647008179078802</v>
      </c>
      <c r="BL9" s="16"/>
      <c r="BM9" s="16">
        <v>0.40253164556962001</v>
      </c>
      <c r="BN9" s="16">
        <v>0.39630769230769203</v>
      </c>
      <c r="BO9" s="16"/>
      <c r="BP9" s="16">
        <v>0.38576158940397398</v>
      </c>
      <c r="BQ9" s="16">
        <v>0.39819974282040299</v>
      </c>
    </row>
    <row r="10" spans="2:69" x14ac:dyDescent="0.25">
      <c r="B10" s="17" t="s">
        <v>594</v>
      </c>
      <c r="C10" s="16">
        <v>0.207590132827324</v>
      </c>
      <c r="D10" s="16">
        <v>0.17410714285714299</v>
      </c>
      <c r="E10" s="16">
        <v>0.26970954356846499</v>
      </c>
      <c r="F10" s="16">
        <v>0.193498452012384</v>
      </c>
      <c r="G10" s="16">
        <v>0.1875</v>
      </c>
      <c r="H10" s="16">
        <v>0.20333839150227601</v>
      </c>
      <c r="I10" s="16">
        <v>0.213114754098361</v>
      </c>
      <c r="J10" s="16">
        <v>0.20202020202020199</v>
      </c>
      <c r="K10" s="16">
        <v>0.184873949579832</v>
      </c>
      <c r="L10" s="16">
        <v>0.25663716814159299</v>
      </c>
      <c r="M10" s="16"/>
      <c r="N10" s="16">
        <v>0.21807228915662699</v>
      </c>
      <c r="O10" s="16">
        <v>0.23968253968254</v>
      </c>
      <c r="P10" s="16">
        <v>0.22710280373831801</v>
      </c>
      <c r="Q10" s="16">
        <v>0.18941605839416101</v>
      </c>
      <c r="R10" s="16"/>
      <c r="S10" s="16">
        <v>0.195817490494297</v>
      </c>
      <c r="T10" s="16">
        <v>0.23444976076554999</v>
      </c>
      <c r="U10" s="16">
        <v>0.204741379310345</v>
      </c>
      <c r="V10" s="16">
        <v>0.24185587364264599</v>
      </c>
      <c r="W10" s="16">
        <v>0.18682505399568</v>
      </c>
      <c r="X10" s="16">
        <v>0.19029126213592201</v>
      </c>
      <c r="Y10" s="16">
        <v>0.18805970149253701</v>
      </c>
      <c r="Z10" s="16"/>
      <c r="AA10" s="16">
        <v>0.19129916567342101</v>
      </c>
      <c r="AB10" s="16">
        <v>0.215200445434298</v>
      </c>
      <c r="AC10" s="16"/>
      <c r="AD10" s="16">
        <v>0.19645390070922</v>
      </c>
      <c r="AE10" s="16">
        <v>0.21165803108808301</v>
      </c>
      <c r="AF10" s="16"/>
      <c r="AG10" s="16">
        <v>0.22727272727272699</v>
      </c>
      <c r="AH10" s="16">
        <v>0.18941605839416101</v>
      </c>
      <c r="AI10" s="16"/>
      <c r="AJ10" s="16">
        <v>0.18419975440032699</v>
      </c>
      <c r="AK10" s="16">
        <v>0.22780332507959</v>
      </c>
      <c r="AL10" s="16"/>
      <c r="AM10" s="16">
        <v>0.26168224299065401</v>
      </c>
      <c r="AN10" s="16">
        <v>0.22204472843450501</v>
      </c>
      <c r="AO10" s="16">
        <v>0.212389380530973</v>
      </c>
      <c r="AP10" s="16">
        <v>0.167364016736402</v>
      </c>
      <c r="AQ10" s="16"/>
      <c r="AR10" s="16">
        <v>0.20503144654088101</v>
      </c>
      <c r="AS10" s="16">
        <v>0.208695652173913</v>
      </c>
      <c r="AT10" s="16"/>
      <c r="AU10" s="16">
        <v>0.21085080147965499</v>
      </c>
      <c r="AV10" s="16">
        <v>0.206997084548105</v>
      </c>
      <c r="AW10" s="16"/>
      <c r="AX10" s="16">
        <v>0.16725559481743199</v>
      </c>
      <c r="AY10" s="16">
        <v>0.215335896855915</v>
      </c>
      <c r="AZ10" s="16"/>
      <c r="BA10" s="16">
        <v>0.17955801104972399</v>
      </c>
      <c r="BB10" s="16">
        <v>0.20965770171149101</v>
      </c>
      <c r="BC10" s="16"/>
      <c r="BD10" s="16">
        <v>0.19895287958115199</v>
      </c>
      <c r="BE10" s="16">
        <v>0.20950173812282699</v>
      </c>
      <c r="BF10" s="16"/>
      <c r="BG10" s="16">
        <v>0.17229729729729701</v>
      </c>
      <c r="BH10" s="16">
        <v>0.20969039002814599</v>
      </c>
      <c r="BI10" s="16"/>
      <c r="BJ10" s="16">
        <v>0.17948717948717899</v>
      </c>
      <c r="BK10" s="16">
        <v>0.211364614722342</v>
      </c>
      <c r="BL10" s="16"/>
      <c r="BM10" s="16">
        <v>0.14177215189873399</v>
      </c>
      <c r="BN10" s="16">
        <v>0.21292307692307699</v>
      </c>
      <c r="BO10" s="16"/>
      <c r="BP10" s="16">
        <v>0.22019867549668901</v>
      </c>
      <c r="BQ10" s="16">
        <v>0.205957993999143</v>
      </c>
    </row>
    <row r="11" spans="2:69" x14ac:dyDescent="0.25">
      <c r="B11" s="17" t="s">
        <v>595</v>
      </c>
      <c r="C11" s="16">
        <v>0.10796963946869099</v>
      </c>
      <c r="D11" s="16">
        <v>6.1011904761904802E-2</v>
      </c>
      <c r="E11" s="16">
        <v>0.134163208852006</v>
      </c>
      <c r="F11" s="16">
        <v>6.5015479876161006E-2</v>
      </c>
      <c r="G11" s="16">
        <v>0.13372093023255799</v>
      </c>
      <c r="H11" s="16">
        <v>0.142640364188164</v>
      </c>
      <c r="I11" s="16">
        <v>6.4312736443883994E-2</v>
      </c>
      <c r="J11" s="16">
        <v>0.15151515151515199</v>
      </c>
      <c r="K11" s="16">
        <v>8.40336134453782E-2</v>
      </c>
      <c r="L11" s="16">
        <v>0.15929203539823</v>
      </c>
      <c r="M11" s="16"/>
      <c r="N11" s="16">
        <v>0.119277108433735</v>
      </c>
      <c r="O11" s="16">
        <v>0.119047619047619</v>
      </c>
      <c r="P11" s="16">
        <v>0.114953271028037</v>
      </c>
      <c r="Q11" s="16">
        <v>9.92700729927007E-2</v>
      </c>
      <c r="R11" s="16"/>
      <c r="S11" s="16">
        <v>9.3155893536121706E-2</v>
      </c>
      <c r="T11" s="16">
        <v>9.8086124401913902E-2</v>
      </c>
      <c r="U11" s="16">
        <v>0.12715517241379301</v>
      </c>
      <c r="V11" s="16">
        <v>0.120434353405726</v>
      </c>
      <c r="W11" s="16">
        <v>0.10475161987041</v>
      </c>
      <c r="X11" s="16">
        <v>0.105825242718447</v>
      </c>
      <c r="Y11" s="16">
        <v>8.9552238805970102E-2</v>
      </c>
      <c r="Z11" s="16"/>
      <c r="AA11" s="16">
        <v>9.2371871275327797E-2</v>
      </c>
      <c r="AB11" s="16">
        <v>0.115256124721604</v>
      </c>
      <c r="AC11" s="16"/>
      <c r="AD11" s="16">
        <v>0.121276595744681</v>
      </c>
      <c r="AE11" s="16">
        <v>0.10310880829015499</v>
      </c>
      <c r="AF11" s="16"/>
      <c r="AG11" s="16">
        <v>0.11739130434782601</v>
      </c>
      <c r="AH11" s="16">
        <v>9.92700729927007E-2</v>
      </c>
      <c r="AI11" s="16"/>
      <c r="AJ11" s="16">
        <v>0.110929185427753</v>
      </c>
      <c r="AK11" s="16">
        <v>0.105412097629996</v>
      </c>
      <c r="AL11" s="16"/>
      <c r="AM11" s="16">
        <v>0.14953271028037399</v>
      </c>
      <c r="AN11" s="16">
        <v>0.11741214057508</v>
      </c>
      <c r="AO11" s="16">
        <v>0.11625100563153699</v>
      </c>
      <c r="AP11" s="16">
        <v>7.1129707112970703E-2</v>
      </c>
      <c r="AQ11" s="16"/>
      <c r="AR11" s="16">
        <v>8.8050314465408799E-2</v>
      </c>
      <c r="AS11" s="16">
        <v>0.116576086956522</v>
      </c>
      <c r="AT11" s="16"/>
      <c r="AU11" s="16">
        <v>0.10727496917385899</v>
      </c>
      <c r="AV11" s="16">
        <v>0.108095985647006</v>
      </c>
      <c r="AW11" s="16"/>
      <c r="AX11" s="16">
        <v>8.8339222614841006E-2</v>
      </c>
      <c r="AY11" s="16">
        <v>0.11173942546935101</v>
      </c>
      <c r="AZ11" s="16"/>
      <c r="BA11" s="16">
        <v>0.10773480662983401</v>
      </c>
      <c r="BB11" s="16">
        <v>0.10798696006520001</v>
      </c>
      <c r="BC11" s="16"/>
      <c r="BD11" s="16">
        <v>0.10785340314136101</v>
      </c>
      <c r="BE11" s="16">
        <v>0.107995365005794</v>
      </c>
      <c r="BF11" s="16"/>
      <c r="BG11" s="16">
        <v>5.4054054054054099E-2</v>
      </c>
      <c r="BH11" s="16">
        <v>0.111178126256534</v>
      </c>
      <c r="BI11" s="16"/>
      <c r="BJ11" s="16">
        <v>7.3717948717948706E-2</v>
      </c>
      <c r="BK11" s="16">
        <v>0.11256995264743901</v>
      </c>
      <c r="BL11" s="16"/>
      <c r="BM11" s="16">
        <v>7.5949367088607597E-2</v>
      </c>
      <c r="BN11" s="16">
        <v>0.110564102564103</v>
      </c>
      <c r="BO11" s="16"/>
      <c r="BP11" s="16">
        <v>0.105960264900662</v>
      </c>
      <c r="BQ11" s="16">
        <v>0.10822974710673</v>
      </c>
    </row>
    <row r="12" spans="2:69" x14ac:dyDescent="0.25">
      <c r="B12" s="17" t="s">
        <v>596</v>
      </c>
      <c r="C12" s="16">
        <v>5.1233396584440198E-2</v>
      </c>
      <c r="D12" s="16">
        <v>1.7857142857142901E-2</v>
      </c>
      <c r="E12" s="16">
        <v>6.7773167358229594E-2</v>
      </c>
      <c r="F12" s="16">
        <v>2.1671826625387001E-2</v>
      </c>
      <c r="G12" s="16">
        <v>5.37790697674419E-2</v>
      </c>
      <c r="H12" s="16">
        <v>6.5250379362670696E-2</v>
      </c>
      <c r="I12" s="16">
        <v>4.91803278688525E-2</v>
      </c>
      <c r="J12" s="16">
        <v>8.5858585858585898E-2</v>
      </c>
      <c r="K12" s="16">
        <v>5.0420168067226899E-2</v>
      </c>
      <c r="L12" s="16">
        <v>8.8495575221238895E-2</v>
      </c>
      <c r="M12" s="16"/>
      <c r="N12" s="16">
        <v>9.3975903614457804E-2</v>
      </c>
      <c r="O12" s="16">
        <v>5.8730158730158702E-2</v>
      </c>
      <c r="P12" s="16">
        <v>4.4859813084112098E-2</v>
      </c>
      <c r="Q12" s="16">
        <v>3.9051094890511E-2</v>
      </c>
      <c r="R12" s="16"/>
      <c r="S12" s="16">
        <v>6.0836501901140698E-2</v>
      </c>
      <c r="T12" s="16">
        <v>5.7416267942583699E-2</v>
      </c>
      <c r="U12" s="16">
        <v>2.80172413793103E-2</v>
      </c>
      <c r="V12" s="16">
        <v>5.5281342546890398E-2</v>
      </c>
      <c r="W12" s="16">
        <v>4.3196544276457902E-2</v>
      </c>
      <c r="X12" s="16">
        <v>4.5631067961164999E-2</v>
      </c>
      <c r="Y12" s="16">
        <v>5.6716417910447799E-2</v>
      </c>
      <c r="Z12" s="16"/>
      <c r="AA12" s="16">
        <v>3.5160905840286097E-2</v>
      </c>
      <c r="AB12" s="16">
        <v>5.8741648106904201E-2</v>
      </c>
      <c r="AC12" s="16"/>
      <c r="AD12" s="16">
        <v>4.8936170212766E-2</v>
      </c>
      <c r="AE12" s="16">
        <v>5.2072538860103601E-2</v>
      </c>
      <c r="AF12" s="16"/>
      <c r="AG12" s="16">
        <v>6.4426877470355706E-2</v>
      </c>
      <c r="AH12" s="16">
        <v>3.9051094890511E-2</v>
      </c>
      <c r="AI12" s="16"/>
      <c r="AJ12" s="16">
        <v>5.5669259107654502E-2</v>
      </c>
      <c r="AK12" s="16">
        <v>4.7400070746374201E-2</v>
      </c>
      <c r="AL12" s="16"/>
      <c r="AM12" s="16">
        <v>0.137071651090343</v>
      </c>
      <c r="AN12" s="16">
        <v>5.8306709265175699E-2</v>
      </c>
      <c r="AO12" s="16">
        <v>4.6259050683829399E-2</v>
      </c>
      <c r="AP12" s="16">
        <v>3.0962343096234302E-2</v>
      </c>
      <c r="AQ12" s="16"/>
      <c r="AR12" s="16">
        <v>4.2767295597484302E-2</v>
      </c>
      <c r="AS12" s="16">
        <v>5.4891304347826103E-2</v>
      </c>
      <c r="AT12" s="16"/>
      <c r="AU12" s="16">
        <v>4.3156596794081403E-2</v>
      </c>
      <c r="AV12" s="16">
        <v>5.27023996411752E-2</v>
      </c>
      <c r="AW12" s="16"/>
      <c r="AX12" s="16">
        <v>5.6537102473498198E-2</v>
      </c>
      <c r="AY12" s="16">
        <v>5.0214883510517998E-2</v>
      </c>
      <c r="AZ12" s="16"/>
      <c r="BA12" s="16">
        <v>4.9723756906077297E-2</v>
      </c>
      <c r="BB12" s="16">
        <v>5.1344743276283598E-2</v>
      </c>
      <c r="BC12" s="16"/>
      <c r="BD12" s="16">
        <v>3.6649214659685903E-2</v>
      </c>
      <c r="BE12" s="16">
        <v>5.4461181923522603E-2</v>
      </c>
      <c r="BF12" s="16"/>
      <c r="BG12" s="16">
        <v>5.4054054054054099E-2</v>
      </c>
      <c r="BH12" s="16">
        <v>5.10655408122236E-2</v>
      </c>
      <c r="BI12" s="16"/>
      <c r="BJ12" s="16">
        <v>3.2051282051282E-2</v>
      </c>
      <c r="BK12" s="16">
        <v>5.3809728798966901E-2</v>
      </c>
      <c r="BL12" s="16"/>
      <c r="BM12" s="16">
        <v>6.3291139240506306E-2</v>
      </c>
      <c r="BN12" s="16">
        <v>5.0256410256410297E-2</v>
      </c>
      <c r="BO12" s="16"/>
      <c r="BP12" s="16">
        <v>4.1390728476821202E-2</v>
      </c>
      <c r="BQ12" s="16">
        <v>5.2507501071581697E-2</v>
      </c>
    </row>
    <row r="13" spans="2:69" x14ac:dyDescent="0.25">
      <c r="B13" s="17" t="s">
        <v>330</v>
      </c>
      <c r="C13" s="16">
        <v>5.3130929791271302E-3</v>
      </c>
      <c r="D13" s="16">
        <v>4.4642857142857097E-3</v>
      </c>
      <c r="E13" s="16">
        <v>4.1493775933610002E-3</v>
      </c>
      <c r="F13" s="16">
        <v>3.09597523219814E-3</v>
      </c>
      <c r="G13" s="16">
        <v>5.8139534883720903E-3</v>
      </c>
      <c r="H13" s="16">
        <v>9.1047040971168405E-3</v>
      </c>
      <c r="I13" s="16">
        <v>2.5220680958385898E-3</v>
      </c>
      <c r="J13" s="16">
        <v>5.0505050505050501E-3</v>
      </c>
      <c r="K13" s="16">
        <v>8.4033613445378096E-3</v>
      </c>
      <c r="L13" s="16">
        <v>0</v>
      </c>
      <c r="M13" s="16"/>
      <c r="N13" s="16">
        <v>1.32530120481928E-2</v>
      </c>
      <c r="O13" s="16">
        <v>6.3492063492063501E-3</v>
      </c>
      <c r="P13" s="16">
        <v>4.6728971962616802E-3</v>
      </c>
      <c r="Q13" s="16">
        <v>2.9197080291970801E-3</v>
      </c>
      <c r="R13" s="16"/>
      <c r="S13" s="16">
        <v>1.14068441064639E-2</v>
      </c>
      <c r="T13" s="16">
        <v>2.3923444976076602E-3</v>
      </c>
      <c r="U13" s="16">
        <v>4.3103448275862103E-3</v>
      </c>
      <c r="V13" s="16">
        <v>7.8973346495557692E-3</v>
      </c>
      <c r="W13" s="16">
        <v>3.2397408207343399E-3</v>
      </c>
      <c r="X13" s="16">
        <v>1.94174757281553E-3</v>
      </c>
      <c r="Y13" s="16">
        <v>0</v>
      </c>
      <c r="Z13" s="16"/>
      <c r="AA13" s="16">
        <v>2.9797377830750901E-3</v>
      </c>
      <c r="AB13" s="16">
        <v>6.4031180400890902E-3</v>
      </c>
      <c r="AC13" s="16"/>
      <c r="AD13" s="16">
        <v>9.21985815602837E-3</v>
      </c>
      <c r="AE13" s="16">
        <v>3.8860103626943E-3</v>
      </c>
      <c r="AF13" s="16"/>
      <c r="AG13" s="16">
        <v>7.9051383399209498E-3</v>
      </c>
      <c r="AH13" s="16">
        <v>2.9197080291970801E-3</v>
      </c>
      <c r="AI13" s="16"/>
      <c r="AJ13" s="16">
        <v>2.8653295128939801E-3</v>
      </c>
      <c r="AK13" s="16">
        <v>7.4283692960735804E-3</v>
      </c>
      <c r="AL13" s="16"/>
      <c r="AM13" s="16">
        <v>3.4267912772585701E-2</v>
      </c>
      <c r="AN13" s="16">
        <v>7.1884984025559102E-3</v>
      </c>
      <c r="AO13" s="16">
        <v>2.41351568785197E-3</v>
      </c>
      <c r="AP13" s="16">
        <v>1.6736401673640201E-3</v>
      </c>
      <c r="AQ13" s="16"/>
      <c r="AR13" s="16">
        <v>1.88679245283019E-3</v>
      </c>
      <c r="AS13" s="16">
        <v>6.7934782608695702E-3</v>
      </c>
      <c r="AT13" s="16"/>
      <c r="AU13" s="16">
        <v>1.2330456226880399E-3</v>
      </c>
      <c r="AV13" s="16">
        <v>6.0551693204754396E-3</v>
      </c>
      <c r="AW13" s="16"/>
      <c r="AX13" s="16">
        <v>5.8892815076560696E-3</v>
      </c>
      <c r="AY13" s="16">
        <v>5.2024428862248399E-3</v>
      </c>
      <c r="AZ13" s="16"/>
      <c r="BA13" s="16">
        <v>5.5248618784530402E-3</v>
      </c>
      <c r="BB13" s="16">
        <v>5.2974735126324404E-3</v>
      </c>
      <c r="BC13" s="16"/>
      <c r="BD13" s="16">
        <v>5.2356020942408397E-3</v>
      </c>
      <c r="BE13" s="16">
        <v>5.3302433371958304E-3</v>
      </c>
      <c r="BF13" s="16"/>
      <c r="BG13" s="16">
        <v>6.7567567567567597E-3</v>
      </c>
      <c r="BH13" s="16">
        <v>5.2271813429835097E-3</v>
      </c>
      <c r="BI13" s="16"/>
      <c r="BJ13" s="16">
        <v>3.2051282051282098E-3</v>
      </c>
      <c r="BK13" s="16">
        <v>5.5962117950925502E-3</v>
      </c>
      <c r="BL13" s="16"/>
      <c r="BM13" s="16">
        <v>2.5316455696202502E-3</v>
      </c>
      <c r="BN13" s="16">
        <v>5.5384615384615398E-3</v>
      </c>
      <c r="BO13" s="16"/>
      <c r="BP13" s="16">
        <v>3.3112582781457001E-3</v>
      </c>
      <c r="BQ13" s="16">
        <v>5.57222460351479E-3</v>
      </c>
    </row>
    <row r="14" spans="2:69" x14ac:dyDescent="0.25">
      <c r="B14" s="17" t="s">
        <v>597</v>
      </c>
      <c r="C14" s="19">
        <v>0.62789373814041705</v>
      </c>
      <c r="D14" s="19">
        <v>0.74255952380952395</v>
      </c>
      <c r="E14" s="19">
        <v>0.52420470262793895</v>
      </c>
      <c r="F14" s="19">
        <v>0.71671826625387003</v>
      </c>
      <c r="G14" s="19">
        <v>0.61918604651162801</v>
      </c>
      <c r="H14" s="19">
        <v>0.57966616084977196</v>
      </c>
      <c r="I14" s="19">
        <v>0.67087011349306402</v>
      </c>
      <c r="J14" s="19">
        <v>0.55555555555555602</v>
      </c>
      <c r="K14" s="19">
        <v>0.67226890756302504</v>
      </c>
      <c r="L14" s="19">
        <v>0.49557522123893799</v>
      </c>
      <c r="M14" s="19"/>
      <c r="N14" s="19">
        <v>0.555421686746988</v>
      </c>
      <c r="O14" s="19">
        <v>0.57619047619047603</v>
      </c>
      <c r="P14" s="19">
        <v>0.608411214953271</v>
      </c>
      <c r="Q14" s="19">
        <v>0.66934306569343105</v>
      </c>
      <c r="R14" s="19"/>
      <c r="S14" s="19">
        <v>0.63878326996197698</v>
      </c>
      <c r="T14" s="19">
        <v>0.607655502392344</v>
      </c>
      <c r="U14" s="19">
        <v>0.63577586206896597</v>
      </c>
      <c r="V14" s="19">
        <v>0.57453109575518302</v>
      </c>
      <c r="W14" s="19">
        <v>0.66198704103671702</v>
      </c>
      <c r="X14" s="19">
        <v>0.65631067961165002</v>
      </c>
      <c r="Y14" s="19">
        <v>0.66567164179104499</v>
      </c>
      <c r="Z14" s="19"/>
      <c r="AA14" s="19">
        <v>0.67818831942789004</v>
      </c>
      <c r="AB14" s="19">
        <v>0.60439866369710504</v>
      </c>
      <c r="AC14" s="19"/>
      <c r="AD14" s="19">
        <v>0.62411347517730498</v>
      </c>
      <c r="AE14" s="19">
        <v>0.62927461139896401</v>
      </c>
      <c r="AF14" s="19"/>
      <c r="AG14" s="19">
        <v>0.58300395256917004</v>
      </c>
      <c r="AH14" s="19">
        <v>0.66934306569343105</v>
      </c>
      <c r="AI14" s="19"/>
      <c r="AJ14" s="19">
        <v>0.64633647155137097</v>
      </c>
      <c r="AK14" s="19">
        <v>0.61195613724796605</v>
      </c>
      <c r="AL14" s="19"/>
      <c r="AM14" s="19">
        <v>0.41744548286604399</v>
      </c>
      <c r="AN14" s="19">
        <v>0.59504792332268397</v>
      </c>
      <c r="AO14" s="19">
        <v>0.62268704746580805</v>
      </c>
      <c r="AP14" s="19">
        <v>0.72887029288702898</v>
      </c>
      <c r="AQ14" s="19"/>
      <c r="AR14" s="19">
        <v>0.66226415094339597</v>
      </c>
      <c r="AS14" s="19">
        <v>0.61304347826087002</v>
      </c>
      <c r="AT14" s="19"/>
      <c r="AU14" s="19">
        <v>0.63748458692971599</v>
      </c>
      <c r="AV14" s="19">
        <v>0.62614936084323802</v>
      </c>
      <c r="AW14" s="19"/>
      <c r="AX14" s="19">
        <v>0.68197879858657195</v>
      </c>
      <c r="AY14" s="19">
        <v>0.61750735127799095</v>
      </c>
      <c r="AZ14" s="19"/>
      <c r="BA14" s="19">
        <v>0.65745856353591203</v>
      </c>
      <c r="BB14" s="19">
        <v>0.62571312143439295</v>
      </c>
      <c r="BC14" s="19"/>
      <c r="BD14" s="19">
        <v>0.65130890052356005</v>
      </c>
      <c r="BE14" s="19">
        <v>0.62271147161066098</v>
      </c>
      <c r="BF14" s="19"/>
      <c r="BG14" s="19">
        <v>0.71283783783783805</v>
      </c>
      <c r="BH14" s="19">
        <v>0.62283876156011297</v>
      </c>
      <c r="BI14" s="19"/>
      <c r="BJ14" s="19">
        <v>0.71153846153846201</v>
      </c>
      <c r="BK14" s="19">
        <v>0.61665949203616</v>
      </c>
      <c r="BL14" s="19"/>
      <c r="BM14" s="19">
        <v>0.71645569620253202</v>
      </c>
      <c r="BN14" s="19">
        <v>0.62071794871794905</v>
      </c>
      <c r="BO14" s="19"/>
      <c r="BP14" s="19">
        <v>0.629139072847682</v>
      </c>
      <c r="BQ14" s="19">
        <v>0.627732533219031</v>
      </c>
    </row>
    <row r="15" spans="2:69" x14ac:dyDescent="0.25">
      <c r="B15" s="17" t="s">
        <v>598</v>
      </c>
      <c r="C15" s="19">
        <v>0.15920303605313099</v>
      </c>
      <c r="D15" s="19">
        <v>7.8869047619047603E-2</v>
      </c>
      <c r="E15" s="19">
        <v>0.201936376210235</v>
      </c>
      <c r="F15" s="19">
        <v>8.6687306501548003E-2</v>
      </c>
      <c r="G15" s="19">
        <v>0.1875</v>
      </c>
      <c r="H15" s="19">
        <v>0.20789074355083501</v>
      </c>
      <c r="I15" s="19">
        <v>0.11349306431273599</v>
      </c>
      <c r="J15" s="19">
        <v>0.23737373737373699</v>
      </c>
      <c r="K15" s="19">
        <v>0.13445378151260501</v>
      </c>
      <c r="L15" s="19">
        <v>0.247787610619469</v>
      </c>
      <c r="M15" s="19"/>
      <c r="N15" s="19">
        <v>0.213253012048193</v>
      </c>
      <c r="O15" s="19">
        <v>0.17777777777777801</v>
      </c>
      <c r="P15" s="19">
        <v>0.15981308411215001</v>
      </c>
      <c r="Q15" s="19">
        <v>0.138321167883212</v>
      </c>
      <c r="R15" s="19"/>
      <c r="S15" s="19">
        <v>0.15399239543726201</v>
      </c>
      <c r="T15" s="19">
        <v>0.155502392344498</v>
      </c>
      <c r="U15" s="19">
        <v>0.15517241379310301</v>
      </c>
      <c r="V15" s="19">
        <v>0.17571569595261599</v>
      </c>
      <c r="W15" s="19">
        <v>0.14794816414686801</v>
      </c>
      <c r="X15" s="19">
        <v>0.15145631067961199</v>
      </c>
      <c r="Y15" s="19">
        <v>0.14626865671641801</v>
      </c>
      <c r="Z15" s="19"/>
      <c r="AA15" s="19">
        <v>0.127532777115614</v>
      </c>
      <c r="AB15" s="19">
        <v>0.17399777282850801</v>
      </c>
      <c r="AC15" s="19"/>
      <c r="AD15" s="19">
        <v>0.170212765957447</v>
      </c>
      <c r="AE15" s="19">
        <v>0.155181347150259</v>
      </c>
      <c r="AF15" s="19"/>
      <c r="AG15" s="19">
        <v>0.18181818181818199</v>
      </c>
      <c r="AH15" s="19">
        <v>0.138321167883212</v>
      </c>
      <c r="AI15" s="19"/>
      <c r="AJ15" s="19">
        <v>0.16659844453540701</v>
      </c>
      <c r="AK15" s="19">
        <v>0.15281216837637099</v>
      </c>
      <c r="AL15" s="19"/>
      <c r="AM15" s="19">
        <v>0.28660436137071599</v>
      </c>
      <c r="AN15" s="19">
        <v>0.17571884984025599</v>
      </c>
      <c r="AO15" s="19">
        <v>0.162510056315366</v>
      </c>
      <c r="AP15" s="19">
        <v>0.102092050209205</v>
      </c>
      <c r="AQ15" s="19"/>
      <c r="AR15" s="19">
        <v>0.130817610062893</v>
      </c>
      <c r="AS15" s="19">
        <v>0.17146739130434799</v>
      </c>
      <c r="AT15" s="19"/>
      <c r="AU15" s="19">
        <v>0.15043156596794099</v>
      </c>
      <c r="AV15" s="19">
        <v>0.16079838528818099</v>
      </c>
      <c r="AW15" s="19"/>
      <c r="AX15" s="19">
        <v>0.144876325088339</v>
      </c>
      <c r="AY15" s="19">
        <v>0.16195430897986901</v>
      </c>
      <c r="AZ15" s="19"/>
      <c r="BA15" s="19">
        <v>0.15745856353591201</v>
      </c>
      <c r="BB15" s="19">
        <v>0.159331703341483</v>
      </c>
      <c r="BC15" s="19"/>
      <c r="BD15" s="19">
        <v>0.14450261780104701</v>
      </c>
      <c r="BE15" s="19">
        <v>0.16245654692931599</v>
      </c>
      <c r="BF15" s="19"/>
      <c r="BG15" s="19">
        <v>0.108108108108108</v>
      </c>
      <c r="BH15" s="19">
        <v>0.16224366706875801</v>
      </c>
      <c r="BI15" s="19"/>
      <c r="BJ15" s="19">
        <v>0.105769230769231</v>
      </c>
      <c r="BK15" s="19">
        <v>0.166379681446406</v>
      </c>
      <c r="BL15" s="19"/>
      <c r="BM15" s="19">
        <v>0.139240506329114</v>
      </c>
      <c r="BN15" s="19">
        <v>0.16082051282051299</v>
      </c>
      <c r="BO15" s="19"/>
      <c r="BP15" s="19">
        <v>0.147350993377483</v>
      </c>
      <c r="BQ15" s="19">
        <v>0.160737248178311</v>
      </c>
    </row>
    <row r="16" spans="2:69" x14ac:dyDescent="0.25">
      <c r="B16" s="17" t="s">
        <v>156</v>
      </c>
      <c r="C16" s="20">
        <v>0.46869070208728703</v>
      </c>
      <c r="D16" s="20">
        <v>0.66369047619047605</v>
      </c>
      <c r="E16" s="20">
        <v>0.32226832641770398</v>
      </c>
      <c r="F16" s="20">
        <v>0.63003095975232204</v>
      </c>
      <c r="G16" s="20">
        <v>0.43168604651162801</v>
      </c>
      <c r="H16" s="20">
        <v>0.37177541729893798</v>
      </c>
      <c r="I16" s="20">
        <v>0.55737704918032804</v>
      </c>
      <c r="J16" s="20">
        <v>0.31818181818181801</v>
      </c>
      <c r="K16" s="20">
        <v>0.53781512605042003</v>
      </c>
      <c r="L16" s="20">
        <v>0.247787610619469</v>
      </c>
      <c r="M16" s="20"/>
      <c r="N16" s="20">
        <v>0.34216867469879497</v>
      </c>
      <c r="O16" s="20">
        <v>0.398412698412698</v>
      </c>
      <c r="P16" s="20">
        <v>0.44859813084112099</v>
      </c>
      <c r="Q16" s="20">
        <v>0.53102189781021902</v>
      </c>
      <c r="R16" s="20"/>
      <c r="S16" s="20">
        <v>0.48479087452471498</v>
      </c>
      <c r="T16" s="20">
        <v>0.45215311004784697</v>
      </c>
      <c r="U16" s="20">
        <v>0.48060344827586199</v>
      </c>
      <c r="V16" s="20">
        <v>0.39881539980256703</v>
      </c>
      <c r="W16" s="20">
        <v>0.51403887688984895</v>
      </c>
      <c r="X16" s="20">
        <v>0.50485436893203905</v>
      </c>
      <c r="Y16" s="20">
        <v>0.51940298507462701</v>
      </c>
      <c r="Z16" s="20"/>
      <c r="AA16" s="20">
        <v>0.55065554231227698</v>
      </c>
      <c r="AB16" s="20">
        <v>0.43040089086859701</v>
      </c>
      <c r="AC16" s="20"/>
      <c r="AD16" s="20">
        <v>0.45390070921985798</v>
      </c>
      <c r="AE16" s="20">
        <v>0.47409326424870502</v>
      </c>
      <c r="AF16" s="20"/>
      <c r="AG16" s="20">
        <v>0.40118577075098799</v>
      </c>
      <c r="AH16" s="20">
        <v>0.53102189781021902</v>
      </c>
      <c r="AI16" s="20"/>
      <c r="AJ16" s="20">
        <v>0.47973802701596402</v>
      </c>
      <c r="AK16" s="20">
        <v>0.45914396887159498</v>
      </c>
      <c r="AL16" s="20"/>
      <c r="AM16" s="20">
        <v>0.13084112149532701</v>
      </c>
      <c r="AN16" s="20">
        <v>0.41932907348242798</v>
      </c>
      <c r="AO16" s="20">
        <v>0.46017699115044203</v>
      </c>
      <c r="AP16" s="20">
        <v>0.626778242677824</v>
      </c>
      <c r="AQ16" s="20"/>
      <c r="AR16" s="20">
        <v>0.53144654088050303</v>
      </c>
      <c r="AS16" s="20">
        <v>0.44157608695652201</v>
      </c>
      <c r="AT16" s="20"/>
      <c r="AU16" s="20">
        <v>0.487053020961776</v>
      </c>
      <c r="AV16" s="20">
        <v>0.465350975555057</v>
      </c>
      <c r="AW16" s="20"/>
      <c r="AX16" s="20">
        <v>0.53710247349823304</v>
      </c>
      <c r="AY16" s="20">
        <v>0.45555304229812299</v>
      </c>
      <c r="AZ16" s="20"/>
      <c r="BA16" s="20">
        <v>0.5</v>
      </c>
      <c r="BB16" s="20">
        <v>0.46638141809291001</v>
      </c>
      <c r="BC16" s="20"/>
      <c r="BD16" s="20">
        <v>0.50680628272251305</v>
      </c>
      <c r="BE16" s="20">
        <v>0.46025492468134399</v>
      </c>
      <c r="BF16" s="20"/>
      <c r="BG16" s="20">
        <v>0.60472972972973005</v>
      </c>
      <c r="BH16" s="20">
        <v>0.46059509449135499</v>
      </c>
      <c r="BI16" s="20"/>
      <c r="BJ16" s="20">
        <v>0.60576923076923095</v>
      </c>
      <c r="BK16" s="20">
        <v>0.45027981058975503</v>
      </c>
      <c r="BL16" s="20"/>
      <c r="BM16" s="20">
        <v>0.57721518987341802</v>
      </c>
      <c r="BN16" s="20">
        <v>0.45989743589743598</v>
      </c>
      <c r="BO16" s="20"/>
      <c r="BP16" s="20">
        <v>0.48178807947019903</v>
      </c>
      <c r="BQ16" s="20">
        <v>0.46699528504072002</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608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504</v>
      </c>
      <c r="C8" s="16">
        <v>0.2853889943074</v>
      </c>
      <c r="D8" s="16">
        <v>0.29017857142857101</v>
      </c>
      <c r="E8" s="16">
        <v>0.30843706777316698</v>
      </c>
      <c r="F8" s="16">
        <v>0.33281733746129999</v>
      </c>
      <c r="G8" s="16">
        <v>0.32558139534883701</v>
      </c>
      <c r="H8" s="16">
        <v>0.16009104704097099</v>
      </c>
      <c r="I8" s="16">
        <v>0.38083228247162698</v>
      </c>
      <c r="J8" s="16">
        <v>0.31818181818181801</v>
      </c>
      <c r="K8" s="16">
        <v>0.252100840336134</v>
      </c>
      <c r="L8" s="16">
        <v>0.36283185840707999</v>
      </c>
      <c r="M8" s="16"/>
      <c r="N8" s="16">
        <v>0.19397590361445799</v>
      </c>
      <c r="O8" s="16">
        <v>0.23174603174603201</v>
      </c>
      <c r="P8" s="16">
        <v>0.22056074766355099</v>
      </c>
      <c r="Q8" s="16">
        <v>0.35072992700729899</v>
      </c>
      <c r="R8" s="16"/>
      <c r="S8" s="16">
        <v>0.25475285171102702</v>
      </c>
      <c r="T8" s="16">
        <v>0.25837320574162698</v>
      </c>
      <c r="U8" s="16">
        <v>0.25</v>
      </c>
      <c r="V8" s="16">
        <v>0.23198420533070099</v>
      </c>
      <c r="W8" s="16">
        <v>0.28293736501079902</v>
      </c>
      <c r="X8" s="16">
        <v>0.32815533980582501</v>
      </c>
      <c r="Y8" s="16">
        <v>0.39402985074626901</v>
      </c>
      <c r="Z8" s="16"/>
      <c r="AA8" s="16">
        <v>0.36710369487485101</v>
      </c>
      <c r="AB8" s="16">
        <v>0.24721603563474401</v>
      </c>
      <c r="AC8" s="16"/>
      <c r="AD8" s="16">
        <v>0.28723404255319201</v>
      </c>
      <c r="AE8" s="16">
        <v>0.28471502590673597</v>
      </c>
      <c r="AF8" s="16"/>
      <c r="AG8" s="16">
        <v>0.21462450592885399</v>
      </c>
      <c r="AH8" s="16">
        <v>0.35072992700729899</v>
      </c>
      <c r="AI8" s="16"/>
      <c r="AJ8" s="16">
        <v>0.37003683995087999</v>
      </c>
      <c r="AK8" s="16">
        <v>0.21223912274495901</v>
      </c>
      <c r="AL8" s="16"/>
      <c r="AM8" s="16">
        <v>0.10280373831775701</v>
      </c>
      <c r="AN8" s="16">
        <v>0.16932907348242801</v>
      </c>
      <c r="AO8" s="16">
        <v>0.27031375703942101</v>
      </c>
      <c r="AP8" s="16">
        <v>0.48368200836820102</v>
      </c>
      <c r="AQ8" s="16"/>
      <c r="AR8" s="16">
        <v>0.29874213836477997</v>
      </c>
      <c r="AS8" s="16">
        <v>0.27961956521739101</v>
      </c>
      <c r="AT8" s="16"/>
      <c r="AU8" s="16">
        <v>0.331689272503083</v>
      </c>
      <c r="AV8" s="16">
        <v>0.27696793002915499</v>
      </c>
      <c r="AW8" s="16"/>
      <c r="AX8" s="16">
        <v>0.35335689045936403</v>
      </c>
      <c r="AY8" s="16">
        <v>0.272336575435422</v>
      </c>
      <c r="AZ8" s="16"/>
      <c r="BA8" s="16">
        <v>0.30939226519336999</v>
      </c>
      <c r="BB8" s="16">
        <v>0.28361858190708999</v>
      </c>
      <c r="BC8" s="16"/>
      <c r="BD8" s="16">
        <v>0.31623036649214697</v>
      </c>
      <c r="BE8" s="16">
        <v>0.27856315179606</v>
      </c>
      <c r="BF8" s="16"/>
      <c r="BG8" s="16">
        <v>0.35135135135135098</v>
      </c>
      <c r="BH8" s="16">
        <v>0.28146361077603499</v>
      </c>
      <c r="BI8" s="16"/>
      <c r="BJ8" s="16">
        <v>0.36538461538461497</v>
      </c>
      <c r="BK8" s="16">
        <v>0.27464485578992698</v>
      </c>
      <c r="BL8" s="16"/>
      <c r="BM8" s="16">
        <v>0.34683544303797498</v>
      </c>
      <c r="BN8" s="16">
        <v>0.28041025641025602</v>
      </c>
      <c r="BO8" s="16"/>
      <c r="BP8" s="16">
        <v>0.29304635761589398</v>
      </c>
      <c r="BQ8" s="16">
        <v>0.28439777111015901</v>
      </c>
    </row>
    <row r="9" spans="2:69" x14ac:dyDescent="0.25">
      <c r="B9" s="17" t="s">
        <v>505</v>
      </c>
      <c r="C9" s="16">
        <v>0.461480075901328</v>
      </c>
      <c r="D9" s="16">
        <v>0.51041666666666696</v>
      </c>
      <c r="E9" s="16">
        <v>0.43568464730290501</v>
      </c>
      <c r="F9" s="16">
        <v>0.48916408668730599</v>
      </c>
      <c r="G9" s="16">
        <v>0.46802325581395299</v>
      </c>
      <c r="H9" s="16">
        <v>0.45978755690440098</v>
      </c>
      <c r="I9" s="16">
        <v>0.41992433795712503</v>
      </c>
      <c r="J9" s="16">
        <v>0.39898989898989901</v>
      </c>
      <c r="K9" s="16">
        <v>0.54621848739495804</v>
      </c>
      <c r="L9" s="16">
        <v>0.46902654867256599</v>
      </c>
      <c r="M9" s="16"/>
      <c r="N9" s="16">
        <v>0.35060240963855399</v>
      </c>
      <c r="O9" s="16">
        <v>0.43809523809523798</v>
      </c>
      <c r="P9" s="16">
        <v>0.52242990654205601</v>
      </c>
      <c r="Q9" s="16">
        <v>0.47664233576642301</v>
      </c>
      <c r="R9" s="16"/>
      <c r="S9" s="16">
        <v>0.38783269961977201</v>
      </c>
      <c r="T9" s="16">
        <v>0.48803827751196199</v>
      </c>
      <c r="U9" s="16">
        <v>0.5</v>
      </c>
      <c r="V9" s="16">
        <v>0.42941757156959498</v>
      </c>
      <c r="W9" s="16">
        <v>0.51727861771058303</v>
      </c>
      <c r="X9" s="16">
        <v>0.49708737864077701</v>
      </c>
      <c r="Y9" s="16">
        <v>0.42238805970149301</v>
      </c>
      <c r="Z9" s="16"/>
      <c r="AA9" s="16">
        <v>0.47079856972586398</v>
      </c>
      <c r="AB9" s="16">
        <v>0.457126948775056</v>
      </c>
      <c r="AC9" s="16"/>
      <c r="AD9" s="16">
        <v>0.44964539007092202</v>
      </c>
      <c r="AE9" s="16">
        <v>0.46580310880829001</v>
      </c>
      <c r="AF9" s="16"/>
      <c r="AG9" s="16">
        <v>0.445059288537549</v>
      </c>
      <c r="AH9" s="16">
        <v>0.47664233576642301</v>
      </c>
      <c r="AI9" s="16"/>
      <c r="AJ9" s="16">
        <v>0.44248874334834198</v>
      </c>
      <c r="AK9" s="16">
        <v>0.47789175804739997</v>
      </c>
      <c r="AL9" s="16"/>
      <c r="AM9" s="16">
        <v>0.27102803738317799</v>
      </c>
      <c r="AN9" s="16">
        <v>0.451277955271566</v>
      </c>
      <c r="AO9" s="16">
        <v>0.51287208366854398</v>
      </c>
      <c r="AP9" s="16">
        <v>0.42008368200836799</v>
      </c>
      <c r="AQ9" s="16"/>
      <c r="AR9" s="16">
        <v>0.480503144654088</v>
      </c>
      <c r="AS9" s="16">
        <v>0.453260869565217</v>
      </c>
      <c r="AT9" s="16"/>
      <c r="AU9" s="16">
        <v>0.44882860665844598</v>
      </c>
      <c r="AV9" s="16">
        <v>0.46378111684234102</v>
      </c>
      <c r="AW9" s="16"/>
      <c r="AX9" s="16">
        <v>0.45465253239104803</v>
      </c>
      <c r="AY9" s="16">
        <v>0.462791223705044</v>
      </c>
      <c r="AZ9" s="16"/>
      <c r="BA9" s="16">
        <v>0.41988950276243098</v>
      </c>
      <c r="BB9" s="16">
        <v>0.464547677261614</v>
      </c>
      <c r="BC9" s="16"/>
      <c r="BD9" s="16">
        <v>0.48167539267015702</v>
      </c>
      <c r="BE9" s="16">
        <v>0.45701042873696401</v>
      </c>
      <c r="BF9" s="16"/>
      <c r="BG9" s="16">
        <v>0.44932432432432401</v>
      </c>
      <c r="BH9" s="16">
        <v>0.46220345798150397</v>
      </c>
      <c r="BI9" s="16"/>
      <c r="BJ9" s="16">
        <v>0.44871794871794901</v>
      </c>
      <c r="BK9" s="16">
        <v>0.463194145501507</v>
      </c>
      <c r="BL9" s="16"/>
      <c r="BM9" s="16">
        <v>0.42784810126582301</v>
      </c>
      <c r="BN9" s="16">
        <v>0.46420512820512799</v>
      </c>
      <c r="BO9" s="16"/>
      <c r="BP9" s="16">
        <v>0.48841059602649001</v>
      </c>
      <c r="BQ9" s="16">
        <v>0.45799399914273498</v>
      </c>
    </row>
    <row r="10" spans="2:69" ht="30" x14ac:dyDescent="0.25">
      <c r="B10" s="17" t="s">
        <v>506</v>
      </c>
      <c r="C10" s="16">
        <v>0.17343453510436399</v>
      </c>
      <c r="D10" s="16">
        <v>0.12202380952381001</v>
      </c>
      <c r="E10" s="16">
        <v>0.17565698478561501</v>
      </c>
      <c r="F10" s="16">
        <v>0.13777089783281701</v>
      </c>
      <c r="G10" s="16">
        <v>0.13226744186046499</v>
      </c>
      <c r="H10" s="16">
        <v>0.27465857359635798</v>
      </c>
      <c r="I10" s="16">
        <v>0.13745271122320299</v>
      </c>
      <c r="J10" s="16">
        <v>0.17171717171717199</v>
      </c>
      <c r="K10" s="16">
        <v>9.2436974789915999E-2</v>
      </c>
      <c r="L10" s="16">
        <v>7.9646017699115002E-2</v>
      </c>
      <c r="M10" s="16"/>
      <c r="N10" s="16">
        <v>0.30240963855421699</v>
      </c>
      <c r="O10" s="16">
        <v>0.22539682539682501</v>
      </c>
      <c r="P10" s="16">
        <v>0.16074766355140199</v>
      </c>
      <c r="Q10" s="16">
        <v>0.12737226277372299</v>
      </c>
      <c r="R10" s="16"/>
      <c r="S10" s="16">
        <v>0.224334600760456</v>
      </c>
      <c r="T10" s="16">
        <v>0.17464114832535901</v>
      </c>
      <c r="U10" s="16">
        <v>0.176724137931034</v>
      </c>
      <c r="V10" s="16">
        <v>0.24284304047384001</v>
      </c>
      <c r="W10" s="16">
        <v>0.13822894168466501</v>
      </c>
      <c r="X10" s="16">
        <v>0.123300970873786</v>
      </c>
      <c r="Y10" s="16">
        <v>0.12089552238806001</v>
      </c>
      <c r="Z10" s="16"/>
      <c r="AA10" s="16">
        <v>0.107866507747318</v>
      </c>
      <c r="AB10" s="16">
        <v>0.20406458797327401</v>
      </c>
      <c r="AC10" s="16"/>
      <c r="AD10" s="16">
        <v>0.168794326241135</v>
      </c>
      <c r="AE10" s="16">
        <v>0.175129533678756</v>
      </c>
      <c r="AF10" s="16"/>
      <c r="AG10" s="16">
        <v>0.22332015810276701</v>
      </c>
      <c r="AH10" s="16">
        <v>0.12737226277372299</v>
      </c>
      <c r="AI10" s="16"/>
      <c r="AJ10" s="16">
        <v>0.122799836266885</v>
      </c>
      <c r="AK10" s="16">
        <v>0.21719136894234201</v>
      </c>
      <c r="AL10" s="16"/>
      <c r="AM10" s="16">
        <v>0.36137071651090302</v>
      </c>
      <c r="AN10" s="16">
        <v>0.25878594249201298</v>
      </c>
      <c r="AO10" s="16">
        <v>0.156476267095736</v>
      </c>
      <c r="AP10" s="16">
        <v>6.9456066945606701E-2</v>
      </c>
      <c r="AQ10" s="16"/>
      <c r="AR10" s="16">
        <v>0.152830188679245</v>
      </c>
      <c r="AS10" s="16">
        <v>0.18233695652173901</v>
      </c>
      <c r="AT10" s="16"/>
      <c r="AU10" s="16">
        <v>0.160295930949445</v>
      </c>
      <c r="AV10" s="16">
        <v>0.175824175824176</v>
      </c>
      <c r="AW10" s="16"/>
      <c r="AX10" s="16">
        <v>0.141342756183746</v>
      </c>
      <c r="AY10" s="16">
        <v>0.17959737615924001</v>
      </c>
      <c r="AZ10" s="16"/>
      <c r="BA10" s="16">
        <v>0.19060773480663001</v>
      </c>
      <c r="BB10" s="16">
        <v>0.17216788916055401</v>
      </c>
      <c r="BC10" s="16"/>
      <c r="BD10" s="16">
        <v>0.130890052356021</v>
      </c>
      <c r="BE10" s="16">
        <v>0.18285052143684799</v>
      </c>
      <c r="BF10" s="16"/>
      <c r="BG10" s="16">
        <v>0.13851351351351401</v>
      </c>
      <c r="BH10" s="16">
        <v>0.17551266586248501</v>
      </c>
      <c r="BI10" s="16"/>
      <c r="BJ10" s="16">
        <v>0.15064102564102599</v>
      </c>
      <c r="BK10" s="16">
        <v>0.176495910460611</v>
      </c>
      <c r="BL10" s="16"/>
      <c r="BM10" s="16">
        <v>0.16202531645569601</v>
      </c>
      <c r="BN10" s="16">
        <v>0.17435897435897399</v>
      </c>
      <c r="BO10" s="16"/>
      <c r="BP10" s="16">
        <v>0.14403973509933801</v>
      </c>
      <c r="BQ10" s="16">
        <v>0.17723960565795099</v>
      </c>
    </row>
    <row r="11" spans="2:69" x14ac:dyDescent="0.25">
      <c r="B11" s="17" t="s">
        <v>507</v>
      </c>
      <c r="C11" s="16">
        <v>4.3074003795066401E-2</v>
      </c>
      <c r="D11" s="16">
        <v>5.2083333333333301E-2</v>
      </c>
      <c r="E11" s="16">
        <v>5.5325034578146602E-2</v>
      </c>
      <c r="F11" s="16">
        <v>2.4767801857585099E-2</v>
      </c>
      <c r="G11" s="16">
        <v>4.9418604651162802E-2</v>
      </c>
      <c r="H11" s="16">
        <v>3.9453717754173001E-2</v>
      </c>
      <c r="I11" s="16">
        <v>3.4047919293820901E-2</v>
      </c>
      <c r="J11" s="16">
        <v>5.5555555555555601E-2</v>
      </c>
      <c r="K11" s="16">
        <v>5.8823529411764698E-2</v>
      </c>
      <c r="L11" s="16">
        <v>4.4247787610619503E-2</v>
      </c>
      <c r="M11" s="16"/>
      <c r="N11" s="16">
        <v>6.26506024096386E-2</v>
      </c>
      <c r="O11" s="16">
        <v>5.8730158730158702E-2</v>
      </c>
      <c r="P11" s="16">
        <v>5.60747663551402E-2</v>
      </c>
      <c r="Q11" s="16">
        <v>2.84671532846715E-2</v>
      </c>
      <c r="R11" s="16"/>
      <c r="S11" s="16">
        <v>6.0836501901140698E-2</v>
      </c>
      <c r="T11" s="16">
        <v>3.3492822966507199E-2</v>
      </c>
      <c r="U11" s="16">
        <v>5.1724137931034503E-2</v>
      </c>
      <c r="V11" s="16">
        <v>4.9358341559723601E-2</v>
      </c>
      <c r="W11" s="16">
        <v>4.1036717062635002E-2</v>
      </c>
      <c r="X11" s="16">
        <v>3.4951456310679599E-2</v>
      </c>
      <c r="Y11" s="16">
        <v>3.8805970149253702E-2</v>
      </c>
      <c r="Z11" s="16"/>
      <c r="AA11" s="16">
        <v>4.1120381406436202E-2</v>
      </c>
      <c r="AB11" s="16">
        <v>4.3986636971046801E-2</v>
      </c>
      <c r="AC11" s="16"/>
      <c r="AD11" s="16">
        <v>4.3971631205673802E-2</v>
      </c>
      <c r="AE11" s="16">
        <v>4.2746113989637298E-2</v>
      </c>
      <c r="AF11" s="16"/>
      <c r="AG11" s="16">
        <v>5.8893280632411102E-2</v>
      </c>
      <c r="AH11" s="16">
        <v>2.84671532846715E-2</v>
      </c>
      <c r="AI11" s="16"/>
      <c r="AJ11" s="16">
        <v>3.7658616455178102E-2</v>
      </c>
      <c r="AK11" s="16">
        <v>4.7753802617615797E-2</v>
      </c>
      <c r="AL11" s="16"/>
      <c r="AM11" s="16">
        <v>9.6573208722741402E-2</v>
      </c>
      <c r="AN11" s="16">
        <v>6.0702875399360999E-2</v>
      </c>
      <c r="AO11" s="16">
        <v>3.9018503620273502E-2</v>
      </c>
      <c r="AP11" s="16">
        <v>1.8410041841004199E-2</v>
      </c>
      <c r="AQ11" s="16"/>
      <c r="AR11" s="16">
        <v>4.9056603773584902E-2</v>
      </c>
      <c r="AS11" s="16">
        <v>4.0489130434782597E-2</v>
      </c>
      <c r="AT11" s="16"/>
      <c r="AU11" s="16">
        <v>2.58939580764488E-2</v>
      </c>
      <c r="AV11" s="16">
        <v>4.6198699259923801E-2</v>
      </c>
      <c r="AW11" s="16"/>
      <c r="AX11" s="16">
        <v>2.3557126030624299E-2</v>
      </c>
      <c r="AY11" s="16">
        <v>4.6821985976023502E-2</v>
      </c>
      <c r="AZ11" s="16"/>
      <c r="BA11" s="16">
        <v>5.24861878453039E-2</v>
      </c>
      <c r="BB11" s="16">
        <v>4.2379788101059503E-2</v>
      </c>
      <c r="BC11" s="16"/>
      <c r="BD11" s="16">
        <v>4.1884816753926697E-2</v>
      </c>
      <c r="BE11" s="16">
        <v>4.3337195828505197E-2</v>
      </c>
      <c r="BF11" s="16"/>
      <c r="BG11" s="16">
        <v>4.0540540540540501E-2</v>
      </c>
      <c r="BH11" s="16">
        <v>4.3224768797748302E-2</v>
      </c>
      <c r="BI11" s="16"/>
      <c r="BJ11" s="16">
        <v>2.5641025641025599E-2</v>
      </c>
      <c r="BK11" s="16">
        <v>4.5415411106327998E-2</v>
      </c>
      <c r="BL11" s="16"/>
      <c r="BM11" s="16">
        <v>4.3037974683544297E-2</v>
      </c>
      <c r="BN11" s="16">
        <v>4.3076923076923103E-2</v>
      </c>
      <c r="BO11" s="16"/>
      <c r="BP11" s="16">
        <v>5.7947019867549701E-2</v>
      </c>
      <c r="BQ11" s="16">
        <v>4.1148735533647701E-2</v>
      </c>
    </row>
    <row r="12" spans="2:69" x14ac:dyDescent="0.25">
      <c r="B12" s="17" t="s">
        <v>508</v>
      </c>
      <c r="C12" s="16">
        <v>2.0872865275142299E-2</v>
      </c>
      <c r="D12" s="16">
        <v>7.4404761904761901E-3</v>
      </c>
      <c r="E12" s="16">
        <v>2.2130013831258601E-2</v>
      </c>
      <c r="F12" s="16">
        <v>1.08359133126935E-2</v>
      </c>
      <c r="G12" s="16">
        <v>1.8895348837209301E-2</v>
      </c>
      <c r="H12" s="16">
        <v>2.8831562974203299E-2</v>
      </c>
      <c r="I12" s="16">
        <v>2.1437578814627999E-2</v>
      </c>
      <c r="J12" s="16">
        <v>3.5353535353535401E-2</v>
      </c>
      <c r="K12" s="16">
        <v>4.20168067226891E-2</v>
      </c>
      <c r="L12" s="16">
        <v>1.7699115044247801E-2</v>
      </c>
      <c r="M12" s="16"/>
      <c r="N12" s="16">
        <v>5.1807228915662702E-2</v>
      </c>
      <c r="O12" s="16">
        <v>2.6984126984126999E-2</v>
      </c>
      <c r="P12" s="16">
        <v>2.5233644859813099E-2</v>
      </c>
      <c r="Q12" s="16">
        <v>8.3941605839416098E-3</v>
      </c>
      <c r="R12" s="16"/>
      <c r="S12" s="16">
        <v>4.3726235741444901E-2</v>
      </c>
      <c r="T12" s="16">
        <v>3.5885167464114798E-2</v>
      </c>
      <c r="U12" s="16">
        <v>1.5086206896551701E-2</v>
      </c>
      <c r="V12" s="16">
        <v>2.7640671273445199E-2</v>
      </c>
      <c r="W12" s="16">
        <v>1.51187904967603E-2</v>
      </c>
      <c r="X12" s="16">
        <v>9.7087378640776708E-3</v>
      </c>
      <c r="Y12" s="16">
        <v>1.1940298507462701E-2</v>
      </c>
      <c r="Z12" s="16"/>
      <c r="AA12" s="16">
        <v>9.5351609058402908E-3</v>
      </c>
      <c r="AB12" s="16">
        <v>2.61692650334076E-2</v>
      </c>
      <c r="AC12" s="16"/>
      <c r="AD12" s="16">
        <v>2.1276595744680899E-2</v>
      </c>
      <c r="AE12" s="16">
        <v>2.0725388601036301E-2</v>
      </c>
      <c r="AF12" s="16"/>
      <c r="AG12" s="16">
        <v>3.4387351778656101E-2</v>
      </c>
      <c r="AH12" s="16">
        <v>8.3941605839416098E-3</v>
      </c>
      <c r="AI12" s="16"/>
      <c r="AJ12" s="16">
        <v>1.6782644289807601E-2</v>
      </c>
      <c r="AK12" s="16">
        <v>2.4407499115670299E-2</v>
      </c>
      <c r="AL12" s="16"/>
      <c r="AM12" s="16">
        <v>8.0996884735202501E-2</v>
      </c>
      <c r="AN12" s="16">
        <v>3.19488817891374E-2</v>
      </c>
      <c r="AO12" s="16">
        <v>1.4078841512469799E-2</v>
      </c>
      <c r="AP12" s="16">
        <v>7.5313807531380804E-3</v>
      </c>
      <c r="AQ12" s="16"/>
      <c r="AR12" s="16">
        <v>1.44654088050314E-2</v>
      </c>
      <c r="AS12" s="16">
        <v>2.36413043478261E-2</v>
      </c>
      <c r="AT12" s="16"/>
      <c r="AU12" s="16">
        <v>1.23304562268804E-2</v>
      </c>
      <c r="AV12" s="16">
        <v>2.2426553038797901E-2</v>
      </c>
      <c r="AW12" s="16"/>
      <c r="AX12" s="16">
        <v>1.53121319199058E-2</v>
      </c>
      <c r="AY12" s="16">
        <v>2.1940737389730802E-2</v>
      </c>
      <c r="AZ12" s="16"/>
      <c r="BA12" s="16">
        <v>1.93370165745856E-2</v>
      </c>
      <c r="BB12" s="16">
        <v>2.0986145069274698E-2</v>
      </c>
      <c r="BC12" s="16"/>
      <c r="BD12" s="16">
        <v>1.78010471204188E-2</v>
      </c>
      <c r="BE12" s="16">
        <v>2.1552723059096199E-2</v>
      </c>
      <c r="BF12" s="16"/>
      <c r="BG12" s="16">
        <v>1.0135135135135099E-2</v>
      </c>
      <c r="BH12" s="16">
        <v>2.1511861680739802E-2</v>
      </c>
      <c r="BI12" s="16"/>
      <c r="BJ12" s="16">
        <v>6.41025641025641E-3</v>
      </c>
      <c r="BK12" s="16">
        <v>2.2815325010761899E-2</v>
      </c>
      <c r="BL12" s="16"/>
      <c r="BM12" s="16">
        <v>1.26582278481013E-2</v>
      </c>
      <c r="BN12" s="16">
        <v>2.1538461538461499E-2</v>
      </c>
      <c r="BO12" s="16"/>
      <c r="BP12" s="16">
        <v>1.3245033112582801E-2</v>
      </c>
      <c r="BQ12" s="16">
        <v>2.18602657522503E-2</v>
      </c>
    </row>
    <row r="13" spans="2:69" x14ac:dyDescent="0.25">
      <c r="B13" s="17" t="s">
        <v>330</v>
      </c>
      <c r="C13" s="16">
        <v>1.57495256166983E-2</v>
      </c>
      <c r="D13" s="16">
        <v>1.7857142857142901E-2</v>
      </c>
      <c r="E13" s="16">
        <v>2.7662517289073298E-3</v>
      </c>
      <c r="F13" s="16">
        <v>4.64396284829721E-3</v>
      </c>
      <c r="G13" s="16">
        <v>5.8139534883720903E-3</v>
      </c>
      <c r="H13" s="16">
        <v>3.71775417298938E-2</v>
      </c>
      <c r="I13" s="16">
        <v>6.30517023959647E-3</v>
      </c>
      <c r="J13" s="16">
        <v>2.02020202020202E-2</v>
      </c>
      <c r="K13" s="16">
        <v>8.4033613445378096E-3</v>
      </c>
      <c r="L13" s="16">
        <v>2.6548672566371698E-2</v>
      </c>
      <c r="M13" s="16"/>
      <c r="N13" s="16">
        <v>3.8554216867469897E-2</v>
      </c>
      <c r="O13" s="16">
        <v>1.9047619047619001E-2</v>
      </c>
      <c r="P13" s="16">
        <v>1.4953271028037399E-2</v>
      </c>
      <c r="Q13" s="16">
        <v>8.3941605839416098E-3</v>
      </c>
      <c r="R13" s="16"/>
      <c r="S13" s="16">
        <v>2.85171102661597E-2</v>
      </c>
      <c r="T13" s="16">
        <v>9.5693779904306199E-3</v>
      </c>
      <c r="U13" s="16">
        <v>6.4655172413793103E-3</v>
      </c>
      <c r="V13" s="16">
        <v>1.8756169792695E-2</v>
      </c>
      <c r="W13" s="16">
        <v>5.3995680345572403E-3</v>
      </c>
      <c r="X13" s="16">
        <v>6.7961165048543697E-3</v>
      </c>
      <c r="Y13" s="16">
        <v>1.1940298507462701E-2</v>
      </c>
      <c r="Z13" s="16"/>
      <c r="AA13" s="16">
        <v>3.5756853396901101E-3</v>
      </c>
      <c r="AB13" s="16">
        <v>2.1436525612472199E-2</v>
      </c>
      <c r="AC13" s="16"/>
      <c r="AD13" s="16">
        <v>2.9078014184397202E-2</v>
      </c>
      <c r="AE13" s="16">
        <v>1.0880829015544E-2</v>
      </c>
      <c r="AF13" s="16"/>
      <c r="AG13" s="16">
        <v>2.3715415019762799E-2</v>
      </c>
      <c r="AH13" s="16">
        <v>8.3941605839416098E-3</v>
      </c>
      <c r="AI13" s="16"/>
      <c r="AJ13" s="16">
        <v>1.0233319688907099E-2</v>
      </c>
      <c r="AK13" s="16">
        <v>2.0516448532012701E-2</v>
      </c>
      <c r="AL13" s="16"/>
      <c r="AM13" s="16">
        <v>8.7227414330218106E-2</v>
      </c>
      <c r="AN13" s="16">
        <v>2.79552715654952E-2</v>
      </c>
      <c r="AO13" s="16">
        <v>7.2405470635559096E-3</v>
      </c>
      <c r="AP13" s="16">
        <v>8.3682008368200799E-4</v>
      </c>
      <c r="AQ13" s="16"/>
      <c r="AR13" s="16">
        <v>4.4025157232704401E-3</v>
      </c>
      <c r="AS13" s="16">
        <v>2.0652173913043501E-2</v>
      </c>
      <c r="AT13" s="16"/>
      <c r="AU13" s="16">
        <v>2.0961775585696701E-2</v>
      </c>
      <c r="AV13" s="16">
        <v>1.48015250056066E-2</v>
      </c>
      <c r="AW13" s="16"/>
      <c r="AX13" s="16">
        <v>1.1778563015312099E-2</v>
      </c>
      <c r="AY13" s="16">
        <v>1.6512101334539699E-2</v>
      </c>
      <c r="AZ13" s="16"/>
      <c r="BA13" s="16">
        <v>8.2872928176795594E-3</v>
      </c>
      <c r="BB13" s="16">
        <v>1.62999185004075E-2</v>
      </c>
      <c r="BC13" s="16"/>
      <c r="BD13" s="16">
        <v>1.1518324607329799E-2</v>
      </c>
      <c r="BE13" s="16">
        <v>1.6685979142526099E-2</v>
      </c>
      <c r="BF13" s="16"/>
      <c r="BG13" s="16">
        <v>1.0135135135135099E-2</v>
      </c>
      <c r="BH13" s="16">
        <v>1.60836349014877E-2</v>
      </c>
      <c r="BI13" s="16"/>
      <c r="BJ13" s="16">
        <v>3.2051282051282098E-3</v>
      </c>
      <c r="BK13" s="16">
        <v>1.7434352130865301E-2</v>
      </c>
      <c r="BL13" s="16"/>
      <c r="BM13" s="16">
        <v>7.5949367088607601E-3</v>
      </c>
      <c r="BN13" s="16">
        <v>1.64102564102564E-2</v>
      </c>
      <c r="BO13" s="16"/>
      <c r="BP13" s="16">
        <v>3.3112582781457001E-3</v>
      </c>
      <c r="BQ13" s="16">
        <v>1.7359622803257601E-2</v>
      </c>
    </row>
    <row r="14" spans="2:69" x14ac:dyDescent="0.25">
      <c r="B14" s="17" t="s">
        <v>606</v>
      </c>
      <c r="C14" s="19">
        <v>0.74686907020872895</v>
      </c>
      <c r="D14" s="19">
        <v>0.80059523809523803</v>
      </c>
      <c r="E14" s="19">
        <v>0.74412171507607205</v>
      </c>
      <c r="F14" s="19">
        <v>0.82198142414860698</v>
      </c>
      <c r="G14" s="19">
        <v>0.793604651162791</v>
      </c>
      <c r="H14" s="19">
        <v>0.61987860394537198</v>
      </c>
      <c r="I14" s="19">
        <v>0.80075662042875195</v>
      </c>
      <c r="J14" s="19">
        <v>0.71717171717171702</v>
      </c>
      <c r="K14" s="19">
        <v>0.79831932773109204</v>
      </c>
      <c r="L14" s="19">
        <v>0.83185840707964598</v>
      </c>
      <c r="M14" s="19"/>
      <c r="N14" s="19">
        <v>0.54457831325301198</v>
      </c>
      <c r="O14" s="19">
        <v>0.66984126984127002</v>
      </c>
      <c r="P14" s="19">
        <v>0.74299065420560795</v>
      </c>
      <c r="Q14" s="19">
        <v>0.827372262773723</v>
      </c>
      <c r="R14" s="19"/>
      <c r="S14" s="19">
        <v>0.64258555133079898</v>
      </c>
      <c r="T14" s="19">
        <v>0.74641148325358897</v>
      </c>
      <c r="U14" s="19">
        <v>0.75</v>
      </c>
      <c r="V14" s="19">
        <v>0.661401776900296</v>
      </c>
      <c r="W14" s="19">
        <v>0.80021598272138195</v>
      </c>
      <c r="X14" s="19">
        <v>0.82524271844660202</v>
      </c>
      <c r="Y14" s="19">
        <v>0.81641791044776102</v>
      </c>
      <c r="Z14" s="19"/>
      <c r="AA14" s="19">
        <v>0.83790226460071504</v>
      </c>
      <c r="AB14" s="19">
        <v>0.70434298440979903</v>
      </c>
      <c r="AC14" s="19"/>
      <c r="AD14" s="19">
        <v>0.73687943262411304</v>
      </c>
      <c r="AE14" s="19">
        <v>0.75051813471502604</v>
      </c>
      <c r="AF14" s="19"/>
      <c r="AG14" s="19">
        <v>0.65968379446640302</v>
      </c>
      <c r="AH14" s="19">
        <v>0.827372262773723</v>
      </c>
      <c r="AI14" s="19"/>
      <c r="AJ14" s="19">
        <v>0.81252558329922198</v>
      </c>
      <c r="AK14" s="19">
        <v>0.69013088079235896</v>
      </c>
      <c r="AL14" s="19"/>
      <c r="AM14" s="19">
        <v>0.37383177570093501</v>
      </c>
      <c r="AN14" s="19">
        <v>0.62060702875399398</v>
      </c>
      <c r="AO14" s="19">
        <v>0.78318584070796504</v>
      </c>
      <c r="AP14" s="19">
        <v>0.90376569037656895</v>
      </c>
      <c r="AQ14" s="19"/>
      <c r="AR14" s="19">
        <v>0.77924528301886797</v>
      </c>
      <c r="AS14" s="19">
        <v>0.732880434782609</v>
      </c>
      <c r="AT14" s="19"/>
      <c r="AU14" s="19">
        <v>0.78051787916152904</v>
      </c>
      <c r="AV14" s="19">
        <v>0.74074904687149601</v>
      </c>
      <c r="AW14" s="19"/>
      <c r="AX14" s="19">
        <v>0.808009422850412</v>
      </c>
      <c r="AY14" s="19">
        <v>0.735127799140466</v>
      </c>
      <c r="AZ14" s="19"/>
      <c r="BA14" s="19">
        <v>0.72928176795580102</v>
      </c>
      <c r="BB14" s="19">
        <v>0.74816625916870405</v>
      </c>
      <c r="BC14" s="19"/>
      <c r="BD14" s="19">
        <v>0.797905759162304</v>
      </c>
      <c r="BE14" s="19">
        <v>0.73557358053302402</v>
      </c>
      <c r="BF14" s="19"/>
      <c r="BG14" s="19">
        <v>0.80067567567567599</v>
      </c>
      <c r="BH14" s="19">
        <v>0.74366706875753896</v>
      </c>
      <c r="BI14" s="19"/>
      <c r="BJ14" s="19">
        <v>0.81410256410256399</v>
      </c>
      <c r="BK14" s="19">
        <v>0.73783900129143398</v>
      </c>
      <c r="BL14" s="19"/>
      <c r="BM14" s="19">
        <v>0.77468354430379704</v>
      </c>
      <c r="BN14" s="19">
        <v>0.74461538461538501</v>
      </c>
      <c r="BO14" s="19"/>
      <c r="BP14" s="19">
        <v>0.78145695364238399</v>
      </c>
      <c r="BQ14" s="19">
        <v>0.74239177025289305</v>
      </c>
    </row>
    <row r="15" spans="2:69" x14ac:dyDescent="0.25">
      <c r="B15" s="17" t="s">
        <v>607</v>
      </c>
      <c r="C15" s="19">
        <v>6.3946869070208703E-2</v>
      </c>
      <c r="D15" s="19">
        <v>5.95238095238095E-2</v>
      </c>
      <c r="E15" s="19">
        <v>7.74550484094053E-2</v>
      </c>
      <c r="F15" s="19">
        <v>3.5603715170278598E-2</v>
      </c>
      <c r="G15" s="19">
        <v>6.8313953488372103E-2</v>
      </c>
      <c r="H15" s="19">
        <v>6.8285280728376294E-2</v>
      </c>
      <c r="I15" s="19">
        <v>5.5485498108448897E-2</v>
      </c>
      <c r="J15" s="19">
        <v>9.0909090909090898E-2</v>
      </c>
      <c r="K15" s="19">
        <v>0.10084033613445401</v>
      </c>
      <c r="L15" s="19">
        <v>6.1946902654867297E-2</v>
      </c>
      <c r="M15" s="19"/>
      <c r="N15" s="19">
        <v>0.114457831325301</v>
      </c>
      <c r="O15" s="19">
        <v>8.5714285714285701E-2</v>
      </c>
      <c r="P15" s="19">
        <v>8.1308411214953302E-2</v>
      </c>
      <c r="Q15" s="19">
        <v>3.6861313868613098E-2</v>
      </c>
      <c r="R15" s="19"/>
      <c r="S15" s="19">
        <v>0.104562737642586</v>
      </c>
      <c r="T15" s="19">
        <v>6.9377990430621997E-2</v>
      </c>
      <c r="U15" s="19">
        <v>6.6810344827586202E-2</v>
      </c>
      <c r="V15" s="19">
        <v>7.6999012833168803E-2</v>
      </c>
      <c r="W15" s="19">
        <v>5.6155507559395197E-2</v>
      </c>
      <c r="X15" s="19">
        <v>4.4660194174757299E-2</v>
      </c>
      <c r="Y15" s="19">
        <v>5.0746268656716401E-2</v>
      </c>
      <c r="Z15" s="19"/>
      <c r="AA15" s="19">
        <v>5.0655542312276501E-2</v>
      </c>
      <c r="AB15" s="19">
        <v>7.0155902004454304E-2</v>
      </c>
      <c r="AC15" s="19"/>
      <c r="AD15" s="19">
        <v>6.5248226950354593E-2</v>
      </c>
      <c r="AE15" s="19">
        <v>6.3471502590673606E-2</v>
      </c>
      <c r="AF15" s="19"/>
      <c r="AG15" s="19">
        <v>9.3280632411067196E-2</v>
      </c>
      <c r="AH15" s="19">
        <v>3.6861313868613098E-2</v>
      </c>
      <c r="AI15" s="19"/>
      <c r="AJ15" s="19">
        <v>5.4441260744985703E-2</v>
      </c>
      <c r="AK15" s="19">
        <v>7.2161301733286207E-2</v>
      </c>
      <c r="AL15" s="19"/>
      <c r="AM15" s="19">
        <v>0.177570093457944</v>
      </c>
      <c r="AN15" s="19">
        <v>9.2651757188498399E-2</v>
      </c>
      <c r="AO15" s="19">
        <v>5.3097345132743397E-2</v>
      </c>
      <c r="AP15" s="19">
        <v>2.59414225941423E-2</v>
      </c>
      <c r="AQ15" s="19"/>
      <c r="AR15" s="19">
        <v>6.3522012578616394E-2</v>
      </c>
      <c r="AS15" s="19">
        <v>6.41304347826087E-2</v>
      </c>
      <c r="AT15" s="19"/>
      <c r="AU15" s="19">
        <v>3.82244143033292E-2</v>
      </c>
      <c r="AV15" s="19">
        <v>6.8625252298721698E-2</v>
      </c>
      <c r="AW15" s="19"/>
      <c r="AX15" s="19">
        <v>3.8869257950529999E-2</v>
      </c>
      <c r="AY15" s="19">
        <v>6.8762723365754397E-2</v>
      </c>
      <c r="AZ15" s="19"/>
      <c r="BA15" s="19">
        <v>7.18232044198895E-2</v>
      </c>
      <c r="BB15" s="19">
        <v>6.3365933170334093E-2</v>
      </c>
      <c r="BC15" s="19"/>
      <c r="BD15" s="19">
        <v>5.9685863874345602E-2</v>
      </c>
      <c r="BE15" s="19">
        <v>6.48899188876014E-2</v>
      </c>
      <c r="BF15" s="19"/>
      <c r="BG15" s="19">
        <v>5.0675675675675699E-2</v>
      </c>
      <c r="BH15" s="19">
        <v>6.47366304784881E-2</v>
      </c>
      <c r="BI15" s="19"/>
      <c r="BJ15" s="19">
        <v>3.2051282051282E-2</v>
      </c>
      <c r="BK15" s="19">
        <v>6.8230736117090005E-2</v>
      </c>
      <c r="BL15" s="19"/>
      <c r="BM15" s="19">
        <v>5.5696202531645603E-2</v>
      </c>
      <c r="BN15" s="19">
        <v>6.4615384615384602E-2</v>
      </c>
      <c r="BO15" s="19"/>
      <c r="BP15" s="19">
        <v>7.1192052980132495E-2</v>
      </c>
      <c r="BQ15" s="19">
        <v>6.3009001285897995E-2</v>
      </c>
    </row>
    <row r="16" spans="2:69" x14ac:dyDescent="0.25">
      <c r="B16" s="17" t="s">
        <v>156</v>
      </c>
      <c r="C16" s="20">
        <v>0.68292220113851998</v>
      </c>
      <c r="D16" s="20">
        <v>0.74107142857142905</v>
      </c>
      <c r="E16" s="20">
        <v>0.66666666666666696</v>
      </c>
      <c r="F16" s="20">
        <v>0.78637770897832804</v>
      </c>
      <c r="G16" s="20">
        <v>0.725290697674419</v>
      </c>
      <c r="H16" s="20">
        <v>0.55159332321699495</v>
      </c>
      <c r="I16" s="20">
        <v>0.74527112232030301</v>
      </c>
      <c r="J16" s="20">
        <v>0.62626262626262597</v>
      </c>
      <c r="K16" s="20">
        <v>0.69747899159663895</v>
      </c>
      <c r="L16" s="20">
        <v>0.76991150442477896</v>
      </c>
      <c r="M16" s="20"/>
      <c r="N16" s="20">
        <v>0.43012048192771102</v>
      </c>
      <c r="O16" s="20">
        <v>0.58412698412698405</v>
      </c>
      <c r="P16" s="20">
        <v>0.66168224299065403</v>
      </c>
      <c r="Q16" s="20">
        <v>0.79051094890510898</v>
      </c>
      <c r="R16" s="20"/>
      <c r="S16" s="20">
        <v>0.53802281368821303</v>
      </c>
      <c r="T16" s="20">
        <v>0.67703349282296699</v>
      </c>
      <c r="U16" s="20">
        <v>0.68318965517241403</v>
      </c>
      <c r="V16" s="20">
        <v>0.58440276406712699</v>
      </c>
      <c r="W16" s="20">
        <v>0.74406047516198703</v>
      </c>
      <c r="X16" s="20">
        <v>0.78058252427184505</v>
      </c>
      <c r="Y16" s="20">
        <v>0.76567164179104497</v>
      </c>
      <c r="Z16" s="20"/>
      <c r="AA16" s="20">
        <v>0.78724672228843895</v>
      </c>
      <c r="AB16" s="20">
        <v>0.63418708240534505</v>
      </c>
      <c r="AC16" s="20"/>
      <c r="AD16" s="20">
        <v>0.671631205673759</v>
      </c>
      <c r="AE16" s="20">
        <v>0.68704663212435202</v>
      </c>
      <c r="AF16" s="20"/>
      <c r="AG16" s="20">
        <v>0.56640316205533603</v>
      </c>
      <c r="AH16" s="20">
        <v>0.79051094890510898</v>
      </c>
      <c r="AI16" s="20"/>
      <c r="AJ16" s="20">
        <v>0.75808432255423697</v>
      </c>
      <c r="AK16" s="20">
        <v>0.61796957905907302</v>
      </c>
      <c r="AL16" s="20"/>
      <c r="AM16" s="20">
        <v>0.19626168224299101</v>
      </c>
      <c r="AN16" s="20">
        <v>0.52795527156549504</v>
      </c>
      <c r="AO16" s="20">
        <v>0.73008849557522104</v>
      </c>
      <c r="AP16" s="20">
        <v>0.87782426778242695</v>
      </c>
      <c r="AQ16" s="20"/>
      <c r="AR16" s="20">
        <v>0.71572327044025197</v>
      </c>
      <c r="AS16" s="20">
        <v>0.66874999999999996</v>
      </c>
      <c r="AT16" s="20"/>
      <c r="AU16" s="20">
        <v>0.74229346485820002</v>
      </c>
      <c r="AV16" s="20">
        <v>0.67212379457277405</v>
      </c>
      <c r="AW16" s="20"/>
      <c r="AX16" s="20">
        <v>0.76914016489988202</v>
      </c>
      <c r="AY16" s="20">
        <v>0.66636507577471105</v>
      </c>
      <c r="AZ16" s="20"/>
      <c r="BA16" s="20">
        <v>0.65745856353591103</v>
      </c>
      <c r="BB16" s="20">
        <v>0.68480032599837004</v>
      </c>
      <c r="BC16" s="20"/>
      <c r="BD16" s="20">
        <v>0.73821989528795795</v>
      </c>
      <c r="BE16" s="20">
        <v>0.67068366164542303</v>
      </c>
      <c r="BF16" s="20"/>
      <c r="BG16" s="20">
        <v>0.75</v>
      </c>
      <c r="BH16" s="20">
        <v>0.67893043827905097</v>
      </c>
      <c r="BI16" s="20"/>
      <c r="BJ16" s="20">
        <v>0.78205128205128205</v>
      </c>
      <c r="BK16" s="20">
        <v>0.66960826517434402</v>
      </c>
      <c r="BL16" s="20"/>
      <c r="BM16" s="20">
        <v>0.71898734177215196</v>
      </c>
      <c r="BN16" s="20">
        <v>0.68</v>
      </c>
      <c r="BO16" s="20"/>
      <c r="BP16" s="20">
        <v>0.71026490066225201</v>
      </c>
      <c r="BQ16" s="20">
        <v>0.67938276896699501</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Q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614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609</v>
      </c>
      <c r="C8" s="16">
        <v>0.23719165085388999</v>
      </c>
      <c r="D8" s="16">
        <v>0.18898809523809501</v>
      </c>
      <c r="E8" s="16">
        <v>0.27939142461964001</v>
      </c>
      <c r="F8" s="16">
        <v>0.27244582043343701</v>
      </c>
      <c r="G8" s="16">
        <v>0.28197674418604701</v>
      </c>
      <c r="H8" s="16">
        <v>0.14567526555387</v>
      </c>
      <c r="I8" s="16">
        <v>0.31147540983606598</v>
      </c>
      <c r="J8" s="16">
        <v>0.23737373737373699</v>
      </c>
      <c r="K8" s="16">
        <v>0.32773109243697501</v>
      </c>
      <c r="L8" s="16">
        <v>0.23008849557522101</v>
      </c>
      <c r="M8" s="16"/>
      <c r="N8" s="16">
        <v>0.16144578313253</v>
      </c>
      <c r="O8" s="16">
        <v>0.17777777777777801</v>
      </c>
      <c r="P8" s="16">
        <v>0.21682242990654199</v>
      </c>
      <c r="Q8" s="16">
        <v>0.28175182481751798</v>
      </c>
      <c r="R8" s="16"/>
      <c r="S8" s="16">
        <v>0.211026615969582</v>
      </c>
      <c r="T8" s="16">
        <v>0.25837320574162698</v>
      </c>
      <c r="U8" s="16">
        <v>0.239224137931034</v>
      </c>
      <c r="V8" s="16">
        <v>0.16090819348469901</v>
      </c>
      <c r="W8" s="16">
        <v>0.23110151187905001</v>
      </c>
      <c r="X8" s="16">
        <v>0.26601941747572799</v>
      </c>
      <c r="Y8" s="16">
        <v>0.34179104477611899</v>
      </c>
      <c r="Z8" s="16"/>
      <c r="AA8" s="16">
        <v>0.30452920143027401</v>
      </c>
      <c r="AB8" s="16">
        <v>0.20573496659242799</v>
      </c>
      <c r="AC8" s="16"/>
      <c r="AD8" s="16">
        <v>0.23475177304964501</v>
      </c>
      <c r="AE8" s="16">
        <v>0.23808290155440401</v>
      </c>
      <c r="AF8" s="16"/>
      <c r="AG8" s="16">
        <v>0.188932806324111</v>
      </c>
      <c r="AH8" s="16">
        <v>0.28175182481751798</v>
      </c>
      <c r="AI8" s="16"/>
      <c r="AJ8" s="16">
        <v>0.302087597216537</v>
      </c>
      <c r="AK8" s="16">
        <v>0.18111071807569901</v>
      </c>
      <c r="AL8" s="16"/>
      <c r="AM8" s="16">
        <v>8.7227414330218106E-2</v>
      </c>
      <c r="AN8" s="16">
        <v>0.16214057507987201</v>
      </c>
      <c r="AO8" s="16">
        <v>0.22164119066773899</v>
      </c>
      <c r="AP8" s="16">
        <v>0.388284518828452</v>
      </c>
      <c r="AQ8" s="16"/>
      <c r="AR8" s="16">
        <v>0.22893081761006301</v>
      </c>
      <c r="AS8" s="16">
        <v>0.240760869565217</v>
      </c>
      <c r="AT8" s="16"/>
      <c r="AU8" s="16">
        <v>0.28113440197287298</v>
      </c>
      <c r="AV8" s="16">
        <v>0.229199372056515</v>
      </c>
      <c r="AW8" s="16"/>
      <c r="AX8" s="16">
        <v>0.26619552414605402</v>
      </c>
      <c r="AY8" s="16">
        <v>0.23162180502148799</v>
      </c>
      <c r="AZ8" s="16"/>
      <c r="BA8" s="16">
        <v>0.25690607734806598</v>
      </c>
      <c r="BB8" s="16">
        <v>0.23573757131214301</v>
      </c>
      <c r="BC8" s="16"/>
      <c r="BD8" s="16">
        <v>0.267015706806283</v>
      </c>
      <c r="BE8" s="16">
        <v>0.23059096176129801</v>
      </c>
      <c r="BF8" s="16"/>
      <c r="BG8" s="16">
        <v>0.34121621621621601</v>
      </c>
      <c r="BH8" s="16">
        <v>0.231001206272618</v>
      </c>
      <c r="BI8" s="16"/>
      <c r="BJ8" s="16">
        <v>0.29807692307692302</v>
      </c>
      <c r="BK8" s="16">
        <v>0.22901420576840301</v>
      </c>
      <c r="BL8" s="16"/>
      <c r="BM8" s="16">
        <v>0.28607594936708902</v>
      </c>
      <c r="BN8" s="16">
        <v>0.23323076923076899</v>
      </c>
      <c r="BO8" s="16"/>
      <c r="BP8" s="16">
        <v>0.25662251655629098</v>
      </c>
      <c r="BQ8" s="16">
        <v>0.234676382340334</v>
      </c>
    </row>
    <row r="9" spans="2:69" x14ac:dyDescent="0.25">
      <c r="B9" s="17" t="s">
        <v>610</v>
      </c>
      <c r="C9" s="16">
        <v>0.473814041745731</v>
      </c>
      <c r="D9" s="16">
        <v>0.53869047619047605</v>
      </c>
      <c r="E9" s="16">
        <v>0.46196403872752401</v>
      </c>
      <c r="F9" s="16">
        <v>0.49380804953560398</v>
      </c>
      <c r="G9" s="16">
        <v>0.46947674418604701</v>
      </c>
      <c r="H9" s="16">
        <v>0.454476479514416</v>
      </c>
      <c r="I9" s="16">
        <v>0.43505674653215598</v>
      </c>
      <c r="J9" s="16">
        <v>0.52020202020202</v>
      </c>
      <c r="K9" s="16">
        <v>0.46218487394958002</v>
      </c>
      <c r="L9" s="16">
        <v>0.50442477876106195</v>
      </c>
      <c r="M9" s="16"/>
      <c r="N9" s="16">
        <v>0.34578313253012</v>
      </c>
      <c r="O9" s="16">
        <v>0.46666666666666701</v>
      </c>
      <c r="P9" s="16">
        <v>0.49158878504672898</v>
      </c>
      <c r="Q9" s="16">
        <v>0.50729927007299302</v>
      </c>
      <c r="R9" s="16"/>
      <c r="S9" s="16">
        <v>0.43536121673003803</v>
      </c>
      <c r="T9" s="16">
        <v>0.47607655502392299</v>
      </c>
      <c r="U9" s="16">
        <v>0.48060344827586199</v>
      </c>
      <c r="V9" s="16">
        <v>0.43435340572556802</v>
      </c>
      <c r="W9" s="16">
        <v>0.53563714902807802</v>
      </c>
      <c r="X9" s="16">
        <v>0.51067961165048503</v>
      </c>
      <c r="Y9" s="16">
        <v>0.444776119402985</v>
      </c>
      <c r="Z9" s="16"/>
      <c r="AA9" s="16">
        <v>0.48510131108462501</v>
      </c>
      <c r="AB9" s="16">
        <v>0.46854120267260602</v>
      </c>
      <c r="AC9" s="16"/>
      <c r="AD9" s="16">
        <v>0.45886524822695002</v>
      </c>
      <c r="AE9" s="16">
        <v>0.47927461139896399</v>
      </c>
      <c r="AF9" s="16"/>
      <c r="AG9" s="16">
        <v>0.43754940711462498</v>
      </c>
      <c r="AH9" s="16">
        <v>0.50729927007299302</v>
      </c>
      <c r="AI9" s="16"/>
      <c r="AJ9" s="16">
        <v>0.46663937781416298</v>
      </c>
      <c r="AK9" s="16">
        <v>0.48001414927484998</v>
      </c>
      <c r="AL9" s="16"/>
      <c r="AM9" s="16">
        <v>0.26168224299065401</v>
      </c>
      <c r="AN9" s="16">
        <v>0.43690095846645399</v>
      </c>
      <c r="AO9" s="16">
        <v>0.51126307320997599</v>
      </c>
      <c r="AP9" s="16">
        <v>0.48953974895397501</v>
      </c>
      <c r="AQ9" s="16"/>
      <c r="AR9" s="16">
        <v>0.50566037735849101</v>
      </c>
      <c r="AS9" s="16">
        <v>0.46005434782608701</v>
      </c>
      <c r="AT9" s="16"/>
      <c r="AU9" s="16">
        <v>0.46485819975339099</v>
      </c>
      <c r="AV9" s="16">
        <v>0.47544292442251601</v>
      </c>
      <c r="AW9" s="16"/>
      <c r="AX9" s="16">
        <v>0.49469964664311</v>
      </c>
      <c r="AY9" s="16">
        <v>0.46980321194299901</v>
      </c>
      <c r="AZ9" s="16"/>
      <c r="BA9" s="16">
        <v>0.5</v>
      </c>
      <c r="BB9" s="16">
        <v>0.47188264058679702</v>
      </c>
      <c r="BC9" s="16"/>
      <c r="BD9" s="16">
        <v>0.48272251308900499</v>
      </c>
      <c r="BE9" s="16">
        <v>0.47184241019698703</v>
      </c>
      <c r="BF9" s="16"/>
      <c r="BG9" s="16">
        <v>0.45945945945945899</v>
      </c>
      <c r="BH9" s="16">
        <v>0.47466827503015702</v>
      </c>
      <c r="BI9" s="16"/>
      <c r="BJ9" s="16">
        <v>0.49679487179487197</v>
      </c>
      <c r="BK9" s="16">
        <v>0.47072750753336201</v>
      </c>
      <c r="BL9" s="16"/>
      <c r="BM9" s="16">
        <v>0.49873417721518998</v>
      </c>
      <c r="BN9" s="16">
        <v>0.47179487179487201</v>
      </c>
      <c r="BO9" s="16"/>
      <c r="BP9" s="16">
        <v>0.48675496688741698</v>
      </c>
      <c r="BQ9" s="16">
        <v>0.47213887698242601</v>
      </c>
    </row>
    <row r="10" spans="2:69" x14ac:dyDescent="0.25">
      <c r="B10" s="17" t="s">
        <v>611</v>
      </c>
      <c r="C10" s="16">
        <v>0.236812144212524</v>
      </c>
      <c r="D10" s="16">
        <v>0.22470238095238099</v>
      </c>
      <c r="E10" s="16">
        <v>0.23374827109266899</v>
      </c>
      <c r="F10" s="16">
        <v>0.20743034055727599</v>
      </c>
      <c r="G10" s="16">
        <v>0.19476744186046499</v>
      </c>
      <c r="H10" s="16">
        <v>0.31411229135053098</v>
      </c>
      <c r="I10" s="16">
        <v>0.215636822194199</v>
      </c>
      <c r="J10" s="16">
        <v>0.16161616161616199</v>
      </c>
      <c r="K10" s="16">
        <v>0.17647058823529399</v>
      </c>
      <c r="L10" s="16">
        <v>0.19469026548672599</v>
      </c>
      <c r="M10" s="16"/>
      <c r="N10" s="16">
        <v>0.40361445783132499</v>
      </c>
      <c r="O10" s="16">
        <v>0.28571428571428598</v>
      </c>
      <c r="P10" s="16">
        <v>0.23831775700934599</v>
      </c>
      <c r="Q10" s="16">
        <v>0.17445255474452601</v>
      </c>
      <c r="R10" s="16"/>
      <c r="S10" s="16">
        <v>0.26806083650190099</v>
      </c>
      <c r="T10" s="16">
        <v>0.22009569377990401</v>
      </c>
      <c r="U10" s="16">
        <v>0.23060344827586199</v>
      </c>
      <c r="V10" s="16">
        <v>0.34846989141164902</v>
      </c>
      <c r="W10" s="16">
        <v>0.18790496760259201</v>
      </c>
      <c r="X10" s="16">
        <v>0.19029126213592201</v>
      </c>
      <c r="Y10" s="16">
        <v>0.17313432835820899</v>
      </c>
      <c r="Z10" s="16"/>
      <c r="AA10" s="16">
        <v>0.17520858164481501</v>
      </c>
      <c r="AB10" s="16">
        <v>0.26559020044543402</v>
      </c>
      <c r="AC10" s="16"/>
      <c r="AD10" s="16">
        <v>0.23829787234042599</v>
      </c>
      <c r="AE10" s="16">
        <v>0.236269430051813</v>
      </c>
      <c r="AF10" s="16"/>
      <c r="AG10" s="16">
        <v>0.30434782608695699</v>
      </c>
      <c r="AH10" s="16">
        <v>0.17445255474452601</v>
      </c>
      <c r="AI10" s="16"/>
      <c r="AJ10" s="16">
        <v>0.18583708555055301</v>
      </c>
      <c r="AK10" s="16">
        <v>0.28086310576583001</v>
      </c>
      <c r="AL10" s="16"/>
      <c r="AM10" s="16">
        <v>0.467289719626168</v>
      </c>
      <c r="AN10" s="16">
        <v>0.32667731629392999</v>
      </c>
      <c r="AO10" s="16">
        <v>0.22727272727272699</v>
      </c>
      <c r="AP10" s="16">
        <v>0.102092050209205</v>
      </c>
      <c r="AQ10" s="16"/>
      <c r="AR10" s="16">
        <v>0.218238993710692</v>
      </c>
      <c r="AS10" s="16">
        <v>0.24483695652173901</v>
      </c>
      <c r="AT10" s="16"/>
      <c r="AU10" s="16">
        <v>0.20221948212083801</v>
      </c>
      <c r="AV10" s="16">
        <v>0.24310383494057</v>
      </c>
      <c r="AW10" s="16"/>
      <c r="AX10" s="16">
        <v>0.195524146054181</v>
      </c>
      <c r="AY10" s="16">
        <v>0.24474100882153399</v>
      </c>
      <c r="AZ10" s="16"/>
      <c r="BA10" s="16">
        <v>0.17955801104972399</v>
      </c>
      <c r="BB10" s="16">
        <v>0.241035044824776</v>
      </c>
      <c r="BC10" s="16"/>
      <c r="BD10" s="16">
        <v>0.202094240837696</v>
      </c>
      <c r="BE10" s="16">
        <v>0.24449594438007</v>
      </c>
      <c r="BF10" s="16"/>
      <c r="BG10" s="16">
        <v>0.15878378378378399</v>
      </c>
      <c r="BH10" s="16">
        <v>0.241455568958585</v>
      </c>
      <c r="BI10" s="16"/>
      <c r="BJ10" s="16">
        <v>0.16185897435897401</v>
      </c>
      <c r="BK10" s="16">
        <v>0.24687903572966</v>
      </c>
      <c r="BL10" s="16"/>
      <c r="BM10" s="16">
        <v>0.16708860759493699</v>
      </c>
      <c r="BN10" s="16">
        <v>0.24246153846153801</v>
      </c>
      <c r="BO10" s="16"/>
      <c r="BP10" s="16">
        <v>0.20695364238410599</v>
      </c>
      <c r="BQ10" s="16">
        <v>0.24067723960565801</v>
      </c>
    </row>
    <row r="11" spans="2:69" x14ac:dyDescent="0.25">
      <c r="B11" s="17" t="s">
        <v>612</v>
      </c>
      <c r="C11" s="16">
        <v>2.06831119544592E-2</v>
      </c>
      <c r="D11" s="16">
        <v>1.6369047619047599E-2</v>
      </c>
      <c r="E11" s="16">
        <v>1.52143845089903E-2</v>
      </c>
      <c r="F11" s="16">
        <v>1.3931888544891601E-2</v>
      </c>
      <c r="G11" s="16">
        <v>2.9069767441860499E-2</v>
      </c>
      <c r="H11" s="16">
        <v>2.6555386949924101E-2</v>
      </c>
      <c r="I11" s="16">
        <v>1.51324085750315E-2</v>
      </c>
      <c r="J11" s="16">
        <v>3.5353535353535401E-2</v>
      </c>
      <c r="K11" s="16">
        <v>8.4033613445378096E-3</v>
      </c>
      <c r="L11" s="16">
        <v>2.6548672566371698E-2</v>
      </c>
      <c r="M11" s="16"/>
      <c r="N11" s="16">
        <v>2.0481927710843398E-2</v>
      </c>
      <c r="O11" s="16">
        <v>2.6984126984126999E-2</v>
      </c>
      <c r="P11" s="16">
        <v>2.8971962616822399E-2</v>
      </c>
      <c r="Q11" s="16">
        <v>1.60583941605839E-2</v>
      </c>
      <c r="R11" s="16"/>
      <c r="S11" s="16">
        <v>3.04182509505703E-2</v>
      </c>
      <c r="T11" s="16">
        <v>2.39234449760766E-2</v>
      </c>
      <c r="U11" s="16">
        <v>2.5862068965517199E-2</v>
      </c>
      <c r="V11" s="16">
        <v>1.9743336623889399E-2</v>
      </c>
      <c r="W11" s="16">
        <v>2.5917926565874699E-2</v>
      </c>
      <c r="X11" s="16">
        <v>1.35922330097087E-2</v>
      </c>
      <c r="Y11" s="16">
        <v>1.64179104477612E-2</v>
      </c>
      <c r="Z11" s="16"/>
      <c r="AA11" s="16">
        <v>2.0262216924910599E-2</v>
      </c>
      <c r="AB11" s="16">
        <v>2.0879732739420901E-2</v>
      </c>
      <c r="AC11" s="16"/>
      <c r="AD11" s="16">
        <v>2.4113475177304999E-2</v>
      </c>
      <c r="AE11" s="16">
        <v>1.9430051813471499E-2</v>
      </c>
      <c r="AF11" s="16"/>
      <c r="AG11" s="16">
        <v>2.5691699604743101E-2</v>
      </c>
      <c r="AH11" s="16">
        <v>1.60583941605839E-2</v>
      </c>
      <c r="AI11" s="16"/>
      <c r="AJ11" s="16">
        <v>1.8419975440032699E-2</v>
      </c>
      <c r="AK11" s="16">
        <v>2.2638839759462299E-2</v>
      </c>
      <c r="AL11" s="16"/>
      <c r="AM11" s="16">
        <v>3.4267912772585701E-2</v>
      </c>
      <c r="AN11" s="16">
        <v>2.47603833865815E-2</v>
      </c>
      <c r="AO11" s="16">
        <v>2.17216411906677E-2</v>
      </c>
      <c r="AP11" s="16">
        <v>1.0878661087866099E-2</v>
      </c>
      <c r="AQ11" s="16"/>
      <c r="AR11" s="16">
        <v>2.83018867924528E-2</v>
      </c>
      <c r="AS11" s="16">
        <v>1.7391304347826101E-2</v>
      </c>
      <c r="AT11" s="16"/>
      <c r="AU11" s="16">
        <v>2.3427866831072799E-2</v>
      </c>
      <c r="AV11" s="16">
        <v>2.0183897734918101E-2</v>
      </c>
      <c r="AW11" s="16"/>
      <c r="AX11" s="16">
        <v>1.8845700824499399E-2</v>
      </c>
      <c r="AY11" s="16">
        <v>2.1035964713865599E-2</v>
      </c>
      <c r="AZ11" s="16"/>
      <c r="BA11" s="16">
        <v>3.3149171270718203E-2</v>
      </c>
      <c r="BB11" s="16">
        <v>1.9763651181744099E-2</v>
      </c>
      <c r="BC11" s="16"/>
      <c r="BD11" s="16">
        <v>2.0942408376963401E-2</v>
      </c>
      <c r="BE11" s="16">
        <v>2.0625724217844699E-2</v>
      </c>
      <c r="BF11" s="16"/>
      <c r="BG11" s="16">
        <v>2.7027027027027001E-2</v>
      </c>
      <c r="BH11" s="16">
        <v>2.03055890631283E-2</v>
      </c>
      <c r="BI11" s="16"/>
      <c r="BJ11" s="16">
        <v>3.2051282051282E-2</v>
      </c>
      <c r="BK11" s="16">
        <v>1.9156263452432199E-2</v>
      </c>
      <c r="BL11" s="16"/>
      <c r="BM11" s="16">
        <v>2.7848101265822801E-2</v>
      </c>
      <c r="BN11" s="16">
        <v>2.0102564102564099E-2</v>
      </c>
      <c r="BO11" s="16"/>
      <c r="BP11" s="16">
        <v>3.14569536423841E-2</v>
      </c>
      <c r="BQ11" s="16">
        <v>1.92884697813973E-2</v>
      </c>
    </row>
    <row r="12" spans="2:69" x14ac:dyDescent="0.25">
      <c r="B12" s="17" t="s">
        <v>613</v>
      </c>
      <c r="C12" s="16">
        <v>7.7798861480075903E-3</v>
      </c>
      <c r="D12" s="16">
        <v>5.9523809523809503E-3</v>
      </c>
      <c r="E12" s="16">
        <v>2.7662517289073298E-3</v>
      </c>
      <c r="F12" s="16">
        <v>6.1919504643962904E-3</v>
      </c>
      <c r="G12" s="16">
        <v>8.7209302325581394E-3</v>
      </c>
      <c r="H12" s="16">
        <v>1.21396054628225E-2</v>
      </c>
      <c r="I12" s="16">
        <v>3.7831021437578802E-3</v>
      </c>
      <c r="J12" s="16">
        <v>1.5151515151515201E-2</v>
      </c>
      <c r="K12" s="16">
        <v>1.6806722689075598E-2</v>
      </c>
      <c r="L12" s="16">
        <v>8.8495575221238902E-3</v>
      </c>
      <c r="M12" s="16"/>
      <c r="N12" s="16">
        <v>1.20481927710843E-2</v>
      </c>
      <c r="O12" s="16">
        <v>9.5238095238095195E-3</v>
      </c>
      <c r="P12" s="16">
        <v>9.3457943925233603E-3</v>
      </c>
      <c r="Q12" s="16">
        <v>5.4744525547445301E-3</v>
      </c>
      <c r="R12" s="16"/>
      <c r="S12" s="16">
        <v>2.0912547528517102E-2</v>
      </c>
      <c r="T12" s="16">
        <v>7.1770334928229701E-3</v>
      </c>
      <c r="U12" s="16">
        <v>1.0775862068965501E-2</v>
      </c>
      <c r="V12" s="16">
        <v>5.9230009871668304E-3</v>
      </c>
      <c r="W12" s="16">
        <v>6.4794816414686799E-3</v>
      </c>
      <c r="X12" s="16">
        <v>4.8543689320388302E-3</v>
      </c>
      <c r="Y12" s="16">
        <v>5.9701492537313399E-3</v>
      </c>
      <c r="Z12" s="16"/>
      <c r="AA12" s="16">
        <v>5.9594755661501802E-3</v>
      </c>
      <c r="AB12" s="16">
        <v>8.6302895322939895E-3</v>
      </c>
      <c r="AC12" s="16"/>
      <c r="AD12" s="16">
        <v>7.09219858156028E-3</v>
      </c>
      <c r="AE12" s="16">
        <v>8.0310880829015507E-3</v>
      </c>
      <c r="AF12" s="16"/>
      <c r="AG12" s="16">
        <v>1.02766798418972E-2</v>
      </c>
      <c r="AH12" s="16">
        <v>5.4744525547445301E-3</v>
      </c>
      <c r="AI12" s="16"/>
      <c r="AJ12" s="16">
        <v>6.1399918133442496E-3</v>
      </c>
      <c r="AK12" s="16">
        <v>9.1970286522815702E-3</v>
      </c>
      <c r="AL12" s="16"/>
      <c r="AM12" s="16">
        <v>2.80373831775701E-2</v>
      </c>
      <c r="AN12" s="16">
        <v>7.9872204472843395E-3</v>
      </c>
      <c r="AO12" s="16">
        <v>6.03378921962993E-3</v>
      </c>
      <c r="AP12" s="16">
        <v>5.8577405857740596E-3</v>
      </c>
      <c r="AQ12" s="16"/>
      <c r="AR12" s="16">
        <v>5.0314465408805003E-3</v>
      </c>
      <c r="AS12" s="16">
        <v>8.9673913043478298E-3</v>
      </c>
      <c r="AT12" s="16"/>
      <c r="AU12" s="16">
        <v>4.9321824907521596E-3</v>
      </c>
      <c r="AV12" s="16">
        <v>8.2978246243552399E-3</v>
      </c>
      <c r="AW12" s="16"/>
      <c r="AX12" s="16">
        <v>8.2449941107184902E-3</v>
      </c>
      <c r="AY12" s="16">
        <v>7.6905677448541104E-3</v>
      </c>
      <c r="AZ12" s="16"/>
      <c r="BA12" s="16">
        <v>5.5248618784530402E-3</v>
      </c>
      <c r="BB12" s="16">
        <v>7.9462102689486606E-3</v>
      </c>
      <c r="BC12" s="16"/>
      <c r="BD12" s="16">
        <v>9.4240837696335095E-3</v>
      </c>
      <c r="BE12" s="16">
        <v>7.4159907300115901E-3</v>
      </c>
      <c r="BF12" s="16"/>
      <c r="BG12" s="16">
        <v>3.3783783783783799E-3</v>
      </c>
      <c r="BH12" s="16">
        <v>8.0418174507438708E-3</v>
      </c>
      <c r="BI12" s="16"/>
      <c r="BJ12" s="16">
        <v>4.8076923076923097E-3</v>
      </c>
      <c r="BK12" s="16">
        <v>8.1790787774429601E-3</v>
      </c>
      <c r="BL12" s="16"/>
      <c r="BM12" s="16">
        <v>2.5316455696202502E-3</v>
      </c>
      <c r="BN12" s="16">
        <v>8.2051282051282103E-3</v>
      </c>
      <c r="BO12" s="16"/>
      <c r="BP12" s="16">
        <v>8.2781456953642408E-3</v>
      </c>
      <c r="BQ12" s="16">
        <v>7.7153879125589396E-3</v>
      </c>
    </row>
    <row r="13" spans="2:69" x14ac:dyDescent="0.25">
      <c r="B13" s="17" t="s">
        <v>68</v>
      </c>
      <c r="C13" s="18">
        <v>2.3719165085388998E-2</v>
      </c>
      <c r="D13" s="18">
        <v>2.5297619047618999E-2</v>
      </c>
      <c r="E13" s="18">
        <v>6.9156293222683296E-3</v>
      </c>
      <c r="F13" s="18">
        <v>6.1919504643962904E-3</v>
      </c>
      <c r="G13" s="18">
        <v>1.5988372093023302E-2</v>
      </c>
      <c r="H13" s="18">
        <v>4.7040971168437001E-2</v>
      </c>
      <c r="I13" s="18">
        <v>1.8915510718789399E-2</v>
      </c>
      <c r="J13" s="18">
        <v>3.03030303030303E-2</v>
      </c>
      <c r="K13" s="18">
        <v>8.4033613445378096E-3</v>
      </c>
      <c r="L13" s="18">
        <v>3.5398230088495602E-2</v>
      </c>
      <c r="M13" s="18"/>
      <c r="N13" s="18">
        <v>5.6626506024096399E-2</v>
      </c>
      <c r="O13" s="18">
        <v>3.3333333333333298E-2</v>
      </c>
      <c r="P13" s="18">
        <v>1.4953271028037399E-2</v>
      </c>
      <c r="Q13" s="18">
        <v>1.4963503649635E-2</v>
      </c>
      <c r="R13" s="18"/>
      <c r="S13" s="18">
        <v>3.4220532319391601E-2</v>
      </c>
      <c r="T13" s="18">
        <v>1.43540669856459E-2</v>
      </c>
      <c r="U13" s="18">
        <v>1.29310344827586E-2</v>
      </c>
      <c r="V13" s="18">
        <v>3.0602171767028601E-2</v>
      </c>
      <c r="W13" s="18">
        <v>1.29589632829374E-2</v>
      </c>
      <c r="X13" s="18">
        <v>1.45631067961165E-2</v>
      </c>
      <c r="Y13" s="18">
        <v>1.7910447761194E-2</v>
      </c>
      <c r="Z13" s="18"/>
      <c r="AA13" s="18">
        <v>8.9392133492252699E-3</v>
      </c>
      <c r="AB13" s="18">
        <v>3.06236080178174E-2</v>
      </c>
      <c r="AC13" s="18"/>
      <c r="AD13" s="18">
        <v>3.6879432624113501E-2</v>
      </c>
      <c r="AE13" s="18">
        <v>1.8911917098445599E-2</v>
      </c>
      <c r="AF13" s="18"/>
      <c r="AG13" s="18">
        <v>3.3201581027668001E-2</v>
      </c>
      <c r="AH13" s="18">
        <v>1.4963503649635E-2</v>
      </c>
      <c r="AI13" s="18"/>
      <c r="AJ13" s="18">
        <v>2.0875972165370401E-2</v>
      </c>
      <c r="AK13" s="18">
        <v>2.6176158471878298E-2</v>
      </c>
      <c r="AL13" s="18"/>
      <c r="AM13" s="18">
        <v>0.121495327102804</v>
      </c>
      <c r="AN13" s="18">
        <v>4.1533546325878599E-2</v>
      </c>
      <c r="AO13" s="18">
        <v>1.20675784392599E-2</v>
      </c>
      <c r="AP13" s="18">
        <v>3.3472803347280298E-3</v>
      </c>
      <c r="AQ13" s="18"/>
      <c r="AR13" s="18">
        <v>1.38364779874214E-2</v>
      </c>
      <c r="AS13" s="18">
        <v>2.79891304347826E-2</v>
      </c>
      <c r="AT13" s="18"/>
      <c r="AU13" s="18">
        <v>2.3427866831072799E-2</v>
      </c>
      <c r="AV13" s="18">
        <v>2.3772146221125799E-2</v>
      </c>
      <c r="AW13" s="18"/>
      <c r="AX13" s="18">
        <v>1.6489988221437001E-2</v>
      </c>
      <c r="AY13" s="18">
        <v>2.5107441755258999E-2</v>
      </c>
      <c r="AZ13" s="18"/>
      <c r="BA13" s="18">
        <v>2.4861878453038701E-2</v>
      </c>
      <c r="BB13" s="18">
        <v>2.3634881825590901E-2</v>
      </c>
      <c r="BC13" s="18"/>
      <c r="BD13" s="18">
        <v>1.78010471204188E-2</v>
      </c>
      <c r="BE13" s="18">
        <v>2.5028968713789099E-2</v>
      </c>
      <c r="BF13" s="18"/>
      <c r="BG13" s="18">
        <v>1.0135135135135099E-2</v>
      </c>
      <c r="BH13" s="18">
        <v>2.45275432247688E-2</v>
      </c>
      <c r="BI13" s="18"/>
      <c r="BJ13" s="18">
        <v>6.41025641025641E-3</v>
      </c>
      <c r="BK13" s="18">
        <v>2.6043908738700002E-2</v>
      </c>
      <c r="BL13" s="18"/>
      <c r="BM13" s="18">
        <v>1.7721518987341801E-2</v>
      </c>
      <c r="BN13" s="18">
        <v>2.4205128205128199E-2</v>
      </c>
      <c r="BO13" s="18"/>
      <c r="BP13" s="18">
        <v>9.93377483443709E-3</v>
      </c>
      <c r="BQ13" s="18">
        <v>2.5503643377625399E-2</v>
      </c>
    </row>
    <row r="14" spans="2:69" x14ac:dyDescent="0.25">
      <c r="B14" s="15"/>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Q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615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38</v>
      </c>
      <c r="C8" s="16">
        <v>0.68140417457305502</v>
      </c>
      <c r="D8" s="16">
        <v>0.75297619047619002</v>
      </c>
      <c r="E8" s="16">
        <v>0.65283540802213003</v>
      </c>
      <c r="F8" s="16">
        <v>0.74767801857585103</v>
      </c>
      <c r="G8" s="16">
        <v>0.76453488372093004</v>
      </c>
      <c r="H8" s="16">
        <v>0.58801213960546295</v>
      </c>
      <c r="I8" s="16">
        <v>0.65069356872635598</v>
      </c>
      <c r="J8" s="16">
        <v>0.70202020202020199</v>
      </c>
      <c r="K8" s="16">
        <v>0.78151260504201703</v>
      </c>
      <c r="L8" s="16">
        <v>0.71681415929203496</v>
      </c>
      <c r="M8" s="16"/>
      <c r="N8" s="16">
        <v>0.48313253012048202</v>
      </c>
      <c r="O8" s="16">
        <v>0.634920634920635</v>
      </c>
      <c r="P8" s="16">
        <v>0.67476635514018701</v>
      </c>
      <c r="Q8" s="16">
        <v>0.75474452554744498</v>
      </c>
      <c r="R8" s="16"/>
      <c r="S8" s="16">
        <v>0.577946768060836</v>
      </c>
      <c r="T8" s="16">
        <v>0.63875598086124397</v>
      </c>
      <c r="U8" s="16">
        <v>0.73275862068965503</v>
      </c>
      <c r="V8" s="16">
        <v>0.62882527147087897</v>
      </c>
      <c r="W8" s="16">
        <v>0.726781857451404</v>
      </c>
      <c r="X8" s="16">
        <v>0.75242718446601897</v>
      </c>
      <c r="Y8" s="16">
        <v>0.75970149253731301</v>
      </c>
      <c r="Z8" s="16"/>
      <c r="AA8" s="16">
        <v>0.79082240762812905</v>
      </c>
      <c r="AB8" s="16">
        <v>0.63028953229398699</v>
      </c>
      <c r="AC8" s="16"/>
      <c r="AD8" s="16">
        <v>0.66241134751773001</v>
      </c>
      <c r="AE8" s="16">
        <v>0.68834196891191701</v>
      </c>
      <c r="AF8" s="16"/>
      <c r="AG8" s="16">
        <v>0.60197628458497998</v>
      </c>
      <c r="AH8" s="16">
        <v>0.75474452554744498</v>
      </c>
      <c r="AI8" s="16"/>
      <c r="AJ8" s="16">
        <v>0.77896029471960704</v>
      </c>
      <c r="AK8" s="16">
        <v>0.59709939865581896</v>
      </c>
      <c r="AL8" s="16"/>
      <c r="AM8" s="16">
        <v>0.35825545171339601</v>
      </c>
      <c r="AN8" s="16">
        <v>0.53993610223642197</v>
      </c>
      <c r="AO8" s="16">
        <v>0.70112630732099801</v>
      </c>
      <c r="AP8" s="16">
        <v>0.87447698744769897</v>
      </c>
      <c r="AQ8" s="16"/>
      <c r="AR8" s="16">
        <v>0.76540880503144704</v>
      </c>
      <c r="AS8" s="16">
        <v>0.64510869565217399</v>
      </c>
      <c r="AT8" s="16"/>
      <c r="AU8" s="16">
        <v>0.71146732429099901</v>
      </c>
      <c r="AV8" s="16">
        <v>0.67593630858937004</v>
      </c>
      <c r="AW8" s="16"/>
      <c r="AX8" s="16">
        <v>0.77738515901060101</v>
      </c>
      <c r="AY8" s="16">
        <v>0.66297217824021704</v>
      </c>
      <c r="AZ8" s="16"/>
      <c r="BA8" s="16">
        <v>0.70718232044198903</v>
      </c>
      <c r="BB8" s="16">
        <v>0.67950285248573805</v>
      </c>
      <c r="BC8" s="16"/>
      <c r="BD8" s="16">
        <v>0.716230366492147</v>
      </c>
      <c r="BE8" s="16">
        <v>0.67369640787949003</v>
      </c>
      <c r="BF8" s="16"/>
      <c r="BG8" s="16">
        <v>0.77364864864864902</v>
      </c>
      <c r="BH8" s="16">
        <v>0.67591475673502199</v>
      </c>
      <c r="BI8" s="16"/>
      <c r="BJ8" s="16">
        <v>0.85096153846153799</v>
      </c>
      <c r="BK8" s="16">
        <v>0.65863108049935404</v>
      </c>
      <c r="BL8" s="16"/>
      <c r="BM8" s="16">
        <v>0.8</v>
      </c>
      <c r="BN8" s="16">
        <v>0.67179487179487196</v>
      </c>
      <c r="BO8" s="16"/>
      <c r="BP8" s="16">
        <v>0.73675496688741704</v>
      </c>
      <c r="BQ8" s="16">
        <v>0.67423917702528902</v>
      </c>
    </row>
    <row r="9" spans="2:69" x14ac:dyDescent="0.25">
      <c r="B9" s="17" t="s">
        <v>39</v>
      </c>
      <c r="C9" s="16">
        <v>0.181214421252372</v>
      </c>
      <c r="D9" s="16">
        <v>0.15922619047618999</v>
      </c>
      <c r="E9" s="16">
        <v>0.25172890733056702</v>
      </c>
      <c r="F9" s="16">
        <v>0.14551083591331301</v>
      </c>
      <c r="G9" s="16">
        <v>0.13808139534883701</v>
      </c>
      <c r="H9" s="16">
        <v>0.16919575113808799</v>
      </c>
      <c r="I9" s="16">
        <v>0.23833543505674701</v>
      </c>
      <c r="J9" s="16">
        <v>0.18181818181818199</v>
      </c>
      <c r="K9" s="16">
        <v>0.10084033613445401</v>
      </c>
      <c r="L9" s="16">
        <v>0.15044247787610601</v>
      </c>
      <c r="M9" s="16"/>
      <c r="N9" s="16">
        <v>0.23132530120481901</v>
      </c>
      <c r="O9" s="16">
        <v>0.19682539682539699</v>
      </c>
      <c r="P9" s="16">
        <v>0.19252336448598101</v>
      </c>
      <c r="Q9" s="16">
        <v>0.15802919708029201</v>
      </c>
      <c r="R9" s="16"/>
      <c r="S9" s="16">
        <v>0.209125475285171</v>
      </c>
      <c r="T9" s="16">
        <v>0.23923444976076599</v>
      </c>
      <c r="U9" s="16">
        <v>0.15732758620689699</v>
      </c>
      <c r="V9" s="16">
        <v>0.19151036525172799</v>
      </c>
      <c r="W9" s="16">
        <v>0.16738660907127401</v>
      </c>
      <c r="X9" s="16">
        <v>0.16213592233009699</v>
      </c>
      <c r="Y9" s="16">
        <v>0.13731343283582101</v>
      </c>
      <c r="Z9" s="16"/>
      <c r="AA9" s="16">
        <v>0.143623361144219</v>
      </c>
      <c r="AB9" s="16">
        <v>0.19877505567928699</v>
      </c>
      <c r="AC9" s="16"/>
      <c r="AD9" s="16">
        <v>0.17517730496453901</v>
      </c>
      <c r="AE9" s="16">
        <v>0.183419689119171</v>
      </c>
      <c r="AF9" s="16"/>
      <c r="AG9" s="16">
        <v>0.20632411067193701</v>
      </c>
      <c r="AH9" s="16">
        <v>0.15802919708029201</v>
      </c>
      <c r="AI9" s="16"/>
      <c r="AJ9" s="16">
        <v>0.13098649201801099</v>
      </c>
      <c r="AK9" s="16">
        <v>0.224619738238415</v>
      </c>
      <c r="AL9" s="16"/>
      <c r="AM9" s="16">
        <v>0.26791277258566998</v>
      </c>
      <c r="AN9" s="16">
        <v>0.251597444089457</v>
      </c>
      <c r="AO9" s="16">
        <v>0.18342719227675</v>
      </c>
      <c r="AP9" s="16">
        <v>7.9497907949790794E-2</v>
      </c>
      <c r="AQ9" s="16"/>
      <c r="AR9" s="16">
        <v>0.15094339622641501</v>
      </c>
      <c r="AS9" s="16">
        <v>0.19429347826087001</v>
      </c>
      <c r="AT9" s="16"/>
      <c r="AU9" s="16">
        <v>0.165228113440197</v>
      </c>
      <c r="AV9" s="16">
        <v>0.184122000448531</v>
      </c>
      <c r="AW9" s="16"/>
      <c r="AX9" s="16">
        <v>0.11425206124852801</v>
      </c>
      <c r="AY9" s="16">
        <v>0.194073738973083</v>
      </c>
      <c r="AZ9" s="16"/>
      <c r="BA9" s="16">
        <v>0.17955801104972399</v>
      </c>
      <c r="BB9" s="16">
        <v>0.181336593317033</v>
      </c>
      <c r="BC9" s="16"/>
      <c r="BD9" s="16">
        <v>0.15916230366492101</v>
      </c>
      <c r="BE9" s="16">
        <v>0.186095017381228</v>
      </c>
      <c r="BF9" s="16"/>
      <c r="BG9" s="16">
        <v>0.125</v>
      </c>
      <c r="BH9" s="16">
        <v>0.18455971049457201</v>
      </c>
      <c r="BI9" s="16"/>
      <c r="BJ9" s="16">
        <v>0.104166666666667</v>
      </c>
      <c r="BK9" s="16">
        <v>0.19156263452432201</v>
      </c>
      <c r="BL9" s="16"/>
      <c r="BM9" s="16">
        <v>0.116455696202532</v>
      </c>
      <c r="BN9" s="16">
        <v>0.18646153846153801</v>
      </c>
      <c r="BO9" s="16"/>
      <c r="BP9" s="16">
        <v>0.17218543046357601</v>
      </c>
      <c r="BQ9" s="16">
        <v>0.18238319759965699</v>
      </c>
    </row>
    <row r="10" spans="2:69" x14ac:dyDescent="0.25">
      <c r="B10" s="17" t="s">
        <v>95</v>
      </c>
      <c r="C10" s="18">
        <v>0.13738140417457301</v>
      </c>
      <c r="D10" s="18">
        <v>8.7797619047618999E-2</v>
      </c>
      <c r="E10" s="18">
        <v>9.5435684647302899E-2</v>
      </c>
      <c r="F10" s="18">
        <v>0.10681114551083599</v>
      </c>
      <c r="G10" s="18">
        <v>9.7383720930232606E-2</v>
      </c>
      <c r="H10" s="18">
        <v>0.24279210925644901</v>
      </c>
      <c r="I10" s="18">
        <v>0.110970996216898</v>
      </c>
      <c r="J10" s="18">
        <v>0.11616161616161599</v>
      </c>
      <c r="K10" s="18">
        <v>0.11764705882352899</v>
      </c>
      <c r="L10" s="18">
        <v>0.132743362831858</v>
      </c>
      <c r="M10" s="18"/>
      <c r="N10" s="18">
        <v>0.285542168674699</v>
      </c>
      <c r="O10" s="18">
        <v>0.16825396825396799</v>
      </c>
      <c r="P10" s="18">
        <v>0.13271028037383201</v>
      </c>
      <c r="Q10" s="18">
        <v>8.7226277372262795E-2</v>
      </c>
      <c r="R10" s="18"/>
      <c r="S10" s="18">
        <v>0.212927756653992</v>
      </c>
      <c r="T10" s="18">
        <v>0.12200956937799</v>
      </c>
      <c r="U10" s="18">
        <v>0.109913793103448</v>
      </c>
      <c r="V10" s="18">
        <v>0.17966436327739399</v>
      </c>
      <c r="W10" s="18">
        <v>0.10583153347732201</v>
      </c>
      <c r="X10" s="18">
        <v>8.5436893203883493E-2</v>
      </c>
      <c r="Y10" s="18">
        <v>0.102985074626866</v>
      </c>
      <c r="Z10" s="18"/>
      <c r="AA10" s="18">
        <v>6.5554231227651999E-2</v>
      </c>
      <c r="AB10" s="18">
        <v>0.17093541202672599</v>
      </c>
      <c r="AC10" s="18"/>
      <c r="AD10" s="18">
        <v>0.16241134751773101</v>
      </c>
      <c r="AE10" s="18">
        <v>0.12823834196891201</v>
      </c>
      <c r="AF10" s="18"/>
      <c r="AG10" s="18">
        <v>0.19169960474308301</v>
      </c>
      <c r="AH10" s="18">
        <v>8.7226277372262795E-2</v>
      </c>
      <c r="AI10" s="18"/>
      <c r="AJ10" s="18">
        <v>9.0053213262382303E-2</v>
      </c>
      <c r="AK10" s="18">
        <v>0.17828086310576599</v>
      </c>
      <c r="AL10" s="18"/>
      <c r="AM10" s="18">
        <v>0.37383177570093501</v>
      </c>
      <c r="AN10" s="18">
        <v>0.20846645367412101</v>
      </c>
      <c r="AO10" s="18">
        <v>0.115446500402253</v>
      </c>
      <c r="AP10" s="18">
        <v>4.6025104602510497E-2</v>
      </c>
      <c r="AQ10" s="18"/>
      <c r="AR10" s="18">
        <v>8.3647798742138402E-2</v>
      </c>
      <c r="AS10" s="18">
        <v>0.160597826086957</v>
      </c>
      <c r="AT10" s="18"/>
      <c r="AU10" s="18">
        <v>0.123304562268804</v>
      </c>
      <c r="AV10" s="18">
        <v>0.13994169096209899</v>
      </c>
      <c r="AW10" s="18"/>
      <c r="AX10" s="18">
        <v>0.108362779740872</v>
      </c>
      <c r="AY10" s="18">
        <v>0.14295408278669999</v>
      </c>
      <c r="AZ10" s="18"/>
      <c r="BA10" s="18">
        <v>0.113259668508287</v>
      </c>
      <c r="BB10" s="18">
        <v>0.139160554197229</v>
      </c>
      <c r="BC10" s="18"/>
      <c r="BD10" s="18">
        <v>0.124607329842932</v>
      </c>
      <c r="BE10" s="18">
        <v>0.140208574739282</v>
      </c>
      <c r="BF10" s="18"/>
      <c r="BG10" s="18">
        <v>0.101351351351351</v>
      </c>
      <c r="BH10" s="18">
        <v>0.139525532770406</v>
      </c>
      <c r="BI10" s="18"/>
      <c r="BJ10" s="18">
        <v>4.48717948717949E-2</v>
      </c>
      <c r="BK10" s="18">
        <v>0.14980628497632401</v>
      </c>
      <c r="BL10" s="18"/>
      <c r="BM10" s="18">
        <v>8.3544303797468397E-2</v>
      </c>
      <c r="BN10" s="18">
        <v>0.14174358974359</v>
      </c>
      <c r="BO10" s="18"/>
      <c r="BP10" s="18">
        <v>9.1059602649006602E-2</v>
      </c>
      <c r="BQ10" s="18">
        <v>0.143377625375054</v>
      </c>
    </row>
    <row r="11" spans="2:69" x14ac:dyDescent="0.25">
      <c r="B11" s="15"/>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Q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621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39</v>
      </c>
      <c r="C8" s="16">
        <v>0.241745730550285</v>
      </c>
      <c r="D8" s="16">
        <v>0.17857142857142899</v>
      </c>
      <c r="E8" s="16">
        <v>0.25311203319502101</v>
      </c>
      <c r="F8" s="16">
        <v>0.16563467492260101</v>
      </c>
      <c r="G8" s="16">
        <v>0.232558139534884</v>
      </c>
      <c r="H8" s="16">
        <v>0.31183611532625199</v>
      </c>
      <c r="I8" s="16">
        <v>0.23833543505674701</v>
      </c>
      <c r="J8" s="16">
        <v>0.28282828282828298</v>
      </c>
      <c r="K8" s="16">
        <v>0.20168067226890801</v>
      </c>
      <c r="L8" s="16">
        <v>0.212389380530973</v>
      </c>
      <c r="M8" s="16"/>
      <c r="N8" s="16">
        <v>0.45301204819277102</v>
      </c>
      <c r="O8" s="16">
        <v>0.34761904761904799</v>
      </c>
      <c r="P8" s="16">
        <v>0.24579439252336399</v>
      </c>
      <c r="Q8" s="16">
        <v>0.151824817518248</v>
      </c>
      <c r="R8" s="16"/>
      <c r="S8" s="16">
        <v>0.36121673003802302</v>
      </c>
      <c r="T8" s="16">
        <v>0.23684210526315799</v>
      </c>
      <c r="U8" s="16">
        <v>0.198275862068966</v>
      </c>
      <c r="V8" s="16">
        <v>0.29713721618953598</v>
      </c>
      <c r="W8" s="16">
        <v>0.193304535637149</v>
      </c>
      <c r="X8" s="16">
        <v>0.17961165048543701</v>
      </c>
      <c r="Y8" s="16">
        <v>0.222388059701493</v>
      </c>
      <c r="Z8" s="16"/>
      <c r="AA8" s="16">
        <v>0.13825983313468401</v>
      </c>
      <c r="AB8" s="16">
        <v>0.29008908685968798</v>
      </c>
      <c r="AC8" s="16"/>
      <c r="AD8" s="16">
        <v>0.241843971631206</v>
      </c>
      <c r="AE8" s="16">
        <v>0.241709844559585</v>
      </c>
      <c r="AF8" s="16"/>
      <c r="AG8" s="16">
        <v>0.33913043478260901</v>
      </c>
      <c r="AH8" s="16">
        <v>0.151824817518248</v>
      </c>
      <c r="AI8" s="16"/>
      <c r="AJ8" s="16">
        <v>0.18624641833810901</v>
      </c>
      <c r="AK8" s="16">
        <v>0.28970640254686902</v>
      </c>
      <c r="AL8" s="16"/>
      <c r="AM8" s="16">
        <v>0.47975077881619899</v>
      </c>
      <c r="AN8" s="16">
        <v>0.36341853035143801</v>
      </c>
      <c r="AO8" s="16">
        <v>0.22727272727272699</v>
      </c>
      <c r="AP8" s="16">
        <v>8.2845188284518798E-2</v>
      </c>
      <c r="AQ8" s="16"/>
      <c r="AR8" s="16">
        <v>0.19622641509434</v>
      </c>
      <c r="AS8" s="16">
        <v>0.261413043478261</v>
      </c>
      <c r="AT8" s="16"/>
      <c r="AU8" s="16">
        <v>0.20468557336621501</v>
      </c>
      <c r="AV8" s="16">
        <v>0.248486207669881</v>
      </c>
      <c r="AW8" s="16"/>
      <c r="AX8" s="16">
        <v>0.16489988221436999</v>
      </c>
      <c r="AY8" s="16">
        <v>0.25650305360778097</v>
      </c>
      <c r="AZ8" s="16"/>
      <c r="BA8" s="16">
        <v>0.22651933701657501</v>
      </c>
      <c r="BB8" s="16">
        <v>0.24286878565607201</v>
      </c>
      <c r="BC8" s="16"/>
      <c r="BD8" s="16">
        <v>0.187434554973822</v>
      </c>
      <c r="BE8" s="16">
        <v>0.25376593279258403</v>
      </c>
      <c r="BF8" s="16"/>
      <c r="BG8" s="16">
        <v>0.16554054054054099</v>
      </c>
      <c r="BH8" s="16">
        <v>0.24628065942903099</v>
      </c>
      <c r="BI8" s="16"/>
      <c r="BJ8" s="16">
        <v>0.123397435897436</v>
      </c>
      <c r="BK8" s="16">
        <v>0.25764098148945302</v>
      </c>
      <c r="BL8" s="16"/>
      <c r="BM8" s="16">
        <v>0.17468354430379701</v>
      </c>
      <c r="BN8" s="16">
        <v>0.24717948717948701</v>
      </c>
      <c r="BO8" s="16"/>
      <c r="BP8" s="16">
        <v>0.20860927152317901</v>
      </c>
      <c r="BQ8" s="16">
        <v>0.246035147878268</v>
      </c>
    </row>
    <row r="9" spans="2:69" ht="30" x14ac:dyDescent="0.25">
      <c r="B9" s="17" t="s">
        <v>616</v>
      </c>
      <c r="C9" s="16">
        <v>7.6470588235294096E-2</v>
      </c>
      <c r="D9" s="16">
        <v>0.123511904761905</v>
      </c>
      <c r="E9" s="16">
        <v>6.2240663900414897E-2</v>
      </c>
      <c r="F9" s="16">
        <v>8.0495356037151702E-2</v>
      </c>
      <c r="G9" s="16">
        <v>6.5406976744186093E-2</v>
      </c>
      <c r="H9" s="16">
        <v>7.6631259484066794E-2</v>
      </c>
      <c r="I9" s="16">
        <v>4.0353089533417402E-2</v>
      </c>
      <c r="J9" s="16">
        <v>0.12121212121212099</v>
      </c>
      <c r="K9" s="16">
        <v>0.10084033613445401</v>
      </c>
      <c r="L9" s="16">
        <v>7.9646017699115002E-2</v>
      </c>
      <c r="M9" s="16"/>
      <c r="N9" s="16">
        <v>4.4578313253012099E-2</v>
      </c>
      <c r="O9" s="16">
        <v>6.8253968253968206E-2</v>
      </c>
      <c r="P9" s="16">
        <v>7.57009345794393E-2</v>
      </c>
      <c r="Q9" s="16">
        <v>8.8321167883211704E-2</v>
      </c>
      <c r="R9" s="16"/>
      <c r="S9" s="16">
        <v>0.100760456273764</v>
      </c>
      <c r="T9" s="16">
        <v>8.1339712918660295E-2</v>
      </c>
      <c r="U9" s="16">
        <v>9.0517241379310304E-2</v>
      </c>
      <c r="V9" s="16">
        <v>5.1332675222112503E-2</v>
      </c>
      <c r="W9" s="16">
        <v>7.2354211663067006E-2</v>
      </c>
      <c r="X9" s="16">
        <v>9.3203883495145606E-2</v>
      </c>
      <c r="Y9" s="16">
        <v>7.7611940298507501E-2</v>
      </c>
      <c r="Z9" s="16"/>
      <c r="AA9" s="16">
        <v>8.8200238379022605E-2</v>
      </c>
      <c r="AB9" s="16">
        <v>7.0991091314031196E-2</v>
      </c>
      <c r="AC9" s="16"/>
      <c r="AD9" s="16">
        <v>8.5106382978723402E-2</v>
      </c>
      <c r="AE9" s="16">
        <v>7.3316062176165805E-2</v>
      </c>
      <c r="AF9" s="16"/>
      <c r="AG9" s="16">
        <v>6.3636363636363602E-2</v>
      </c>
      <c r="AH9" s="16">
        <v>8.8321167883211704E-2</v>
      </c>
      <c r="AI9" s="16"/>
      <c r="AJ9" s="16">
        <v>7.9819893573475201E-2</v>
      </c>
      <c r="AK9" s="16">
        <v>7.3576229218252603E-2</v>
      </c>
      <c r="AL9" s="16"/>
      <c r="AM9" s="16">
        <v>3.4267912772585701E-2</v>
      </c>
      <c r="AN9" s="16">
        <v>6.1501597444089499E-2</v>
      </c>
      <c r="AO9" s="16">
        <v>8.0852775543041003E-2</v>
      </c>
      <c r="AP9" s="16">
        <v>9.3723849372384899E-2</v>
      </c>
      <c r="AQ9" s="16"/>
      <c r="AR9" s="16">
        <v>7.7987421383647795E-2</v>
      </c>
      <c r="AS9" s="16">
        <v>7.5815217391304396E-2</v>
      </c>
      <c r="AT9" s="16"/>
      <c r="AU9" s="16">
        <v>8.7546239210850793E-2</v>
      </c>
      <c r="AV9" s="16">
        <v>7.4456156088809206E-2</v>
      </c>
      <c r="AW9" s="16"/>
      <c r="AX9" s="16">
        <v>7.8916372202591303E-2</v>
      </c>
      <c r="AY9" s="16">
        <v>7.6000904772675903E-2</v>
      </c>
      <c r="AZ9" s="16"/>
      <c r="BA9" s="16">
        <v>9.11602209944751E-2</v>
      </c>
      <c r="BB9" s="16">
        <v>7.5387123064384706E-2</v>
      </c>
      <c r="BC9" s="16"/>
      <c r="BD9" s="16">
        <v>9.5287958115183202E-2</v>
      </c>
      <c r="BE9" s="16">
        <v>7.2305909617613004E-2</v>
      </c>
      <c r="BF9" s="16"/>
      <c r="BG9" s="16">
        <v>0.121621621621622</v>
      </c>
      <c r="BH9" s="16">
        <v>7.3783675110575E-2</v>
      </c>
      <c r="BI9" s="16"/>
      <c r="BJ9" s="16">
        <v>0.104166666666667</v>
      </c>
      <c r="BK9" s="16">
        <v>7.2750753336203206E-2</v>
      </c>
      <c r="BL9" s="16"/>
      <c r="BM9" s="16">
        <v>9.11392405063291E-2</v>
      </c>
      <c r="BN9" s="16">
        <v>7.5282051282051302E-2</v>
      </c>
      <c r="BO9" s="16"/>
      <c r="BP9" s="16">
        <v>7.6158940397350994E-2</v>
      </c>
      <c r="BQ9" s="16">
        <v>7.6510930132876104E-2</v>
      </c>
    </row>
    <row r="10" spans="2:69" ht="30" x14ac:dyDescent="0.25">
      <c r="B10" s="17" t="s">
        <v>617</v>
      </c>
      <c r="C10" s="16">
        <v>0.14705882352941199</v>
      </c>
      <c r="D10" s="16">
        <v>0.18601190476190499</v>
      </c>
      <c r="E10" s="16">
        <v>0.219917012448133</v>
      </c>
      <c r="F10" s="16">
        <v>0.122291021671827</v>
      </c>
      <c r="G10" s="16">
        <v>0.19912790697674401</v>
      </c>
      <c r="H10" s="16">
        <v>0.112291350531108</v>
      </c>
      <c r="I10" s="16">
        <v>8.9533417402269902E-2</v>
      </c>
      <c r="J10" s="16">
        <v>0.13636363636363599</v>
      </c>
      <c r="K10" s="16">
        <v>0.20168067226890801</v>
      </c>
      <c r="L10" s="16">
        <v>4.4247787610619503E-2</v>
      </c>
      <c r="M10" s="16"/>
      <c r="N10" s="16">
        <v>3.2530120481927702E-2</v>
      </c>
      <c r="O10" s="16">
        <v>9.0476190476190502E-2</v>
      </c>
      <c r="P10" s="16">
        <v>0.15794392523364501</v>
      </c>
      <c r="Q10" s="16">
        <v>0.19051094890511</v>
      </c>
      <c r="R10" s="16"/>
      <c r="S10" s="16">
        <v>8.9353612167300395E-2</v>
      </c>
      <c r="T10" s="16">
        <v>0.155502392344498</v>
      </c>
      <c r="U10" s="16">
        <v>0.18965517241379301</v>
      </c>
      <c r="V10" s="16">
        <v>8.2922013820335594E-2</v>
      </c>
      <c r="W10" s="16">
        <v>0.18574514038876899</v>
      </c>
      <c r="X10" s="16">
        <v>0.192233009708738</v>
      </c>
      <c r="Y10" s="16">
        <v>0.164179104477612</v>
      </c>
      <c r="Z10" s="16"/>
      <c r="AA10" s="16">
        <v>0.19845053635280099</v>
      </c>
      <c r="AB10" s="16">
        <v>0.123051224944321</v>
      </c>
      <c r="AC10" s="16"/>
      <c r="AD10" s="16">
        <v>0.12836879432624099</v>
      </c>
      <c r="AE10" s="16">
        <v>0.153886010362694</v>
      </c>
      <c r="AF10" s="16"/>
      <c r="AG10" s="16">
        <v>0.1</v>
      </c>
      <c r="AH10" s="16">
        <v>0.19051094890511</v>
      </c>
      <c r="AI10" s="16"/>
      <c r="AJ10" s="16">
        <v>0.14940646745804301</v>
      </c>
      <c r="AK10" s="16">
        <v>0.14503006720905601</v>
      </c>
      <c r="AL10" s="16"/>
      <c r="AM10" s="16">
        <v>6.8535825545171306E-2</v>
      </c>
      <c r="AN10" s="16">
        <v>0.12619808306709299</v>
      </c>
      <c r="AO10" s="16">
        <v>0.14923572003218</v>
      </c>
      <c r="AP10" s="16">
        <v>0.185774058577406</v>
      </c>
      <c r="AQ10" s="16"/>
      <c r="AR10" s="16">
        <v>0.162893081761006</v>
      </c>
      <c r="AS10" s="16">
        <v>0.14021739130434799</v>
      </c>
      <c r="AT10" s="16"/>
      <c r="AU10" s="16">
        <v>0.152897657213317</v>
      </c>
      <c r="AV10" s="16">
        <v>0.145996860282575</v>
      </c>
      <c r="AW10" s="16"/>
      <c r="AX10" s="16">
        <v>0.17667844522968201</v>
      </c>
      <c r="AY10" s="16">
        <v>0.14137073060393601</v>
      </c>
      <c r="AZ10" s="16"/>
      <c r="BA10" s="16">
        <v>0.168508287292818</v>
      </c>
      <c r="BB10" s="16">
        <v>0.14547677261613701</v>
      </c>
      <c r="BC10" s="16"/>
      <c r="BD10" s="16">
        <v>0.18534031413612601</v>
      </c>
      <c r="BE10" s="16">
        <v>0.13858632676709201</v>
      </c>
      <c r="BF10" s="16"/>
      <c r="BG10" s="16">
        <v>0.23648648648648599</v>
      </c>
      <c r="BH10" s="16">
        <v>0.14173703256936099</v>
      </c>
      <c r="BI10" s="16"/>
      <c r="BJ10" s="16">
        <v>0.20192307692307701</v>
      </c>
      <c r="BK10" s="16">
        <v>0.139690055962118</v>
      </c>
      <c r="BL10" s="16"/>
      <c r="BM10" s="16">
        <v>0.19746835443037999</v>
      </c>
      <c r="BN10" s="16">
        <v>0.14297435897435901</v>
      </c>
      <c r="BO10" s="16"/>
      <c r="BP10" s="16">
        <v>0.17218543046357601</v>
      </c>
      <c r="BQ10" s="16">
        <v>0.14380625803686201</v>
      </c>
    </row>
    <row r="11" spans="2:69" ht="30" x14ac:dyDescent="0.25">
      <c r="B11" s="17" t="s">
        <v>618</v>
      </c>
      <c r="C11" s="16">
        <v>0.24667931688804601</v>
      </c>
      <c r="D11" s="16">
        <v>0.27083333333333298</v>
      </c>
      <c r="E11" s="16">
        <v>0.25172890733056702</v>
      </c>
      <c r="F11" s="16">
        <v>0.36377708978328199</v>
      </c>
      <c r="G11" s="16">
        <v>0.23837209302325599</v>
      </c>
      <c r="H11" s="16">
        <v>0.15857359635811799</v>
      </c>
      <c r="I11" s="16">
        <v>0.28247162673392201</v>
      </c>
      <c r="J11" s="16">
        <v>0.21717171717171699</v>
      </c>
      <c r="K11" s="16">
        <v>0.24369747899159699</v>
      </c>
      <c r="L11" s="16">
        <v>0.28318584070796499</v>
      </c>
      <c r="M11" s="16"/>
      <c r="N11" s="16">
        <v>0.101204819277108</v>
      </c>
      <c r="O11" s="16">
        <v>0.21746031746031699</v>
      </c>
      <c r="P11" s="16">
        <v>0.24392523364485999</v>
      </c>
      <c r="Q11" s="16">
        <v>0.29854014598540102</v>
      </c>
      <c r="R11" s="16"/>
      <c r="S11" s="16">
        <v>0.159695817490494</v>
      </c>
      <c r="T11" s="16">
        <v>0.25598086124401898</v>
      </c>
      <c r="U11" s="16">
        <v>0.29094827586206901</v>
      </c>
      <c r="V11" s="16">
        <v>0.22112537018756201</v>
      </c>
      <c r="W11" s="16">
        <v>0.287257019438445</v>
      </c>
      <c r="X11" s="16">
        <v>0.3</v>
      </c>
      <c r="Y11" s="16">
        <v>0.22985074626865701</v>
      </c>
      <c r="Z11" s="16"/>
      <c r="AA11" s="16">
        <v>0.31644815256257403</v>
      </c>
      <c r="AB11" s="16">
        <v>0.21408685968819599</v>
      </c>
      <c r="AC11" s="16"/>
      <c r="AD11" s="16">
        <v>0.22482269503546101</v>
      </c>
      <c r="AE11" s="16">
        <v>0.25466321243523299</v>
      </c>
      <c r="AF11" s="16"/>
      <c r="AG11" s="16">
        <v>0.19051383399209501</v>
      </c>
      <c r="AH11" s="16">
        <v>0.29854014598540102</v>
      </c>
      <c r="AI11" s="16"/>
      <c r="AJ11" s="16">
        <v>0.27261563651248499</v>
      </c>
      <c r="AK11" s="16">
        <v>0.224266006367174</v>
      </c>
      <c r="AL11" s="16"/>
      <c r="AM11" s="16">
        <v>5.9190031152648002E-2</v>
      </c>
      <c r="AN11" s="16">
        <v>0.150958466453674</v>
      </c>
      <c r="AO11" s="16">
        <v>0.26950925181013702</v>
      </c>
      <c r="AP11" s="16">
        <v>0.34979079497908</v>
      </c>
      <c r="AQ11" s="16"/>
      <c r="AR11" s="16">
        <v>0.26918238993710703</v>
      </c>
      <c r="AS11" s="16">
        <v>0.23695652173913001</v>
      </c>
      <c r="AT11" s="16"/>
      <c r="AU11" s="16">
        <v>0.249075215782984</v>
      </c>
      <c r="AV11" s="16">
        <v>0.24624355236600101</v>
      </c>
      <c r="AW11" s="16"/>
      <c r="AX11" s="16">
        <v>0.31330977620730299</v>
      </c>
      <c r="AY11" s="16">
        <v>0.23388373671115101</v>
      </c>
      <c r="AZ11" s="16"/>
      <c r="BA11" s="16">
        <v>0.24033149171270701</v>
      </c>
      <c r="BB11" s="16">
        <v>0.24714751426242901</v>
      </c>
      <c r="BC11" s="16"/>
      <c r="BD11" s="16">
        <v>0.27120418848167499</v>
      </c>
      <c r="BE11" s="16">
        <v>0.24125144843568899</v>
      </c>
      <c r="BF11" s="16"/>
      <c r="BG11" s="16">
        <v>0.239864864864865</v>
      </c>
      <c r="BH11" s="16">
        <v>0.24708484117410501</v>
      </c>
      <c r="BI11" s="16"/>
      <c r="BJ11" s="16">
        <v>0.25320512820512803</v>
      </c>
      <c r="BK11" s="16">
        <v>0.24580284115368101</v>
      </c>
      <c r="BL11" s="16"/>
      <c r="BM11" s="16">
        <v>0.25822784810126598</v>
      </c>
      <c r="BN11" s="16">
        <v>0.24574358974359001</v>
      </c>
      <c r="BO11" s="16"/>
      <c r="BP11" s="16">
        <v>0.240066225165563</v>
      </c>
      <c r="BQ11" s="16">
        <v>0.24753536219459901</v>
      </c>
    </row>
    <row r="12" spans="2:69" ht="30" x14ac:dyDescent="0.25">
      <c r="B12" s="17" t="s">
        <v>619</v>
      </c>
      <c r="C12" s="16">
        <v>0.118595825426945</v>
      </c>
      <c r="D12" s="16">
        <v>0.110119047619048</v>
      </c>
      <c r="E12" s="16">
        <v>0.128630705394191</v>
      </c>
      <c r="F12" s="16">
        <v>0.134674922600619</v>
      </c>
      <c r="G12" s="16">
        <v>0.13081395348837199</v>
      </c>
      <c r="H12" s="16">
        <v>8.8770864946889197E-2</v>
      </c>
      <c r="I12" s="16">
        <v>0.14754098360655701</v>
      </c>
      <c r="J12" s="16">
        <v>6.5656565656565705E-2</v>
      </c>
      <c r="K12" s="16">
        <v>0.13445378151260501</v>
      </c>
      <c r="L12" s="16">
        <v>0.15929203539823</v>
      </c>
      <c r="M12" s="16"/>
      <c r="N12" s="16">
        <v>9.7590361445783105E-2</v>
      </c>
      <c r="O12" s="16">
        <v>0.10952380952381</v>
      </c>
      <c r="P12" s="16">
        <v>0.119626168224299</v>
      </c>
      <c r="Q12" s="16">
        <v>0.126642335766423</v>
      </c>
      <c r="R12" s="16"/>
      <c r="S12" s="16">
        <v>0.104562737642586</v>
      </c>
      <c r="T12" s="16">
        <v>0.105263157894737</v>
      </c>
      <c r="U12" s="16">
        <v>0.12068965517241401</v>
      </c>
      <c r="V12" s="16">
        <v>0.116485686080948</v>
      </c>
      <c r="W12" s="16">
        <v>0.119870410367171</v>
      </c>
      <c r="X12" s="16">
        <v>0.121359223300971</v>
      </c>
      <c r="Y12" s="16">
        <v>0.164179104477612</v>
      </c>
      <c r="Z12" s="16"/>
      <c r="AA12" s="16">
        <v>0.15673420738975</v>
      </c>
      <c r="AB12" s="16">
        <v>0.10077951002227201</v>
      </c>
      <c r="AC12" s="16"/>
      <c r="AD12" s="16">
        <v>0.12624113475177301</v>
      </c>
      <c r="AE12" s="16">
        <v>0.11580310880829001</v>
      </c>
      <c r="AF12" s="16"/>
      <c r="AG12" s="16">
        <v>0.109881422924901</v>
      </c>
      <c r="AH12" s="16">
        <v>0.126642335766423</v>
      </c>
      <c r="AI12" s="16"/>
      <c r="AJ12" s="16">
        <v>0.15227179697093701</v>
      </c>
      <c r="AK12" s="16">
        <v>8.9494163424124501E-2</v>
      </c>
      <c r="AL12" s="16"/>
      <c r="AM12" s="16">
        <v>5.9190031152648002E-2</v>
      </c>
      <c r="AN12" s="16">
        <v>8.7060702875399396E-2</v>
      </c>
      <c r="AO12" s="16">
        <v>0.11102172164119101</v>
      </c>
      <c r="AP12" s="16">
        <v>0.182426778242678</v>
      </c>
      <c r="AQ12" s="16"/>
      <c r="AR12" s="16">
        <v>0.14905660377358501</v>
      </c>
      <c r="AS12" s="16">
        <v>0.105434782608696</v>
      </c>
      <c r="AT12" s="16"/>
      <c r="AU12" s="16">
        <v>0.13933415536374799</v>
      </c>
      <c r="AV12" s="16">
        <v>0.114823951558645</v>
      </c>
      <c r="AW12" s="16"/>
      <c r="AX12" s="16">
        <v>0.12956419316843301</v>
      </c>
      <c r="AY12" s="16">
        <v>0.116489482017643</v>
      </c>
      <c r="AZ12" s="16"/>
      <c r="BA12" s="16">
        <v>0.12707182320442001</v>
      </c>
      <c r="BB12" s="16">
        <v>0.11797066014669901</v>
      </c>
      <c r="BC12" s="16"/>
      <c r="BD12" s="16">
        <v>0.130890052356021</v>
      </c>
      <c r="BE12" s="16">
        <v>0.11587485515643101</v>
      </c>
      <c r="BF12" s="16"/>
      <c r="BG12" s="16">
        <v>0.141891891891892</v>
      </c>
      <c r="BH12" s="16">
        <v>0.11720948934459199</v>
      </c>
      <c r="BI12" s="16"/>
      <c r="BJ12" s="16">
        <v>0.16666666666666699</v>
      </c>
      <c r="BK12" s="16">
        <v>0.112139474817047</v>
      </c>
      <c r="BL12" s="16"/>
      <c r="BM12" s="16">
        <v>0.14430379746835401</v>
      </c>
      <c r="BN12" s="16">
        <v>0.116512820512821</v>
      </c>
      <c r="BO12" s="16"/>
      <c r="BP12" s="16">
        <v>0.17052980132450299</v>
      </c>
      <c r="BQ12" s="16">
        <v>0.11187312473210501</v>
      </c>
    </row>
    <row r="13" spans="2:69" ht="30" x14ac:dyDescent="0.25">
      <c r="B13" s="17" t="s">
        <v>620</v>
      </c>
      <c r="C13" s="16">
        <v>5.9013282732447797E-2</v>
      </c>
      <c r="D13" s="16">
        <v>4.4642857142857102E-2</v>
      </c>
      <c r="E13" s="16">
        <v>3.8727524204702601E-2</v>
      </c>
      <c r="F13" s="16">
        <v>4.6439628482972103E-2</v>
      </c>
      <c r="G13" s="16">
        <v>5.9593023255813997E-2</v>
      </c>
      <c r="H13" s="16">
        <v>5.6145675265553897E-2</v>
      </c>
      <c r="I13" s="16">
        <v>0.103404791929382</v>
      </c>
      <c r="J13" s="16">
        <v>7.5757575757575801E-2</v>
      </c>
      <c r="K13" s="16">
        <v>3.3613445378151301E-2</v>
      </c>
      <c r="L13" s="16">
        <v>6.1946902654867297E-2</v>
      </c>
      <c r="M13" s="16"/>
      <c r="N13" s="16">
        <v>0.11566265060241</v>
      </c>
      <c r="O13" s="16">
        <v>4.6031746031746E-2</v>
      </c>
      <c r="P13" s="16">
        <v>5.4205607476635498E-2</v>
      </c>
      <c r="Q13" s="16">
        <v>4.6715328467153303E-2</v>
      </c>
      <c r="R13" s="16"/>
      <c r="S13" s="16">
        <v>6.84410646387833E-2</v>
      </c>
      <c r="T13" s="16">
        <v>3.5885167464114798E-2</v>
      </c>
      <c r="U13" s="16">
        <v>3.4482758620689703E-2</v>
      </c>
      <c r="V13" s="16">
        <v>7.6011846001974304E-2</v>
      </c>
      <c r="W13" s="16">
        <v>6.8034557235421206E-2</v>
      </c>
      <c r="X13" s="16">
        <v>4.9514563106796097E-2</v>
      </c>
      <c r="Y13" s="16">
        <v>6.4179104477611895E-2</v>
      </c>
      <c r="Z13" s="16"/>
      <c r="AA13" s="16">
        <v>4.76758045292014E-2</v>
      </c>
      <c r="AB13" s="16">
        <v>6.4309576837416504E-2</v>
      </c>
      <c r="AC13" s="16"/>
      <c r="AD13" s="16">
        <v>6.6666666666666693E-2</v>
      </c>
      <c r="AE13" s="16">
        <v>5.6217616580310902E-2</v>
      </c>
      <c r="AF13" s="16"/>
      <c r="AG13" s="16">
        <v>7.2332015810276706E-2</v>
      </c>
      <c r="AH13" s="16">
        <v>4.6715328467153303E-2</v>
      </c>
      <c r="AI13" s="16"/>
      <c r="AJ13" s="16">
        <v>7.1633237822349594E-2</v>
      </c>
      <c r="AK13" s="16">
        <v>4.8107534488857399E-2</v>
      </c>
      <c r="AL13" s="16"/>
      <c r="AM13" s="16">
        <v>6.5420560747663503E-2</v>
      </c>
      <c r="AN13" s="16">
        <v>6.3099041533546299E-2</v>
      </c>
      <c r="AO13" s="16">
        <v>5.3097345132743397E-2</v>
      </c>
      <c r="AP13" s="16">
        <v>6.5271966527196607E-2</v>
      </c>
      <c r="AQ13" s="16"/>
      <c r="AR13" s="16">
        <v>5.7232704402515697E-2</v>
      </c>
      <c r="AS13" s="16">
        <v>5.9782608695652197E-2</v>
      </c>
      <c r="AT13" s="16"/>
      <c r="AU13" s="16">
        <v>5.5487053020961803E-2</v>
      </c>
      <c r="AV13" s="16">
        <v>5.96546310832025E-2</v>
      </c>
      <c r="AW13" s="16"/>
      <c r="AX13" s="16">
        <v>5.8892815076560703E-2</v>
      </c>
      <c r="AY13" s="16">
        <v>5.9036417100203603E-2</v>
      </c>
      <c r="AZ13" s="16"/>
      <c r="BA13" s="16">
        <v>5.8011049723756897E-2</v>
      </c>
      <c r="BB13" s="16">
        <v>5.9087204563977203E-2</v>
      </c>
      <c r="BC13" s="16"/>
      <c r="BD13" s="16">
        <v>4.7120418848167499E-2</v>
      </c>
      <c r="BE13" s="16">
        <v>6.1645422943221298E-2</v>
      </c>
      <c r="BF13" s="16"/>
      <c r="BG13" s="16">
        <v>3.04054054054054E-2</v>
      </c>
      <c r="BH13" s="16">
        <v>6.0715721753116202E-2</v>
      </c>
      <c r="BI13" s="16"/>
      <c r="BJ13" s="16">
        <v>8.4935897435897398E-2</v>
      </c>
      <c r="BK13" s="16">
        <v>5.5531640120533798E-2</v>
      </c>
      <c r="BL13" s="16"/>
      <c r="BM13" s="16">
        <v>8.6075949367088594E-2</v>
      </c>
      <c r="BN13" s="16">
        <v>5.68205128205128E-2</v>
      </c>
      <c r="BO13" s="16"/>
      <c r="BP13" s="16">
        <v>5.9602649006622502E-2</v>
      </c>
      <c r="BQ13" s="16">
        <v>5.8936990998714099E-2</v>
      </c>
    </row>
    <row r="14" spans="2:69" x14ac:dyDescent="0.25">
      <c r="B14" s="17" t="s">
        <v>68</v>
      </c>
      <c r="C14" s="18">
        <v>0.110436432637571</v>
      </c>
      <c r="D14" s="18">
        <v>8.6309523809523794E-2</v>
      </c>
      <c r="E14" s="18">
        <v>4.5643153526971E-2</v>
      </c>
      <c r="F14" s="18">
        <v>8.6687306501548003E-2</v>
      </c>
      <c r="G14" s="18">
        <v>7.4127906976744207E-2</v>
      </c>
      <c r="H14" s="18">
        <v>0.19575113808801201</v>
      </c>
      <c r="I14" s="18">
        <v>9.8360655737704902E-2</v>
      </c>
      <c r="J14" s="18">
        <v>0.10101010101010099</v>
      </c>
      <c r="K14" s="18">
        <v>8.40336134453782E-2</v>
      </c>
      <c r="L14" s="18">
        <v>0.15929203539823</v>
      </c>
      <c r="M14" s="18"/>
      <c r="N14" s="18">
        <v>0.155421686746988</v>
      </c>
      <c r="O14" s="18">
        <v>0.120634920634921</v>
      </c>
      <c r="P14" s="18">
        <v>0.10280373831775701</v>
      </c>
      <c r="Q14" s="18">
        <v>9.7445255474452597E-2</v>
      </c>
      <c r="R14" s="18"/>
      <c r="S14" s="18">
        <v>0.11596958174904901</v>
      </c>
      <c r="T14" s="18">
        <v>0.12918660287081299</v>
      </c>
      <c r="U14" s="18">
        <v>7.5431034482758605E-2</v>
      </c>
      <c r="V14" s="18">
        <v>0.15498519249753201</v>
      </c>
      <c r="W14" s="18">
        <v>7.3434125269978404E-2</v>
      </c>
      <c r="X14" s="18">
        <v>6.4077669902912596E-2</v>
      </c>
      <c r="Y14" s="18">
        <v>7.7611940298507501E-2</v>
      </c>
      <c r="Z14" s="18"/>
      <c r="AA14" s="18">
        <v>5.4231227651966599E-2</v>
      </c>
      <c r="AB14" s="18">
        <v>0.13669265033407599</v>
      </c>
      <c r="AC14" s="18"/>
      <c r="AD14" s="18">
        <v>0.12695035460992901</v>
      </c>
      <c r="AE14" s="18">
        <v>0.10440414507772</v>
      </c>
      <c r="AF14" s="18"/>
      <c r="AG14" s="18">
        <v>0.124505928853755</v>
      </c>
      <c r="AH14" s="18">
        <v>9.7445255474452597E-2</v>
      </c>
      <c r="AI14" s="18"/>
      <c r="AJ14" s="18">
        <v>8.8006549324600905E-2</v>
      </c>
      <c r="AK14" s="18">
        <v>0.12981959674566701</v>
      </c>
      <c r="AL14" s="18"/>
      <c r="AM14" s="18">
        <v>0.233644859813084</v>
      </c>
      <c r="AN14" s="18">
        <v>0.14776357827476</v>
      </c>
      <c r="AO14" s="18">
        <v>0.109010458567981</v>
      </c>
      <c r="AP14" s="18">
        <v>4.0167364016736401E-2</v>
      </c>
      <c r="AQ14" s="18"/>
      <c r="AR14" s="18">
        <v>8.7421383647798695E-2</v>
      </c>
      <c r="AS14" s="18">
        <v>0.120380434782609</v>
      </c>
      <c r="AT14" s="18"/>
      <c r="AU14" s="18">
        <v>0.11097410604192399</v>
      </c>
      <c r="AV14" s="18">
        <v>0.110338640950886</v>
      </c>
      <c r="AW14" s="18"/>
      <c r="AX14" s="18">
        <v>7.7738515901060096E-2</v>
      </c>
      <c r="AY14" s="18">
        <v>0.116715675186609</v>
      </c>
      <c r="AZ14" s="18"/>
      <c r="BA14" s="18">
        <v>8.8397790055248601E-2</v>
      </c>
      <c r="BB14" s="18">
        <v>0.112061939690302</v>
      </c>
      <c r="BC14" s="18"/>
      <c r="BD14" s="18">
        <v>8.2722513089005204E-2</v>
      </c>
      <c r="BE14" s="18">
        <v>0.11657010428737</v>
      </c>
      <c r="BF14" s="18"/>
      <c r="BG14" s="18">
        <v>6.41891891891892E-2</v>
      </c>
      <c r="BH14" s="18">
        <v>0.11318858061922001</v>
      </c>
      <c r="BI14" s="18"/>
      <c r="BJ14" s="18">
        <v>6.5705128205128194E-2</v>
      </c>
      <c r="BK14" s="18">
        <v>0.116444253120964</v>
      </c>
      <c r="BL14" s="18"/>
      <c r="BM14" s="18">
        <v>4.8101265822784803E-2</v>
      </c>
      <c r="BN14" s="18">
        <v>0.115487179487179</v>
      </c>
      <c r="BO14" s="18"/>
      <c r="BP14" s="18">
        <v>7.2847682119205295E-2</v>
      </c>
      <c r="BQ14" s="18">
        <v>0.11530218602657499</v>
      </c>
    </row>
    <row r="15" spans="2:69" x14ac:dyDescent="0.25">
      <c r="B15" s="15"/>
    </row>
    <row r="16" spans="2:69" x14ac:dyDescent="0.25">
      <c r="B16" t="s">
        <v>71</v>
      </c>
    </row>
    <row r="17" spans="2:2" x14ac:dyDescent="0.25">
      <c r="B17" t="s">
        <v>72</v>
      </c>
    </row>
    <row r="19" spans="2:2" x14ac:dyDescent="0.25">
      <c r="B19"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Q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627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622</v>
      </c>
      <c r="C8" s="16">
        <v>0.135673624288425</v>
      </c>
      <c r="D8" s="16">
        <v>0.163690476190476</v>
      </c>
      <c r="E8" s="16">
        <v>0.17289073305670799</v>
      </c>
      <c r="F8" s="16">
        <v>0.16563467492260101</v>
      </c>
      <c r="G8" s="16">
        <v>0.22238372093023301</v>
      </c>
      <c r="H8" s="16">
        <v>5.31107738998483E-2</v>
      </c>
      <c r="I8" s="16">
        <v>9.5838587641866299E-2</v>
      </c>
      <c r="J8" s="16">
        <v>0.15656565656565699</v>
      </c>
      <c r="K8" s="16">
        <v>0.33613445378151302</v>
      </c>
      <c r="L8" s="16">
        <v>2.6548672566371698E-2</v>
      </c>
      <c r="M8" s="16"/>
      <c r="N8" s="16">
        <v>2.7710843373493999E-2</v>
      </c>
      <c r="O8" s="16">
        <v>5.7142857142857099E-2</v>
      </c>
      <c r="P8" s="16">
        <v>0.11588785046729</v>
      </c>
      <c r="Q8" s="16">
        <v>0.19416058394160601</v>
      </c>
      <c r="R8" s="16"/>
      <c r="S8" s="16">
        <v>9.5057034220532299E-2</v>
      </c>
      <c r="T8" s="16">
        <v>0.11004784688995201</v>
      </c>
      <c r="U8" s="16">
        <v>0.12068965517241401</v>
      </c>
      <c r="V8" s="16">
        <v>8.2922013820335594E-2</v>
      </c>
      <c r="W8" s="16">
        <v>0.137149028077754</v>
      </c>
      <c r="X8" s="16">
        <v>0.17961165048543701</v>
      </c>
      <c r="Y8" s="16">
        <v>0.24477611940298499</v>
      </c>
      <c r="Z8" s="16"/>
      <c r="AA8" s="16">
        <v>0.231823599523242</v>
      </c>
      <c r="AB8" s="16">
        <v>9.0757238307349705E-2</v>
      </c>
      <c r="AC8" s="16"/>
      <c r="AD8" s="16">
        <v>0.12695035460992901</v>
      </c>
      <c r="AE8" s="16">
        <v>0.13886010362694301</v>
      </c>
      <c r="AF8" s="16"/>
      <c r="AG8" s="16">
        <v>7.2332015810276706E-2</v>
      </c>
      <c r="AH8" s="16">
        <v>0.19416058394160601</v>
      </c>
      <c r="AI8" s="16"/>
      <c r="AJ8" s="16">
        <v>0.20425706099058499</v>
      </c>
      <c r="AK8" s="16">
        <v>7.6406084188185397E-2</v>
      </c>
      <c r="AL8" s="16"/>
      <c r="AM8" s="16">
        <v>3.7383177570093497E-2</v>
      </c>
      <c r="AN8" s="16">
        <v>7.1884984025559095E-2</v>
      </c>
      <c r="AO8" s="16">
        <v>0.10579243765084501</v>
      </c>
      <c r="AP8" s="16">
        <v>0.289539748953975</v>
      </c>
      <c r="AQ8" s="16"/>
      <c r="AR8" s="16">
        <v>0.16855345911949701</v>
      </c>
      <c r="AS8" s="16">
        <v>0.121467391304348</v>
      </c>
      <c r="AT8" s="16"/>
      <c r="AU8" s="16">
        <v>0.173859432799014</v>
      </c>
      <c r="AV8" s="16">
        <v>0.1287284144427</v>
      </c>
      <c r="AW8" s="16"/>
      <c r="AX8" s="16">
        <v>0.21083627797408699</v>
      </c>
      <c r="AY8" s="16">
        <v>0.121239538565935</v>
      </c>
      <c r="AZ8" s="16"/>
      <c r="BA8" s="16">
        <v>0.198895027624309</v>
      </c>
      <c r="BB8" s="16">
        <v>0.13101059494702499</v>
      </c>
      <c r="BC8" s="16"/>
      <c r="BD8" s="16">
        <v>0.169633507853403</v>
      </c>
      <c r="BE8" s="16">
        <v>0.12815758980301301</v>
      </c>
      <c r="BF8" s="16"/>
      <c r="BG8" s="16">
        <v>0.21959459459459499</v>
      </c>
      <c r="BH8" s="16">
        <v>0.130679533574588</v>
      </c>
      <c r="BI8" s="16"/>
      <c r="BJ8" s="16">
        <v>0.27243589743589702</v>
      </c>
      <c r="BK8" s="16">
        <v>0.11730520878174799</v>
      </c>
      <c r="BL8" s="16"/>
      <c r="BM8" s="16">
        <v>0.22278481012658199</v>
      </c>
      <c r="BN8" s="16">
        <v>0.12861538461538499</v>
      </c>
      <c r="BO8" s="16"/>
      <c r="BP8" s="16">
        <v>0.14403973509933801</v>
      </c>
      <c r="BQ8" s="16">
        <v>0.134590655807973</v>
      </c>
    </row>
    <row r="9" spans="2:69" x14ac:dyDescent="0.25">
      <c r="B9" s="17" t="s">
        <v>623</v>
      </c>
      <c r="C9" s="16">
        <v>0.25028462998102502</v>
      </c>
      <c r="D9" s="16">
        <v>0.25446428571428598</v>
      </c>
      <c r="E9" s="16">
        <v>0.318118948824343</v>
      </c>
      <c r="F9" s="16">
        <v>0.34520123839009298</v>
      </c>
      <c r="G9" s="16">
        <v>0.30087209302325602</v>
      </c>
      <c r="H9" s="16">
        <v>0.176024279210926</v>
      </c>
      <c r="I9" s="16">
        <v>0.17276166456494299</v>
      </c>
      <c r="J9" s="16">
        <v>0.26262626262626299</v>
      </c>
      <c r="K9" s="16">
        <v>0.28571428571428598</v>
      </c>
      <c r="L9" s="16">
        <v>0.29203539823008901</v>
      </c>
      <c r="M9" s="16"/>
      <c r="N9" s="16">
        <v>0.118072289156627</v>
      </c>
      <c r="O9" s="16">
        <v>0.206349206349206</v>
      </c>
      <c r="P9" s="16">
        <v>0.27289719626168202</v>
      </c>
      <c r="Q9" s="16">
        <v>0.291605839416058</v>
      </c>
      <c r="R9" s="16"/>
      <c r="S9" s="16">
        <v>0.195817490494297</v>
      </c>
      <c r="T9" s="16">
        <v>0.25358851674641097</v>
      </c>
      <c r="U9" s="16">
        <v>0.27370689655172398</v>
      </c>
      <c r="V9" s="16">
        <v>0.20533070088845001</v>
      </c>
      <c r="W9" s="16">
        <v>0.29697624190064797</v>
      </c>
      <c r="X9" s="16">
        <v>0.32524271844660202</v>
      </c>
      <c r="Y9" s="16">
        <v>0.23134328358209</v>
      </c>
      <c r="Z9" s="16"/>
      <c r="AA9" s="16">
        <v>0.32002383790226502</v>
      </c>
      <c r="AB9" s="16">
        <v>0.217706013363029</v>
      </c>
      <c r="AC9" s="16"/>
      <c r="AD9" s="16">
        <v>0.23404255319148901</v>
      </c>
      <c r="AE9" s="16">
        <v>0.256217616580311</v>
      </c>
      <c r="AF9" s="16"/>
      <c r="AG9" s="16">
        <v>0.205533596837945</v>
      </c>
      <c r="AH9" s="16">
        <v>0.291605839416058</v>
      </c>
      <c r="AI9" s="16"/>
      <c r="AJ9" s="16">
        <v>0.26401964797380301</v>
      </c>
      <c r="AK9" s="16">
        <v>0.238415281216838</v>
      </c>
      <c r="AL9" s="16"/>
      <c r="AM9" s="16">
        <v>9.34579439252336E-2</v>
      </c>
      <c r="AN9" s="16">
        <v>0.17012779552715701</v>
      </c>
      <c r="AO9" s="16">
        <v>0.26910699919549502</v>
      </c>
      <c r="AP9" s="16">
        <v>0.33723849372384901</v>
      </c>
      <c r="AQ9" s="16"/>
      <c r="AR9" s="16">
        <v>0.29433962264150898</v>
      </c>
      <c r="AS9" s="16">
        <v>0.23125000000000001</v>
      </c>
      <c r="AT9" s="16"/>
      <c r="AU9" s="16">
        <v>0.25893958076448798</v>
      </c>
      <c r="AV9" s="16">
        <v>0.24871047320026901</v>
      </c>
      <c r="AW9" s="16"/>
      <c r="AX9" s="16">
        <v>0.303886925795053</v>
      </c>
      <c r="AY9" s="16">
        <v>0.23999095227324099</v>
      </c>
      <c r="AZ9" s="16"/>
      <c r="BA9" s="16">
        <v>0.22651933701657501</v>
      </c>
      <c r="BB9" s="16">
        <v>0.25203748981255097</v>
      </c>
      <c r="BC9" s="16"/>
      <c r="BD9" s="16">
        <v>0.26073298429319403</v>
      </c>
      <c r="BE9" s="16">
        <v>0.24797219003476201</v>
      </c>
      <c r="BF9" s="16"/>
      <c r="BG9" s="16">
        <v>0.29729729729729698</v>
      </c>
      <c r="BH9" s="16">
        <v>0.24748693204664299</v>
      </c>
      <c r="BI9" s="16"/>
      <c r="BJ9" s="16">
        <v>0.33814102564102599</v>
      </c>
      <c r="BK9" s="16">
        <v>0.23848471803702101</v>
      </c>
      <c r="BL9" s="16"/>
      <c r="BM9" s="16">
        <v>0.28607594936708902</v>
      </c>
      <c r="BN9" s="16">
        <v>0.24738461538461501</v>
      </c>
      <c r="BO9" s="16"/>
      <c r="BP9" s="16">
        <v>0.28476821192052998</v>
      </c>
      <c r="BQ9" s="16">
        <v>0.245820831547364</v>
      </c>
    </row>
    <row r="10" spans="2:69" ht="30" x14ac:dyDescent="0.25">
      <c r="B10" s="17" t="s">
        <v>624</v>
      </c>
      <c r="C10" s="16">
        <v>0.185199240986717</v>
      </c>
      <c r="D10" s="16">
        <v>0.230654761904762</v>
      </c>
      <c r="E10" s="16">
        <v>0.195020746887967</v>
      </c>
      <c r="F10" s="16">
        <v>0.123839009287926</v>
      </c>
      <c r="G10" s="16">
        <v>0.113372093023256</v>
      </c>
      <c r="H10" s="16">
        <v>0.19575113808801201</v>
      </c>
      <c r="I10" s="16">
        <v>0.25472887767969699</v>
      </c>
      <c r="J10" s="16">
        <v>0.18181818181818199</v>
      </c>
      <c r="K10" s="16">
        <v>7.5630252100840303E-2</v>
      </c>
      <c r="L10" s="16">
        <v>0.15044247787610601</v>
      </c>
      <c r="M10" s="16"/>
      <c r="N10" s="16">
        <v>0.13855421686746999</v>
      </c>
      <c r="O10" s="16">
        <v>0.19682539682539699</v>
      </c>
      <c r="P10" s="16">
        <v>0.21682242990654199</v>
      </c>
      <c r="Q10" s="16">
        <v>0.184306569343066</v>
      </c>
      <c r="R10" s="16"/>
      <c r="S10" s="16">
        <v>0.16539923954372601</v>
      </c>
      <c r="T10" s="16">
        <v>0.18181818181818199</v>
      </c>
      <c r="U10" s="16">
        <v>0.22844827586206901</v>
      </c>
      <c r="V10" s="16">
        <v>0.186574531095755</v>
      </c>
      <c r="W10" s="16">
        <v>0.22786177105831501</v>
      </c>
      <c r="X10" s="16">
        <v>0.172815533980583</v>
      </c>
      <c r="Y10" s="16">
        <v>0.14626865671641801</v>
      </c>
      <c r="Z10" s="16"/>
      <c r="AA10" s="16">
        <v>0.18951132300357601</v>
      </c>
      <c r="AB10" s="16">
        <v>0.183184855233853</v>
      </c>
      <c r="AC10" s="16"/>
      <c r="AD10" s="16">
        <v>0.180851063829787</v>
      </c>
      <c r="AE10" s="16">
        <v>0.186787564766839</v>
      </c>
      <c r="AF10" s="16"/>
      <c r="AG10" s="16">
        <v>0.18616600790513799</v>
      </c>
      <c r="AH10" s="16">
        <v>0.184306569343066</v>
      </c>
      <c r="AI10" s="16"/>
      <c r="AJ10" s="16">
        <v>0.189930413426115</v>
      </c>
      <c r="AK10" s="16">
        <v>0.18111071807569901</v>
      </c>
      <c r="AL10" s="16"/>
      <c r="AM10" s="16">
        <v>8.7227414330218106E-2</v>
      </c>
      <c r="AN10" s="16">
        <v>0.152555910543131</v>
      </c>
      <c r="AO10" s="16">
        <v>0.212791633145615</v>
      </c>
      <c r="AP10" s="16">
        <v>0.18828451882845201</v>
      </c>
      <c r="AQ10" s="16"/>
      <c r="AR10" s="16">
        <v>0.19811320754716999</v>
      </c>
      <c r="AS10" s="16">
        <v>0.179619565217391</v>
      </c>
      <c r="AT10" s="16"/>
      <c r="AU10" s="16">
        <v>0.18618988902589401</v>
      </c>
      <c r="AV10" s="16">
        <v>0.18501906257008299</v>
      </c>
      <c r="AW10" s="16"/>
      <c r="AX10" s="16">
        <v>0.16961130742049499</v>
      </c>
      <c r="AY10" s="16">
        <v>0.18819271657995901</v>
      </c>
      <c r="AZ10" s="16"/>
      <c r="BA10" s="16">
        <v>0.19613259668508301</v>
      </c>
      <c r="BB10" s="16">
        <v>0.18439282803585999</v>
      </c>
      <c r="BC10" s="16"/>
      <c r="BD10" s="16">
        <v>0.20104712041884801</v>
      </c>
      <c r="BE10" s="16">
        <v>0.18169177288528399</v>
      </c>
      <c r="BF10" s="16"/>
      <c r="BG10" s="16">
        <v>0.20270270270270299</v>
      </c>
      <c r="BH10" s="16">
        <v>0.184157619622035</v>
      </c>
      <c r="BI10" s="16"/>
      <c r="BJ10" s="16">
        <v>0.16185897435897401</v>
      </c>
      <c r="BK10" s="16">
        <v>0.18833405079638399</v>
      </c>
      <c r="BL10" s="16"/>
      <c r="BM10" s="16">
        <v>0.15949367088607599</v>
      </c>
      <c r="BN10" s="16">
        <v>0.187282051282051</v>
      </c>
      <c r="BO10" s="16"/>
      <c r="BP10" s="16">
        <v>0.23675496688741701</v>
      </c>
      <c r="BQ10" s="16">
        <v>0.17852550364337799</v>
      </c>
    </row>
    <row r="11" spans="2:69" x14ac:dyDescent="0.25">
      <c r="B11" s="17" t="s">
        <v>625</v>
      </c>
      <c r="C11" s="16">
        <v>0.159962049335863</v>
      </c>
      <c r="D11" s="16">
        <v>0.12648809523809501</v>
      </c>
      <c r="E11" s="16">
        <v>0.18118948824343001</v>
      </c>
      <c r="F11" s="16">
        <v>0.16718266253870001</v>
      </c>
      <c r="G11" s="16">
        <v>6.3953488372092998E-2</v>
      </c>
      <c r="H11" s="16">
        <v>0.24962063732928699</v>
      </c>
      <c r="I11" s="16">
        <v>0.117276166456494</v>
      </c>
      <c r="J11" s="16">
        <v>0.11616161616161599</v>
      </c>
      <c r="K11" s="16">
        <v>0.10084033613445401</v>
      </c>
      <c r="L11" s="16">
        <v>0.15929203539823</v>
      </c>
      <c r="M11" s="16"/>
      <c r="N11" s="16">
        <v>0.19759036144578301</v>
      </c>
      <c r="O11" s="16">
        <v>0.22222222222222199</v>
      </c>
      <c r="P11" s="16">
        <v>0.17476635514018701</v>
      </c>
      <c r="Q11" s="16">
        <v>0.12846715328467201</v>
      </c>
      <c r="R11" s="16"/>
      <c r="S11" s="16">
        <v>0.184410646387833</v>
      </c>
      <c r="T11" s="16">
        <v>0.18899521531100499</v>
      </c>
      <c r="U11" s="16">
        <v>0.163793103448276</v>
      </c>
      <c r="V11" s="16">
        <v>0.17077986179664401</v>
      </c>
      <c r="W11" s="16">
        <v>0.16414686825054001</v>
      </c>
      <c r="X11" s="16">
        <v>0.14368932038835</v>
      </c>
      <c r="Y11" s="16">
        <v>0.125373134328358</v>
      </c>
      <c r="Z11" s="16"/>
      <c r="AA11" s="16">
        <v>0.112634088200238</v>
      </c>
      <c r="AB11" s="16">
        <v>0.18207126948775099</v>
      </c>
      <c r="AC11" s="16"/>
      <c r="AD11" s="16">
        <v>0.17801418439716299</v>
      </c>
      <c r="AE11" s="16">
        <v>0.15336787564766799</v>
      </c>
      <c r="AF11" s="16"/>
      <c r="AG11" s="16">
        <v>0.194071146245059</v>
      </c>
      <c r="AH11" s="16">
        <v>0.12846715328467201</v>
      </c>
      <c r="AI11" s="16"/>
      <c r="AJ11" s="16">
        <v>0.13835448219402399</v>
      </c>
      <c r="AK11" s="16">
        <v>0.17863459497700701</v>
      </c>
      <c r="AL11" s="16"/>
      <c r="AM11" s="16">
        <v>0.14330218068535799</v>
      </c>
      <c r="AN11" s="16">
        <v>0.196485623003195</v>
      </c>
      <c r="AO11" s="16">
        <v>0.17900241351568799</v>
      </c>
      <c r="AP11" s="16">
        <v>8.6192468619246898E-2</v>
      </c>
      <c r="AQ11" s="16"/>
      <c r="AR11" s="16">
        <v>0.12955974842767301</v>
      </c>
      <c r="AS11" s="16">
        <v>0.17309782608695701</v>
      </c>
      <c r="AT11" s="16"/>
      <c r="AU11" s="16">
        <v>0.156596794081381</v>
      </c>
      <c r="AV11" s="16">
        <v>0.16057411975779301</v>
      </c>
      <c r="AW11" s="16"/>
      <c r="AX11" s="16">
        <v>0.13074204946996501</v>
      </c>
      <c r="AY11" s="16">
        <v>0.16557339968333001</v>
      </c>
      <c r="AZ11" s="16"/>
      <c r="BA11" s="16">
        <v>0.13259668508287301</v>
      </c>
      <c r="BB11" s="16">
        <v>0.16198044009779999</v>
      </c>
      <c r="BC11" s="16"/>
      <c r="BD11" s="16">
        <v>0.15183246073298401</v>
      </c>
      <c r="BE11" s="16">
        <v>0.161761297798378</v>
      </c>
      <c r="BF11" s="16"/>
      <c r="BG11" s="16">
        <v>0.11824324324324299</v>
      </c>
      <c r="BH11" s="16">
        <v>0.16244471250502601</v>
      </c>
      <c r="BI11" s="16"/>
      <c r="BJ11" s="16">
        <v>8.3333333333333301E-2</v>
      </c>
      <c r="BK11" s="16">
        <v>0.17025398191993099</v>
      </c>
      <c r="BL11" s="16"/>
      <c r="BM11" s="16">
        <v>0.126582278481013</v>
      </c>
      <c r="BN11" s="16">
        <v>0.16266666666666699</v>
      </c>
      <c r="BO11" s="16"/>
      <c r="BP11" s="16">
        <v>0.147350993377483</v>
      </c>
      <c r="BQ11" s="16">
        <v>0.16159451350192899</v>
      </c>
    </row>
    <row r="12" spans="2:69" x14ac:dyDescent="0.25">
      <c r="B12" s="17" t="s">
        <v>626</v>
      </c>
      <c r="C12" s="18">
        <v>0.26888045540797001</v>
      </c>
      <c r="D12" s="18">
        <v>0.22470238095238099</v>
      </c>
      <c r="E12" s="18">
        <v>0.13278008298755201</v>
      </c>
      <c r="F12" s="18">
        <v>0.19814241486068099</v>
      </c>
      <c r="G12" s="18">
        <v>0.29941860465116299</v>
      </c>
      <c r="H12" s="18">
        <v>0.32549317147192702</v>
      </c>
      <c r="I12" s="18">
        <v>0.35939470365699899</v>
      </c>
      <c r="J12" s="18">
        <v>0.28282828282828298</v>
      </c>
      <c r="K12" s="18">
        <v>0.20168067226890801</v>
      </c>
      <c r="L12" s="18">
        <v>0.37168141592920401</v>
      </c>
      <c r="M12" s="18"/>
      <c r="N12" s="18">
        <v>0.51807228915662695</v>
      </c>
      <c r="O12" s="18">
        <v>0.317460317460317</v>
      </c>
      <c r="P12" s="18">
        <v>0.21962616822429901</v>
      </c>
      <c r="Q12" s="18">
        <v>0.20145985401459901</v>
      </c>
      <c r="R12" s="18"/>
      <c r="S12" s="18">
        <v>0.35931558935361202</v>
      </c>
      <c r="T12" s="18">
        <v>0.26555023923444998</v>
      </c>
      <c r="U12" s="18">
        <v>0.21336206896551699</v>
      </c>
      <c r="V12" s="18">
        <v>0.354392892398815</v>
      </c>
      <c r="W12" s="18">
        <v>0.173866090712743</v>
      </c>
      <c r="X12" s="18">
        <v>0.178640776699029</v>
      </c>
      <c r="Y12" s="18">
        <v>0.25223880597014903</v>
      </c>
      <c r="Z12" s="18"/>
      <c r="AA12" s="18">
        <v>0.14600715137067899</v>
      </c>
      <c r="AB12" s="18">
        <v>0.32628062360801802</v>
      </c>
      <c r="AC12" s="18"/>
      <c r="AD12" s="18">
        <v>0.280141843971631</v>
      </c>
      <c r="AE12" s="18">
        <v>0.26476683937823797</v>
      </c>
      <c r="AF12" s="18"/>
      <c r="AG12" s="18">
        <v>0.341897233201581</v>
      </c>
      <c r="AH12" s="18">
        <v>0.20145985401459901</v>
      </c>
      <c r="AI12" s="18"/>
      <c r="AJ12" s="18">
        <v>0.20343839541547301</v>
      </c>
      <c r="AK12" s="18">
        <v>0.325433321542271</v>
      </c>
      <c r="AL12" s="18"/>
      <c r="AM12" s="18">
        <v>0.63862928348909698</v>
      </c>
      <c r="AN12" s="18">
        <v>0.40894568690095801</v>
      </c>
      <c r="AO12" s="18">
        <v>0.23330651649235701</v>
      </c>
      <c r="AP12" s="18">
        <v>9.8744769874477001E-2</v>
      </c>
      <c r="AQ12" s="18"/>
      <c r="AR12" s="18">
        <v>0.20943396226415101</v>
      </c>
      <c r="AS12" s="18">
        <v>0.29456521739130398</v>
      </c>
      <c r="AT12" s="18"/>
      <c r="AU12" s="18">
        <v>0.22441430332922299</v>
      </c>
      <c r="AV12" s="18">
        <v>0.27696793002915499</v>
      </c>
      <c r="AW12" s="18"/>
      <c r="AX12" s="18">
        <v>0.18492343934040001</v>
      </c>
      <c r="AY12" s="18">
        <v>0.28500339289753501</v>
      </c>
      <c r="AZ12" s="18"/>
      <c r="BA12" s="18">
        <v>0.24585635359116001</v>
      </c>
      <c r="BB12" s="18">
        <v>0.27057864710676399</v>
      </c>
      <c r="BC12" s="18"/>
      <c r="BD12" s="18">
        <v>0.21675392670157101</v>
      </c>
      <c r="BE12" s="18">
        <v>0.280417149478563</v>
      </c>
      <c r="BF12" s="18"/>
      <c r="BG12" s="18">
        <v>0.162162162162162</v>
      </c>
      <c r="BH12" s="18">
        <v>0.275231202251709</v>
      </c>
      <c r="BI12" s="18"/>
      <c r="BJ12" s="18">
        <v>0.144230769230769</v>
      </c>
      <c r="BK12" s="18">
        <v>0.28562204046491602</v>
      </c>
      <c r="BL12" s="18"/>
      <c r="BM12" s="18">
        <v>0.20506329113924099</v>
      </c>
      <c r="BN12" s="18">
        <v>0.27405128205128199</v>
      </c>
      <c r="BO12" s="18"/>
      <c r="BP12" s="18">
        <v>0.18708609271523199</v>
      </c>
      <c r="BQ12" s="18">
        <v>0.27946849549935698</v>
      </c>
    </row>
    <row r="13" spans="2:69" x14ac:dyDescent="0.25">
      <c r="B13" s="15"/>
    </row>
    <row r="14" spans="2:69" x14ac:dyDescent="0.25">
      <c r="B14" t="s">
        <v>71</v>
      </c>
    </row>
    <row r="15" spans="2:69" x14ac:dyDescent="0.25">
      <c r="B15" t="s">
        <v>72</v>
      </c>
    </row>
    <row r="17" spans="2:2" x14ac:dyDescent="0.25">
      <c r="B17"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Q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628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38</v>
      </c>
      <c r="C8" s="16">
        <v>0.233776091081594</v>
      </c>
      <c r="D8" s="16">
        <v>0.25</v>
      </c>
      <c r="E8" s="16">
        <v>0.21161825726141101</v>
      </c>
      <c r="F8" s="16">
        <v>0.24148606811145501</v>
      </c>
      <c r="G8" s="16">
        <v>0.377906976744186</v>
      </c>
      <c r="H8" s="16">
        <v>0.13581183611532599</v>
      </c>
      <c r="I8" s="16">
        <v>0.230769230769231</v>
      </c>
      <c r="J8" s="16">
        <v>0.26767676767676801</v>
      </c>
      <c r="K8" s="16">
        <v>0.52941176470588203</v>
      </c>
      <c r="L8" s="16">
        <v>0.15044247787610601</v>
      </c>
      <c r="M8" s="16"/>
      <c r="N8" s="16">
        <v>4.81927710843374E-2</v>
      </c>
      <c r="O8" s="16">
        <v>0.114285714285714</v>
      </c>
      <c r="P8" s="16">
        <v>0.23084112149532701</v>
      </c>
      <c r="Q8" s="16">
        <v>0.318613138686131</v>
      </c>
      <c r="R8" s="16"/>
      <c r="S8" s="16">
        <v>0.15399239543726201</v>
      </c>
      <c r="T8" s="16">
        <v>0.200956937799043</v>
      </c>
      <c r="U8" s="16">
        <v>0.25215517241379298</v>
      </c>
      <c r="V8" s="16">
        <v>0.15992102665350399</v>
      </c>
      <c r="W8" s="16">
        <v>0.23758099352051801</v>
      </c>
      <c r="X8" s="16">
        <v>0.321359223300971</v>
      </c>
      <c r="Y8" s="16">
        <v>0.34029850746268703</v>
      </c>
      <c r="Z8" s="16"/>
      <c r="AA8" s="16">
        <v>0.35399284862932101</v>
      </c>
      <c r="AB8" s="16">
        <v>0.17761692650334099</v>
      </c>
      <c r="AC8" s="16"/>
      <c r="AD8" s="16">
        <v>0.208510638297872</v>
      </c>
      <c r="AE8" s="16">
        <v>0.24300518134714999</v>
      </c>
      <c r="AF8" s="16"/>
      <c r="AG8" s="16">
        <v>0.14189723320158101</v>
      </c>
      <c r="AH8" s="16">
        <v>0.318613138686131</v>
      </c>
      <c r="AI8" s="16"/>
      <c r="AJ8" s="16">
        <v>0.32378223495702002</v>
      </c>
      <c r="AK8" s="16">
        <v>0.155995755217545</v>
      </c>
      <c r="AL8" s="16"/>
      <c r="AM8" s="16">
        <v>8.7227414330218106E-2</v>
      </c>
      <c r="AN8" s="16">
        <v>0.146166134185304</v>
      </c>
      <c r="AO8" s="16">
        <v>0.20152855993564001</v>
      </c>
      <c r="AP8" s="16">
        <v>0.43012552301255202</v>
      </c>
      <c r="AQ8" s="16"/>
      <c r="AR8" s="16">
        <v>0.31949685534591199</v>
      </c>
      <c r="AS8" s="16">
        <v>0.196739130434783</v>
      </c>
      <c r="AT8" s="16"/>
      <c r="AU8" s="16">
        <v>0.29963008631319399</v>
      </c>
      <c r="AV8" s="16">
        <v>0.221798609553712</v>
      </c>
      <c r="AW8" s="16"/>
      <c r="AX8" s="16">
        <v>0.35100117785630203</v>
      </c>
      <c r="AY8" s="16">
        <v>0.21126441981452199</v>
      </c>
      <c r="AZ8" s="16"/>
      <c r="BA8" s="16">
        <v>0.301104972375691</v>
      </c>
      <c r="BB8" s="16">
        <v>0.22881010594946999</v>
      </c>
      <c r="BC8" s="16"/>
      <c r="BD8" s="16">
        <v>0.28272251308900498</v>
      </c>
      <c r="BE8" s="16">
        <v>0.222943221320973</v>
      </c>
      <c r="BF8" s="16"/>
      <c r="BG8" s="16">
        <v>0.42229729729729698</v>
      </c>
      <c r="BH8" s="16">
        <v>0.22255729794933701</v>
      </c>
      <c r="BI8" s="16"/>
      <c r="BJ8" s="16">
        <v>0.47435897435897401</v>
      </c>
      <c r="BK8" s="16">
        <v>0.201463624623332</v>
      </c>
      <c r="BL8" s="16"/>
      <c r="BM8" s="16">
        <v>0.42025316455696199</v>
      </c>
      <c r="BN8" s="16">
        <v>0.21866666666666701</v>
      </c>
      <c r="BO8" s="16"/>
      <c r="BP8" s="16">
        <v>0.27649006622516598</v>
      </c>
      <c r="BQ8" s="16">
        <v>0.22824689241320201</v>
      </c>
    </row>
    <row r="9" spans="2:69" x14ac:dyDescent="0.25">
      <c r="B9" s="17" t="s">
        <v>39</v>
      </c>
      <c r="C9" s="16">
        <v>0.42998102466793198</v>
      </c>
      <c r="D9" s="16">
        <v>0.51339285714285698</v>
      </c>
      <c r="E9" s="16">
        <v>0.57261410788381695</v>
      </c>
      <c r="F9" s="16">
        <v>0.448916408668731</v>
      </c>
      <c r="G9" s="16">
        <v>0.206395348837209</v>
      </c>
      <c r="H9" s="16">
        <v>0.52503793626707096</v>
      </c>
      <c r="I9" s="16">
        <v>0.31147540983606598</v>
      </c>
      <c r="J9" s="16">
        <v>0.35858585858585901</v>
      </c>
      <c r="K9" s="16">
        <v>0.218487394957983</v>
      </c>
      <c r="L9" s="16">
        <v>0.34513274336283201</v>
      </c>
      <c r="M9" s="16"/>
      <c r="N9" s="16">
        <v>0.57228915662650603</v>
      </c>
      <c r="O9" s="16">
        <v>0.48253968253968299</v>
      </c>
      <c r="P9" s="16">
        <v>0.43644859813084103</v>
      </c>
      <c r="Q9" s="16">
        <v>0.372262773722628</v>
      </c>
      <c r="R9" s="16"/>
      <c r="S9" s="16">
        <v>0.50950570342205304</v>
      </c>
      <c r="T9" s="16">
        <v>0.46650717703349298</v>
      </c>
      <c r="U9" s="16">
        <v>0.45689655172413801</v>
      </c>
      <c r="V9" s="16">
        <v>0.45409674234945702</v>
      </c>
      <c r="W9" s="16">
        <v>0.44816414686825101</v>
      </c>
      <c r="X9" s="16">
        <v>0.40485436893203902</v>
      </c>
      <c r="Y9" s="16">
        <v>0.36716417910447802</v>
      </c>
      <c r="Z9" s="16"/>
      <c r="AA9" s="16">
        <v>0.40226460071513698</v>
      </c>
      <c r="AB9" s="16">
        <v>0.44292873051224901</v>
      </c>
      <c r="AC9" s="16"/>
      <c r="AD9" s="16">
        <v>0.44539007092198601</v>
      </c>
      <c r="AE9" s="16">
        <v>0.42435233160621799</v>
      </c>
      <c r="AF9" s="16"/>
      <c r="AG9" s="16">
        <v>0.49249011857707498</v>
      </c>
      <c r="AH9" s="16">
        <v>0.372262773722628</v>
      </c>
      <c r="AI9" s="16"/>
      <c r="AJ9" s="16">
        <v>0.39828080229226398</v>
      </c>
      <c r="AK9" s="16">
        <v>0.45737530951538702</v>
      </c>
      <c r="AL9" s="16"/>
      <c r="AM9" s="16">
        <v>0.55763239875389403</v>
      </c>
      <c r="AN9" s="16">
        <v>0.43929712460063902</v>
      </c>
      <c r="AO9" s="16">
        <v>0.441673370876911</v>
      </c>
      <c r="AP9" s="16">
        <v>0.36234309623430999</v>
      </c>
      <c r="AQ9" s="16"/>
      <c r="AR9" s="16">
        <v>0.38050314465408802</v>
      </c>
      <c r="AS9" s="16">
        <v>0.45135869565217401</v>
      </c>
      <c r="AT9" s="16"/>
      <c r="AU9" s="16">
        <v>0.40813810110974102</v>
      </c>
      <c r="AV9" s="16">
        <v>0.43395380130074002</v>
      </c>
      <c r="AW9" s="16"/>
      <c r="AX9" s="16">
        <v>0.34157832744405198</v>
      </c>
      <c r="AY9" s="16">
        <v>0.44695770187740302</v>
      </c>
      <c r="AZ9" s="16"/>
      <c r="BA9" s="16">
        <v>0.34530386740331498</v>
      </c>
      <c r="BB9" s="16">
        <v>0.43622656886715599</v>
      </c>
      <c r="BC9" s="16"/>
      <c r="BD9" s="16">
        <v>0.41989528795811498</v>
      </c>
      <c r="BE9" s="16">
        <v>0.43221320973348798</v>
      </c>
      <c r="BF9" s="16"/>
      <c r="BG9" s="16">
        <v>0.31418918918918898</v>
      </c>
      <c r="BH9" s="16">
        <v>0.43687173301166099</v>
      </c>
      <c r="BI9" s="16"/>
      <c r="BJ9" s="16">
        <v>0.29807692307692302</v>
      </c>
      <c r="BK9" s="16">
        <v>0.44769694360740397</v>
      </c>
      <c r="BL9" s="16"/>
      <c r="BM9" s="16">
        <v>0.28860759493670901</v>
      </c>
      <c r="BN9" s="16">
        <v>0.44143589743589701</v>
      </c>
      <c r="BO9" s="16"/>
      <c r="BP9" s="16">
        <v>0.42052980132450302</v>
      </c>
      <c r="BQ9" s="16">
        <v>0.43120445777968303</v>
      </c>
    </row>
    <row r="10" spans="2:69" x14ac:dyDescent="0.25">
      <c r="B10" s="17" t="s">
        <v>68</v>
      </c>
      <c r="C10" s="18">
        <v>0.33624288425047399</v>
      </c>
      <c r="D10" s="18">
        <v>0.23660714285714299</v>
      </c>
      <c r="E10" s="18">
        <v>0.21576763485477199</v>
      </c>
      <c r="F10" s="18">
        <v>0.30959752321981399</v>
      </c>
      <c r="G10" s="18">
        <v>0.415697674418605</v>
      </c>
      <c r="H10" s="18">
        <v>0.339150227617602</v>
      </c>
      <c r="I10" s="18">
        <v>0.45775535939470402</v>
      </c>
      <c r="J10" s="18">
        <v>0.37373737373737398</v>
      </c>
      <c r="K10" s="18">
        <v>0.252100840336134</v>
      </c>
      <c r="L10" s="18">
        <v>0.50442477876106195</v>
      </c>
      <c r="M10" s="18"/>
      <c r="N10" s="18">
        <v>0.37951807228915702</v>
      </c>
      <c r="O10" s="18">
        <v>0.40317460317460302</v>
      </c>
      <c r="P10" s="18">
        <v>0.33271028037383199</v>
      </c>
      <c r="Q10" s="18">
        <v>0.30912408759124099</v>
      </c>
      <c r="R10" s="18"/>
      <c r="S10" s="18">
        <v>0.33650190114068401</v>
      </c>
      <c r="T10" s="18">
        <v>0.33253588516746402</v>
      </c>
      <c r="U10" s="18">
        <v>0.29094827586206901</v>
      </c>
      <c r="V10" s="18">
        <v>0.38598223099703799</v>
      </c>
      <c r="W10" s="18">
        <v>0.31425485961123101</v>
      </c>
      <c r="X10" s="18">
        <v>0.27378640776698998</v>
      </c>
      <c r="Y10" s="18">
        <v>0.29253731343283601</v>
      </c>
      <c r="Z10" s="18"/>
      <c r="AA10" s="18">
        <v>0.24374255065554201</v>
      </c>
      <c r="AB10" s="18">
        <v>0.37945434298441</v>
      </c>
      <c r="AC10" s="18"/>
      <c r="AD10" s="18">
        <v>0.34609929078014201</v>
      </c>
      <c r="AE10" s="18">
        <v>0.33264248704663202</v>
      </c>
      <c r="AF10" s="18"/>
      <c r="AG10" s="18">
        <v>0.36561264822134398</v>
      </c>
      <c r="AH10" s="18">
        <v>0.30912408759124099</v>
      </c>
      <c r="AI10" s="18"/>
      <c r="AJ10" s="18">
        <v>0.277936962750716</v>
      </c>
      <c r="AK10" s="18">
        <v>0.38662893526706799</v>
      </c>
      <c r="AL10" s="18"/>
      <c r="AM10" s="18">
        <v>0.355140186915888</v>
      </c>
      <c r="AN10" s="18">
        <v>0.41453674121405698</v>
      </c>
      <c r="AO10" s="18">
        <v>0.35679806918745</v>
      </c>
      <c r="AP10" s="18">
        <v>0.20753138075313801</v>
      </c>
      <c r="AQ10" s="18"/>
      <c r="AR10" s="18">
        <v>0.3</v>
      </c>
      <c r="AS10" s="18">
        <v>0.35190217391304301</v>
      </c>
      <c r="AT10" s="18"/>
      <c r="AU10" s="18">
        <v>0.29223181257706499</v>
      </c>
      <c r="AV10" s="18">
        <v>0.34424758914554798</v>
      </c>
      <c r="AW10" s="18"/>
      <c r="AX10" s="18">
        <v>0.307420494699647</v>
      </c>
      <c r="AY10" s="18">
        <v>0.34177787830807499</v>
      </c>
      <c r="AZ10" s="18"/>
      <c r="BA10" s="18">
        <v>0.35359116022099402</v>
      </c>
      <c r="BB10" s="18">
        <v>0.33496332518337402</v>
      </c>
      <c r="BC10" s="18"/>
      <c r="BD10" s="18">
        <v>0.29738219895287998</v>
      </c>
      <c r="BE10" s="18">
        <v>0.34484356894553903</v>
      </c>
      <c r="BF10" s="18"/>
      <c r="BG10" s="18">
        <v>0.26351351351351299</v>
      </c>
      <c r="BH10" s="18">
        <v>0.34057096903900302</v>
      </c>
      <c r="BI10" s="18"/>
      <c r="BJ10" s="18">
        <v>0.227564102564103</v>
      </c>
      <c r="BK10" s="18">
        <v>0.35083943176926402</v>
      </c>
      <c r="BL10" s="18"/>
      <c r="BM10" s="18">
        <v>0.291139240506329</v>
      </c>
      <c r="BN10" s="18">
        <v>0.33989743589743598</v>
      </c>
      <c r="BO10" s="18"/>
      <c r="BP10" s="18">
        <v>0.30298013245033101</v>
      </c>
      <c r="BQ10" s="18">
        <v>0.34054864980711502</v>
      </c>
    </row>
    <row r="11" spans="2:69" x14ac:dyDescent="0.25">
      <c r="B11" s="15"/>
    </row>
    <row r="12" spans="2:69" x14ac:dyDescent="0.25">
      <c r="B12" t="s">
        <v>71</v>
      </c>
    </row>
    <row r="13" spans="2:69" x14ac:dyDescent="0.25">
      <c r="B13" t="s">
        <v>72</v>
      </c>
    </row>
    <row r="15" spans="2:69" x14ac:dyDescent="0.25">
      <c r="B15"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Q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629</v>
      </c>
      <c r="C8" s="16">
        <v>0.43795066413662198</v>
      </c>
      <c r="D8" s="16">
        <v>0.483630952380952</v>
      </c>
      <c r="E8" s="16">
        <v>0.42323651452282202</v>
      </c>
      <c r="F8" s="16">
        <v>0.44427244582043302</v>
      </c>
      <c r="G8" s="16">
        <v>0.48255813953488402</v>
      </c>
      <c r="H8" s="16">
        <v>0.33232169954476498</v>
      </c>
      <c r="I8" s="16">
        <v>0.52963430012610302</v>
      </c>
      <c r="J8" s="16">
        <v>0.36363636363636398</v>
      </c>
      <c r="K8" s="16">
        <v>0.495798319327731</v>
      </c>
      <c r="L8" s="16">
        <v>0.61061946902654896</v>
      </c>
      <c r="M8" s="16"/>
      <c r="N8" s="16">
        <v>0.35421686746988001</v>
      </c>
      <c r="O8" s="16">
        <v>0.36031746031745998</v>
      </c>
      <c r="P8" s="16">
        <v>0.42149532710280402</v>
      </c>
      <c r="Q8" s="16">
        <v>0.48759124087591199</v>
      </c>
      <c r="R8" s="16"/>
      <c r="S8" s="16">
        <v>0.41444866920152101</v>
      </c>
      <c r="T8" s="16">
        <v>0.43062200956937802</v>
      </c>
      <c r="U8" s="16">
        <v>0.40086206896551702</v>
      </c>
      <c r="V8" s="16">
        <v>0.36327739387956598</v>
      </c>
      <c r="W8" s="16">
        <v>0.46976241900647903</v>
      </c>
      <c r="X8" s="16">
        <v>0.495145631067961</v>
      </c>
      <c r="Y8" s="16">
        <v>0.46417910447761201</v>
      </c>
      <c r="Z8" s="16"/>
      <c r="AA8" s="16">
        <v>0.48033373063170398</v>
      </c>
      <c r="AB8" s="16">
        <v>0.41815144766147</v>
      </c>
      <c r="AC8" s="16"/>
      <c r="AD8" s="16">
        <v>0.38439716312056699</v>
      </c>
      <c r="AE8" s="16">
        <v>0.45751295336787601</v>
      </c>
      <c r="AF8" s="16"/>
      <c r="AG8" s="16">
        <v>0.38418972332015799</v>
      </c>
      <c r="AH8" s="16">
        <v>0.48759124087591199</v>
      </c>
      <c r="AI8" s="16"/>
      <c r="AJ8" s="16">
        <v>0.44330740892345499</v>
      </c>
      <c r="AK8" s="16">
        <v>0.43332154227095898</v>
      </c>
      <c r="AL8" s="16"/>
      <c r="AM8" s="16">
        <v>0.218068535825545</v>
      </c>
      <c r="AN8" s="16">
        <v>0.402555910543131</v>
      </c>
      <c r="AO8" s="16">
        <v>0.47546259050683798</v>
      </c>
      <c r="AP8" s="16">
        <v>0.45439330543933099</v>
      </c>
      <c r="AQ8" s="16"/>
      <c r="AR8" s="16">
        <v>0.48176100628930801</v>
      </c>
      <c r="AS8" s="16">
        <v>0.419021739130435</v>
      </c>
      <c r="AT8" s="16"/>
      <c r="AU8" s="16">
        <v>0.45499383477188698</v>
      </c>
      <c r="AV8" s="16">
        <v>0.43485086342229201</v>
      </c>
      <c r="AW8" s="16"/>
      <c r="AX8" s="16">
        <v>0.47232037691401701</v>
      </c>
      <c r="AY8" s="16">
        <v>0.43135037321872899</v>
      </c>
      <c r="AZ8" s="16"/>
      <c r="BA8" s="16">
        <v>0.56906077348066297</v>
      </c>
      <c r="BB8" s="16">
        <v>0.42828035859820701</v>
      </c>
      <c r="BC8" s="16"/>
      <c r="BD8" s="16">
        <v>0.43560209424083801</v>
      </c>
      <c r="BE8" s="16">
        <v>0.43847045191193501</v>
      </c>
      <c r="BF8" s="16"/>
      <c r="BG8" s="16">
        <v>0.49324324324324298</v>
      </c>
      <c r="BH8" s="16">
        <v>0.43466023321270603</v>
      </c>
      <c r="BI8" s="16"/>
      <c r="BJ8" s="16">
        <v>0.480769230769231</v>
      </c>
      <c r="BK8" s="16">
        <v>0.432199741713302</v>
      </c>
      <c r="BL8" s="16"/>
      <c r="BM8" s="16">
        <v>0.44810126582278498</v>
      </c>
      <c r="BN8" s="16">
        <v>0.43712820512820499</v>
      </c>
      <c r="BO8" s="16"/>
      <c r="BP8" s="16">
        <v>0.44701986754966899</v>
      </c>
      <c r="BQ8" s="16">
        <v>0.436776682383198</v>
      </c>
    </row>
    <row r="9" spans="2:69" x14ac:dyDescent="0.25">
      <c r="B9" s="17" t="s">
        <v>630</v>
      </c>
      <c r="C9" s="16">
        <v>0.23624288425047399</v>
      </c>
      <c r="D9" s="16">
        <v>0.23958333333333301</v>
      </c>
      <c r="E9" s="16">
        <v>0.24066390041493799</v>
      </c>
      <c r="F9" s="16">
        <v>0.19040247678018599</v>
      </c>
      <c r="G9" s="16">
        <v>0.31395348837209303</v>
      </c>
      <c r="H9" s="16">
        <v>0.18816388467374801</v>
      </c>
      <c r="I9" s="16">
        <v>0.239596469104666</v>
      </c>
      <c r="J9" s="16">
        <v>0.29292929292929298</v>
      </c>
      <c r="K9" s="16">
        <v>0.31932773109243701</v>
      </c>
      <c r="L9" s="16">
        <v>0.32743362831858402</v>
      </c>
      <c r="M9" s="16"/>
      <c r="N9" s="16">
        <v>0.136144578313253</v>
      </c>
      <c r="O9" s="16">
        <v>0.17619047619047601</v>
      </c>
      <c r="P9" s="16">
        <v>0.22429906542056099</v>
      </c>
      <c r="Q9" s="16">
        <v>0.28503649635036499</v>
      </c>
      <c r="R9" s="16"/>
      <c r="S9" s="16">
        <v>0.25855513307984801</v>
      </c>
      <c r="T9" s="16">
        <v>0.25837320574162698</v>
      </c>
      <c r="U9" s="16">
        <v>0.27370689655172398</v>
      </c>
      <c r="V9" s="16">
        <v>0.15992102665350399</v>
      </c>
      <c r="W9" s="16">
        <v>0.24190064794816399</v>
      </c>
      <c r="X9" s="16">
        <v>0.247572815533981</v>
      </c>
      <c r="Y9" s="16">
        <v>0.27014925373134302</v>
      </c>
      <c r="Z9" s="16"/>
      <c r="AA9" s="16">
        <v>0.28843861740166898</v>
      </c>
      <c r="AB9" s="16">
        <v>0.21185968819599099</v>
      </c>
      <c r="AC9" s="16"/>
      <c r="AD9" s="16">
        <v>0.220567375886525</v>
      </c>
      <c r="AE9" s="16">
        <v>0.24196891191709799</v>
      </c>
      <c r="AF9" s="16"/>
      <c r="AG9" s="16">
        <v>0.183399209486166</v>
      </c>
      <c r="AH9" s="16">
        <v>0.28503649635036499</v>
      </c>
      <c r="AI9" s="16"/>
      <c r="AJ9" s="16">
        <v>0.253786328284896</v>
      </c>
      <c r="AK9" s="16">
        <v>0.221082419525999</v>
      </c>
      <c r="AL9" s="16"/>
      <c r="AM9" s="16">
        <v>0.109034267912773</v>
      </c>
      <c r="AN9" s="16">
        <v>0.21725239616613401</v>
      </c>
      <c r="AO9" s="16">
        <v>0.25181013676588898</v>
      </c>
      <c r="AP9" s="16">
        <v>0.25857740585774103</v>
      </c>
      <c r="AQ9" s="16"/>
      <c r="AR9" s="16">
        <v>0.27358490566037702</v>
      </c>
      <c r="AS9" s="16">
        <v>0.220108695652174</v>
      </c>
      <c r="AT9" s="16"/>
      <c r="AU9" s="16">
        <v>0.25277435265104797</v>
      </c>
      <c r="AV9" s="16">
        <v>0.233236151603499</v>
      </c>
      <c r="AW9" s="16"/>
      <c r="AX9" s="16">
        <v>0.31330977620730299</v>
      </c>
      <c r="AY9" s="16">
        <v>0.22144311241800499</v>
      </c>
      <c r="AZ9" s="16"/>
      <c r="BA9" s="16">
        <v>0.30386740331491702</v>
      </c>
      <c r="BB9" s="16">
        <v>0.23125509372453101</v>
      </c>
      <c r="BC9" s="16"/>
      <c r="BD9" s="16">
        <v>0.23874345549738199</v>
      </c>
      <c r="BE9" s="16">
        <v>0.23568945538818101</v>
      </c>
      <c r="BF9" s="16"/>
      <c r="BG9" s="16">
        <v>0.30743243243243201</v>
      </c>
      <c r="BH9" s="16">
        <v>0.23200643345396099</v>
      </c>
      <c r="BI9" s="16"/>
      <c r="BJ9" s="16">
        <v>0.33493589743589702</v>
      </c>
      <c r="BK9" s="16">
        <v>0.22298751614291901</v>
      </c>
      <c r="BL9" s="16"/>
      <c r="BM9" s="16">
        <v>0.367088607594937</v>
      </c>
      <c r="BN9" s="16">
        <v>0.22564102564102601</v>
      </c>
      <c r="BO9" s="16"/>
      <c r="BP9" s="16">
        <v>0.25165562913907302</v>
      </c>
      <c r="BQ9" s="16">
        <v>0.23424774967852499</v>
      </c>
    </row>
    <row r="10" spans="2:69" x14ac:dyDescent="0.25">
      <c r="B10" s="17" t="s">
        <v>631</v>
      </c>
      <c r="C10" s="16">
        <v>0.22258064516129</v>
      </c>
      <c r="D10" s="16">
        <v>0.22172619047618999</v>
      </c>
      <c r="E10" s="16">
        <v>0.26279391424619603</v>
      </c>
      <c r="F10" s="16">
        <v>0.261609907120743</v>
      </c>
      <c r="G10" s="16">
        <v>0.28052325581395299</v>
      </c>
      <c r="H10" s="16">
        <v>0.121396054628225</v>
      </c>
      <c r="I10" s="16">
        <v>0.25725094577553598</v>
      </c>
      <c r="J10" s="16">
        <v>0.20202020202020199</v>
      </c>
      <c r="K10" s="16">
        <v>0.30252100840336099</v>
      </c>
      <c r="L10" s="16">
        <v>0.28318584070796499</v>
      </c>
      <c r="M10" s="16"/>
      <c r="N10" s="16">
        <v>0.107228915662651</v>
      </c>
      <c r="O10" s="16">
        <v>0.16984126984126999</v>
      </c>
      <c r="P10" s="16">
        <v>0.231775700934579</v>
      </c>
      <c r="Q10" s="16">
        <v>0.26605839416058402</v>
      </c>
      <c r="R10" s="16"/>
      <c r="S10" s="16">
        <v>0.184410646387833</v>
      </c>
      <c r="T10" s="16">
        <v>0.25358851674641097</v>
      </c>
      <c r="U10" s="16">
        <v>0.239224137931034</v>
      </c>
      <c r="V10" s="16">
        <v>0.15301085883514301</v>
      </c>
      <c r="W10" s="16">
        <v>0.22138228941684701</v>
      </c>
      <c r="X10" s="16">
        <v>0.267961165048544</v>
      </c>
      <c r="Y10" s="16">
        <v>0.26865671641791</v>
      </c>
      <c r="Z10" s="16"/>
      <c r="AA10" s="16">
        <v>0.300357568533969</v>
      </c>
      <c r="AB10" s="16">
        <v>0.18624721603563499</v>
      </c>
      <c r="AC10" s="16"/>
      <c r="AD10" s="16">
        <v>0.16382978723404301</v>
      </c>
      <c r="AE10" s="16">
        <v>0.24404145077720199</v>
      </c>
      <c r="AF10" s="16"/>
      <c r="AG10" s="16">
        <v>0.17549407114624499</v>
      </c>
      <c r="AH10" s="16">
        <v>0.26605839416058402</v>
      </c>
      <c r="AI10" s="16"/>
      <c r="AJ10" s="16">
        <v>0.239459680720426</v>
      </c>
      <c r="AK10" s="16">
        <v>0.20799434029006</v>
      </c>
      <c r="AL10" s="16"/>
      <c r="AM10" s="16">
        <v>6.2305295950155798E-2</v>
      </c>
      <c r="AN10" s="16">
        <v>0.18610223642172499</v>
      </c>
      <c r="AO10" s="16">
        <v>0.236926790024135</v>
      </c>
      <c r="AP10" s="16">
        <v>0.27447698744769899</v>
      </c>
      <c r="AQ10" s="16"/>
      <c r="AR10" s="16">
        <v>0.27987421383647798</v>
      </c>
      <c r="AS10" s="16">
        <v>0.19782608695652201</v>
      </c>
      <c r="AT10" s="16"/>
      <c r="AU10" s="16">
        <v>0.23057953144266299</v>
      </c>
      <c r="AV10" s="16">
        <v>0.22112581296254799</v>
      </c>
      <c r="AW10" s="16"/>
      <c r="AX10" s="16">
        <v>0.27444051825677301</v>
      </c>
      <c r="AY10" s="16">
        <v>0.212621578828319</v>
      </c>
      <c r="AZ10" s="16"/>
      <c r="BA10" s="16">
        <v>0.33425414364640899</v>
      </c>
      <c r="BB10" s="16">
        <v>0.214343928280359</v>
      </c>
      <c r="BC10" s="16"/>
      <c r="BD10" s="16">
        <v>0.23769633507853399</v>
      </c>
      <c r="BE10" s="16">
        <v>0.219235225955968</v>
      </c>
      <c r="BF10" s="16"/>
      <c r="BG10" s="16">
        <v>0.29391891891891903</v>
      </c>
      <c r="BH10" s="16">
        <v>0.21833534378769601</v>
      </c>
      <c r="BI10" s="16"/>
      <c r="BJ10" s="16">
        <v>0.31089743589743601</v>
      </c>
      <c r="BK10" s="16">
        <v>0.210718897976754</v>
      </c>
      <c r="BL10" s="16"/>
      <c r="BM10" s="16">
        <v>0.31898734177215199</v>
      </c>
      <c r="BN10" s="16">
        <v>0.21476923076923099</v>
      </c>
      <c r="BO10" s="16"/>
      <c r="BP10" s="16">
        <v>0.25165562913907302</v>
      </c>
      <c r="BQ10" s="16">
        <v>0.21881697385340801</v>
      </c>
    </row>
    <row r="11" spans="2:69" x14ac:dyDescent="0.25">
      <c r="B11" s="17" t="s">
        <v>632</v>
      </c>
      <c r="C11" s="16">
        <v>0.21537001897533201</v>
      </c>
      <c r="D11" s="16">
        <v>0.233630952380952</v>
      </c>
      <c r="E11" s="16">
        <v>0.25449515905947401</v>
      </c>
      <c r="F11" s="16">
        <v>0.164086687306502</v>
      </c>
      <c r="G11" s="16">
        <v>0.24127906976744201</v>
      </c>
      <c r="H11" s="16">
        <v>0.19347496206373299</v>
      </c>
      <c r="I11" s="16">
        <v>0.206809583858764</v>
      </c>
      <c r="J11" s="16">
        <v>0.21212121212121199</v>
      </c>
      <c r="K11" s="16">
        <v>0.252100840336134</v>
      </c>
      <c r="L11" s="16">
        <v>0.27433628318584102</v>
      </c>
      <c r="M11" s="16"/>
      <c r="N11" s="16">
        <v>0.11325301204819301</v>
      </c>
      <c r="O11" s="16">
        <v>0.206349206349206</v>
      </c>
      <c r="P11" s="16">
        <v>0.23271028037383201</v>
      </c>
      <c r="Q11" s="16">
        <v>0.24160583941605801</v>
      </c>
      <c r="R11" s="16"/>
      <c r="S11" s="16">
        <v>0.23193916349809901</v>
      </c>
      <c r="T11" s="16">
        <v>0.23923444976076599</v>
      </c>
      <c r="U11" s="16">
        <v>0.26724137931034497</v>
      </c>
      <c r="V11" s="16">
        <v>0.148075024679171</v>
      </c>
      <c r="W11" s="16">
        <v>0.212742980561555</v>
      </c>
      <c r="X11" s="16">
        <v>0.24368932038835001</v>
      </c>
      <c r="Y11" s="16">
        <v>0.235820895522388</v>
      </c>
      <c r="Z11" s="16"/>
      <c r="AA11" s="16">
        <v>0.28009535160905802</v>
      </c>
      <c r="AB11" s="16">
        <v>0.185133630289532</v>
      </c>
      <c r="AC11" s="16"/>
      <c r="AD11" s="16">
        <v>0.19219858156028399</v>
      </c>
      <c r="AE11" s="16">
        <v>0.22383419689119199</v>
      </c>
      <c r="AF11" s="16"/>
      <c r="AG11" s="16">
        <v>0.18695652173912999</v>
      </c>
      <c r="AH11" s="16">
        <v>0.24160583941605801</v>
      </c>
      <c r="AI11" s="16"/>
      <c r="AJ11" s="16">
        <v>0.22799836266885001</v>
      </c>
      <c r="AK11" s="16">
        <v>0.204457021577644</v>
      </c>
      <c r="AL11" s="16"/>
      <c r="AM11" s="16">
        <v>9.9688473520249204E-2</v>
      </c>
      <c r="AN11" s="16">
        <v>0.17891373801916899</v>
      </c>
      <c r="AO11" s="16">
        <v>0.22928399034593699</v>
      </c>
      <c r="AP11" s="16">
        <v>0.25439330543933097</v>
      </c>
      <c r="AQ11" s="16"/>
      <c r="AR11" s="16">
        <v>0.25408805031446502</v>
      </c>
      <c r="AS11" s="16">
        <v>0.19864130434782601</v>
      </c>
      <c r="AT11" s="16"/>
      <c r="AU11" s="16">
        <v>0.26633785450061698</v>
      </c>
      <c r="AV11" s="16">
        <v>0.20610002242655301</v>
      </c>
      <c r="AW11" s="16"/>
      <c r="AX11" s="16">
        <v>0.26737338044758502</v>
      </c>
      <c r="AY11" s="16">
        <v>0.205383397421398</v>
      </c>
      <c r="AZ11" s="16"/>
      <c r="BA11" s="16">
        <v>0.33149171270718197</v>
      </c>
      <c r="BB11" s="16">
        <v>0.20680521597391999</v>
      </c>
      <c r="BC11" s="16"/>
      <c r="BD11" s="16">
        <v>0.25549738219895302</v>
      </c>
      <c r="BE11" s="16">
        <v>0.20648899188875999</v>
      </c>
      <c r="BF11" s="16"/>
      <c r="BG11" s="16">
        <v>0.391891891891892</v>
      </c>
      <c r="BH11" s="16">
        <v>0.2048652995577</v>
      </c>
      <c r="BI11" s="16"/>
      <c r="BJ11" s="16">
        <v>0.30128205128205099</v>
      </c>
      <c r="BK11" s="16">
        <v>0.20383125269048599</v>
      </c>
      <c r="BL11" s="16"/>
      <c r="BM11" s="16">
        <v>0.33670886075949402</v>
      </c>
      <c r="BN11" s="16">
        <v>0.205538461538462</v>
      </c>
      <c r="BO11" s="16"/>
      <c r="BP11" s="16">
        <v>0.241721854304636</v>
      </c>
      <c r="BQ11" s="16">
        <v>0.21195885126446601</v>
      </c>
    </row>
    <row r="12" spans="2:69" x14ac:dyDescent="0.25">
      <c r="B12" s="17" t="s">
        <v>633</v>
      </c>
      <c r="C12" s="16">
        <v>0.184250474383302</v>
      </c>
      <c r="D12" s="16">
        <v>0.18154761904761901</v>
      </c>
      <c r="E12" s="16">
        <v>0.20331950207468899</v>
      </c>
      <c r="F12" s="16">
        <v>0.119195046439628</v>
      </c>
      <c r="G12" s="16">
        <v>0.22238372093023301</v>
      </c>
      <c r="H12" s="16">
        <v>0.17905918057663101</v>
      </c>
      <c r="I12" s="16">
        <v>0.16771752837326601</v>
      </c>
      <c r="J12" s="16">
        <v>0.28787878787878801</v>
      </c>
      <c r="K12" s="16">
        <v>0.252100840336134</v>
      </c>
      <c r="L12" s="16">
        <v>0.14159292035398199</v>
      </c>
      <c r="M12" s="16"/>
      <c r="N12" s="16">
        <v>0.119277108433735</v>
      </c>
      <c r="O12" s="16">
        <v>0.16984126984126999</v>
      </c>
      <c r="P12" s="16">
        <v>0.19158878504672899</v>
      </c>
      <c r="Q12" s="16">
        <v>0.20437956204379601</v>
      </c>
      <c r="R12" s="16"/>
      <c r="S12" s="16">
        <v>0.209125475285171</v>
      </c>
      <c r="T12" s="16">
        <v>0.16985645933014401</v>
      </c>
      <c r="U12" s="16">
        <v>0.23060344827586199</v>
      </c>
      <c r="V12" s="16">
        <v>0.113524185587364</v>
      </c>
      <c r="W12" s="16">
        <v>0.19114470842332601</v>
      </c>
      <c r="X12" s="16">
        <v>0.21067961165048499</v>
      </c>
      <c r="Y12" s="16">
        <v>0.23731343283582099</v>
      </c>
      <c r="Z12" s="16"/>
      <c r="AA12" s="16">
        <v>0.237783075089392</v>
      </c>
      <c r="AB12" s="16">
        <v>0.15924276169265</v>
      </c>
      <c r="AC12" s="16"/>
      <c r="AD12" s="16">
        <v>0.168794326241135</v>
      </c>
      <c r="AE12" s="16">
        <v>0.189896373056995</v>
      </c>
      <c r="AF12" s="16"/>
      <c r="AG12" s="16">
        <v>0.162450592885375</v>
      </c>
      <c r="AH12" s="16">
        <v>0.20437956204379601</v>
      </c>
      <c r="AI12" s="16"/>
      <c r="AJ12" s="16">
        <v>0.202210397052804</v>
      </c>
      <c r="AK12" s="16">
        <v>0.168730102582243</v>
      </c>
      <c r="AL12" s="16"/>
      <c r="AM12" s="16">
        <v>0.11214953271028</v>
      </c>
      <c r="AN12" s="16">
        <v>0.13897763578274799</v>
      </c>
      <c r="AO12" s="16">
        <v>0.19589702333065201</v>
      </c>
      <c r="AP12" s="16">
        <v>0.22510460251045999</v>
      </c>
      <c r="AQ12" s="16"/>
      <c r="AR12" s="16">
        <v>0.218238993710692</v>
      </c>
      <c r="AS12" s="16">
        <v>0.16956521739130401</v>
      </c>
      <c r="AT12" s="16"/>
      <c r="AU12" s="16">
        <v>0.26510480887792798</v>
      </c>
      <c r="AV12" s="16">
        <v>0.16954474097331201</v>
      </c>
      <c r="AW12" s="16"/>
      <c r="AX12" s="16">
        <v>0.248527679623086</v>
      </c>
      <c r="AY12" s="16">
        <v>0.17190680841438599</v>
      </c>
      <c r="AZ12" s="16"/>
      <c r="BA12" s="16">
        <v>0.27071823204419898</v>
      </c>
      <c r="BB12" s="16">
        <v>0.17787286063569699</v>
      </c>
      <c r="BC12" s="16"/>
      <c r="BD12" s="16">
        <v>0.23874345549738199</v>
      </c>
      <c r="BE12" s="16">
        <v>0.17219003476245701</v>
      </c>
      <c r="BF12" s="16"/>
      <c r="BG12" s="16">
        <v>0.33445945945945899</v>
      </c>
      <c r="BH12" s="16">
        <v>0.17531162042621601</v>
      </c>
      <c r="BI12" s="16"/>
      <c r="BJ12" s="16">
        <v>0.269230769230769</v>
      </c>
      <c r="BK12" s="16">
        <v>0.17283684890228199</v>
      </c>
      <c r="BL12" s="16"/>
      <c r="BM12" s="16">
        <v>0.27341772151898702</v>
      </c>
      <c r="BN12" s="16">
        <v>0.177025641025641</v>
      </c>
      <c r="BO12" s="16"/>
      <c r="BP12" s="16">
        <v>0.223509933774834</v>
      </c>
      <c r="BQ12" s="16">
        <v>0.17916845263609099</v>
      </c>
    </row>
    <row r="13" spans="2:69" x14ac:dyDescent="0.25">
      <c r="B13" s="17" t="s">
        <v>105</v>
      </c>
      <c r="C13" s="18">
        <v>0.31555977229601501</v>
      </c>
      <c r="D13" s="18">
        <v>0.288690476190476</v>
      </c>
      <c r="E13" s="18">
        <v>0.31120331950207503</v>
      </c>
      <c r="F13" s="18">
        <v>0.32972136222910198</v>
      </c>
      <c r="G13" s="18">
        <v>0.232558139534884</v>
      </c>
      <c r="H13" s="18">
        <v>0.43095599393019701</v>
      </c>
      <c r="I13" s="18">
        <v>0.26986128625472899</v>
      </c>
      <c r="J13" s="18">
        <v>0.26262626262626299</v>
      </c>
      <c r="K13" s="18">
        <v>0.109243697478992</v>
      </c>
      <c r="L13" s="18">
        <v>0.212389380530973</v>
      </c>
      <c r="M13" s="18"/>
      <c r="N13" s="18">
        <v>0.48795180722891601</v>
      </c>
      <c r="O13" s="18">
        <v>0.36349206349206298</v>
      </c>
      <c r="P13" s="18">
        <v>0.31028037383177598</v>
      </c>
      <c r="Q13" s="18">
        <v>0.25437956204379603</v>
      </c>
      <c r="R13" s="18"/>
      <c r="S13" s="18">
        <v>0.315589353612167</v>
      </c>
      <c r="T13" s="18">
        <v>0.27272727272727298</v>
      </c>
      <c r="U13" s="18">
        <v>0.25431034482758602</v>
      </c>
      <c r="V13" s="18">
        <v>0.455083909180652</v>
      </c>
      <c r="W13" s="18">
        <v>0.29589632829373702</v>
      </c>
      <c r="X13" s="18">
        <v>0.25339805825242701</v>
      </c>
      <c r="Y13" s="18">
        <v>0.26119402985074602</v>
      </c>
      <c r="Z13" s="18"/>
      <c r="AA13" s="18">
        <v>0.23420738974970201</v>
      </c>
      <c r="AB13" s="18">
        <v>0.353563474387528</v>
      </c>
      <c r="AC13" s="18"/>
      <c r="AD13" s="18">
        <v>0.37517730496453899</v>
      </c>
      <c r="AE13" s="18">
        <v>0.29378238341968899</v>
      </c>
      <c r="AF13" s="18"/>
      <c r="AG13" s="18">
        <v>0.381818181818182</v>
      </c>
      <c r="AH13" s="18">
        <v>0.25437956204379603</v>
      </c>
      <c r="AI13" s="18"/>
      <c r="AJ13" s="18">
        <v>0.30085959885386798</v>
      </c>
      <c r="AK13" s="18">
        <v>0.32826317651220399</v>
      </c>
      <c r="AL13" s="18"/>
      <c r="AM13" s="18">
        <v>0.62616822429906505</v>
      </c>
      <c r="AN13" s="18">
        <v>0.36022364217252401</v>
      </c>
      <c r="AO13" s="18">
        <v>0.26186645213193899</v>
      </c>
      <c r="AP13" s="18">
        <v>0.29874476987447701</v>
      </c>
      <c r="AQ13" s="18"/>
      <c r="AR13" s="18">
        <v>0.240251572327044</v>
      </c>
      <c r="AS13" s="18">
        <v>0.348097826086956</v>
      </c>
      <c r="AT13" s="18"/>
      <c r="AU13" s="18">
        <v>0.29469790382244099</v>
      </c>
      <c r="AV13" s="18">
        <v>0.31935411527248297</v>
      </c>
      <c r="AW13" s="18"/>
      <c r="AX13" s="18">
        <v>0.22850412249705501</v>
      </c>
      <c r="AY13" s="18">
        <v>0.33227776521149099</v>
      </c>
      <c r="AZ13" s="18"/>
      <c r="BA13" s="18">
        <v>0.16574585635359099</v>
      </c>
      <c r="BB13" s="18">
        <v>0.32660961695191498</v>
      </c>
      <c r="BC13" s="18"/>
      <c r="BD13" s="18">
        <v>0.29528795811518299</v>
      </c>
      <c r="BE13" s="18">
        <v>0.32004634994206299</v>
      </c>
      <c r="BF13" s="18"/>
      <c r="BG13" s="18">
        <v>0.19932432432432401</v>
      </c>
      <c r="BH13" s="18">
        <v>0.32247687977482897</v>
      </c>
      <c r="BI13" s="18"/>
      <c r="BJ13" s="18">
        <v>0.19551282051282101</v>
      </c>
      <c r="BK13" s="18">
        <v>0.33168316831683198</v>
      </c>
      <c r="BL13" s="18"/>
      <c r="BM13" s="18">
        <v>0.19240506329113899</v>
      </c>
      <c r="BN13" s="18">
        <v>0.325538461538462</v>
      </c>
      <c r="BO13" s="18"/>
      <c r="BP13" s="18">
        <v>0.24668874172185401</v>
      </c>
      <c r="BQ13" s="18">
        <v>0.32447492498928399</v>
      </c>
    </row>
    <row r="14" spans="2:69" x14ac:dyDescent="0.25">
      <c r="B14" s="15"/>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207</v>
      </c>
      <c r="C8" s="16">
        <v>0.22846299810246701</v>
      </c>
      <c r="D8" s="16">
        <v>0.27827380952380998</v>
      </c>
      <c r="E8" s="16">
        <v>0.26279391424619603</v>
      </c>
      <c r="F8" s="16">
        <v>0.19659442724458201</v>
      </c>
      <c r="G8" s="16">
        <v>0.30523255813953498</v>
      </c>
      <c r="H8" s="16">
        <v>0.144157814871017</v>
      </c>
      <c r="I8" s="16">
        <v>0.205548549810845</v>
      </c>
      <c r="J8" s="16">
        <v>0.26767676767676801</v>
      </c>
      <c r="K8" s="16">
        <v>0.28571428571428598</v>
      </c>
      <c r="L8" s="16">
        <v>0.44247787610619499</v>
      </c>
      <c r="M8" s="16"/>
      <c r="N8" s="16">
        <v>0.14939759036144601</v>
      </c>
      <c r="O8" s="16">
        <v>0.17777777777777801</v>
      </c>
      <c r="P8" s="16">
        <v>0.20747663551401899</v>
      </c>
      <c r="Q8" s="16">
        <v>0.27226277372262803</v>
      </c>
      <c r="R8" s="16"/>
      <c r="S8" s="16">
        <v>0.16349809885931599</v>
      </c>
      <c r="T8" s="16">
        <v>0.148325358851675</v>
      </c>
      <c r="U8" s="16">
        <v>0.18534482758620699</v>
      </c>
      <c r="V8" s="16">
        <v>0.19743336623889399</v>
      </c>
      <c r="W8" s="16">
        <v>0.22354211663067</v>
      </c>
      <c r="X8" s="16">
        <v>0.28252427184466</v>
      </c>
      <c r="Y8" s="16">
        <v>0.34925373134328402</v>
      </c>
      <c r="Z8" s="16"/>
      <c r="AA8" s="16">
        <v>0.29439809296781899</v>
      </c>
      <c r="AB8" s="16">
        <v>0.19766146993318501</v>
      </c>
      <c r="AC8" s="16"/>
      <c r="AD8" s="16">
        <v>0.218439716312057</v>
      </c>
      <c r="AE8" s="16">
        <v>0.232124352331606</v>
      </c>
      <c r="AF8" s="16"/>
      <c r="AG8" s="16">
        <v>0.18102766798419001</v>
      </c>
      <c r="AH8" s="16">
        <v>0.27226277372262803</v>
      </c>
      <c r="AI8" s="16"/>
      <c r="AJ8" s="16">
        <v>0.31764224314367601</v>
      </c>
      <c r="AK8" s="16">
        <v>0.15139724089140399</v>
      </c>
      <c r="AL8" s="16"/>
      <c r="AM8" s="16">
        <v>0.118380062305296</v>
      </c>
      <c r="AN8" s="16">
        <v>0.150958466453674</v>
      </c>
      <c r="AO8" s="16">
        <v>0.22204344328238099</v>
      </c>
      <c r="AP8" s="16">
        <v>0.34979079497908</v>
      </c>
      <c r="AQ8" s="16"/>
      <c r="AR8" s="16">
        <v>0.27295597484276701</v>
      </c>
      <c r="AS8" s="16">
        <v>0.20923913043478301</v>
      </c>
      <c r="AT8" s="16"/>
      <c r="AU8" s="16">
        <v>0.237977805178792</v>
      </c>
      <c r="AV8" s="16">
        <v>0.226732451222247</v>
      </c>
      <c r="AW8" s="16"/>
      <c r="AX8" s="16">
        <v>0.31095406360423999</v>
      </c>
      <c r="AY8" s="16">
        <v>0.212621578828319</v>
      </c>
      <c r="AZ8" s="16"/>
      <c r="BA8" s="16">
        <v>0.27624309392265201</v>
      </c>
      <c r="BB8" s="16">
        <v>0.22493887530562301</v>
      </c>
      <c r="BC8" s="16"/>
      <c r="BD8" s="16">
        <v>0.228272251308901</v>
      </c>
      <c r="BE8" s="16">
        <v>0.22850521436848201</v>
      </c>
      <c r="BF8" s="16"/>
      <c r="BG8" s="16">
        <v>0.27027027027027001</v>
      </c>
      <c r="BH8" s="16">
        <v>0.225975070365903</v>
      </c>
      <c r="BI8" s="16"/>
      <c r="BJ8" s="16">
        <v>0.355769230769231</v>
      </c>
      <c r="BK8" s="16">
        <v>0.211364614722342</v>
      </c>
      <c r="BL8" s="16"/>
      <c r="BM8" s="16">
        <v>0.34936708860759502</v>
      </c>
      <c r="BN8" s="16">
        <v>0.21866666666666701</v>
      </c>
      <c r="BO8" s="16"/>
      <c r="BP8" s="16">
        <v>0.269867549668874</v>
      </c>
      <c r="BQ8" s="16">
        <v>0.22310330047149601</v>
      </c>
    </row>
    <row r="9" spans="2:69" x14ac:dyDescent="0.25">
      <c r="B9" s="17" t="s">
        <v>208</v>
      </c>
      <c r="C9" s="16">
        <v>0.56375711574952603</v>
      </c>
      <c r="D9" s="16">
        <v>0.59821428571428603</v>
      </c>
      <c r="E9" s="16">
        <v>0.57123098201936395</v>
      </c>
      <c r="F9" s="16">
        <v>0.59907120743034104</v>
      </c>
      <c r="G9" s="16">
        <v>0.55087209302325602</v>
      </c>
      <c r="H9" s="16">
        <v>0.49317147192716199</v>
      </c>
      <c r="I9" s="16">
        <v>0.63682219419924302</v>
      </c>
      <c r="J9" s="16">
        <v>0.54545454545454497</v>
      </c>
      <c r="K9" s="16">
        <v>0.59663865546218497</v>
      </c>
      <c r="L9" s="16">
        <v>0.49557522123893799</v>
      </c>
      <c r="M9" s="16"/>
      <c r="N9" s="16">
        <v>0.50361445783132497</v>
      </c>
      <c r="O9" s="16">
        <v>0.56349206349206304</v>
      </c>
      <c r="P9" s="16">
        <v>0.59252336448598097</v>
      </c>
      <c r="Q9" s="16">
        <v>0.57080291970802899</v>
      </c>
      <c r="R9" s="16"/>
      <c r="S9" s="16">
        <v>0.48479087452471498</v>
      </c>
      <c r="T9" s="16">
        <v>0.58612440191387605</v>
      </c>
      <c r="U9" s="16">
        <v>0.62931034482758597</v>
      </c>
      <c r="V9" s="16">
        <v>0.54985192497532098</v>
      </c>
      <c r="W9" s="16">
        <v>0.61231101511879005</v>
      </c>
      <c r="X9" s="16">
        <v>0.58543689320388304</v>
      </c>
      <c r="Y9" s="16">
        <v>0.50597014925373096</v>
      </c>
      <c r="Z9" s="16"/>
      <c r="AA9" s="16">
        <v>0.57091775923718702</v>
      </c>
      <c r="AB9" s="16">
        <v>0.56041202672605805</v>
      </c>
      <c r="AC9" s="16"/>
      <c r="AD9" s="16">
        <v>0.52907801418439704</v>
      </c>
      <c r="AE9" s="16">
        <v>0.57642487046632096</v>
      </c>
      <c r="AF9" s="16"/>
      <c r="AG9" s="16">
        <v>0.55612648221343897</v>
      </c>
      <c r="AH9" s="16">
        <v>0.57080291970802899</v>
      </c>
      <c r="AI9" s="16"/>
      <c r="AJ9" s="16">
        <v>0.53663528448628695</v>
      </c>
      <c r="AK9" s="16">
        <v>0.58719490626105397</v>
      </c>
      <c r="AL9" s="16"/>
      <c r="AM9" s="16">
        <v>0.38006230529594998</v>
      </c>
      <c r="AN9" s="16">
        <v>0.55670926517571895</v>
      </c>
      <c r="AO9" s="16">
        <v>0.60539018503620301</v>
      </c>
      <c r="AP9" s="16">
        <v>0.53556485355648498</v>
      </c>
      <c r="AQ9" s="16"/>
      <c r="AR9" s="16">
        <v>0.57295597484276695</v>
      </c>
      <c r="AS9" s="16">
        <v>0.559782608695652</v>
      </c>
      <c r="AT9" s="16"/>
      <c r="AU9" s="16">
        <v>0.53514180024660896</v>
      </c>
      <c r="AV9" s="16">
        <v>0.56896165059430404</v>
      </c>
      <c r="AW9" s="16"/>
      <c r="AX9" s="16">
        <v>0.54534746760895203</v>
      </c>
      <c r="AY9" s="16">
        <v>0.567292467767473</v>
      </c>
      <c r="AZ9" s="16"/>
      <c r="BA9" s="16">
        <v>0.53314917127071804</v>
      </c>
      <c r="BB9" s="16">
        <v>0.56601466992664995</v>
      </c>
      <c r="BC9" s="16"/>
      <c r="BD9" s="16">
        <v>0.57696335078534</v>
      </c>
      <c r="BE9" s="16">
        <v>0.560834298957126</v>
      </c>
      <c r="BF9" s="16"/>
      <c r="BG9" s="16">
        <v>0.56081081081081097</v>
      </c>
      <c r="BH9" s="16">
        <v>0.56393244873341397</v>
      </c>
      <c r="BI9" s="16"/>
      <c r="BJ9" s="16">
        <v>0.50320512820512797</v>
      </c>
      <c r="BK9" s="16">
        <v>0.57188979767542003</v>
      </c>
      <c r="BL9" s="16"/>
      <c r="BM9" s="16">
        <v>0.50886075949367104</v>
      </c>
      <c r="BN9" s="16">
        <v>0.56820512820512803</v>
      </c>
      <c r="BO9" s="16"/>
      <c r="BP9" s="16">
        <v>0.58609271523178796</v>
      </c>
      <c r="BQ9" s="16">
        <v>0.56086583797685396</v>
      </c>
    </row>
    <row r="10" spans="2:69" ht="30" x14ac:dyDescent="0.25">
      <c r="B10" s="17" t="s">
        <v>635</v>
      </c>
      <c r="C10" s="16">
        <v>0.16166982922201101</v>
      </c>
      <c r="D10" s="16">
        <v>8.7797619047618999E-2</v>
      </c>
      <c r="E10" s="16">
        <v>0.12309820193637599</v>
      </c>
      <c r="F10" s="16">
        <v>0.157894736842105</v>
      </c>
      <c r="G10" s="16">
        <v>0.101744186046512</v>
      </c>
      <c r="H10" s="16">
        <v>0.30500758725341398</v>
      </c>
      <c r="I10" s="16">
        <v>0.117276166456494</v>
      </c>
      <c r="J10" s="16">
        <v>0.12121212121212099</v>
      </c>
      <c r="K10" s="16">
        <v>7.5630252100840303E-2</v>
      </c>
      <c r="L10" s="16">
        <v>3.5398230088495602E-2</v>
      </c>
      <c r="M10" s="16"/>
      <c r="N10" s="16">
        <v>0.262650602409639</v>
      </c>
      <c r="O10" s="16">
        <v>0.20317460317460301</v>
      </c>
      <c r="P10" s="16">
        <v>0.150467289719626</v>
      </c>
      <c r="Q10" s="16">
        <v>0.12591240875912399</v>
      </c>
      <c r="R10" s="16"/>
      <c r="S10" s="16">
        <v>0.26806083650190099</v>
      </c>
      <c r="T10" s="16">
        <v>0.200956937799043</v>
      </c>
      <c r="U10" s="16">
        <v>0.148706896551724</v>
      </c>
      <c r="V10" s="16">
        <v>0.198420533070089</v>
      </c>
      <c r="W10" s="16">
        <v>0.12526997840172799</v>
      </c>
      <c r="X10" s="16">
        <v>0.110679611650485</v>
      </c>
      <c r="Y10" s="16">
        <v>0.11641791044776099</v>
      </c>
      <c r="Z10" s="16"/>
      <c r="AA10" s="16">
        <v>0.103694874851013</v>
      </c>
      <c r="AB10" s="16">
        <v>0.18875278396436501</v>
      </c>
      <c r="AC10" s="16"/>
      <c r="AD10" s="16">
        <v>0.19929078014184401</v>
      </c>
      <c r="AE10" s="16">
        <v>0.14792746113989599</v>
      </c>
      <c r="AF10" s="16"/>
      <c r="AG10" s="16">
        <v>0.200395256916996</v>
      </c>
      <c r="AH10" s="16">
        <v>0.12591240875912399</v>
      </c>
      <c r="AI10" s="16"/>
      <c r="AJ10" s="16">
        <v>0.116659844453541</v>
      </c>
      <c r="AK10" s="16">
        <v>0.20056597099398699</v>
      </c>
      <c r="AL10" s="16"/>
      <c r="AM10" s="16">
        <v>0.31775700934579398</v>
      </c>
      <c r="AN10" s="16">
        <v>0.22603833865814699</v>
      </c>
      <c r="AO10" s="16">
        <v>0.14038616251005601</v>
      </c>
      <c r="AP10" s="16">
        <v>9.7907949790795007E-2</v>
      </c>
      <c r="AQ10" s="16"/>
      <c r="AR10" s="16">
        <v>0.120125786163522</v>
      </c>
      <c r="AS10" s="16">
        <v>0.179619565217391</v>
      </c>
      <c r="AT10" s="16"/>
      <c r="AU10" s="16">
        <v>0.177558569667078</v>
      </c>
      <c r="AV10" s="16">
        <v>0.15877999551468899</v>
      </c>
      <c r="AW10" s="16"/>
      <c r="AX10" s="16">
        <v>0.11425206124852801</v>
      </c>
      <c r="AY10" s="16">
        <v>0.170775842569554</v>
      </c>
      <c r="AZ10" s="16"/>
      <c r="BA10" s="16">
        <v>0.14640883977900601</v>
      </c>
      <c r="BB10" s="16">
        <v>0.16279543602282001</v>
      </c>
      <c r="BC10" s="16"/>
      <c r="BD10" s="16">
        <v>0.15602094240837699</v>
      </c>
      <c r="BE10" s="16">
        <v>0.162920046349942</v>
      </c>
      <c r="BF10" s="16"/>
      <c r="BG10" s="16">
        <v>0.12837837837837801</v>
      </c>
      <c r="BH10" s="16">
        <v>0.16365098512263801</v>
      </c>
      <c r="BI10" s="16"/>
      <c r="BJ10" s="16">
        <v>0.113782051282051</v>
      </c>
      <c r="BK10" s="16">
        <v>0.16810159276797201</v>
      </c>
      <c r="BL10" s="16"/>
      <c r="BM10" s="16">
        <v>0.10886075949367099</v>
      </c>
      <c r="BN10" s="16">
        <v>0.16594871794871799</v>
      </c>
      <c r="BO10" s="16"/>
      <c r="BP10" s="16">
        <v>0.10927152317880801</v>
      </c>
      <c r="BQ10" s="16">
        <v>0.16845263609086999</v>
      </c>
    </row>
    <row r="11" spans="2:69" x14ac:dyDescent="0.25">
      <c r="B11" s="17" t="s">
        <v>210</v>
      </c>
      <c r="C11" s="16">
        <v>2.9222011385199202E-2</v>
      </c>
      <c r="D11" s="16">
        <v>2.3809523809523801E-2</v>
      </c>
      <c r="E11" s="16">
        <v>3.7344398340249003E-2</v>
      </c>
      <c r="F11" s="16">
        <v>2.9411764705882401E-2</v>
      </c>
      <c r="G11" s="16">
        <v>2.6162790697674399E-2</v>
      </c>
      <c r="H11" s="16">
        <v>2.7314112291350501E-2</v>
      </c>
      <c r="I11" s="16">
        <v>2.77427490542245E-2</v>
      </c>
      <c r="J11" s="16">
        <v>5.0505050505050497E-2</v>
      </c>
      <c r="K11" s="16">
        <v>3.3613445378151301E-2</v>
      </c>
      <c r="L11" s="16">
        <v>1.7699115044247801E-2</v>
      </c>
      <c r="M11" s="16"/>
      <c r="N11" s="16">
        <v>4.6987951807228902E-2</v>
      </c>
      <c r="O11" s="16">
        <v>3.8095238095238099E-2</v>
      </c>
      <c r="P11" s="16">
        <v>3.27102803738318E-2</v>
      </c>
      <c r="Q11" s="16">
        <v>2.04379562043796E-2</v>
      </c>
      <c r="R11" s="16"/>
      <c r="S11" s="16">
        <v>4.9429657794676798E-2</v>
      </c>
      <c r="T11" s="16">
        <v>4.7846889952153103E-2</v>
      </c>
      <c r="U11" s="16">
        <v>2.80172413793103E-2</v>
      </c>
      <c r="V11" s="16">
        <v>3.45508390918065E-2</v>
      </c>
      <c r="W11" s="16">
        <v>2.9157667386609101E-2</v>
      </c>
      <c r="X11" s="16">
        <v>1.35922330097087E-2</v>
      </c>
      <c r="Y11" s="16">
        <v>1.7910447761194E-2</v>
      </c>
      <c r="Z11" s="16"/>
      <c r="AA11" s="16">
        <v>2.26460071513707E-2</v>
      </c>
      <c r="AB11" s="16">
        <v>3.2293986636971E-2</v>
      </c>
      <c r="AC11" s="16"/>
      <c r="AD11" s="16">
        <v>2.97872340425532E-2</v>
      </c>
      <c r="AE11" s="16">
        <v>2.9015544041450798E-2</v>
      </c>
      <c r="AF11" s="16"/>
      <c r="AG11" s="16">
        <v>3.8735177865612598E-2</v>
      </c>
      <c r="AH11" s="16">
        <v>2.04379562043796E-2</v>
      </c>
      <c r="AI11" s="16"/>
      <c r="AJ11" s="16">
        <v>2.0466639377814198E-2</v>
      </c>
      <c r="AK11" s="16">
        <v>3.6788114609126302E-2</v>
      </c>
      <c r="AL11" s="16"/>
      <c r="AM11" s="16">
        <v>6.5420560747663503E-2</v>
      </c>
      <c r="AN11" s="16">
        <v>4.7124600638977603E-2</v>
      </c>
      <c r="AO11" s="16">
        <v>2.4537409493161699E-2</v>
      </c>
      <c r="AP11" s="16">
        <v>1.00418410041841E-2</v>
      </c>
      <c r="AQ11" s="16"/>
      <c r="AR11" s="16">
        <v>2.4528301886792499E-2</v>
      </c>
      <c r="AS11" s="16">
        <v>3.125E-2</v>
      </c>
      <c r="AT11" s="16"/>
      <c r="AU11" s="16">
        <v>3.3292231812577101E-2</v>
      </c>
      <c r="AV11" s="16">
        <v>2.84817223592734E-2</v>
      </c>
      <c r="AW11" s="16"/>
      <c r="AX11" s="16">
        <v>2.00235571260306E-2</v>
      </c>
      <c r="AY11" s="16">
        <v>3.0988464148382699E-2</v>
      </c>
      <c r="AZ11" s="16"/>
      <c r="BA11" s="16">
        <v>1.93370165745856E-2</v>
      </c>
      <c r="BB11" s="16">
        <v>2.9951100244498801E-2</v>
      </c>
      <c r="BC11" s="16"/>
      <c r="BD11" s="16">
        <v>2.5130890052356001E-2</v>
      </c>
      <c r="BE11" s="16">
        <v>3.0127462340672099E-2</v>
      </c>
      <c r="BF11" s="16"/>
      <c r="BG11" s="16">
        <v>2.0270270270270299E-2</v>
      </c>
      <c r="BH11" s="16">
        <v>2.97547245677523E-2</v>
      </c>
      <c r="BI11" s="16"/>
      <c r="BJ11" s="16">
        <v>2.4038461538461502E-2</v>
      </c>
      <c r="BK11" s="16">
        <v>2.9918209212225599E-2</v>
      </c>
      <c r="BL11" s="16"/>
      <c r="BM11" s="16">
        <v>2.7848101265822801E-2</v>
      </c>
      <c r="BN11" s="16">
        <v>2.9333333333333302E-2</v>
      </c>
      <c r="BO11" s="16"/>
      <c r="BP11" s="16">
        <v>2.9801324503311299E-2</v>
      </c>
      <c r="BQ11" s="16">
        <v>2.9147021003000401E-2</v>
      </c>
    </row>
    <row r="12" spans="2:69" x14ac:dyDescent="0.25">
      <c r="B12" s="17" t="s">
        <v>211</v>
      </c>
      <c r="C12" s="16">
        <v>4.9335863377609097E-3</v>
      </c>
      <c r="D12" s="16">
        <v>2.9761904761904799E-3</v>
      </c>
      <c r="E12" s="16">
        <v>1.3831258644536699E-3</v>
      </c>
      <c r="F12" s="16">
        <v>3.09597523219814E-3</v>
      </c>
      <c r="G12" s="16">
        <v>4.3604651162790697E-3</v>
      </c>
      <c r="H12" s="16">
        <v>9.1047040971168405E-3</v>
      </c>
      <c r="I12" s="16">
        <v>5.0441361916771796E-3</v>
      </c>
      <c r="J12" s="16">
        <v>5.0505050505050501E-3</v>
      </c>
      <c r="K12" s="16">
        <v>8.4033613445378096E-3</v>
      </c>
      <c r="L12" s="16">
        <v>0</v>
      </c>
      <c r="M12" s="16"/>
      <c r="N12" s="16">
        <v>7.2289156626506E-3</v>
      </c>
      <c r="O12" s="16">
        <v>9.5238095238095195E-3</v>
      </c>
      <c r="P12" s="16">
        <v>4.6728971962616802E-3</v>
      </c>
      <c r="Q12" s="16">
        <v>3.2846715328467202E-3</v>
      </c>
      <c r="R12" s="16"/>
      <c r="S12" s="16">
        <v>1.9011406844106502E-2</v>
      </c>
      <c r="T12" s="16">
        <v>7.1770334928229701E-3</v>
      </c>
      <c r="U12" s="16">
        <v>4.3103448275862103E-3</v>
      </c>
      <c r="V12" s="16">
        <v>4.9358341559723601E-3</v>
      </c>
      <c r="W12" s="16">
        <v>2.15982721382289E-3</v>
      </c>
      <c r="X12" s="16">
        <v>1.94174757281553E-3</v>
      </c>
      <c r="Y12" s="16">
        <v>2.9850746268656699E-3</v>
      </c>
      <c r="Z12" s="16"/>
      <c r="AA12" s="16">
        <v>4.1716328963051297E-3</v>
      </c>
      <c r="AB12" s="16">
        <v>5.2895322939866402E-3</v>
      </c>
      <c r="AC12" s="16"/>
      <c r="AD12" s="16">
        <v>6.3829787234042498E-3</v>
      </c>
      <c r="AE12" s="16">
        <v>4.4041450777202104E-3</v>
      </c>
      <c r="AF12" s="16"/>
      <c r="AG12" s="16">
        <v>6.71936758893281E-3</v>
      </c>
      <c r="AH12" s="16">
        <v>3.2846715328467202E-3</v>
      </c>
      <c r="AI12" s="16"/>
      <c r="AJ12" s="16">
        <v>2.04666393778142E-3</v>
      </c>
      <c r="AK12" s="16">
        <v>7.4283692960735804E-3</v>
      </c>
      <c r="AL12" s="16"/>
      <c r="AM12" s="16">
        <v>2.1806853582554499E-2</v>
      </c>
      <c r="AN12" s="16">
        <v>7.1884984025559102E-3</v>
      </c>
      <c r="AO12" s="16">
        <v>2.8157683024939702E-3</v>
      </c>
      <c r="AP12" s="16">
        <v>2.5104602510460298E-3</v>
      </c>
      <c r="AQ12" s="16"/>
      <c r="AR12" s="16">
        <v>1.88679245283019E-3</v>
      </c>
      <c r="AS12" s="16">
        <v>6.2500000000000003E-3</v>
      </c>
      <c r="AT12" s="16"/>
      <c r="AU12" s="16">
        <v>1.2330456226880399E-3</v>
      </c>
      <c r="AV12" s="16">
        <v>5.6066382596994804E-3</v>
      </c>
      <c r="AW12" s="16"/>
      <c r="AX12" s="16">
        <v>3.53356890459364E-3</v>
      </c>
      <c r="AY12" s="16">
        <v>5.2024428862248399E-3</v>
      </c>
      <c r="AZ12" s="16"/>
      <c r="BA12" s="16">
        <v>1.38121546961326E-2</v>
      </c>
      <c r="BB12" s="16">
        <v>4.2787286063569697E-3</v>
      </c>
      <c r="BC12" s="16"/>
      <c r="BD12" s="16">
        <v>3.1413612565445001E-3</v>
      </c>
      <c r="BE12" s="16">
        <v>5.3302433371958304E-3</v>
      </c>
      <c r="BF12" s="16"/>
      <c r="BG12" s="16">
        <v>1.0135135135135099E-2</v>
      </c>
      <c r="BH12" s="16">
        <v>4.6240450341777199E-3</v>
      </c>
      <c r="BI12" s="16"/>
      <c r="BJ12" s="16">
        <v>3.2051282051282098E-3</v>
      </c>
      <c r="BK12" s="16">
        <v>5.1657339647008197E-3</v>
      </c>
      <c r="BL12" s="16"/>
      <c r="BM12" s="16">
        <v>2.5316455696202502E-3</v>
      </c>
      <c r="BN12" s="16">
        <v>5.1282051282051299E-3</v>
      </c>
      <c r="BO12" s="16"/>
      <c r="BP12" s="16">
        <v>3.3112582781457001E-3</v>
      </c>
      <c r="BQ12" s="16">
        <v>5.14359194170596E-3</v>
      </c>
    </row>
    <row r="13" spans="2:69" x14ac:dyDescent="0.25">
      <c r="B13" s="17" t="s">
        <v>68</v>
      </c>
      <c r="C13" s="16">
        <v>1.1954459203036101E-2</v>
      </c>
      <c r="D13" s="16">
        <v>8.9285714285714298E-3</v>
      </c>
      <c r="E13" s="16">
        <v>4.1493775933610002E-3</v>
      </c>
      <c r="F13" s="16">
        <v>1.3931888544891601E-2</v>
      </c>
      <c r="G13" s="16">
        <v>1.16279069767442E-2</v>
      </c>
      <c r="H13" s="16">
        <v>2.1244309559939299E-2</v>
      </c>
      <c r="I13" s="16">
        <v>7.5662042875157603E-3</v>
      </c>
      <c r="J13" s="16">
        <v>1.01010101010101E-2</v>
      </c>
      <c r="K13" s="16">
        <v>0</v>
      </c>
      <c r="L13" s="16">
        <v>8.8495575221238902E-3</v>
      </c>
      <c r="M13" s="16"/>
      <c r="N13" s="16">
        <v>3.0120481927710802E-2</v>
      </c>
      <c r="O13" s="16">
        <v>7.9365079365079395E-3</v>
      </c>
      <c r="P13" s="16">
        <v>1.21495327102804E-2</v>
      </c>
      <c r="Q13" s="16">
        <v>7.2992700729926996E-3</v>
      </c>
      <c r="R13" s="16"/>
      <c r="S13" s="16">
        <v>1.5209125475285201E-2</v>
      </c>
      <c r="T13" s="16">
        <v>9.5693779904306199E-3</v>
      </c>
      <c r="U13" s="16">
        <v>4.3103448275862103E-3</v>
      </c>
      <c r="V13" s="16">
        <v>1.4807502467917099E-2</v>
      </c>
      <c r="W13" s="16">
        <v>7.5593952483801298E-3</v>
      </c>
      <c r="X13" s="16">
        <v>5.8252427184466004E-3</v>
      </c>
      <c r="Y13" s="16">
        <v>7.4626865671641798E-3</v>
      </c>
      <c r="Z13" s="16"/>
      <c r="AA13" s="16">
        <v>4.1716328963051297E-3</v>
      </c>
      <c r="AB13" s="16">
        <v>1.5590200445434301E-2</v>
      </c>
      <c r="AC13" s="16"/>
      <c r="AD13" s="16">
        <v>1.7021276595744698E-2</v>
      </c>
      <c r="AE13" s="16">
        <v>1.0103626943005199E-2</v>
      </c>
      <c r="AF13" s="16"/>
      <c r="AG13" s="16">
        <v>1.699604743083E-2</v>
      </c>
      <c r="AH13" s="16">
        <v>7.2992700729926996E-3</v>
      </c>
      <c r="AI13" s="16"/>
      <c r="AJ13" s="16">
        <v>6.5493246009005303E-3</v>
      </c>
      <c r="AK13" s="16">
        <v>1.6625397948355099E-2</v>
      </c>
      <c r="AL13" s="16"/>
      <c r="AM13" s="16">
        <v>9.6573208722741402E-2</v>
      </c>
      <c r="AN13" s="16">
        <v>1.19808306709265E-2</v>
      </c>
      <c r="AO13" s="16">
        <v>4.82703137570394E-3</v>
      </c>
      <c r="AP13" s="16">
        <v>4.1841004184100397E-3</v>
      </c>
      <c r="AQ13" s="16"/>
      <c r="AR13" s="16">
        <v>7.5471698113207496E-3</v>
      </c>
      <c r="AS13" s="16">
        <v>1.3858695652173901E-2</v>
      </c>
      <c r="AT13" s="16"/>
      <c r="AU13" s="16">
        <v>1.47965474722565E-2</v>
      </c>
      <c r="AV13" s="16">
        <v>1.14375420497869E-2</v>
      </c>
      <c r="AW13" s="16"/>
      <c r="AX13" s="16">
        <v>5.8892815076560696E-3</v>
      </c>
      <c r="AY13" s="16">
        <v>1.31192038000452E-2</v>
      </c>
      <c r="AZ13" s="16"/>
      <c r="BA13" s="16">
        <v>1.1049723756906099E-2</v>
      </c>
      <c r="BB13" s="16">
        <v>1.20211898940505E-2</v>
      </c>
      <c r="BC13" s="16"/>
      <c r="BD13" s="16">
        <v>1.04712041884817E-2</v>
      </c>
      <c r="BE13" s="16">
        <v>1.22827346465817E-2</v>
      </c>
      <c r="BF13" s="16"/>
      <c r="BG13" s="16">
        <v>1.0135135135135099E-2</v>
      </c>
      <c r="BH13" s="16">
        <v>1.20627261761158E-2</v>
      </c>
      <c r="BI13" s="16"/>
      <c r="BJ13" s="16">
        <v>0</v>
      </c>
      <c r="BK13" s="16">
        <v>1.3560051657339599E-2</v>
      </c>
      <c r="BL13" s="16"/>
      <c r="BM13" s="16">
        <v>2.5316455696202502E-3</v>
      </c>
      <c r="BN13" s="16">
        <v>1.27179487179487E-2</v>
      </c>
      <c r="BO13" s="16"/>
      <c r="BP13" s="16">
        <v>1.6556291390728501E-3</v>
      </c>
      <c r="BQ13" s="16">
        <v>1.32876125160737E-2</v>
      </c>
    </row>
    <row r="14" spans="2:69" x14ac:dyDescent="0.25">
      <c r="B14" s="17" t="s">
        <v>212</v>
      </c>
      <c r="C14" s="19">
        <v>0.79222011385199198</v>
      </c>
      <c r="D14" s="19">
        <v>0.87648809523809501</v>
      </c>
      <c r="E14" s="19">
        <v>0.83402489626555998</v>
      </c>
      <c r="F14" s="19">
        <v>0.79566563467492302</v>
      </c>
      <c r="G14" s="19">
        <v>0.856104651162791</v>
      </c>
      <c r="H14" s="19">
        <v>0.63732928679817902</v>
      </c>
      <c r="I14" s="19">
        <v>0.84237074401008805</v>
      </c>
      <c r="J14" s="19">
        <v>0.81313131313131304</v>
      </c>
      <c r="K14" s="19">
        <v>0.88235294117647101</v>
      </c>
      <c r="L14" s="19">
        <v>0.93805309734513298</v>
      </c>
      <c r="M14" s="19"/>
      <c r="N14" s="19">
        <v>0.65301204819277103</v>
      </c>
      <c r="O14" s="19">
        <v>0.74126984126984097</v>
      </c>
      <c r="P14" s="19">
        <v>0.8</v>
      </c>
      <c r="Q14" s="19">
        <v>0.84306569343065696</v>
      </c>
      <c r="R14" s="19"/>
      <c r="S14" s="19">
        <v>0.64828897338403002</v>
      </c>
      <c r="T14" s="19">
        <v>0.73444976076555002</v>
      </c>
      <c r="U14" s="19">
        <v>0.81465517241379304</v>
      </c>
      <c r="V14" s="19">
        <v>0.74728529121421505</v>
      </c>
      <c r="W14" s="19">
        <v>0.83585313174945997</v>
      </c>
      <c r="X14" s="19">
        <v>0.86796116504854404</v>
      </c>
      <c r="Y14" s="19">
        <v>0.85522388059701504</v>
      </c>
      <c r="Z14" s="19"/>
      <c r="AA14" s="19">
        <v>0.86531585220500595</v>
      </c>
      <c r="AB14" s="19">
        <v>0.75807349665924295</v>
      </c>
      <c r="AC14" s="19"/>
      <c r="AD14" s="19">
        <v>0.74751773049645398</v>
      </c>
      <c r="AE14" s="19">
        <v>0.80854922279792796</v>
      </c>
      <c r="AF14" s="19"/>
      <c r="AG14" s="19">
        <v>0.73715415019762798</v>
      </c>
      <c r="AH14" s="19">
        <v>0.84306569343065696</v>
      </c>
      <c r="AI14" s="19"/>
      <c r="AJ14" s="19">
        <v>0.85427752762996301</v>
      </c>
      <c r="AK14" s="19">
        <v>0.73859214715245802</v>
      </c>
      <c r="AL14" s="19"/>
      <c r="AM14" s="19">
        <v>0.49844236760124599</v>
      </c>
      <c r="AN14" s="19">
        <v>0.707667731629393</v>
      </c>
      <c r="AO14" s="19">
        <v>0.82743362831858402</v>
      </c>
      <c r="AP14" s="19">
        <v>0.88535564853556503</v>
      </c>
      <c r="AQ14" s="19"/>
      <c r="AR14" s="19">
        <v>0.84591194968553496</v>
      </c>
      <c r="AS14" s="19">
        <v>0.76902173913043503</v>
      </c>
      <c r="AT14" s="19"/>
      <c r="AU14" s="19">
        <v>0.77311960542540104</v>
      </c>
      <c r="AV14" s="19">
        <v>0.79569410181655098</v>
      </c>
      <c r="AW14" s="19"/>
      <c r="AX14" s="19">
        <v>0.85630153121319197</v>
      </c>
      <c r="AY14" s="19">
        <v>0.779914046595793</v>
      </c>
      <c r="AZ14" s="19"/>
      <c r="BA14" s="19">
        <v>0.80939226519337004</v>
      </c>
      <c r="BB14" s="19">
        <v>0.79095354523227401</v>
      </c>
      <c r="BC14" s="19"/>
      <c r="BD14" s="19">
        <v>0.80523560209424105</v>
      </c>
      <c r="BE14" s="19">
        <v>0.78933951332560803</v>
      </c>
      <c r="BF14" s="19"/>
      <c r="BG14" s="19">
        <v>0.83108108108108103</v>
      </c>
      <c r="BH14" s="19">
        <v>0.789907519099316</v>
      </c>
      <c r="BI14" s="19"/>
      <c r="BJ14" s="19">
        <v>0.85897435897435903</v>
      </c>
      <c r="BK14" s="19">
        <v>0.78325441239776195</v>
      </c>
      <c r="BL14" s="19"/>
      <c r="BM14" s="19">
        <v>0.85822784810126596</v>
      </c>
      <c r="BN14" s="19">
        <v>0.78687179487179504</v>
      </c>
      <c r="BO14" s="19"/>
      <c r="BP14" s="19">
        <v>0.85596026490066202</v>
      </c>
      <c r="BQ14" s="19">
        <v>0.78396913844835003</v>
      </c>
    </row>
    <row r="15" spans="2:69" x14ac:dyDescent="0.25">
      <c r="B15" s="17" t="s">
        <v>213</v>
      </c>
      <c r="C15" s="19">
        <v>3.4155597722960201E-2</v>
      </c>
      <c r="D15" s="19">
        <v>2.6785714285714302E-2</v>
      </c>
      <c r="E15" s="19">
        <v>3.8727524204702601E-2</v>
      </c>
      <c r="F15" s="19">
        <v>3.2507739938080503E-2</v>
      </c>
      <c r="G15" s="19">
        <v>3.0523255813953501E-2</v>
      </c>
      <c r="H15" s="19">
        <v>3.6418816388467397E-2</v>
      </c>
      <c r="I15" s="19">
        <v>3.2786885245901599E-2</v>
      </c>
      <c r="J15" s="19">
        <v>5.5555555555555601E-2</v>
      </c>
      <c r="K15" s="19">
        <v>4.20168067226891E-2</v>
      </c>
      <c r="L15" s="19">
        <v>1.7699115044247801E-2</v>
      </c>
      <c r="M15" s="19"/>
      <c r="N15" s="19">
        <v>5.4216867469879498E-2</v>
      </c>
      <c r="O15" s="19">
        <v>4.7619047619047603E-2</v>
      </c>
      <c r="P15" s="19">
        <v>3.7383177570093497E-2</v>
      </c>
      <c r="Q15" s="19">
        <v>2.37226277372263E-2</v>
      </c>
      <c r="R15" s="19"/>
      <c r="S15" s="19">
        <v>6.84410646387833E-2</v>
      </c>
      <c r="T15" s="19">
        <v>5.50239234449761E-2</v>
      </c>
      <c r="U15" s="19">
        <v>3.2327586206896602E-2</v>
      </c>
      <c r="V15" s="19">
        <v>3.9486673247778901E-2</v>
      </c>
      <c r="W15" s="19">
        <v>3.1317494600431997E-2</v>
      </c>
      <c r="X15" s="19">
        <v>1.5533980582524301E-2</v>
      </c>
      <c r="Y15" s="19">
        <v>2.0895522388059699E-2</v>
      </c>
      <c r="Z15" s="19"/>
      <c r="AA15" s="19">
        <v>2.6817640047675801E-2</v>
      </c>
      <c r="AB15" s="19">
        <v>3.7583518930957703E-2</v>
      </c>
      <c r="AC15" s="19"/>
      <c r="AD15" s="19">
        <v>3.6170212765957499E-2</v>
      </c>
      <c r="AE15" s="19">
        <v>3.3419689119171002E-2</v>
      </c>
      <c r="AF15" s="19"/>
      <c r="AG15" s="19">
        <v>4.5454545454545497E-2</v>
      </c>
      <c r="AH15" s="19">
        <v>2.37226277372263E-2</v>
      </c>
      <c r="AI15" s="19"/>
      <c r="AJ15" s="19">
        <v>2.25133033155956E-2</v>
      </c>
      <c r="AK15" s="19">
        <v>4.4216483905199902E-2</v>
      </c>
      <c r="AL15" s="19"/>
      <c r="AM15" s="19">
        <v>8.7227414330218106E-2</v>
      </c>
      <c r="AN15" s="19">
        <v>5.4313099041533502E-2</v>
      </c>
      <c r="AO15" s="19">
        <v>2.73531777956557E-2</v>
      </c>
      <c r="AP15" s="19">
        <v>1.2552301255230099E-2</v>
      </c>
      <c r="AQ15" s="19"/>
      <c r="AR15" s="19">
        <v>2.6415094339622601E-2</v>
      </c>
      <c r="AS15" s="19">
        <v>3.7499999999999999E-2</v>
      </c>
      <c r="AT15" s="19"/>
      <c r="AU15" s="19">
        <v>3.4525277435265102E-2</v>
      </c>
      <c r="AV15" s="19">
        <v>3.4088360618972899E-2</v>
      </c>
      <c r="AW15" s="19"/>
      <c r="AX15" s="19">
        <v>2.3557126030624299E-2</v>
      </c>
      <c r="AY15" s="19">
        <v>3.6190907034607603E-2</v>
      </c>
      <c r="AZ15" s="19"/>
      <c r="BA15" s="19">
        <v>3.3149171270718203E-2</v>
      </c>
      <c r="BB15" s="19">
        <v>3.4229828850855702E-2</v>
      </c>
      <c r="BC15" s="19"/>
      <c r="BD15" s="19">
        <v>2.8272251308900501E-2</v>
      </c>
      <c r="BE15" s="19">
        <v>3.54577056778679E-2</v>
      </c>
      <c r="BF15" s="19"/>
      <c r="BG15" s="19">
        <v>3.04054054054054E-2</v>
      </c>
      <c r="BH15" s="19">
        <v>3.4378769601930002E-2</v>
      </c>
      <c r="BI15" s="19"/>
      <c r="BJ15" s="19">
        <v>2.7243589743589699E-2</v>
      </c>
      <c r="BK15" s="19">
        <v>3.5083943176926403E-2</v>
      </c>
      <c r="BL15" s="19"/>
      <c r="BM15" s="19">
        <v>3.0379746835442999E-2</v>
      </c>
      <c r="BN15" s="19">
        <v>3.4461538461538502E-2</v>
      </c>
      <c r="BO15" s="19"/>
      <c r="BP15" s="19">
        <v>3.3112582781456998E-2</v>
      </c>
      <c r="BQ15" s="19">
        <v>3.4290612944706401E-2</v>
      </c>
    </row>
    <row r="16" spans="2:69" x14ac:dyDescent="0.25">
      <c r="B16" s="17" t="s">
        <v>156</v>
      </c>
      <c r="C16" s="20">
        <v>0.75806451612903203</v>
      </c>
      <c r="D16" s="20">
        <v>0.84970238095238104</v>
      </c>
      <c r="E16" s="20">
        <v>0.79529737206085704</v>
      </c>
      <c r="F16" s="20">
        <v>0.76315789473684204</v>
      </c>
      <c r="G16" s="20">
        <v>0.82558139534883701</v>
      </c>
      <c r="H16" s="20">
        <v>0.60091047040971202</v>
      </c>
      <c r="I16" s="20">
        <v>0.80958385876418704</v>
      </c>
      <c r="J16" s="20">
        <v>0.75757575757575801</v>
      </c>
      <c r="K16" s="20">
        <v>0.84033613445378197</v>
      </c>
      <c r="L16" s="20">
        <v>0.92035398230088505</v>
      </c>
      <c r="M16" s="20"/>
      <c r="N16" s="20">
        <v>0.59879518072289195</v>
      </c>
      <c r="O16" s="20">
        <v>0.69365079365079396</v>
      </c>
      <c r="P16" s="20">
        <v>0.76261682242990703</v>
      </c>
      <c r="Q16" s="20">
        <v>0.81934306569343096</v>
      </c>
      <c r="R16" s="20"/>
      <c r="S16" s="20">
        <v>0.57984790874524705</v>
      </c>
      <c r="T16" s="20">
        <v>0.67942583732057404</v>
      </c>
      <c r="U16" s="20">
        <v>0.78232758620689702</v>
      </c>
      <c r="V16" s="20">
        <v>0.70779861796643595</v>
      </c>
      <c r="W16" s="20">
        <v>0.80453563714902798</v>
      </c>
      <c r="X16" s="20">
        <v>0.85242718446601895</v>
      </c>
      <c r="Y16" s="20">
        <v>0.83432835820895501</v>
      </c>
      <c r="Z16" s="20"/>
      <c r="AA16" s="20">
        <v>0.83849821215733</v>
      </c>
      <c r="AB16" s="20">
        <v>0.72048997772828505</v>
      </c>
      <c r="AC16" s="20"/>
      <c r="AD16" s="20">
        <v>0.71134751773049598</v>
      </c>
      <c r="AE16" s="20">
        <v>0.77512953367875603</v>
      </c>
      <c r="AF16" s="20"/>
      <c r="AG16" s="20">
        <v>0.69169960474308301</v>
      </c>
      <c r="AH16" s="20">
        <v>0.81934306569343096</v>
      </c>
      <c r="AI16" s="20"/>
      <c r="AJ16" s="20">
        <v>0.83176422431436803</v>
      </c>
      <c r="AK16" s="20">
        <v>0.69437566324725897</v>
      </c>
      <c r="AL16" s="20"/>
      <c r="AM16" s="20">
        <v>0.41121495327102803</v>
      </c>
      <c r="AN16" s="20">
        <v>0.65335463258785897</v>
      </c>
      <c r="AO16" s="20">
        <v>0.80008045052292798</v>
      </c>
      <c r="AP16" s="20">
        <v>0.87280334728033504</v>
      </c>
      <c r="AQ16" s="20"/>
      <c r="AR16" s="20">
        <v>0.81949685534591199</v>
      </c>
      <c r="AS16" s="20">
        <v>0.73152173913043494</v>
      </c>
      <c r="AT16" s="20"/>
      <c r="AU16" s="20">
        <v>0.73859432799013602</v>
      </c>
      <c r="AV16" s="20">
        <v>0.76160574119757796</v>
      </c>
      <c r="AW16" s="20"/>
      <c r="AX16" s="20">
        <v>0.83274440518256798</v>
      </c>
      <c r="AY16" s="20">
        <v>0.74372313956118496</v>
      </c>
      <c r="AZ16" s="20"/>
      <c r="BA16" s="20">
        <v>0.77624309392265201</v>
      </c>
      <c r="BB16" s="20">
        <v>0.756723716381418</v>
      </c>
      <c r="BC16" s="20"/>
      <c r="BD16" s="20">
        <v>0.77696335078533996</v>
      </c>
      <c r="BE16" s="20">
        <v>0.75388180764774004</v>
      </c>
      <c r="BF16" s="20"/>
      <c r="BG16" s="20">
        <v>0.80067567567567599</v>
      </c>
      <c r="BH16" s="20">
        <v>0.75552874949738602</v>
      </c>
      <c r="BI16" s="20"/>
      <c r="BJ16" s="20">
        <v>0.83173076923076905</v>
      </c>
      <c r="BK16" s="20">
        <v>0.74817046922083497</v>
      </c>
      <c r="BL16" s="20"/>
      <c r="BM16" s="20">
        <v>0.82784810126582298</v>
      </c>
      <c r="BN16" s="20">
        <v>0.75241025641025605</v>
      </c>
      <c r="BO16" s="20"/>
      <c r="BP16" s="20">
        <v>0.822847682119205</v>
      </c>
      <c r="BQ16" s="20">
        <v>0.749678525503643</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Q21"/>
  <sheetViews>
    <sheetView showGridLines="0" topLeftCell="A7" workbookViewId="0">
      <pane xSplit="2" topLeftCell="C1" activePane="topRight" state="frozen"/>
      <selection pane="topRight" activeCell="B17" sqref="B17"/>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4477</v>
      </c>
      <c r="D7" s="10">
        <v>672</v>
      </c>
      <c r="E7" s="10">
        <v>723</v>
      </c>
      <c r="F7" s="10">
        <v>646</v>
      </c>
      <c r="G7" s="10">
        <v>688</v>
      </c>
      <c r="H7" s="10">
        <v>620</v>
      </c>
      <c r="I7" s="10">
        <v>698</v>
      </c>
      <c r="J7" s="10">
        <v>198</v>
      </c>
      <c r="K7" s="10">
        <v>119</v>
      </c>
      <c r="L7" s="10">
        <v>113</v>
      </c>
      <c r="M7" s="10"/>
      <c r="N7" s="10">
        <v>478</v>
      </c>
      <c r="O7" s="10">
        <v>507</v>
      </c>
      <c r="P7" s="10">
        <v>940</v>
      </c>
      <c r="Q7" s="10">
        <v>2552</v>
      </c>
      <c r="R7" s="10"/>
      <c r="S7" s="10">
        <v>369</v>
      </c>
      <c r="T7" s="10">
        <v>347</v>
      </c>
      <c r="U7" s="10">
        <v>413</v>
      </c>
      <c r="V7" s="10">
        <v>807</v>
      </c>
      <c r="W7" s="10">
        <v>859</v>
      </c>
      <c r="X7" s="10">
        <v>930</v>
      </c>
      <c r="Y7" s="10">
        <v>596</v>
      </c>
      <c r="Z7" s="10"/>
      <c r="AA7" s="10">
        <v>1678</v>
      </c>
      <c r="AB7" s="10">
        <v>2799</v>
      </c>
      <c r="AC7" s="10"/>
      <c r="AD7" s="10">
        <v>1100</v>
      </c>
      <c r="AE7" s="10">
        <v>3377</v>
      </c>
      <c r="AF7" s="10"/>
      <c r="AG7" s="10">
        <v>1925</v>
      </c>
      <c r="AH7" s="10">
        <v>2552</v>
      </c>
      <c r="AI7" s="10"/>
      <c r="AJ7" s="10">
        <v>2131</v>
      </c>
      <c r="AK7" s="10">
        <v>2346</v>
      </c>
      <c r="AL7" s="10"/>
      <c r="AM7" s="10">
        <v>139</v>
      </c>
      <c r="AN7" s="10">
        <v>956</v>
      </c>
      <c r="AO7" s="10">
        <v>2232</v>
      </c>
      <c r="AP7" s="10">
        <v>1134</v>
      </c>
      <c r="AQ7" s="10"/>
      <c r="AR7" s="10">
        <v>1490</v>
      </c>
      <c r="AS7" s="10">
        <v>2987</v>
      </c>
      <c r="AT7" s="10"/>
      <c r="AU7" s="10">
        <v>653</v>
      </c>
      <c r="AV7" s="10">
        <v>3824</v>
      </c>
      <c r="AW7" s="10"/>
      <c r="AX7" s="10">
        <v>786</v>
      </c>
      <c r="AY7" s="10">
        <v>3691</v>
      </c>
      <c r="AZ7" s="10"/>
      <c r="BA7" s="10">
        <v>332</v>
      </c>
      <c r="BB7" s="10">
        <v>4145</v>
      </c>
      <c r="BC7" s="10"/>
      <c r="BD7" s="10">
        <v>847</v>
      </c>
      <c r="BE7" s="10">
        <v>3630</v>
      </c>
      <c r="BF7" s="10"/>
      <c r="BG7" s="10">
        <v>260</v>
      </c>
      <c r="BH7" s="10">
        <v>4217</v>
      </c>
      <c r="BI7" s="10"/>
      <c r="BJ7" s="10">
        <v>601</v>
      </c>
      <c r="BK7" s="10">
        <v>3876</v>
      </c>
      <c r="BL7" s="10"/>
      <c r="BM7" s="10">
        <v>352</v>
      </c>
      <c r="BN7" s="10">
        <v>4125</v>
      </c>
      <c r="BO7" s="10"/>
      <c r="BP7" s="10">
        <v>604</v>
      </c>
      <c r="BQ7" s="10">
        <v>3873</v>
      </c>
    </row>
    <row r="8" spans="2:69" x14ac:dyDescent="0.25">
      <c r="B8" s="17" t="s">
        <v>207</v>
      </c>
      <c r="C8" s="16">
        <v>0.30645521554612498</v>
      </c>
      <c r="D8" s="16">
        <v>0.305059523809524</v>
      </c>
      <c r="E8" s="16">
        <v>0.32226832641770398</v>
      </c>
      <c r="F8" s="16">
        <v>0.24303405572755399</v>
      </c>
      <c r="G8" s="16">
        <v>0.35465116279069803</v>
      </c>
      <c r="H8" s="16">
        <v>0.282258064516129</v>
      </c>
      <c r="I8" s="16">
        <v>0.277936962750716</v>
      </c>
      <c r="J8" s="16">
        <v>0.30303030303030298</v>
      </c>
      <c r="K8" s="16">
        <v>0.40336134453781503</v>
      </c>
      <c r="L8" s="16">
        <v>0.49557522123893799</v>
      </c>
      <c r="M8" s="16"/>
      <c r="N8" s="16">
        <v>0.22594142259414199</v>
      </c>
      <c r="O8" s="16">
        <v>0.24852071005917201</v>
      </c>
      <c r="P8" s="16">
        <v>0.28723404255319201</v>
      </c>
      <c r="Q8" s="16">
        <v>0.34012539184953</v>
      </c>
      <c r="R8" s="16"/>
      <c r="S8" s="16">
        <v>0.25745257452574499</v>
      </c>
      <c r="T8" s="16">
        <v>0.25648414985590801</v>
      </c>
      <c r="U8" s="16">
        <v>0.234866828087167</v>
      </c>
      <c r="V8" s="16">
        <v>0.244114002478315</v>
      </c>
      <c r="W8" s="16">
        <v>0.30500582072177002</v>
      </c>
      <c r="X8" s="16">
        <v>0.380645161290323</v>
      </c>
      <c r="Y8" s="16">
        <v>0.41946308724832199</v>
      </c>
      <c r="Z8" s="16"/>
      <c r="AA8" s="16">
        <v>0.35637663885578102</v>
      </c>
      <c r="AB8" s="16">
        <v>0.27652733118971101</v>
      </c>
      <c r="AC8" s="16"/>
      <c r="AD8" s="16">
        <v>0.29727272727272702</v>
      </c>
      <c r="AE8" s="16">
        <v>0.30944625407166099</v>
      </c>
      <c r="AF8" s="16"/>
      <c r="AG8" s="16">
        <v>0.26181818181818201</v>
      </c>
      <c r="AH8" s="16">
        <v>0.34012539184953</v>
      </c>
      <c r="AI8" s="16"/>
      <c r="AJ8" s="16">
        <v>0.39511966213045502</v>
      </c>
      <c r="AK8" s="16">
        <v>0.22591645353793699</v>
      </c>
      <c r="AL8" s="16"/>
      <c r="AM8" s="16">
        <v>0.194244604316547</v>
      </c>
      <c r="AN8" s="16">
        <v>0.23535564853556501</v>
      </c>
      <c r="AO8" s="16">
        <v>0.29435483870967699</v>
      </c>
      <c r="AP8" s="16">
        <v>0.40211640211640198</v>
      </c>
      <c r="AQ8" s="16"/>
      <c r="AR8" s="16">
        <v>0.34161073825503402</v>
      </c>
      <c r="AS8" s="16">
        <v>0.28891864747238</v>
      </c>
      <c r="AT8" s="16"/>
      <c r="AU8" s="16">
        <v>0.33996937212863698</v>
      </c>
      <c r="AV8" s="16">
        <v>0.30073221757322199</v>
      </c>
      <c r="AW8" s="16"/>
      <c r="AX8" s="16">
        <v>0.361323155216285</v>
      </c>
      <c r="AY8" s="16">
        <v>0.29477106475210002</v>
      </c>
      <c r="AZ8" s="16"/>
      <c r="BA8" s="16">
        <v>0.32228915662650598</v>
      </c>
      <c r="BB8" s="16">
        <v>0.30518697225572999</v>
      </c>
      <c r="BC8" s="16"/>
      <c r="BD8" s="16">
        <v>0.29161747343565497</v>
      </c>
      <c r="BE8" s="16">
        <v>0.30991735537190102</v>
      </c>
      <c r="BF8" s="16"/>
      <c r="BG8" s="16">
        <v>0.33846153846153798</v>
      </c>
      <c r="BH8" s="16">
        <v>0.30448185914157</v>
      </c>
      <c r="BI8" s="16"/>
      <c r="BJ8" s="16">
        <v>0.39101497504159699</v>
      </c>
      <c r="BK8" s="16">
        <v>0.29334365325077399</v>
      </c>
      <c r="BL8" s="16"/>
      <c r="BM8" s="16">
        <v>0.42329545454545497</v>
      </c>
      <c r="BN8" s="16">
        <v>0.29648484848484802</v>
      </c>
      <c r="BO8" s="16"/>
      <c r="BP8" s="16">
        <v>0.33278145695364197</v>
      </c>
      <c r="BQ8" s="16">
        <v>0.302349599793442</v>
      </c>
    </row>
    <row r="9" spans="2:69" x14ac:dyDescent="0.25">
      <c r="B9" s="17" t="s">
        <v>208</v>
      </c>
      <c r="C9" s="16">
        <v>0.52959571141389306</v>
      </c>
      <c r="D9" s="16">
        <v>0.55952380952380998</v>
      </c>
      <c r="E9" s="16">
        <v>0.50207468879668005</v>
      </c>
      <c r="F9" s="16">
        <v>0.57275541795665597</v>
      </c>
      <c r="G9" s="16">
        <v>0.49127906976744201</v>
      </c>
      <c r="H9" s="16">
        <v>0.49032258064516099</v>
      </c>
      <c r="I9" s="16">
        <v>0.60458452722063005</v>
      </c>
      <c r="J9" s="16">
        <v>0.49494949494949497</v>
      </c>
      <c r="K9" s="16">
        <v>0.47058823529411797</v>
      </c>
      <c r="L9" s="16">
        <v>0.38938053097345099</v>
      </c>
      <c r="M9" s="16"/>
      <c r="N9" s="16">
        <v>0.55439330543933096</v>
      </c>
      <c r="O9" s="16">
        <v>0.56410256410256399</v>
      </c>
      <c r="P9" s="16">
        <v>0.52659574468085102</v>
      </c>
      <c r="Q9" s="16">
        <v>0.51920062695924796</v>
      </c>
      <c r="R9" s="16"/>
      <c r="S9" s="16">
        <v>0.50677506775067704</v>
      </c>
      <c r="T9" s="16">
        <v>0.52449567723342905</v>
      </c>
      <c r="U9" s="16">
        <v>0.58353510895883798</v>
      </c>
      <c r="V9" s="16">
        <v>0.55266418835192099</v>
      </c>
      <c r="W9" s="16">
        <v>0.55413271245634499</v>
      </c>
      <c r="X9" s="16">
        <v>0.50537634408602194</v>
      </c>
      <c r="Y9" s="16">
        <v>0.47818791946308697</v>
      </c>
      <c r="Z9" s="16"/>
      <c r="AA9" s="16">
        <v>0.49702026221692502</v>
      </c>
      <c r="AB9" s="16">
        <v>0.54912468738835296</v>
      </c>
      <c r="AC9" s="16"/>
      <c r="AD9" s="16">
        <v>0.52272727272727304</v>
      </c>
      <c r="AE9" s="16">
        <v>0.53183298785904698</v>
      </c>
      <c r="AF9" s="16"/>
      <c r="AG9" s="16">
        <v>0.54337662337662296</v>
      </c>
      <c r="AH9" s="16">
        <v>0.51920062695924796</v>
      </c>
      <c r="AI9" s="16"/>
      <c r="AJ9" s="16">
        <v>0.48146410136086298</v>
      </c>
      <c r="AK9" s="16">
        <v>0.57331628303495297</v>
      </c>
      <c r="AL9" s="16"/>
      <c r="AM9" s="16">
        <v>0.55395683453237399</v>
      </c>
      <c r="AN9" s="16">
        <v>0.51359832635983305</v>
      </c>
      <c r="AO9" s="16">
        <v>0.55376344086021501</v>
      </c>
      <c r="AP9" s="16">
        <v>0.49294532627866</v>
      </c>
      <c r="AQ9" s="16"/>
      <c r="AR9" s="16">
        <v>0.51208053691275202</v>
      </c>
      <c r="AS9" s="16">
        <v>0.53833277535989299</v>
      </c>
      <c r="AT9" s="16"/>
      <c r="AU9" s="16">
        <v>0.49923430321592599</v>
      </c>
      <c r="AV9" s="16">
        <v>0.53478033472803299</v>
      </c>
      <c r="AW9" s="16"/>
      <c r="AX9" s="16">
        <v>0.50127226463104302</v>
      </c>
      <c r="AY9" s="16">
        <v>0.53562720130046104</v>
      </c>
      <c r="AZ9" s="16"/>
      <c r="BA9" s="16">
        <v>0.52710843373493999</v>
      </c>
      <c r="BB9" s="16">
        <v>0.52979493365500596</v>
      </c>
      <c r="BC9" s="16"/>
      <c r="BD9" s="16">
        <v>0.53010625737898498</v>
      </c>
      <c r="BE9" s="16">
        <v>0.52947658402203901</v>
      </c>
      <c r="BF9" s="16"/>
      <c r="BG9" s="16">
        <v>0.52307692307692299</v>
      </c>
      <c r="BH9" s="16">
        <v>0.52999762864595701</v>
      </c>
      <c r="BI9" s="16"/>
      <c r="BJ9" s="16">
        <v>0.48086522462562398</v>
      </c>
      <c r="BK9" s="16">
        <v>0.53715170278637803</v>
      </c>
      <c r="BL9" s="16"/>
      <c r="BM9" s="16">
        <v>0.43181818181818199</v>
      </c>
      <c r="BN9" s="16">
        <v>0.53793939393939405</v>
      </c>
      <c r="BO9" s="16"/>
      <c r="BP9" s="16">
        <v>0.50331125827814605</v>
      </c>
      <c r="BQ9" s="16">
        <v>0.53369481022463205</v>
      </c>
    </row>
    <row r="10" spans="2:69" ht="30" x14ac:dyDescent="0.25">
      <c r="B10" s="17" t="s">
        <v>635</v>
      </c>
      <c r="C10" s="16">
        <v>0.12888094706276501</v>
      </c>
      <c r="D10" s="16">
        <v>0.101190476190476</v>
      </c>
      <c r="E10" s="16">
        <v>0.145228215767635</v>
      </c>
      <c r="F10" s="16">
        <v>0.148606811145511</v>
      </c>
      <c r="G10" s="16">
        <v>0.11046511627907001</v>
      </c>
      <c r="H10" s="16">
        <v>0.19354838709677399</v>
      </c>
      <c r="I10" s="16">
        <v>9.4555873925501396E-2</v>
      </c>
      <c r="J10" s="16">
        <v>0.12121212121212099</v>
      </c>
      <c r="K10" s="16">
        <v>0.10084033613445401</v>
      </c>
      <c r="L10" s="16">
        <v>8.8495575221238895E-2</v>
      </c>
      <c r="M10" s="16"/>
      <c r="N10" s="16">
        <v>0.161087866108787</v>
      </c>
      <c r="O10" s="16">
        <v>0.145956607495069</v>
      </c>
      <c r="P10" s="16">
        <v>0.13936170212766</v>
      </c>
      <c r="Q10" s="16">
        <v>0.11559561128526601</v>
      </c>
      <c r="R10" s="16"/>
      <c r="S10" s="16">
        <v>0.159891598915989</v>
      </c>
      <c r="T10" s="16">
        <v>0.14985590778098001</v>
      </c>
      <c r="U10" s="16">
        <v>0.14043583535109</v>
      </c>
      <c r="V10" s="16">
        <v>0.173482032218092</v>
      </c>
      <c r="W10" s="16">
        <v>0.11874272409778799</v>
      </c>
      <c r="X10" s="16">
        <v>9.6774193548387094E-2</v>
      </c>
      <c r="Y10" s="16">
        <v>8.2214765100671106E-2</v>
      </c>
      <c r="Z10" s="16"/>
      <c r="AA10" s="16">
        <v>0.114421930870083</v>
      </c>
      <c r="AB10" s="16">
        <v>0.137549124687388</v>
      </c>
      <c r="AC10" s="16"/>
      <c r="AD10" s="16">
        <v>0.14181818181818201</v>
      </c>
      <c r="AE10" s="16">
        <v>0.124666864080545</v>
      </c>
      <c r="AF10" s="16"/>
      <c r="AG10" s="16">
        <v>0.14649350649350601</v>
      </c>
      <c r="AH10" s="16">
        <v>0.11559561128526601</v>
      </c>
      <c r="AI10" s="16"/>
      <c r="AJ10" s="16">
        <v>9.7137494134209301E-2</v>
      </c>
      <c r="AK10" s="16">
        <v>0.15771526001705</v>
      </c>
      <c r="AL10" s="16"/>
      <c r="AM10" s="16">
        <v>0.12230215827338101</v>
      </c>
      <c r="AN10" s="16">
        <v>0.19456066945606701</v>
      </c>
      <c r="AO10" s="16">
        <v>0.120967741935484</v>
      </c>
      <c r="AP10" s="16">
        <v>9.0828924162257504E-2</v>
      </c>
      <c r="AQ10" s="16"/>
      <c r="AR10" s="16">
        <v>0.11677852348993301</v>
      </c>
      <c r="AS10" s="16">
        <v>0.134917977904252</v>
      </c>
      <c r="AT10" s="16"/>
      <c r="AU10" s="16">
        <v>0.12251148545176101</v>
      </c>
      <c r="AV10" s="16">
        <v>0.12996861924686201</v>
      </c>
      <c r="AW10" s="16"/>
      <c r="AX10" s="16">
        <v>0.11577608142493601</v>
      </c>
      <c r="AY10" s="16">
        <v>0.13167163370360299</v>
      </c>
      <c r="AZ10" s="16"/>
      <c r="BA10" s="16">
        <v>0.117469879518072</v>
      </c>
      <c r="BB10" s="16">
        <v>0.129794933655006</v>
      </c>
      <c r="BC10" s="16"/>
      <c r="BD10" s="16">
        <v>0.13813459268004699</v>
      </c>
      <c r="BE10" s="16">
        <v>0.12672176308539901</v>
      </c>
      <c r="BF10" s="16"/>
      <c r="BG10" s="16">
        <v>0.103846153846154</v>
      </c>
      <c r="BH10" s="16">
        <v>0.13042447237372501</v>
      </c>
      <c r="BI10" s="16"/>
      <c r="BJ10" s="16">
        <v>0.108153078202995</v>
      </c>
      <c r="BK10" s="16">
        <v>0.13209494324045401</v>
      </c>
      <c r="BL10" s="16"/>
      <c r="BM10" s="16">
        <v>0.13068181818181801</v>
      </c>
      <c r="BN10" s="16">
        <v>0.128727272727273</v>
      </c>
      <c r="BO10" s="16"/>
      <c r="BP10" s="16">
        <v>0.12251655629139099</v>
      </c>
      <c r="BQ10" s="16">
        <v>0.129873483088045</v>
      </c>
    </row>
    <row r="11" spans="2:69" x14ac:dyDescent="0.25">
      <c r="B11" s="17" t="s">
        <v>210</v>
      </c>
      <c r="C11" s="16">
        <v>2.3453205271387102E-2</v>
      </c>
      <c r="D11" s="16">
        <v>1.9345238095238099E-2</v>
      </c>
      <c r="E11" s="16">
        <v>2.7662517289073301E-2</v>
      </c>
      <c r="F11" s="16">
        <v>2.1671826625387001E-2</v>
      </c>
      <c r="G11" s="16">
        <v>3.0523255813953501E-2</v>
      </c>
      <c r="H11" s="16">
        <v>1.7741935483870999E-2</v>
      </c>
      <c r="I11" s="16">
        <v>1.14613180515759E-2</v>
      </c>
      <c r="J11" s="16">
        <v>7.0707070707070704E-2</v>
      </c>
      <c r="K11" s="16">
        <v>1.6806722689075598E-2</v>
      </c>
      <c r="L11" s="16">
        <v>1.7699115044247801E-2</v>
      </c>
      <c r="M11" s="16"/>
      <c r="N11" s="16">
        <v>3.9748953974895397E-2</v>
      </c>
      <c r="O11" s="16">
        <v>3.1558185404339301E-2</v>
      </c>
      <c r="P11" s="16">
        <v>3.1914893617021302E-2</v>
      </c>
      <c r="Q11" s="16">
        <v>1.56739811912226E-2</v>
      </c>
      <c r="R11" s="16"/>
      <c r="S11" s="16">
        <v>4.8780487804878099E-2</v>
      </c>
      <c r="T11" s="16">
        <v>3.7463976945245003E-2</v>
      </c>
      <c r="U11" s="16">
        <v>3.3898305084745797E-2</v>
      </c>
      <c r="V11" s="16">
        <v>2.1065675340768301E-2</v>
      </c>
      <c r="W11" s="16">
        <v>1.62980209545984E-2</v>
      </c>
      <c r="X11" s="16">
        <v>1.2903225806451601E-2</v>
      </c>
      <c r="Y11" s="16">
        <v>1.67785234899329E-2</v>
      </c>
      <c r="Z11" s="16"/>
      <c r="AA11" s="16">
        <v>2.6817640047675801E-2</v>
      </c>
      <c r="AB11" s="16">
        <v>2.1436227224008599E-2</v>
      </c>
      <c r="AC11" s="16"/>
      <c r="AD11" s="16">
        <v>2.9090909090909101E-2</v>
      </c>
      <c r="AE11" s="16">
        <v>2.16168196624223E-2</v>
      </c>
      <c r="AF11" s="16"/>
      <c r="AG11" s="16">
        <v>3.3766233766233798E-2</v>
      </c>
      <c r="AH11" s="16">
        <v>1.56739811912226E-2</v>
      </c>
      <c r="AI11" s="16"/>
      <c r="AJ11" s="16">
        <v>2.1586109807602099E-2</v>
      </c>
      <c r="AK11" s="16">
        <v>2.5149190110826902E-2</v>
      </c>
      <c r="AL11" s="16"/>
      <c r="AM11" s="16">
        <v>2.8776978417266199E-2</v>
      </c>
      <c r="AN11" s="16">
        <v>3.55648535564854E-2</v>
      </c>
      <c r="AO11" s="16">
        <v>2.4193548387096801E-2</v>
      </c>
      <c r="AP11" s="16">
        <v>1.14638447971781E-2</v>
      </c>
      <c r="AQ11" s="16"/>
      <c r="AR11" s="16">
        <v>2.08053691275168E-2</v>
      </c>
      <c r="AS11" s="16">
        <v>2.4774020756612E-2</v>
      </c>
      <c r="AT11" s="16"/>
      <c r="AU11" s="16">
        <v>2.29709035222052E-2</v>
      </c>
      <c r="AV11" s="16">
        <v>2.3535564853556502E-2</v>
      </c>
      <c r="AW11" s="16"/>
      <c r="AX11" s="16">
        <v>1.01781170483461E-2</v>
      </c>
      <c r="AY11" s="16">
        <v>2.62801408832295E-2</v>
      </c>
      <c r="AZ11" s="16"/>
      <c r="BA11" s="16">
        <v>1.20481927710843E-2</v>
      </c>
      <c r="BB11" s="16">
        <v>2.4366706875753898E-2</v>
      </c>
      <c r="BC11" s="16"/>
      <c r="BD11" s="16">
        <v>2.8335301062573801E-2</v>
      </c>
      <c r="BE11" s="16">
        <v>2.23140495867769E-2</v>
      </c>
      <c r="BF11" s="16"/>
      <c r="BG11" s="16">
        <v>1.5384615384615399E-2</v>
      </c>
      <c r="BH11" s="16">
        <v>2.39506758359023E-2</v>
      </c>
      <c r="BI11" s="16"/>
      <c r="BJ11" s="16">
        <v>1.6638935108153102E-2</v>
      </c>
      <c r="BK11" s="16">
        <v>2.4509803921568599E-2</v>
      </c>
      <c r="BL11" s="16"/>
      <c r="BM11" s="16">
        <v>1.13636363636364E-2</v>
      </c>
      <c r="BN11" s="16">
        <v>2.4484848484848502E-2</v>
      </c>
      <c r="BO11" s="16"/>
      <c r="BP11" s="16">
        <v>3.4768211920529798E-2</v>
      </c>
      <c r="BQ11" s="16">
        <v>2.1688613477924099E-2</v>
      </c>
    </row>
    <row r="12" spans="2:69" x14ac:dyDescent="0.25">
      <c r="B12" s="17" t="s">
        <v>211</v>
      </c>
      <c r="C12" s="16">
        <v>5.5840964931874E-3</v>
      </c>
      <c r="D12" s="16">
        <v>8.9285714285714298E-3</v>
      </c>
      <c r="E12" s="16">
        <v>2.7662517289073298E-3</v>
      </c>
      <c r="F12" s="16">
        <v>4.64396284829721E-3</v>
      </c>
      <c r="G12" s="16">
        <v>4.3604651162790697E-3</v>
      </c>
      <c r="H12" s="16">
        <v>8.0645161290322596E-3</v>
      </c>
      <c r="I12" s="16">
        <v>5.7306590257879698E-3</v>
      </c>
      <c r="J12" s="16">
        <v>5.0505050505050501E-3</v>
      </c>
      <c r="K12" s="16">
        <v>8.4033613445378096E-3</v>
      </c>
      <c r="L12" s="16">
        <v>0</v>
      </c>
      <c r="M12" s="16"/>
      <c r="N12" s="16">
        <v>4.1841004184100397E-3</v>
      </c>
      <c r="O12" s="16">
        <v>7.8895463510848095E-3</v>
      </c>
      <c r="P12" s="16">
        <v>5.31914893617021E-3</v>
      </c>
      <c r="Q12" s="16">
        <v>5.4858934169278997E-3</v>
      </c>
      <c r="R12" s="16"/>
      <c r="S12" s="16">
        <v>2.1680216802168001E-2</v>
      </c>
      <c r="T12" s="16">
        <v>2.3054755043227699E-2</v>
      </c>
      <c r="U12" s="16">
        <v>2.4213075060532702E-3</v>
      </c>
      <c r="V12" s="16">
        <v>2.4783147459727399E-3</v>
      </c>
      <c r="W12" s="16">
        <v>2.3282887077997702E-3</v>
      </c>
      <c r="X12" s="16">
        <v>2.1505376344086E-3</v>
      </c>
      <c r="Y12" s="16">
        <v>0</v>
      </c>
      <c r="Z12" s="16"/>
      <c r="AA12" s="16">
        <v>2.9797377830750901E-3</v>
      </c>
      <c r="AB12" s="16">
        <v>7.1454090746695302E-3</v>
      </c>
      <c r="AC12" s="16"/>
      <c r="AD12" s="16">
        <v>5.4545454545454498E-3</v>
      </c>
      <c r="AE12" s="16">
        <v>5.6262955285756597E-3</v>
      </c>
      <c r="AF12" s="16"/>
      <c r="AG12" s="16">
        <v>5.7142857142857099E-3</v>
      </c>
      <c r="AH12" s="16">
        <v>5.4858934169278997E-3</v>
      </c>
      <c r="AI12" s="16"/>
      <c r="AJ12" s="16">
        <v>2.34631628343501E-3</v>
      </c>
      <c r="AK12" s="16">
        <v>8.5251491901108308E-3</v>
      </c>
      <c r="AL12" s="16"/>
      <c r="AM12" s="16">
        <v>1.4388489208633099E-2</v>
      </c>
      <c r="AN12" s="16">
        <v>1.5690376569037701E-2</v>
      </c>
      <c r="AO12" s="16">
        <v>3.13620071684588E-3</v>
      </c>
      <c r="AP12" s="16">
        <v>8.8183421516754802E-4</v>
      </c>
      <c r="AQ12" s="16"/>
      <c r="AR12" s="16">
        <v>4.6979865771812103E-3</v>
      </c>
      <c r="AS12" s="16">
        <v>6.0261131570137298E-3</v>
      </c>
      <c r="AT12" s="16"/>
      <c r="AU12" s="16">
        <v>6.1255742725880597E-3</v>
      </c>
      <c r="AV12" s="16">
        <v>5.4916317991631804E-3</v>
      </c>
      <c r="AW12" s="16"/>
      <c r="AX12" s="16">
        <v>6.3613231552162803E-3</v>
      </c>
      <c r="AY12" s="16">
        <v>5.4185857491194801E-3</v>
      </c>
      <c r="AZ12" s="16"/>
      <c r="BA12" s="16">
        <v>1.20481927710843E-2</v>
      </c>
      <c r="BB12" s="16">
        <v>5.0663449939686396E-3</v>
      </c>
      <c r="BC12" s="16"/>
      <c r="BD12" s="16">
        <v>5.9031877213695403E-3</v>
      </c>
      <c r="BE12" s="16">
        <v>5.5096418732782397E-3</v>
      </c>
      <c r="BF12" s="16"/>
      <c r="BG12" s="16">
        <v>1.5384615384615399E-2</v>
      </c>
      <c r="BH12" s="16">
        <v>4.9798434906331498E-3</v>
      </c>
      <c r="BI12" s="16"/>
      <c r="BJ12" s="16">
        <v>1.66389351081531E-3</v>
      </c>
      <c r="BK12" s="16">
        <v>6.1919504643962904E-3</v>
      </c>
      <c r="BL12" s="16"/>
      <c r="BM12" s="16">
        <v>0</v>
      </c>
      <c r="BN12" s="16">
        <v>6.0606060606060597E-3</v>
      </c>
      <c r="BO12" s="16"/>
      <c r="BP12" s="16">
        <v>3.3112582781457001E-3</v>
      </c>
      <c r="BQ12" s="16">
        <v>5.9385489284792198E-3</v>
      </c>
    </row>
    <row r="13" spans="2:69" x14ac:dyDescent="0.25">
      <c r="B13" s="17" t="s">
        <v>68</v>
      </c>
      <c r="C13" s="16">
        <v>6.0308242126423904E-3</v>
      </c>
      <c r="D13" s="16">
        <v>5.9523809523809503E-3</v>
      </c>
      <c r="E13" s="16">
        <v>0</v>
      </c>
      <c r="F13" s="16">
        <v>9.2879256965944304E-3</v>
      </c>
      <c r="G13" s="16">
        <v>8.7209302325581394E-3</v>
      </c>
      <c r="H13" s="16">
        <v>8.0645161290322596E-3</v>
      </c>
      <c r="I13" s="16">
        <v>5.7306590257879698E-3</v>
      </c>
      <c r="J13" s="16">
        <v>5.0505050505050501E-3</v>
      </c>
      <c r="K13" s="16">
        <v>0</v>
      </c>
      <c r="L13" s="16">
        <v>8.8495575221238902E-3</v>
      </c>
      <c r="M13" s="16"/>
      <c r="N13" s="16">
        <v>1.46443514644351E-2</v>
      </c>
      <c r="O13" s="16">
        <v>1.9723865877711998E-3</v>
      </c>
      <c r="P13" s="16">
        <v>9.5744680851063795E-3</v>
      </c>
      <c r="Q13" s="16">
        <v>3.9184952978056397E-3</v>
      </c>
      <c r="R13" s="16"/>
      <c r="S13" s="16">
        <v>5.4200542005420098E-3</v>
      </c>
      <c r="T13" s="16">
        <v>8.6455331412103806E-3</v>
      </c>
      <c r="U13" s="16">
        <v>4.8426150121065404E-3</v>
      </c>
      <c r="V13" s="16">
        <v>6.1957868649318501E-3</v>
      </c>
      <c r="W13" s="16">
        <v>3.4924330616996498E-3</v>
      </c>
      <c r="X13" s="16">
        <v>2.1505376344086E-3</v>
      </c>
      <c r="Y13" s="16">
        <v>3.3557046979865801E-3</v>
      </c>
      <c r="Z13" s="16"/>
      <c r="AA13" s="16">
        <v>2.3837902264600701E-3</v>
      </c>
      <c r="AB13" s="16">
        <v>8.2172204358699503E-3</v>
      </c>
      <c r="AC13" s="16"/>
      <c r="AD13" s="16">
        <v>3.6363636363636398E-3</v>
      </c>
      <c r="AE13" s="16">
        <v>6.8107787977494802E-3</v>
      </c>
      <c r="AF13" s="16"/>
      <c r="AG13" s="16">
        <v>8.8311688311688303E-3</v>
      </c>
      <c r="AH13" s="16">
        <v>3.9184952978056397E-3</v>
      </c>
      <c r="AI13" s="16"/>
      <c r="AJ13" s="16">
        <v>2.34631628343501E-3</v>
      </c>
      <c r="AK13" s="16">
        <v>9.3776641091219103E-3</v>
      </c>
      <c r="AL13" s="16"/>
      <c r="AM13" s="16">
        <v>8.6330935251798593E-2</v>
      </c>
      <c r="AN13" s="16">
        <v>5.2301255230125503E-3</v>
      </c>
      <c r="AO13" s="16">
        <v>3.5842293906810001E-3</v>
      </c>
      <c r="AP13" s="16">
        <v>1.7636684303350999E-3</v>
      </c>
      <c r="AQ13" s="16"/>
      <c r="AR13" s="16">
        <v>4.0268456375838896E-3</v>
      </c>
      <c r="AS13" s="16">
        <v>7.0304653498493496E-3</v>
      </c>
      <c r="AT13" s="16"/>
      <c r="AU13" s="16">
        <v>9.18836140888208E-3</v>
      </c>
      <c r="AV13" s="16">
        <v>5.4916317991631804E-3</v>
      </c>
      <c r="AW13" s="16"/>
      <c r="AX13" s="16">
        <v>5.0890585241730301E-3</v>
      </c>
      <c r="AY13" s="16">
        <v>6.2313736114873999E-3</v>
      </c>
      <c r="AZ13" s="16"/>
      <c r="BA13" s="16">
        <v>9.0361445783132491E-3</v>
      </c>
      <c r="BB13" s="16">
        <v>5.7901085645355897E-3</v>
      </c>
      <c r="BC13" s="16"/>
      <c r="BD13" s="16">
        <v>5.9031877213695403E-3</v>
      </c>
      <c r="BE13" s="16">
        <v>6.0606060606060597E-3</v>
      </c>
      <c r="BF13" s="16"/>
      <c r="BG13" s="16">
        <v>3.8461538461538498E-3</v>
      </c>
      <c r="BH13" s="16">
        <v>6.1655205122124702E-3</v>
      </c>
      <c r="BI13" s="16"/>
      <c r="BJ13" s="16">
        <v>1.66389351081531E-3</v>
      </c>
      <c r="BK13" s="16">
        <v>6.70794633642931E-3</v>
      </c>
      <c r="BL13" s="16"/>
      <c r="BM13" s="16">
        <v>2.8409090909090901E-3</v>
      </c>
      <c r="BN13" s="16">
        <v>6.3030303030302999E-3</v>
      </c>
      <c r="BO13" s="16"/>
      <c r="BP13" s="16">
        <v>3.3112582781457001E-3</v>
      </c>
      <c r="BQ13" s="16">
        <v>6.4549444874774098E-3</v>
      </c>
    </row>
    <row r="14" spans="2:69" x14ac:dyDescent="0.25">
      <c r="B14" s="17" t="s">
        <v>212</v>
      </c>
      <c r="C14" s="19">
        <v>0.83605092696001804</v>
      </c>
      <c r="D14" s="19">
        <v>0.86458333333333304</v>
      </c>
      <c r="E14" s="19">
        <v>0.82434301521438402</v>
      </c>
      <c r="F14" s="19">
        <v>0.81578947368421095</v>
      </c>
      <c r="G14" s="19">
        <v>0.84593023255813904</v>
      </c>
      <c r="H14" s="19">
        <v>0.77258064516128999</v>
      </c>
      <c r="I14" s="19">
        <v>0.88252148997134705</v>
      </c>
      <c r="J14" s="19">
        <v>0.79797979797979801</v>
      </c>
      <c r="K14" s="19">
        <v>0.873949579831933</v>
      </c>
      <c r="L14" s="19">
        <v>0.88495575221238898</v>
      </c>
      <c r="M14" s="19"/>
      <c r="N14" s="19">
        <v>0.78033472803347304</v>
      </c>
      <c r="O14" s="19">
        <v>0.81262327416173596</v>
      </c>
      <c r="P14" s="19">
        <v>0.81382978723404298</v>
      </c>
      <c r="Q14" s="19">
        <v>0.85932601880877701</v>
      </c>
      <c r="R14" s="19"/>
      <c r="S14" s="19">
        <v>0.76422764227642304</v>
      </c>
      <c r="T14" s="19">
        <v>0.780979827089337</v>
      </c>
      <c r="U14" s="19">
        <v>0.81840193704600495</v>
      </c>
      <c r="V14" s="19">
        <v>0.79677819083023504</v>
      </c>
      <c r="W14" s="19">
        <v>0.85913853317811395</v>
      </c>
      <c r="X14" s="19">
        <v>0.88602150537634405</v>
      </c>
      <c r="Y14" s="19">
        <v>0.89765100671140896</v>
      </c>
      <c r="Z14" s="19"/>
      <c r="AA14" s="19">
        <v>0.85339690107270605</v>
      </c>
      <c r="AB14" s="19">
        <v>0.82565201857806403</v>
      </c>
      <c r="AC14" s="19"/>
      <c r="AD14" s="19">
        <v>0.82</v>
      </c>
      <c r="AE14" s="19">
        <v>0.84127924193070802</v>
      </c>
      <c r="AF14" s="19"/>
      <c r="AG14" s="19">
        <v>0.80519480519480502</v>
      </c>
      <c r="AH14" s="19">
        <v>0.85932601880877701</v>
      </c>
      <c r="AI14" s="19"/>
      <c r="AJ14" s="19">
        <v>0.87658376349131895</v>
      </c>
      <c r="AK14" s="19">
        <v>0.79923273657288996</v>
      </c>
      <c r="AL14" s="19"/>
      <c r="AM14" s="19">
        <v>0.74820143884892099</v>
      </c>
      <c r="AN14" s="19">
        <v>0.74895397489539794</v>
      </c>
      <c r="AO14" s="19">
        <v>0.84811827956989205</v>
      </c>
      <c r="AP14" s="19">
        <v>0.89506172839506204</v>
      </c>
      <c r="AQ14" s="19"/>
      <c r="AR14" s="19">
        <v>0.85369127516778498</v>
      </c>
      <c r="AS14" s="19">
        <v>0.82725142283227304</v>
      </c>
      <c r="AT14" s="19"/>
      <c r="AU14" s="19">
        <v>0.83920367534456397</v>
      </c>
      <c r="AV14" s="19">
        <v>0.83551255230125498</v>
      </c>
      <c r="AW14" s="19"/>
      <c r="AX14" s="19">
        <v>0.86259541984732802</v>
      </c>
      <c r="AY14" s="19">
        <v>0.83039826605255995</v>
      </c>
      <c r="AZ14" s="19"/>
      <c r="BA14" s="19">
        <v>0.84939759036144602</v>
      </c>
      <c r="BB14" s="19">
        <v>0.83498190591073596</v>
      </c>
      <c r="BC14" s="19"/>
      <c r="BD14" s="19">
        <v>0.82172373081464001</v>
      </c>
      <c r="BE14" s="19">
        <v>0.83939393939393903</v>
      </c>
      <c r="BF14" s="19"/>
      <c r="BG14" s="19">
        <v>0.86153846153846203</v>
      </c>
      <c r="BH14" s="19">
        <v>0.83447948778752701</v>
      </c>
      <c r="BI14" s="19"/>
      <c r="BJ14" s="19">
        <v>0.87188019966722097</v>
      </c>
      <c r="BK14" s="19">
        <v>0.83049535603715197</v>
      </c>
      <c r="BL14" s="19"/>
      <c r="BM14" s="19">
        <v>0.85511363636363602</v>
      </c>
      <c r="BN14" s="19">
        <v>0.83442424242424196</v>
      </c>
      <c r="BO14" s="19"/>
      <c r="BP14" s="19">
        <v>0.83609271523178796</v>
      </c>
      <c r="BQ14" s="19">
        <v>0.83604441001807395</v>
      </c>
    </row>
    <row r="15" spans="2:69" x14ac:dyDescent="0.25">
      <c r="B15" s="17" t="s">
        <v>213</v>
      </c>
      <c r="C15" s="19">
        <v>2.9037301764574499E-2</v>
      </c>
      <c r="D15" s="19">
        <v>2.82738095238095E-2</v>
      </c>
      <c r="E15" s="19">
        <v>3.0428769017980601E-2</v>
      </c>
      <c r="F15" s="19">
        <v>2.6315789473684199E-2</v>
      </c>
      <c r="G15" s="19">
        <v>3.4883720930232599E-2</v>
      </c>
      <c r="H15" s="19">
        <v>2.5806451612903201E-2</v>
      </c>
      <c r="I15" s="19">
        <v>1.7191977077363901E-2</v>
      </c>
      <c r="J15" s="19">
        <v>7.5757575757575801E-2</v>
      </c>
      <c r="K15" s="19">
        <v>2.5210084033613401E-2</v>
      </c>
      <c r="L15" s="19">
        <v>1.7699115044247801E-2</v>
      </c>
      <c r="M15" s="19"/>
      <c r="N15" s="19">
        <v>4.3933054393305401E-2</v>
      </c>
      <c r="O15" s="19">
        <v>3.9447731755424098E-2</v>
      </c>
      <c r="P15" s="19">
        <v>3.7234042553191501E-2</v>
      </c>
      <c r="Q15" s="19">
        <v>2.1159874608150501E-2</v>
      </c>
      <c r="R15" s="19"/>
      <c r="S15" s="19">
        <v>7.0460704607046107E-2</v>
      </c>
      <c r="T15" s="19">
        <v>6.0518731988472602E-2</v>
      </c>
      <c r="U15" s="19">
        <v>3.6319612590799001E-2</v>
      </c>
      <c r="V15" s="19">
        <v>2.3543990086741001E-2</v>
      </c>
      <c r="W15" s="19">
        <v>1.8626309662398099E-2</v>
      </c>
      <c r="X15" s="19">
        <v>1.50537634408602E-2</v>
      </c>
      <c r="Y15" s="19">
        <v>1.67785234899329E-2</v>
      </c>
      <c r="Z15" s="19"/>
      <c r="AA15" s="19">
        <v>2.9797377830750899E-2</v>
      </c>
      <c r="AB15" s="19">
        <v>2.85816362986781E-2</v>
      </c>
      <c r="AC15" s="19"/>
      <c r="AD15" s="19">
        <v>3.4545454545454497E-2</v>
      </c>
      <c r="AE15" s="19">
        <v>2.72431151909979E-2</v>
      </c>
      <c r="AF15" s="19"/>
      <c r="AG15" s="19">
        <v>3.9480519480519498E-2</v>
      </c>
      <c r="AH15" s="19">
        <v>2.1159874608150501E-2</v>
      </c>
      <c r="AI15" s="19"/>
      <c r="AJ15" s="19">
        <v>2.3932426091037101E-2</v>
      </c>
      <c r="AK15" s="19">
        <v>3.36743393009378E-2</v>
      </c>
      <c r="AL15" s="19"/>
      <c r="AM15" s="19">
        <v>4.3165467625899297E-2</v>
      </c>
      <c r="AN15" s="19">
        <v>5.1255230125523001E-2</v>
      </c>
      <c r="AO15" s="19">
        <v>2.7329749103942699E-2</v>
      </c>
      <c r="AP15" s="19">
        <v>1.2345679012345699E-2</v>
      </c>
      <c r="AQ15" s="19"/>
      <c r="AR15" s="19">
        <v>2.5503355704698E-2</v>
      </c>
      <c r="AS15" s="19">
        <v>3.08001339136257E-2</v>
      </c>
      <c r="AT15" s="19"/>
      <c r="AU15" s="19">
        <v>2.90964777947933E-2</v>
      </c>
      <c r="AV15" s="19">
        <v>2.9027196652719699E-2</v>
      </c>
      <c r="AW15" s="19"/>
      <c r="AX15" s="19">
        <v>1.6539440203562301E-2</v>
      </c>
      <c r="AY15" s="19">
        <v>3.1698726632349003E-2</v>
      </c>
      <c r="AZ15" s="19"/>
      <c r="BA15" s="19">
        <v>2.40963855421687E-2</v>
      </c>
      <c r="BB15" s="19">
        <v>2.9433051869722601E-2</v>
      </c>
      <c r="BC15" s="19"/>
      <c r="BD15" s="19">
        <v>3.4238488783943297E-2</v>
      </c>
      <c r="BE15" s="19">
        <v>2.7823691460055099E-2</v>
      </c>
      <c r="BF15" s="19"/>
      <c r="BG15" s="19">
        <v>3.0769230769230799E-2</v>
      </c>
      <c r="BH15" s="19">
        <v>2.8930519326535498E-2</v>
      </c>
      <c r="BI15" s="19"/>
      <c r="BJ15" s="19">
        <v>1.8302828618968401E-2</v>
      </c>
      <c r="BK15" s="19">
        <v>3.07017543859649E-2</v>
      </c>
      <c r="BL15" s="19"/>
      <c r="BM15" s="19">
        <v>1.13636363636364E-2</v>
      </c>
      <c r="BN15" s="19">
        <v>3.0545454545454501E-2</v>
      </c>
      <c r="BO15" s="19"/>
      <c r="BP15" s="19">
        <v>3.8079470198675497E-2</v>
      </c>
      <c r="BQ15" s="19">
        <v>2.76271624064033E-2</v>
      </c>
    </row>
    <row r="16" spans="2:69" x14ac:dyDescent="0.25">
      <c r="B16" s="17" t="s">
        <v>156</v>
      </c>
      <c r="C16" s="20">
        <v>0.80701362519544295</v>
      </c>
      <c r="D16" s="20">
        <v>0.83630952380952395</v>
      </c>
      <c r="E16" s="20">
        <v>0.79391424619640405</v>
      </c>
      <c r="F16" s="20">
        <v>0.78947368421052599</v>
      </c>
      <c r="G16" s="20">
        <v>0.81104651162790697</v>
      </c>
      <c r="H16" s="20">
        <v>0.74677419354838703</v>
      </c>
      <c r="I16" s="20">
        <v>0.86532951289398297</v>
      </c>
      <c r="J16" s="20">
        <v>0.72222222222222199</v>
      </c>
      <c r="K16" s="20">
        <v>0.84873949579831898</v>
      </c>
      <c r="L16" s="20">
        <v>0.86725663716814205</v>
      </c>
      <c r="M16" s="20"/>
      <c r="N16" s="20">
        <v>0.73640167364016695</v>
      </c>
      <c r="O16" s="20">
        <v>0.77317554240631203</v>
      </c>
      <c r="P16" s="20">
        <v>0.77659574468085102</v>
      </c>
      <c r="Q16" s="20">
        <v>0.83816614420062696</v>
      </c>
      <c r="R16" s="20"/>
      <c r="S16" s="20">
        <v>0.69376693766937703</v>
      </c>
      <c r="T16" s="20">
        <v>0.72046109510086498</v>
      </c>
      <c r="U16" s="20">
        <v>0.78208232445520598</v>
      </c>
      <c r="V16" s="20">
        <v>0.77323420074349403</v>
      </c>
      <c r="W16" s="20">
        <v>0.84051222351571597</v>
      </c>
      <c r="X16" s="20">
        <v>0.87096774193548399</v>
      </c>
      <c r="Y16" s="20">
        <v>0.88087248322147604</v>
      </c>
      <c r="Z16" s="20"/>
      <c r="AA16" s="20">
        <v>0.82359952324195496</v>
      </c>
      <c r="AB16" s="20">
        <v>0.79707038227938598</v>
      </c>
      <c r="AC16" s="20"/>
      <c r="AD16" s="20">
        <v>0.78545454545454596</v>
      </c>
      <c r="AE16" s="20">
        <v>0.81403612673971004</v>
      </c>
      <c r="AF16" s="20"/>
      <c r="AG16" s="20">
        <v>0.76571428571428601</v>
      </c>
      <c r="AH16" s="20">
        <v>0.83816614420062696</v>
      </c>
      <c r="AI16" s="20"/>
      <c r="AJ16" s="20">
        <v>0.85265133740028198</v>
      </c>
      <c r="AK16" s="20">
        <v>0.76555839727195196</v>
      </c>
      <c r="AL16" s="20"/>
      <c r="AM16" s="20">
        <v>0.70503597122302197</v>
      </c>
      <c r="AN16" s="20">
        <v>0.69769874476987404</v>
      </c>
      <c r="AO16" s="20">
        <v>0.82078853046595002</v>
      </c>
      <c r="AP16" s="20">
        <v>0.88271604938271597</v>
      </c>
      <c r="AQ16" s="20"/>
      <c r="AR16" s="20">
        <v>0.82818791946308701</v>
      </c>
      <c r="AS16" s="20">
        <v>0.79645128891864703</v>
      </c>
      <c r="AT16" s="20"/>
      <c r="AU16" s="20">
        <v>0.81010719754977001</v>
      </c>
      <c r="AV16" s="20">
        <v>0.80648535564853596</v>
      </c>
      <c r="AW16" s="20"/>
      <c r="AX16" s="20">
        <v>0.846055979643766</v>
      </c>
      <c r="AY16" s="20">
        <v>0.79869953942021099</v>
      </c>
      <c r="AZ16" s="20"/>
      <c r="BA16" s="20">
        <v>0.82530120481927705</v>
      </c>
      <c r="BB16" s="20">
        <v>0.80554885404101295</v>
      </c>
      <c r="BC16" s="20"/>
      <c r="BD16" s="20">
        <v>0.78748524203069703</v>
      </c>
      <c r="BE16" s="20">
        <v>0.81157024793388399</v>
      </c>
      <c r="BF16" s="20"/>
      <c r="BG16" s="20">
        <v>0.83076923076923104</v>
      </c>
      <c r="BH16" s="20">
        <v>0.805548968460991</v>
      </c>
      <c r="BI16" s="20"/>
      <c r="BJ16" s="20">
        <v>0.85357737104825304</v>
      </c>
      <c r="BK16" s="20">
        <v>0.79979360165118696</v>
      </c>
      <c r="BL16" s="20"/>
      <c r="BM16" s="20">
        <v>0.84375</v>
      </c>
      <c r="BN16" s="20">
        <v>0.80387878787878797</v>
      </c>
      <c r="BO16" s="20"/>
      <c r="BP16" s="20">
        <v>0.79801324503311299</v>
      </c>
      <c r="BQ16" s="20">
        <v>0.808417247611671</v>
      </c>
    </row>
    <row r="17" spans="2:2" x14ac:dyDescent="0.25">
      <c r="B17" s="15" t="s">
        <v>697</v>
      </c>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Q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638</v>
      </c>
      <c r="C8" s="16">
        <v>0.54629981024667895</v>
      </c>
      <c r="D8" s="16">
        <v>0.46726190476190499</v>
      </c>
      <c r="E8" s="16">
        <v>0.52697095435684604</v>
      </c>
      <c r="F8" s="16">
        <v>0.56811145510835903</v>
      </c>
      <c r="G8" s="16">
        <v>0.46802325581395299</v>
      </c>
      <c r="H8" s="16">
        <v>0.61608497723823996</v>
      </c>
      <c r="I8" s="16">
        <v>0.59773013871374503</v>
      </c>
      <c r="J8" s="16">
        <v>0.46464646464646497</v>
      </c>
      <c r="K8" s="16">
        <v>0.495798319327731</v>
      </c>
      <c r="L8" s="16">
        <v>0.51327433628318597</v>
      </c>
      <c r="M8" s="16"/>
      <c r="N8" s="16">
        <v>0.56385542168674696</v>
      </c>
      <c r="O8" s="16">
        <v>0.57936507936507897</v>
      </c>
      <c r="P8" s="16">
        <v>0.54392523364486001</v>
      </c>
      <c r="Q8" s="16">
        <v>0.53430656934306597</v>
      </c>
      <c r="R8" s="16"/>
      <c r="S8" s="16">
        <v>0.52661596958174905</v>
      </c>
      <c r="T8" s="16">
        <v>0.60526315789473695</v>
      </c>
      <c r="U8" s="16">
        <v>0.54094827586206895</v>
      </c>
      <c r="V8" s="16">
        <v>0.54689042448173697</v>
      </c>
      <c r="W8" s="16">
        <v>0.56911447084233302</v>
      </c>
      <c r="X8" s="16">
        <v>0.51456310679611605</v>
      </c>
      <c r="Y8" s="16">
        <v>0.56119402985074596</v>
      </c>
      <c r="Z8" s="16"/>
      <c r="AA8" s="16">
        <v>0.50119189511323003</v>
      </c>
      <c r="AB8" s="16">
        <v>0.56737193763919802</v>
      </c>
      <c r="AC8" s="16"/>
      <c r="AD8" s="16">
        <v>0.53049645390070899</v>
      </c>
      <c r="AE8" s="16">
        <v>0.55207253886010399</v>
      </c>
      <c r="AF8" s="16"/>
      <c r="AG8" s="16">
        <v>0.55928853754940699</v>
      </c>
      <c r="AH8" s="16">
        <v>0.53430656934306597</v>
      </c>
      <c r="AI8" s="16"/>
      <c r="AJ8" s="16">
        <v>0.56733524355300902</v>
      </c>
      <c r="AK8" s="16">
        <v>0.52812168376370705</v>
      </c>
      <c r="AL8" s="16"/>
      <c r="AM8" s="16">
        <v>0.46105919003115298</v>
      </c>
      <c r="AN8" s="16">
        <v>0.50958466453674101</v>
      </c>
      <c r="AO8" s="16">
        <v>0.57843925985518896</v>
      </c>
      <c r="AP8" s="16">
        <v>0.540585774058577</v>
      </c>
      <c r="AQ8" s="16"/>
      <c r="AR8" s="16">
        <v>0.54025157232704402</v>
      </c>
      <c r="AS8" s="16">
        <v>0.54891304347826098</v>
      </c>
      <c r="AT8" s="16"/>
      <c r="AU8" s="16">
        <v>0.55363748458692996</v>
      </c>
      <c r="AV8" s="16">
        <v>0.54496523884279002</v>
      </c>
      <c r="AW8" s="16"/>
      <c r="AX8" s="16">
        <v>0.53239104829210804</v>
      </c>
      <c r="AY8" s="16">
        <v>0.54897082108120299</v>
      </c>
      <c r="AZ8" s="16"/>
      <c r="BA8" s="16">
        <v>0.47790055248618801</v>
      </c>
      <c r="BB8" s="16">
        <v>0.55134474327628402</v>
      </c>
      <c r="BC8" s="16"/>
      <c r="BD8" s="16">
        <v>0.54240837696335098</v>
      </c>
      <c r="BE8" s="16">
        <v>0.54716106604866699</v>
      </c>
      <c r="BF8" s="16"/>
      <c r="BG8" s="16">
        <v>0.54054054054054101</v>
      </c>
      <c r="BH8" s="16">
        <v>0.54664254121431399</v>
      </c>
      <c r="BI8" s="16"/>
      <c r="BJ8" s="16">
        <v>0.49198717948717902</v>
      </c>
      <c r="BK8" s="16">
        <v>0.55359448988377102</v>
      </c>
      <c r="BL8" s="16"/>
      <c r="BM8" s="16">
        <v>0.48860759493670902</v>
      </c>
      <c r="BN8" s="16">
        <v>0.55097435897435898</v>
      </c>
      <c r="BO8" s="16"/>
      <c r="BP8" s="16">
        <v>0.53311258278145701</v>
      </c>
      <c r="BQ8" s="16">
        <v>0.54800685812258898</v>
      </c>
    </row>
    <row r="9" spans="2:69" ht="30" x14ac:dyDescent="0.25">
      <c r="B9" s="17" t="s">
        <v>639</v>
      </c>
      <c r="C9" s="16">
        <v>0.44459203036053102</v>
      </c>
      <c r="D9" s="16">
        <v>0.296130952380952</v>
      </c>
      <c r="E9" s="16">
        <v>0.45643153526970998</v>
      </c>
      <c r="F9" s="16">
        <v>0.37616099071207398</v>
      </c>
      <c r="G9" s="16">
        <v>0.44186046511627902</v>
      </c>
      <c r="H9" s="16">
        <v>0.48558421851289801</v>
      </c>
      <c r="I9" s="16">
        <v>0.54224464060529598</v>
      </c>
      <c r="J9" s="16">
        <v>0.47474747474747497</v>
      </c>
      <c r="K9" s="16">
        <v>0.33613445378151302</v>
      </c>
      <c r="L9" s="16">
        <v>0.55752212389380496</v>
      </c>
      <c r="M9" s="16"/>
      <c r="N9" s="16">
        <v>0.373493975903614</v>
      </c>
      <c r="O9" s="16">
        <v>0.47142857142857097</v>
      </c>
      <c r="P9" s="16">
        <v>0.47009345794392499</v>
      </c>
      <c r="Q9" s="16">
        <v>0.45</v>
      </c>
      <c r="R9" s="16"/>
      <c r="S9" s="16">
        <v>0.38403041825095102</v>
      </c>
      <c r="T9" s="16">
        <v>0.43301435406698602</v>
      </c>
      <c r="U9" s="16">
        <v>0.43534482758620702</v>
      </c>
      <c r="V9" s="16">
        <v>0.43534057255676201</v>
      </c>
      <c r="W9" s="16">
        <v>0.48488120950323998</v>
      </c>
      <c r="X9" s="16">
        <v>0.43786407766990298</v>
      </c>
      <c r="Y9" s="16">
        <v>0.44328358208955199</v>
      </c>
      <c r="Z9" s="16"/>
      <c r="AA9" s="16">
        <v>0.40822407628128698</v>
      </c>
      <c r="AB9" s="16">
        <v>0.461581291759465</v>
      </c>
      <c r="AC9" s="16"/>
      <c r="AD9" s="16">
        <v>0.42269503546099302</v>
      </c>
      <c r="AE9" s="16">
        <v>0.45259067357513</v>
      </c>
      <c r="AF9" s="16"/>
      <c r="AG9" s="16">
        <v>0.438735177865613</v>
      </c>
      <c r="AH9" s="16">
        <v>0.45</v>
      </c>
      <c r="AI9" s="16"/>
      <c r="AJ9" s="16">
        <v>0.45517805976258702</v>
      </c>
      <c r="AK9" s="16">
        <v>0.43544393349840799</v>
      </c>
      <c r="AL9" s="16"/>
      <c r="AM9" s="16">
        <v>0.35202492211837999</v>
      </c>
      <c r="AN9" s="16">
        <v>0.42012779552715701</v>
      </c>
      <c r="AO9" s="16">
        <v>0.46902654867256599</v>
      </c>
      <c r="AP9" s="16">
        <v>0.44351464435146398</v>
      </c>
      <c r="AQ9" s="16"/>
      <c r="AR9" s="16">
        <v>0.44276729559748401</v>
      </c>
      <c r="AS9" s="16">
        <v>0.44538043478260902</v>
      </c>
      <c r="AT9" s="16"/>
      <c r="AU9" s="16">
        <v>0.42663378545006198</v>
      </c>
      <c r="AV9" s="16">
        <v>0.44785826418479502</v>
      </c>
      <c r="AW9" s="16"/>
      <c r="AX9" s="16">
        <v>0.43227326266195498</v>
      </c>
      <c r="AY9" s="16">
        <v>0.44695770187740302</v>
      </c>
      <c r="AZ9" s="16"/>
      <c r="BA9" s="16">
        <v>0.43922651933701701</v>
      </c>
      <c r="BB9" s="16">
        <v>0.44498777506112502</v>
      </c>
      <c r="BC9" s="16"/>
      <c r="BD9" s="16">
        <v>0.44921465968586399</v>
      </c>
      <c r="BE9" s="16">
        <v>0.44356894553881798</v>
      </c>
      <c r="BF9" s="16"/>
      <c r="BG9" s="16">
        <v>0.429054054054054</v>
      </c>
      <c r="BH9" s="16">
        <v>0.44551668677120998</v>
      </c>
      <c r="BI9" s="16"/>
      <c r="BJ9" s="16">
        <v>0.41987179487179499</v>
      </c>
      <c r="BK9" s="16">
        <v>0.44791218252260001</v>
      </c>
      <c r="BL9" s="16"/>
      <c r="BM9" s="16">
        <v>0.430379746835443</v>
      </c>
      <c r="BN9" s="16">
        <v>0.44574358974359002</v>
      </c>
      <c r="BO9" s="16"/>
      <c r="BP9" s="16">
        <v>0.42052980132450302</v>
      </c>
      <c r="BQ9" s="16">
        <v>0.44770681525932299</v>
      </c>
    </row>
    <row r="10" spans="2:69" ht="30" x14ac:dyDescent="0.25">
      <c r="B10" s="17" t="s">
        <v>640</v>
      </c>
      <c r="C10" s="16">
        <v>0.34554079696394702</v>
      </c>
      <c r="D10" s="16">
        <v>0.40476190476190499</v>
      </c>
      <c r="E10" s="16">
        <v>0.39280774550484099</v>
      </c>
      <c r="F10" s="16">
        <v>0.39783281733746101</v>
      </c>
      <c r="G10" s="16">
        <v>0.337209302325581</v>
      </c>
      <c r="H10" s="16">
        <v>0.27162367223065198</v>
      </c>
      <c r="I10" s="16">
        <v>0.32660781841109698</v>
      </c>
      <c r="J10" s="16">
        <v>0.38888888888888901</v>
      </c>
      <c r="K10" s="16">
        <v>0.35294117647058798</v>
      </c>
      <c r="L10" s="16">
        <v>0.35398230088495602</v>
      </c>
      <c r="M10" s="16"/>
      <c r="N10" s="16">
        <v>0.30722891566265098</v>
      </c>
      <c r="O10" s="16">
        <v>0.28412698412698401</v>
      </c>
      <c r="P10" s="16">
        <v>0.35046728971962599</v>
      </c>
      <c r="Q10" s="16">
        <v>0.36934306569343101</v>
      </c>
      <c r="R10" s="16"/>
      <c r="S10" s="16">
        <v>0.29467680608364999</v>
      </c>
      <c r="T10" s="16">
        <v>0.33492822966507202</v>
      </c>
      <c r="U10" s="16">
        <v>0.31034482758620702</v>
      </c>
      <c r="V10" s="16">
        <v>0.35735439289239901</v>
      </c>
      <c r="W10" s="16">
        <v>0.38336933045356397</v>
      </c>
      <c r="X10" s="16">
        <v>0.35242718446601901</v>
      </c>
      <c r="Y10" s="16">
        <v>0.35522388059701498</v>
      </c>
      <c r="Z10" s="16"/>
      <c r="AA10" s="16">
        <v>0.372467222884386</v>
      </c>
      <c r="AB10" s="16">
        <v>0.33296213808463299</v>
      </c>
      <c r="AC10" s="16"/>
      <c r="AD10" s="16">
        <v>0.33829787234042602</v>
      </c>
      <c r="AE10" s="16">
        <v>0.348186528497409</v>
      </c>
      <c r="AF10" s="16"/>
      <c r="AG10" s="16">
        <v>0.31976284584980202</v>
      </c>
      <c r="AH10" s="16">
        <v>0.36934306569343101</v>
      </c>
      <c r="AI10" s="16"/>
      <c r="AJ10" s="16">
        <v>0.34302087597216502</v>
      </c>
      <c r="AK10" s="16">
        <v>0.34771842943049203</v>
      </c>
      <c r="AL10" s="16"/>
      <c r="AM10" s="16">
        <v>0.27725856697819301</v>
      </c>
      <c r="AN10" s="16">
        <v>0.31070287539936098</v>
      </c>
      <c r="AO10" s="16">
        <v>0.35720032180209199</v>
      </c>
      <c r="AP10" s="16">
        <v>0.373221757322176</v>
      </c>
      <c r="AQ10" s="16"/>
      <c r="AR10" s="16">
        <v>0.34276729559748398</v>
      </c>
      <c r="AS10" s="16">
        <v>0.34673913043478299</v>
      </c>
      <c r="AT10" s="16"/>
      <c r="AU10" s="16">
        <v>0.347718865598027</v>
      </c>
      <c r="AV10" s="16">
        <v>0.34514465126709998</v>
      </c>
      <c r="AW10" s="16"/>
      <c r="AX10" s="16">
        <v>0.36277974087161402</v>
      </c>
      <c r="AY10" s="16">
        <v>0.34223026464600798</v>
      </c>
      <c r="AZ10" s="16"/>
      <c r="BA10" s="16">
        <v>0.312154696132597</v>
      </c>
      <c r="BB10" s="16">
        <v>0.34800325998370002</v>
      </c>
      <c r="BC10" s="16"/>
      <c r="BD10" s="16">
        <v>0.326701570680628</v>
      </c>
      <c r="BE10" s="16">
        <v>0.34971031286210902</v>
      </c>
      <c r="BF10" s="16"/>
      <c r="BG10" s="16">
        <v>0.32432432432432401</v>
      </c>
      <c r="BH10" s="16">
        <v>0.34680337756332902</v>
      </c>
      <c r="BI10" s="16"/>
      <c r="BJ10" s="16">
        <v>0.331730769230769</v>
      </c>
      <c r="BK10" s="16">
        <v>0.34739560912612999</v>
      </c>
      <c r="BL10" s="16"/>
      <c r="BM10" s="16">
        <v>0.35696202531645599</v>
      </c>
      <c r="BN10" s="16">
        <v>0.34461538461538499</v>
      </c>
      <c r="BO10" s="16"/>
      <c r="BP10" s="16">
        <v>0.37417218543046399</v>
      </c>
      <c r="BQ10" s="16">
        <v>0.34183454779254202</v>
      </c>
    </row>
    <row r="11" spans="2:69" ht="30" x14ac:dyDescent="0.25">
      <c r="B11" s="17" t="s">
        <v>641</v>
      </c>
      <c r="C11" s="16">
        <v>0.337950664136622</v>
      </c>
      <c r="D11" s="16">
        <v>0.36458333333333298</v>
      </c>
      <c r="E11" s="16">
        <v>0.28492392807745498</v>
      </c>
      <c r="F11" s="16">
        <v>0.23684210526315799</v>
      </c>
      <c r="G11" s="16">
        <v>0.28924418604651198</v>
      </c>
      <c r="H11" s="16">
        <v>0.366464339908953</v>
      </c>
      <c r="I11" s="16">
        <v>0.43253467843631799</v>
      </c>
      <c r="J11" s="16">
        <v>0.32828282828282801</v>
      </c>
      <c r="K11" s="16">
        <v>0.32773109243697501</v>
      </c>
      <c r="L11" s="16">
        <v>0.42477876106194701</v>
      </c>
      <c r="M11" s="16"/>
      <c r="N11" s="16">
        <v>0.34457831325301203</v>
      </c>
      <c r="O11" s="16">
        <v>0.314285714285714</v>
      </c>
      <c r="P11" s="16">
        <v>0.33738317757009301</v>
      </c>
      <c r="Q11" s="16">
        <v>0.34160583941605799</v>
      </c>
      <c r="R11" s="16"/>
      <c r="S11" s="16">
        <v>0.33650190114068401</v>
      </c>
      <c r="T11" s="16">
        <v>0.303827751196172</v>
      </c>
      <c r="U11" s="16">
        <v>0.32758620689655199</v>
      </c>
      <c r="V11" s="16">
        <v>0.32181638696939802</v>
      </c>
      <c r="W11" s="16">
        <v>0.32397408207343398</v>
      </c>
      <c r="X11" s="16">
        <v>0.35436893203883502</v>
      </c>
      <c r="Y11" s="16">
        <v>0.35522388059701498</v>
      </c>
      <c r="Z11" s="16"/>
      <c r="AA11" s="16">
        <v>0.33611442193086999</v>
      </c>
      <c r="AB11" s="16">
        <v>0.33880846325167002</v>
      </c>
      <c r="AC11" s="16"/>
      <c r="AD11" s="16">
        <v>0.32340425531914901</v>
      </c>
      <c r="AE11" s="16">
        <v>0.34326424870466299</v>
      </c>
      <c r="AF11" s="16"/>
      <c r="AG11" s="16">
        <v>0.33399209486165998</v>
      </c>
      <c r="AH11" s="16">
        <v>0.34160583941605799</v>
      </c>
      <c r="AI11" s="16"/>
      <c r="AJ11" s="16">
        <v>0.34793286942284102</v>
      </c>
      <c r="AK11" s="16">
        <v>0.32932437212592902</v>
      </c>
      <c r="AL11" s="16"/>
      <c r="AM11" s="16">
        <v>0.289719626168224</v>
      </c>
      <c r="AN11" s="16">
        <v>0.32667731629392999</v>
      </c>
      <c r="AO11" s="16">
        <v>0.35398230088495602</v>
      </c>
      <c r="AP11" s="16">
        <v>0.32970711297071098</v>
      </c>
      <c r="AQ11" s="16"/>
      <c r="AR11" s="16">
        <v>0.34339622641509399</v>
      </c>
      <c r="AS11" s="16">
        <v>0.33559782608695699</v>
      </c>
      <c r="AT11" s="16"/>
      <c r="AU11" s="16">
        <v>0.323057953144266</v>
      </c>
      <c r="AV11" s="16">
        <v>0.340659340659341</v>
      </c>
      <c r="AW11" s="16"/>
      <c r="AX11" s="16">
        <v>0.32979976442873998</v>
      </c>
      <c r="AY11" s="16">
        <v>0.339515946618412</v>
      </c>
      <c r="AZ11" s="16"/>
      <c r="BA11" s="16">
        <v>0.35359116022099402</v>
      </c>
      <c r="BB11" s="16">
        <v>0.33679706601467002</v>
      </c>
      <c r="BC11" s="16"/>
      <c r="BD11" s="16">
        <v>0.34031413612565398</v>
      </c>
      <c r="BE11" s="16">
        <v>0.33742757821552699</v>
      </c>
      <c r="BF11" s="16"/>
      <c r="BG11" s="16">
        <v>0.337837837837838</v>
      </c>
      <c r="BH11" s="16">
        <v>0.337957378367511</v>
      </c>
      <c r="BI11" s="16"/>
      <c r="BJ11" s="16">
        <v>0.32371794871794901</v>
      </c>
      <c r="BK11" s="16">
        <v>0.33986224709427498</v>
      </c>
      <c r="BL11" s="16"/>
      <c r="BM11" s="16">
        <v>0.367088607594937</v>
      </c>
      <c r="BN11" s="16">
        <v>0.33558974358974403</v>
      </c>
      <c r="BO11" s="16"/>
      <c r="BP11" s="16">
        <v>0.31125827814569501</v>
      </c>
      <c r="BQ11" s="16">
        <v>0.34140591513073298</v>
      </c>
    </row>
    <row r="12" spans="2:69" x14ac:dyDescent="0.25">
      <c r="B12" s="17" t="s">
        <v>642</v>
      </c>
      <c r="C12" s="16">
        <v>0.26280834914611001</v>
      </c>
      <c r="D12" s="16">
        <v>0.24107142857142899</v>
      </c>
      <c r="E12" s="16">
        <v>0.213001383125864</v>
      </c>
      <c r="F12" s="16">
        <v>0.28947368421052599</v>
      </c>
      <c r="G12" s="16">
        <v>0.26744186046511598</v>
      </c>
      <c r="H12" s="16">
        <v>0.24734446130500801</v>
      </c>
      <c r="I12" s="16">
        <v>0.33165195460277402</v>
      </c>
      <c r="J12" s="16">
        <v>0.23737373737373699</v>
      </c>
      <c r="K12" s="16">
        <v>0.28571428571428598</v>
      </c>
      <c r="L12" s="16">
        <v>0.247787610619469</v>
      </c>
      <c r="M12" s="16"/>
      <c r="N12" s="16">
        <v>0.285542168674699</v>
      </c>
      <c r="O12" s="16">
        <v>0.26031746031746</v>
      </c>
      <c r="P12" s="16">
        <v>0.264485981308411</v>
      </c>
      <c r="Q12" s="16">
        <v>0.255839416058394</v>
      </c>
      <c r="R12" s="16"/>
      <c r="S12" s="16">
        <v>0.27186311787072198</v>
      </c>
      <c r="T12" s="16">
        <v>0.27033492822966498</v>
      </c>
      <c r="U12" s="16">
        <v>0.3125</v>
      </c>
      <c r="V12" s="16">
        <v>0.268509378084896</v>
      </c>
      <c r="W12" s="16">
        <v>0.242980561555076</v>
      </c>
      <c r="X12" s="16">
        <v>0.27669902912621402</v>
      </c>
      <c r="Y12" s="16">
        <v>0.23432835820895501</v>
      </c>
      <c r="Z12" s="16"/>
      <c r="AA12" s="16">
        <v>0.26400476758045299</v>
      </c>
      <c r="AB12" s="16">
        <v>0.26224944320712701</v>
      </c>
      <c r="AC12" s="16"/>
      <c r="AD12" s="16">
        <v>0.266666666666667</v>
      </c>
      <c r="AE12" s="16">
        <v>0.26139896373056998</v>
      </c>
      <c r="AF12" s="16"/>
      <c r="AG12" s="16">
        <v>0.27035573122529599</v>
      </c>
      <c r="AH12" s="16">
        <v>0.255839416058394</v>
      </c>
      <c r="AI12" s="16"/>
      <c r="AJ12" s="16">
        <v>0.26975030699959102</v>
      </c>
      <c r="AK12" s="16">
        <v>0.25680933852140098</v>
      </c>
      <c r="AL12" s="16"/>
      <c r="AM12" s="16">
        <v>0.249221183800623</v>
      </c>
      <c r="AN12" s="16">
        <v>0.23402555910543099</v>
      </c>
      <c r="AO12" s="16">
        <v>0.25905068382944502</v>
      </c>
      <c r="AP12" s="16">
        <v>0.30376569037656898</v>
      </c>
      <c r="AQ12" s="16"/>
      <c r="AR12" s="16">
        <v>0.276729559748428</v>
      </c>
      <c r="AS12" s="16">
        <v>0.25679347826087001</v>
      </c>
      <c r="AT12" s="16"/>
      <c r="AU12" s="16">
        <v>0.30086313193588199</v>
      </c>
      <c r="AV12" s="16">
        <v>0.25588697017268403</v>
      </c>
      <c r="AW12" s="16"/>
      <c r="AX12" s="16">
        <v>0.247349823321555</v>
      </c>
      <c r="AY12" s="16">
        <v>0.26577697353539897</v>
      </c>
      <c r="AZ12" s="16"/>
      <c r="BA12" s="16">
        <v>0.287292817679558</v>
      </c>
      <c r="BB12" s="16">
        <v>0.26100244498777497</v>
      </c>
      <c r="BC12" s="16"/>
      <c r="BD12" s="16">
        <v>0.27958115183246102</v>
      </c>
      <c r="BE12" s="16">
        <v>0.25909617612977998</v>
      </c>
      <c r="BF12" s="16"/>
      <c r="BG12" s="16">
        <v>0.27702702702702697</v>
      </c>
      <c r="BH12" s="16">
        <v>0.26196220345798099</v>
      </c>
      <c r="BI12" s="16"/>
      <c r="BJ12" s="16">
        <v>0.29006410256410298</v>
      </c>
      <c r="BK12" s="16">
        <v>0.259147653895824</v>
      </c>
      <c r="BL12" s="16"/>
      <c r="BM12" s="16">
        <v>0.30632911392405099</v>
      </c>
      <c r="BN12" s="16">
        <v>0.25928205128205101</v>
      </c>
      <c r="BO12" s="16"/>
      <c r="BP12" s="16">
        <v>0.25496688741721901</v>
      </c>
      <c r="BQ12" s="16">
        <v>0.26382340334333498</v>
      </c>
    </row>
    <row r="13" spans="2:69" ht="45" x14ac:dyDescent="0.25">
      <c r="B13" s="17" t="s">
        <v>643</v>
      </c>
      <c r="C13" s="16">
        <v>0.22296015180265699</v>
      </c>
      <c r="D13" s="16">
        <v>0.319940476190476</v>
      </c>
      <c r="E13" s="16">
        <v>0.26970954356846499</v>
      </c>
      <c r="F13" s="16">
        <v>0.246130030959752</v>
      </c>
      <c r="G13" s="16">
        <v>0.25145348837209303</v>
      </c>
      <c r="H13" s="16">
        <v>0.16919575113808799</v>
      </c>
      <c r="I13" s="16">
        <v>0.13619167717528399</v>
      </c>
      <c r="J13" s="16">
        <v>0.22727272727272699</v>
      </c>
      <c r="K13" s="16">
        <v>0.27731092436974802</v>
      </c>
      <c r="L13" s="16">
        <v>0.212389380530973</v>
      </c>
      <c r="M13" s="16"/>
      <c r="N13" s="16">
        <v>0.156626506024096</v>
      </c>
      <c r="O13" s="16">
        <v>0.18888888888888899</v>
      </c>
      <c r="P13" s="16">
        <v>0.22149532710280401</v>
      </c>
      <c r="Q13" s="16">
        <v>0.25145985401459903</v>
      </c>
      <c r="R13" s="16"/>
      <c r="S13" s="16">
        <v>0.20532319391635001</v>
      </c>
      <c r="T13" s="16">
        <v>0.208133971291866</v>
      </c>
      <c r="U13" s="16">
        <v>0.22844827586206901</v>
      </c>
      <c r="V13" s="16">
        <v>0.19743336623889399</v>
      </c>
      <c r="W13" s="16">
        <v>0.24514038876889799</v>
      </c>
      <c r="X13" s="16">
        <v>0.23883495145631101</v>
      </c>
      <c r="Y13" s="16">
        <v>0.26119402985074602</v>
      </c>
      <c r="Z13" s="16"/>
      <c r="AA13" s="16">
        <v>0.26877234803337302</v>
      </c>
      <c r="AB13" s="16">
        <v>0.20155902004454301</v>
      </c>
      <c r="AC13" s="16"/>
      <c r="AD13" s="16">
        <v>0.220567375886525</v>
      </c>
      <c r="AE13" s="16">
        <v>0.22383419689119199</v>
      </c>
      <c r="AF13" s="16"/>
      <c r="AG13" s="16">
        <v>0.192094861660079</v>
      </c>
      <c r="AH13" s="16">
        <v>0.25145985401459903</v>
      </c>
      <c r="AI13" s="16"/>
      <c r="AJ13" s="16">
        <v>0.226770364306181</v>
      </c>
      <c r="AK13" s="16">
        <v>0.219667492041033</v>
      </c>
      <c r="AL13" s="16"/>
      <c r="AM13" s="16">
        <v>0.109034267912773</v>
      </c>
      <c r="AN13" s="16">
        <v>0.20926517571885001</v>
      </c>
      <c r="AO13" s="16">
        <v>0.22727272727272699</v>
      </c>
      <c r="AP13" s="16">
        <v>0.26025104602510502</v>
      </c>
      <c r="AQ13" s="16"/>
      <c r="AR13" s="16">
        <v>0.24213836477987399</v>
      </c>
      <c r="AS13" s="16">
        <v>0.21467391304347799</v>
      </c>
      <c r="AT13" s="16"/>
      <c r="AU13" s="16">
        <v>0.21824907521578299</v>
      </c>
      <c r="AV13" s="16">
        <v>0.223816999327203</v>
      </c>
      <c r="AW13" s="16"/>
      <c r="AX13" s="16">
        <v>0.25088339222614803</v>
      </c>
      <c r="AY13" s="16">
        <v>0.21759782854557799</v>
      </c>
      <c r="AZ13" s="16"/>
      <c r="BA13" s="16">
        <v>0.287292817679558</v>
      </c>
      <c r="BB13" s="16">
        <v>0.21821515892420501</v>
      </c>
      <c r="BC13" s="16"/>
      <c r="BD13" s="16">
        <v>0.22513089005235601</v>
      </c>
      <c r="BE13" s="16">
        <v>0.22247972190034801</v>
      </c>
      <c r="BF13" s="16"/>
      <c r="BG13" s="16">
        <v>0.30067567567567599</v>
      </c>
      <c r="BH13" s="16">
        <v>0.21833534378769601</v>
      </c>
      <c r="BI13" s="16"/>
      <c r="BJ13" s="16">
        <v>0.28365384615384598</v>
      </c>
      <c r="BK13" s="16">
        <v>0.214808437365476</v>
      </c>
      <c r="BL13" s="16"/>
      <c r="BM13" s="16">
        <v>0.28860759493670901</v>
      </c>
      <c r="BN13" s="16">
        <v>0.217641025641026</v>
      </c>
      <c r="BO13" s="16"/>
      <c r="BP13" s="16">
        <v>0.26490066225165598</v>
      </c>
      <c r="BQ13" s="16">
        <v>0.21753107586798101</v>
      </c>
    </row>
    <row r="14" spans="2:69" ht="45" x14ac:dyDescent="0.25">
      <c r="B14" s="17" t="s">
        <v>644</v>
      </c>
      <c r="C14" s="16">
        <v>0.204554079696395</v>
      </c>
      <c r="D14" s="16">
        <v>0.233630952380952</v>
      </c>
      <c r="E14" s="16">
        <v>0.25311203319502101</v>
      </c>
      <c r="F14" s="16">
        <v>0.22910216718266299</v>
      </c>
      <c r="G14" s="16">
        <v>0.25872093023255799</v>
      </c>
      <c r="H14" s="16">
        <v>0.153262518968134</v>
      </c>
      <c r="I14" s="16">
        <v>0.15510718789407299</v>
      </c>
      <c r="J14" s="16">
        <v>0.20202020202020199</v>
      </c>
      <c r="K14" s="16">
        <v>0.21008403361344499</v>
      </c>
      <c r="L14" s="16">
        <v>0.19469026548672599</v>
      </c>
      <c r="M14" s="16"/>
      <c r="N14" s="16">
        <v>0.15301204819277101</v>
      </c>
      <c r="O14" s="16">
        <v>0.19206349206349199</v>
      </c>
      <c r="P14" s="16">
        <v>0.20373831775700901</v>
      </c>
      <c r="Q14" s="16">
        <v>0.223357664233577</v>
      </c>
      <c r="R14" s="16"/>
      <c r="S14" s="16">
        <v>0.21863117870722401</v>
      </c>
      <c r="T14" s="16">
        <v>0.208133971291866</v>
      </c>
      <c r="U14" s="16">
        <v>0.22844827586206901</v>
      </c>
      <c r="V14" s="16">
        <v>0.15301085883514301</v>
      </c>
      <c r="W14" s="16">
        <v>0.20734341252699801</v>
      </c>
      <c r="X14" s="16">
        <v>0.25631067961164999</v>
      </c>
      <c r="Y14" s="16">
        <v>0.2</v>
      </c>
      <c r="Z14" s="16"/>
      <c r="AA14" s="16">
        <v>0.25029797377830798</v>
      </c>
      <c r="AB14" s="16">
        <v>0.183184855233853</v>
      </c>
      <c r="AC14" s="16"/>
      <c r="AD14" s="16">
        <v>0.20496453900709199</v>
      </c>
      <c r="AE14" s="16">
        <v>0.20440414507772001</v>
      </c>
      <c r="AF14" s="16"/>
      <c r="AG14" s="16">
        <v>0.18418972332015801</v>
      </c>
      <c r="AH14" s="16">
        <v>0.223357664233577</v>
      </c>
      <c r="AI14" s="16"/>
      <c r="AJ14" s="16">
        <v>0.20835038886614801</v>
      </c>
      <c r="AK14" s="16">
        <v>0.20127343473647</v>
      </c>
      <c r="AL14" s="16"/>
      <c r="AM14" s="16">
        <v>0.109034267912773</v>
      </c>
      <c r="AN14" s="16">
        <v>0.201277955271566</v>
      </c>
      <c r="AO14" s="16">
        <v>0.19147224456959</v>
      </c>
      <c r="AP14" s="16">
        <v>0.25941422594142299</v>
      </c>
      <c r="AQ14" s="16"/>
      <c r="AR14" s="16">
        <v>0.21194968553459101</v>
      </c>
      <c r="AS14" s="16">
        <v>0.20135869565217401</v>
      </c>
      <c r="AT14" s="16"/>
      <c r="AU14" s="16">
        <v>0.237977805178792</v>
      </c>
      <c r="AV14" s="16">
        <v>0.198474994393362</v>
      </c>
      <c r="AW14" s="16"/>
      <c r="AX14" s="16">
        <v>0.23321554770318001</v>
      </c>
      <c r="AY14" s="16">
        <v>0.19904998869034199</v>
      </c>
      <c r="AZ14" s="16"/>
      <c r="BA14" s="16">
        <v>0.237569060773481</v>
      </c>
      <c r="BB14" s="16">
        <v>0.20211898940505299</v>
      </c>
      <c r="BC14" s="16"/>
      <c r="BD14" s="16">
        <v>0.23455497382199</v>
      </c>
      <c r="BE14" s="16">
        <v>0.19791425260718401</v>
      </c>
      <c r="BF14" s="16"/>
      <c r="BG14" s="16">
        <v>0.233108108108108</v>
      </c>
      <c r="BH14" s="16">
        <v>0.20285484519501401</v>
      </c>
      <c r="BI14" s="16"/>
      <c r="BJ14" s="16">
        <v>0.30128205128205099</v>
      </c>
      <c r="BK14" s="16">
        <v>0.19156263452432201</v>
      </c>
      <c r="BL14" s="16"/>
      <c r="BM14" s="16">
        <v>0.24810126582278499</v>
      </c>
      <c r="BN14" s="16">
        <v>0.20102564102564099</v>
      </c>
      <c r="BO14" s="16"/>
      <c r="BP14" s="16">
        <v>0.21688741721854299</v>
      </c>
      <c r="BQ14" s="16">
        <v>0.20295756536648099</v>
      </c>
    </row>
    <row r="15" spans="2:69" ht="30" x14ac:dyDescent="0.25">
      <c r="B15" s="17" t="s">
        <v>645</v>
      </c>
      <c r="C15" s="16">
        <v>0.18785578747628101</v>
      </c>
      <c r="D15" s="16">
        <v>0.22172619047618999</v>
      </c>
      <c r="E15" s="16">
        <v>0.24619640387275199</v>
      </c>
      <c r="F15" s="16">
        <v>0.21052631578947401</v>
      </c>
      <c r="G15" s="16">
        <v>0.226744186046512</v>
      </c>
      <c r="H15" s="16">
        <v>0.133535660091047</v>
      </c>
      <c r="I15" s="16">
        <v>0.152585119798235</v>
      </c>
      <c r="J15" s="16">
        <v>0.13131313131313099</v>
      </c>
      <c r="K15" s="16">
        <v>0.24369747899159699</v>
      </c>
      <c r="L15" s="16">
        <v>0.16814159292035399</v>
      </c>
      <c r="M15" s="16"/>
      <c r="N15" s="16">
        <v>0.133734939759036</v>
      </c>
      <c r="O15" s="16">
        <v>0.158730158730159</v>
      </c>
      <c r="P15" s="16">
        <v>0.18878504672897201</v>
      </c>
      <c r="Q15" s="16">
        <v>0.21058394160583899</v>
      </c>
      <c r="R15" s="16"/>
      <c r="S15" s="16">
        <v>0.169201520912548</v>
      </c>
      <c r="T15" s="16">
        <v>0.148325358851675</v>
      </c>
      <c r="U15" s="16">
        <v>0.211206896551724</v>
      </c>
      <c r="V15" s="16">
        <v>0.14511352418558701</v>
      </c>
      <c r="W15" s="16">
        <v>0.22354211663067</v>
      </c>
      <c r="X15" s="16">
        <v>0.20873786407767</v>
      </c>
      <c r="Y15" s="16">
        <v>0.201492537313433</v>
      </c>
      <c r="Z15" s="16"/>
      <c r="AA15" s="16">
        <v>0.25983313468414798</v>
      </c>
      <c r="AB15" s="16">
        <v>0.15423162583518901</v>
      </c>
      <c r="AC15" s="16"/>
      <c r="AD15" s="16">
        <v>0.181560283687943</v>
      </c>
      <c r="AE15" s="16">
        <v>0.19015544041450799</v>
      </c>
      <c r="AF15" s="16"/>
      <c r="AG15" s="16">
        <v>0.16324110671936801</v>
      </c>
      <c r="AH15" s="16">
        <v>0.21058394160583899</v>
      </c>
      <c r="AI15" s="16"/>
      <c r="AJ15" s="16">
        <v>0.20302906262791701</v>
      </c>
      <c r="AK15" s="16">
        <v>0.17474354439334999</v>
      </c>
      <c r="AL15" s="16"/>
      <c r="AM15" s="16">
        <v>9.9688473520249204E-2</v>
      </c>
      <c r="AN15" s="16">
        <v>0.17012779552715701</v>
      </c>
      <c r="AO15" s="16">
        <v>0.19348350764280001</v>
      </c>
      <c r="AP15" s="16">
        <v>0.21841004184100399</v>
      </c>
      <c r="AQ15" s="16"/>
      <c r="AR15" s="16">
        <v>0.208805031446541</v>
      </c>
      <c r="AS15" s="16">
        <v>0.17880434782608701</v>
      </c>
      <c r="AT15" s="16"/>
      <c r="AU15" s="16">
        <v>0.21948212083847099</v>
      </c>
      <c r="AV15" s="16">
        <v>0.182103610675039</v>
      </c>
      <c r="AW15" s="16"/>
      <c r="AX15" s="16">
        <v>0.25912838633686702</v>
      </c>
      <c r="AY15" s="16">
        <v>0.17416874010404901</v>
      </c>
      <c r="AZ15" s="16"/>
      <c r="BA15" s="16">
        <v>0.24861878453038699</v>
      </c>
      <c r="BB15" s="16">
        <v>0.183374083129584</v>
      </c>
      <c r="BC15" s="16"/>
      <c r="BD15" s="16">
        <v>0.19895287958115199</v>
      </c>
      <c r="BE15" s="16">
        <v>0.18539976825029</v>
      </c>
      <c r="BF15" s="16"/>
      <c r="BG15" s="16">
        <v>0.22972972972972999</v>
      </c>
      <c r="BH15" s="16">
        <v>0.185363892239646</v>
      </c>
      <c r="BI15" s="16"/>
      <c r="BJ15" s="16">
        <v>0.23557692307692299</v>
      </c>
      <c r="BK15" s="16">
        <v>0.18144640551011601</v>
      </c>
      <c r="BL15" s="16"/>
      <c r="BM15" s="16">
        <v>0.215189873417722</v>
      </c>
      <c r="BN15" s="16">
        <v>0.185641025641026</v>
      </c>
      <c r="BO15" s="16"/>
      <c r="BP15" s="16">
        <v>0.24337748344370899</v>
      </c>
      <c r="BQ15" s="16">
        <v>0.18066866695242201</v>
      </c>
    </row>
    <row r="16" spans="2:69" x14ac:dyDescent="0.25">
      <c r="B16" s="17" t="s">
        <v>90</v>
      </c>
      <c r="C16" s="16">
        <v>3.79506641366224E-3</v>
      </c>
      <c r="D16" s="16">
        <v>2.9761904761904799E-3</v>
      </c>
      <c r="E16" s="16">
        <v>1.3831258644536699E-3</v>
      </c>
      <c r="F16" s="16">
        <v>1.54798761609907E-3</v>
      </c>
      <c r="G16" s="16">
        <v>5.8139534883720903E-3</v>
      </c>
      <c r="H16" s="16">
        <v>5.31107738998483E-3</v>
      </c>
      <c r="I16" s="16">
        <v>2.5220680958385898E-3</v>
      </c>
      <c r="J16" s="16">
        <v>1.01010101010101E-2</v>
      </c>
      <c r="K16" s="16">
        <v>8.4033613445378096E-3</v>
      </c>
      <c r="L16" s="16">
        <v>0</v>
      </c>
      <c r="M16" s="16"/>
      <c r="N16" s="16">
        <v>4.8192771084337397E-3</v>
      </c>
      <c r="O16" s="16">
        <v>6.3492063492063501E-3</v>
      </c>
      <c r="P16" s="16">
        <v>6.5420560747663599E-3</v>
      </c>
      <c r="Q16" s="16">
        <v>1.8248175182481799E-3</v>
      </c>
      <c r="R16" s="16"/>
      <c r="S16" s="16">
        <v>5.7034220532319402E-3</v>
      </c>
      <c r="T16" s="16">
        <v>9.5693779904306199E-3</v>
      </c>
      <c r="U16" s="16">
        <v>2.1551724137930999E-3</v>
      </c>
      <c r="V16" s="16">
        <v>2.96150049358342E-3</v>
      </c>
      <c r="W16" s="16">
        <v>1.07991360691145E-3</v>
      </c>
      <c r="X16" s="16">
        <v>2.9126213592233002E-3</v>
      </c>
      <c r="Y16" s="16">
        <v>2.9850746268656699E-3</v>
      </c>
      <c r="Z16" s="16"/>
      <c r="AA16" s="16">
        <v>2.3837902264600701E-3</v>
      </c>
      <c r="AB16" s="16">
        <v>4.4543429844098002E-3</v>
      </c>
      <c r="AC16" s="16"/>
      <c r="AD16" s="16">
        <v>7.0921985815602798E-4</v>
      </c>
      <c r="AE16" s="16">
        <v>4.92227979274611E-3</v>
      </c>
      <c r="AF16" s="16"/>
      <c r="AG16" s="16">
        <v>5.9288537549407102E-3</v>
      </c>
      <c r="AH16" s="16">
        <v>1.8248175182481799E-3</v>
      </c>
      <c r="AI16" s="16"/>
      <c r="AJ16" s="16">
        <v>3.2746623004502699E-3</v>
      </c>
      <c r="AK16" s="16">
        <v>4.2447824548991903E-3</v>
      </c>
      <c r="AL16" s="16"/>
      <c r="AM16" s="16">
        <v>3.1152647975077898E-3</v>
      </c>
      <c r="AN16" s="16">
        <v>7.1884984025559102E-3</v>
      </c>
      <c r="AO16" s="16">
        <v>4.0225261464199502E-3</v>
      </c>
      <c r="AP16" s="16">
        <v>0</v>
      </c>
      <c r="AQ16" s="16"/>
      <c r="AR16" s="16">
        <v>5.0314465408805003E-3</v>
      </c>
      <c r="AS16" s="16">
        <v>3.2608695652173898E-3</v>
      </c>
      <c r="AT16" s="16"/>
      <c r="AU16" s="16">
        <v>1.2330456226880399E-3</v>
      </c>
      <c r="AV16" s="16">
        <v>4.2610450773716098E-3</v>
      </c>
      <c r="AW16" s="16"/>
      <c r="AX16" s="16">
        <v>2.3557126030624301E-3</v>
      </c>
      <c r="AY16" s="16">
        <v>4.0714770413933501E-3</v>
      </c>
      <c r="AZ16" s="16"/>
      <c r="BA16" s="16">
        <v>2.7624309392265201E-3</v>
      </c>
      <c r="BB16" s="16">
        <v>3.87123064384678E-3</v>
      </c>
      <c r="BC16" s="16"/>
      <c r="BD16" s="16">
        <v>1.04712041884817E-3</v>
      </c>
      <c r="BE16" s="16">
        <v>4.4032444959443799E-3</v>
      </c>
      <c r="BF16" s="16"/>
      <c r="BG16" s="16">
        <v>0</v>
      </c>
      <c r="BH16" s="16">
        <v>4.0209087253719302E-3</v>
      </c>
      <c r="BI16" s="16"/>
      <c r="BJ16" s="16">
        <v>0</v>
      </c>
      <c r="BK16" s="16">
        <v>4.30477830391735E-3</v>
      </c>
      <c r="BL16" s="16"/>
      <c r="BM16" s="16">
        <v>0</v>
      </c>
      <c r="BN16" s="16">
        <v>4.1025641025641E-3</v>
      </c>
      <c r="BO16" s="16"/>
      <c r="BP16" s="16">
        <v>6.6225165562913899E-3</v>
      </c>
      <c r="BQ16" s="16">
        <v>3.4290612944706399E-3</v>
      </c>
    </row>
    <row r="17" spans="2:69" x14ac:dyDescent="0.25">
      <c r="B17" s="17" t="s">
        <v>330</v>
      </c>
      <c r="C17" s="18">
        <v>2.06831119544592E-2</v>
      </c>
      <c r="D17" s="18">
        <v>1.1904761904761901E-2</v>
      </c>
      <c r="E17" s="18">
        <v>4.1493775933610002E-3</v>
      </c>
      <c r="F17" s="18">
        <v>1.54798761609907E-2</v>
      </c>
      <c r="G17" s="18">
        <v>2.1802325581395301E-2</v>
      </c>
      <c r="H17" s="18">
        <v>3.8694992412746598E-2</v>
      </c>
      <c r="I17" s="18">
        <v>1.51324085750315E-2</v>
      </c>
      <c r="J17" s="18">
        <v>3.5353535353535401E-2</v>
      </c>
      <c r="K17" s="18">
        <v>1.6806722689075598E-2</v>
      </c>
      <c r="L17" s="18">
        <v>8.8495575221238902E-3</v>
      </c>
      <c r="M17" s="18"/>
      <c r="N17" s="18">
        <v>5.6626506024096399E-2</v>
      </c>
      <c r="O17" s="18">
        <v>2.53968253968254E-2</v>
      </c>
      <c r="P17" s="18">
        <v>1.6822429906542102E-2</v>
      </c>
      <c r="Q17" s="18">
        <v>1.02189781021898E-2</v>
      </c>
      <c r="R17" s="18"/>
      <c r="S17" s="18">
        <v>4.1825095057034203E-2</v>
      </c>
      <c r="T17" s="18">
        <v>9.5693779904306199E-3</v>
      </c>
      <c r="U17" s="18">
        <v>1.29310344827586E-2</v>
      </c>
      <c r="V17" s="18">
        <v>3.45508390918065E-2</v>
      </c>
      <c r="W17" s="18">
        <v>5.3995680345572403E-3</v>
      </c>
      <c r="X17" s="18">
        <v>5.8252427184466004E-3</v>
      </c>
      <c r="Y17" s="18">
        <v>8.9552238805970207E-3</v>
      </c>
      <c r="Z17" s="18"/>
      <c r="AA17" s="18">
        <v>8.9392133492252699E-3</v>
      </c>
      <c r="AB17" s="18">
        <v>2.61692650334076E-2</v>
      </c>
      <c r="AC17" s="18"/>
      <c r="AD17" s="18">
        <v>2.4822695035461001E-2</v>
      </c>
      <c r="AE17" s="18">
        <v>1.9170984455958599E-2</v>
      </c>
      <c r="AF17" s="18"/>
      <c r="AG17" s="18">
        <v>3.2015810276679803E-2</v>
      </c>
      <c r="AH17" s="18">
        <v>1.02189781021898E-2</v>
      </c>
      <c r="AI17" s="18"/>
      <c r="AJ17" s="18">
        <v>1.35079819893573E-2</v>
      </c>
      <c r="AK17" s="18">
        <v>2.68836222143615E-2</v>
      </c>
      <c r="AL17" s="18"/>
      <c r="AM17" s="18">
        <v>0.124610591900312</v>
      </c>
      <c r="AN17" s="18">
        <v>3.1150159744408899E-2</v>
      </c>
      <c r="AO17" s="18">
        <v>1.00563153660499E-2</v>
      </c>
      <c r="AP17" s="18">
        <v>4.1841004184100397E-3</v>
      </c>
      <c r="AQ17" s="18"/>
      <c r="AR17" s="18">
        <v>1.06918238993711E-2</v>
      </c>
      <c r="AS17" s="18">
        <v>2.5000000000000001E-2</v>
      </c>
      <c r="AT17" s="18"/>
      <c r="AU17" s="18">
        <v>1.97287299630086E-2</v>
      </c>
      <c r="AV17" s="18">
        <v>2.0856694326082101E-2</v>
      </c>
      <c r="AW17" s="18"/>
      <c r="AX17" s="18">
        <v>1.7667844522968199E-2</v>
      </c>
      <c r="AY17" s="18">
        <v>2.1262157882831902E-2</v>
      </c>
      <c r="AZ17" s="18"/>
      <c r="BA17" s="18">
        <v>1.1049723756906099E-2</v>
      </c>
      <c r="BB17" s="18">
        <v>2.1393643031784801E-2</v>
      </c>
      <c r="BC17" s="18"/>
      <c r="BD17" s="18">
        <v>1.36125654450262E-2</v>
      </c>
      <c r="BE17" s="18">
        <v>2.2247972190034802E-2</v>
      </c>
      <c r="BF17" s="18"/>
      <c r="BG17" s="18">
        <v>3.3783783783783799E-3</v>
      </c>
      <c r="BH17" s="18">
        <v>2.17129071170084E-2</v>
      </c>
      <c r="BI17" s="18"/>
      <c r="BJ17" s="18">
        <v>0</v>
      </c>
      <c r="BK17" s="18">
        <v>2.3461041756349499E-2</v>
      </c>
      <c r="BL17" s="18"/>
      <c r="BM17" s="18">
        <v>1.5189873417721499E-2</v>
      </c>
      <c r="BN17" s="18">
        <v>2.11282051282051E-2</v>
      </c>
      <c r="BO17" s="18"/>
      <c r="BP17" s="18">
        <v>9.93377483443709E-3</v>
      </c>
      <c r="BQ17" s="18">
        <v>2.2074582083154701E-2</v>
      </c>
    </row>
    <row r="18" spans="2:69" x14ac:dyDescent="0.25">
      <c r="B18" s="15"/>
    </row>
    <row r="19" spans="2:69" x14ac:dyDescent="0.25">
      <c r="B19" t="s">
        <v>71</v>
      </c>
    </row>
    <row r="20" spans="2:69" x14ac:dyDescent="0.25">
      <c r="B20" t="s">
        <v>72</v>
      </c>
    </row>
    <row r="22" spans="2:69" x14ac:dyDescent="0.25">
      <c r="B22"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Q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647</v>
      </c>
      <c r="C8" s="16">
        <v>0.30265654648956403</v>
      </c>
      <c r="D8" s="16">
        <v>0.30357142857142899</v>
      </c>
      <c r="E8" s="16">
        <v>0.29045643153527001</v>
      </c>
      <c r="F8" s="16">
        <v>0.24922600619195001</v>
      </c>
      <c r="G8" s="16">
        <v>0.232558139534884</v>
      </c>
      <c r="H8" s="16">
        <v>0.27086494688922602</v>
      </c>
      <c r="I8" s="16">
        <v>0.42875157629256</v>
      </c>
      <c r="J8" s="16">
        <v>0.31313131313131298</v>
      </c>
      <c r="K8" s="16">
        <v>0.378151260504202</v>
      </c>
      <c r="L8" s="16">
        <v>0.49557522123893799</v>
      </c>
      <c r="M8" s="16"/>
      <c r="N8" s="16">
        <v>0.24698795180722899</v>
      </c>
      <c r="O8" s="16">
        <v>0.27777777777777801</v>
      </c>
      <c r="P8" s="16">
        <v>0.26728971962616799</v>
      </c>
      <c r="Q8" s="16">
        <v>0.339051094890511</v>
      </c>
      <c r="R8" s="16"/>
      <c r="S8" s="16">
        <v>0.27756653992395403</v>
      </c>
      <c r="T8" s="16">
        <v>0.25598086124401898</v>
      </c>
      <c r="U8" s="16">
        <v>0.28017241379310298</v>
      </c>
      <c r="V8" s="16">
        <v>0.24975320829220099</v>
      </c>
      <c r="W8" s="16">
        <v>0.31101511879049698</v>
      </c>
      <c r="X8" s="16">
        <v>0.335922330097087</v>
      </c>
      <c r="Y8" s="16">
        <v>0.42089552238805999</v>
      </c>
      <c r="Z8" s="16"/>
      <c r="AA8" s="16">
        <v>0.37008343265792598</v>
      </c>
      <c r="AB8" s="16">
        <v>0.271158129175947</v>
      </c>
      <c r="AC8" s="16"/>
      <c r="AD8" s="16">
        <v>0.266666666666667</v>
      </c>
      <c r="AE8" s="16">
        <v>0.31580310880828999</v>
      </c>
      <c r="AF8" s="16"/>
      <c r="AG8" s="16">
        <v>0.26324110671936801</v>
      </c>
      <c r="AH8" s="16">
        <v>0.339051094890511</v>
      </c>
      <c r="AI8" s="16"/>
      <c r="AJ8" s="16">
        <v>0.39255014326647603</v>
      </c>
      <c r="AK8" s="16">
        <v>0.22497347010965699</v>
      </c>
      <c r="AL8" s="16"/>
      <c r="AM8" s="16">
        <v>0.18068535825545201</v>
      </c>
      <c r="AN8" s="16">
        <v>0.204472843450479</v>
      </c>
      <c r="AO8" s="16">
        <v>0.292839903459372</v>
      </c>
      <c r="AP8" s="16">
        <v>0.45523012552301301</v>
      </c>
      <c r="AQ8" s="16"/>
      <c r="AR8" s="16">
        <v>0.35220125786163498</v>
      </c>
      <c r="AS8" s="16">
        <v>0.28125</v>
      </c>
      <c r="AT8" s="16"/>
      <c r="AU8" s="16">
        <v>0.330456226880395</v>
      </c>
      <c r="AV8" s="16">
        <v>0.29760035882484898</v>
      </c>
      <c r="AW8" s="16"/>
      <c r="AX8" s="16">
        <v>0.34864546525323897</v>
      </c>
      <c r="AY8" s="16">
        <v>0.29382492648721997</v>
      </c>
      <c r="AZ8" s="16"/>
      <c r="BA8" s="16">
        <v>0.33149171270718197</v>
      </c>
      <c r="BB8" s="16">
        <v>0.30052974735126298</v>
      </c>
      <c r="BC8" s="16"/>
      <c r="BD8" s="16">
        <v>0.29738219895287998</v>
      </c>
      <c r="BE8" s="16">
        <v>0.303823870220162</v>
      </c>
      <c r="BF8" s="16"/>
      <c r="BG8" s="16">
        <v>0.37837837837837801</v>
      </c>
      <c r="BH8" s="16">
        <v>0.29815038198632898</v>
      </c>
      <c r="BI8" s="16"/>
      <c r="BJ8" s="16">
        <v>0.42307692307692302</v>
      </c>
      <c r="BK8" s="16">
        <v>0.2864829961257</v>
      </c>
      <c r="BL8" s="16"/>
      <c r="BM8" s="16">
        <v>0.36202531645569602</v>
      </c>
      <c r="BN8" s="16">
        <v>0.29784615384615398</v>
      </c>
      <c r="BO8" s="16"/>
      <c r="BP8" s="16">
        <v>0.32615894039735099</v>
      </c>
      <c r="BQ8" s="16">
        <v>0.29961423060437198</v>
      </c>
    </row>
    <row r="9" spans="2:69" x14ac:dyDescent="0.25">
      <c r="B9" s="17" t="s">
        <v>648</v>
      </c>
      <c r="C9" s="16">
        <v>0.39639468690702101</v>
      </c>
      <c r="D9" s="16">
        <v>0.44196428571428598</v>
      </c>
      <c r="E9" s="16">
        <v>0.45504840940525598</v>
      </c>
      <c r="F9" s="16">
        <v>0.45510835913312703</v>
      </c>
      <c r="G9" s="16">
        <v>0.372093023255814</v>
      </c>
      <c r="H9" s="16">
        <v>0.37784522003034898</v>
      </c>
      <c r="I9" s="16">
        <v>0.29634300126103402</v>
      </c>
      <c r="J9" s="16">
        <v>0.429292929292929</v>
      </c>
      <c r="K9" s="16">
        <v>0.436974789915966</v>
      </c>
      <c r="L9" s="16">
        <v>0.38053097345132703</v>
      </c>
      <c r="M9" s="16"/>
      <c r="N9" s="16">
        <v>0.31084337349397601</v>
      </c>
      <c r="O9" s="16">
        <v>0.365079365079365</v>
      </c>
      <c r="P9" s="16">
        <v>0.42429906542056101</v>
      </c>
      <c r="Q9" s="16">
        <v>0.41861313868613098</v>
      </c>
      <c r="R9" s="16"/>
      <c r="S9" s="16">
        <v>0.30798479087452502</v>
      </c>
      <c r="T9" s="16">
        <v>0.43062200956937802</v>
      </c>
      <c r="U9" s="16">
        <v>0.45258620689655199</v>
      </c>
      <c r="V9" s="16">
        <v>0.354392892398815</v>
      </c>
      <c r="W9" s="16">
        <v>0.43196544276457899</v>
      </c>
      <c r="X9" s="16">
        <v>0.456310679611651</v>
      </c>
      <c r="Y9" s="16">
        <v>0.35970149253731298</v>
      </c>
      <c r="Z9" s="16"/>
      <c r="AA9" s="16">
        <v>0.43384982121573301</v>
      </c>
      <c r="AB9" s="16">
        <v>0.378897550111359</v>
      </c>
      <c r="AC9" s="16"/>
      <c r="AD9" s="16">
        <v>0.39361702127659598</v>
      </c>
      <c r="AE9" s="16">
        <v>0.39740932642486998</v>
      </c>
      <c r="AF9" s="16"/>
      <c r="AG9" s="16">
        <v>0.37233201581027697</v>
      </c>
      <c r="AH9" s="16">
        <v>0.41861313868613098</v>
      </c>
      <c r="AI9" s="16"/>
      <c r="AJ9" s="16">
        <v>0.37413016782644298</v>
      </c>
      <c r="AK9" s="16">
        <v>0.41563494870887902</v>
      </c>
      <c r="AL9" s="16"/>
      <c r="AM9" s="16">
        <v>0.233644859813084</v>
      </c>
      <c r="AN9" s="16">
        <v>0.37859424920127799</v>
      </c>
      <c r="AO9" s="16">
        <v>0.42397425583266302</v>
      </c>
      <c r="AP9" s="16">
        <v>0.40251046025104598</v>
      </c>
      <c r="AQ9" s="16"/>
      <c r="AR9" s="16">
        <v>0.42138364779874199</v>
      </c>
      <c r="AS9" s="16">
        <v>0.38559782608695697</v>
      </c>
      <c r="AT9" s="16"/>
      <c r="AU9" s="16">
        <v>0.37731196054254001</v>
      </c>
      <c r="AV9" s="16">
        <v>0.39986544068176699</v>
      </c>
      <c r="AW9" s="16"/>
      <c r="AX9" s="16">
        <v>0.38751472320376901</v>
      </c>
      <c r="AY9" s="16">
        <v>0.39809997738068298</v>
      </c>
      <c r="AZ9" s="16"/>
      <c r="BA9" s="16">
        <v>0.37016574585635398</v>
      </c>
      <c r="BB9" s="16">
        <v>0.39832925835370803</v>
      </c>
      <c r="BC9" s="16"/>
      <c r="BD9" s="16">
        <v>0.45968586387434601</v>
      </c>
      <c r="BE9" s="16">
        <v>0.38238702201622199</v>
      </c>
      <c r="BF9" s="16"/>
      <c r="BG9" s="16">
        <v>0.38175675675675702</v>
      </c>
      <c r="BH9" s="16">
        <v>0.39726578206674701</v>
      </c>
      <c r="BI9" s="16"/>
      <c r="BJ9" s="16">
        <v>0.394230769230769</v>
      </c>
      <c r="BK9" s="16">
        <v>0.396685320705984</v>
      </c>
      <c r="BL9" s="16"/>
      <c r="BM9" s="16">
        <v>0.392405063291139</v>
      </c>
      <c r="BN9" s="16">
        <v>0.39671794871794902</v>
      </c>
      <c r="BO9" s="16"/>
      <c r="BP9" s="16">
        <v>0.42549668874172197</v>
      </c>
      <c r="BQ9" s="16">
        <v>0.39262751821688802</v>
      </c>
    </row>
    <row r="10" spans="2:69" x14ac:dyDescent="0.25">
      <c r="B10" s="17" t="s">
        <v>649</v>
      </c>
      <c r="C10" s="16">
        <v>0.216698292220114</v>
      </c>
      <c r="D10" s="16">
        <v>0.21726190476190499</v>
      </c>
      <c r="E10" s="16">
        <v>0.20885200553250299</v>
      </c>
      <c r="F10" s="16">
        <v>0.21362229102167199</v>
      </c>
      <c r="G10" s="16">
        <v>0.231104651162791</v>
      </c>
      <c r="H10" s="16">
        <v>0.24051593323216999</v>
      </c>
      <c r="I10" s="16">
        <v>0.221941992433796</v>
      </c>
      <c r="J10" s="16">
        <v>0.16161616161616199</v>
      </c>
      <c r="K10" s="16">
        <v>0.10084033613445401</v>
      </c>
      <c r="L10" s="16">
        <v>9.7345132743362803E-2</v>
      </c>
      <c r="M10" s="16"/>
      <c r="N10" s="16">
        <v>0.290361445783133</v>
      </c>
      <c r="O10" s="16">
        <v>0.24920634920634899</v>
      </c>
      <c r="P10" s="16">
        <v>0.21775700934579401</v>
      </c>
      <c r="Q10" s="16">
        <v>0.18649635036496401</v>
      </c>
      <c r="R10" s="16"/>
      <c r="S10" s="16">
        <v>0.287072243346008</v>
      </c>
      <c r="T10" s="16">
        <v>0.22966507177033499</v>
      </c>
      <c r="U10" s="16">
        <v>0.20905172413793099</v>
      </c>
      <c r="V10" s="16">
        <v>0.28134254689042398</v>
      </c>
      <c r="W10" s="16">
        <v>0.19114470842332601</v>
      </c>
      <c r="X10" s="16">
        <v>0.163106796116505</v>
      </c>
      <c r="Y10" s="16">
        <v>0.16567164179104499</v>
      </c>
      <c r="Z10" s="16"/>
      <c r="AA10" s="16">
        <v>0.16030989272943999</v>
      </c>
      <c r="AB10" s="16">
        <v>0.24304008908686001</v>
      </c>
      <c r="AC10" s="16"/>
      <c r="AD10" s="16">
        <v>0.233333333333333</v>
      </c>
      <c r="AE10" s="16">
        <v>0.21062176165803101</v>
      </c>
      <c r="AF10" s="16"/>
      <c r="AG10" s="16">
        <v>0.24940711462450599</v>
      </c>
      <c r="AH10" s="16">
        <v>0.18649635036496401</v>
      </c>
      <c r="AI10" s="16"/>
      <c r="AJ10" s="16">
        <v>0.17478510028653299</v>
      </c>
      <c r="AK10" s="16">
        <v>0.25291828793774301</v>
      </c>
      <c r="AL10" s="16"/>
      <c r="AM10" s="16">
        <v>0.35202492211837999</v>
      </c>
      <c r="AN10" s="16">
        <v>0.29472843450479203</v>
      </c>
      <c r="AO10" s="16">
        <v>0.207562349155269</v>
      </c>
      <c r="AP10" s="16">
        <v>0.11882845188284499</v>
      </c>
      <c r="AQ10" s="16"/>
      <c r="AR10" s="16">
        <v>0.165408805031447</v>
      </c>
      <c r="AS10" s="16">
        <v>0.23885869565217399</v>
      </c>
      <c r="AT10" s="16"/>
      <c r="AU10" s="16">
        <v>0.21085080147965499</v>
      </c>
      <c r="AV10" s="16">
        <v>0.217761830006728</v>
      </c>
      <c r="AW10" s="16"/>
      <c r="AX10" s="16">
        <v>0.18492343934040001</v>
      </c>
      <c r="AY10" s="16">
        <v>0.222800271431803</v>
      </c>
      <c r="AZ10" s="16"/>
      <c r="BA10" s="16">
        <v>0.198895027624309</v>
      </c>
      <c r="BB10" s="16">
        <v>0.21801140994295001</v>
      </c>
      <c r="BC10" s="16"/>
      <c r="BD10" s="16">
        <v>0.178010471204188</v>
      </c>
      <c r="BE10" s="16">
        <v>0.225260718424102</v>
      </c>
      <c r="BF10" s="16"/>
      <c r="BG10" s="16">
        <v>0.18243243243243201</v>
      </c>
      <c r="BH10" s="16">
        <v>0.21873743466023299</v>
      </c>
      <c r="BI10" s="16"/>
      <c r="BJ10" s="16">
        <v>0.134615384615385</v>
      </c>
      <c r="BK10" s="16">
        <v>0.22772277227722801</v>
      </c>
      <c r="BL10" s="16"/>
      <c r="BM10" s="16">
        <v>0.17468354430379701</v>
      </c>
      <c r="BN10" s="16">
        <v>0.22010256410256401</v>
      </c>
      <c r="BO10" s="16"/>
      <c r="BP10" s="16">
        <v>0.20364238410596</v>
      </c>
      <c r="BQ10" s="16">
        <v>0.218388341191599</v>
      </c>
    </row>
    <row r="11" spans="2:69" x14ac:dyDescent="0.25">
      <c r="B11" s="17" t="s">
        <v>650</v>
      </c>
      <c r="C11" s="16">
        <v>3.09297912713472E-2</v>
      </c>
      <c r="D11" s="16">
        <v>1.7857142857142901E-2</v>
      </c>
      <c r="E11" s="16">
        <v>2.4896265560166001E-2</v>
      </c>
      <c r="F11" s="16">
        <v>5.1083591331269301E-2</v>
      </c>
      <c r="G11" s="16">
        <v>6.1046511627907002E-2</v>
      </c>
      <c r="H11" s="16">
        <v>1.9726858877086501E-2</v>
      </c>
      <c r="I11" s="16">
        <v>1.63934426229508E-2</v>
      </c>
      <c r="J11" s="16">
        <v>7.0707070707070704E-2</v>
      </c>
      <c r="K11" s="16">
        <v>3.3613445378151301E-2</v>
      </c>
      <c r="L11" s="16">
        <v>8.8495575221238902E-3</v>
      </c>
      <c r="M11" s="16"/>
      <c r="N11" s="16">
        <v>2.16867469879518E-2</v>
      </c>
      <c r="O11" s="16">
        <v>5.2380952380952403E-2</v>
      </c>
      <c r="P11" s="16">
        <v>3.7383177570093497E-2</v>
      </c>
      <c r="Q11" s="16">
        <v>2.6277372262773699E-2</v>
      </c>
      <c r="R11" s="16"/>
      <c r="S11" s="16">
        <v>3.8022813688212899E-2</v>
      </c>
      <c r="T11" s="16">
        <v>2.8708133971291901E-2</v>
      </c>
      <c r="U11" s="16">
        <v>2.3706896551724099E-2</v>
      </c>
      <c r="V11" s="16">
        <v>3.1589338598223098E-2</v>
      </c>
      <c r="W11" s="16">
        <v>3.5637149028077797E-2</v>
      </c>
      <c r="X11" s="16">
        <v>2.2330097087378601E-2</v>
      </c>
      <c r="Y11" s="16">
        <v>2.0895522388059699E-2</v>
      </c>
      <c r="Z11" s="16"/>
      <c r="AA11" s="16">
        <v>2.0858164481525599E-2</v>
      </c>
      <c r="AB11" s="16">
        <v>3.5634743875278402E-2</v>
      </c>
      <c r="AC11" s="16"/>
      <c r="AD11" s="16">
        <v>3.3333333333333298E-2</v>
      </c>
      <c r="AE11" s="16">
        <v>3.0051813471502601E-2</v>
      </c>
      <c r="AF11" s="16"/>
      <c r="AG11" s="16">
        <v>3.5968379446640303E-2</v>
      </c>
      <c r="AH11" s="16">
        <v>2.6277372262773699E-2</v>
      </c>
      <c r="AI11" s="16"/>
      <c r="AJ11" s="16">
        <v>2.0875972165370401E-2</v>
      </c>
      <c r="AK11" s="16">
        <v>3.9617969579059102E-2</v>
      </c>
      <c r="AL11" s="16"/>
      <c r="AM11" s="16">
        <v>3.1152647975077899E-2</v>
      </c>
      <c r="AN11" s="16">
        <v>3.91373801916933E-2</v>
      </c>
      <c r="AO11" s="16">
        <v>3.4191472244569601E-2</v>
      </c>
      <c r="AP11" s="16">
        <v>1.58995815899582E-2</v>
      </c>
      <c r="AQ11" s="16"/>
      <c r="AR11" s="16">
        <v>3.20754716981132E-2</v>
      </c>
      <c r="AS11" s="16">
        <v>3.0434782608695699E-2</v>
      </c>
      <c r="AT11" s="16"/>
      <c r="AU11" s="16">
        <v>2.3427866831072799E-2</v>
      </c>
      <c r="AV11" s="16">
        <v>3.2294236375869E-2</v>
      </c>
      <c r="AW11" s="16"/>
      <c r="AX11" s="16">
        <v>3.2979976442874002E-2</v>
      </c>
      <c r="AY11" s="16">
        <v>3.0536077810450101E-2</v>
      </c>
      <c r="AZ11" s="16"/>
      <c r="BA11" s="16">
        <v>3.8674033149171297E-2</v>
      </c>
      <c r="BB11" s="16">
        <v>3.0358598207009001E-2</v>
      </c>
      <c r="BC11" s="16"/>
      <c r="BD11" s="16">
        <v>2.9319371727748698E-2</v>
      </c>
      <c r="BE11" s="16">
        <v>3.1286210892236398E-2</v>
      </c>
      <c r="BF11" s="16"/>
      <c r="BG11" s="16">
        <v>3.04054054054054E-2</v>
      </c>
      <c r="BH11" s="16">
        <v>3.0960997185363898E-2</v>
      </c>
      <c r="BI11" s="16"/>
      <c r="BJ11" s="16">
        <v>2.7243589743589699E-2</v>
      </c>
      <c r="BK11" s="16">
        <v>3.1424881618596599E-2</v>
      </c>
      <c r="BL11" s="16"/>
      <c r="BM11" s="16">
        <v>3.0379746835442999E-2</v>
      </c>
      <c r="BN11" s="16">
        <v>3.0974358974359E-2</v>
      </c>
      <c r="BO11" s="16"/>
      <c r="BP11" s="16">
        <v>2.8145695364238402E-2</v>
      </c>
      <c r="BQ11" s="16">
        <v>3.1290184312044597E-2</v>
      </c>
    </row>
    <row r="12" spans="2:69" x14ac:dyDescent="0.25">
      <c r="B12" s="17" t="s">
        <v>651</v>
      </c>
      <c r="C12" s="16">
        <v>1.57495256166983E-2</v>
      </c>
      <c r="D12" s="16">
        <v>4.4642857142857097E-3</v>
      </c>
      <c r="E12" s="16">
        <v>5.5325034578146597E-3</v>
      </c>
      <c r="F12" s="16">
        <v>1.08359133126935E-2</v>
      </c>
      <c r="G12" s="16">
        <v>5.8139534883720902E-2</v>
      </c>
      <c r="H12" s="16">
        <v>1.59332321699545E-2</v>
      </c>
      <c r="I12" s="16">
        <v>7.5662042875157603E-3</v>
      </c>
      <c r="J12" s="16">
        <v>0</v>
      </c>
      <c r="K12" s="16">
        <v>8.4033613445378096E-3</v>
      </c>
      <c r="L12" s="16">
        <v>8.8495575221238902E-3</v>
      </c>
      <c r="M12" s="16"/>
      <c r="N12" s="16">
        <v>3.4939759036144602E-2</v>
      </c>
      <c r="O12" s="16">
        <v>9.5238095238095195E-3</v>
      </c>
      <c r="P12" s="16">
        <v>2.2429906542056101E-2</v>
      </c>
      <c r="Q12" s="16">
        <v>8.7591240875912399E-3</v>
      </c>
      <c r="R12" s="16"/>
      <c r="S12" s="16">
        <v>3.04182509505703E-2</v>
      </c>
      <c r="T12" s="16">
        <v>2.1531100478468901E-2</v>
      </c>
      <c r="U12" s="16">
        <v>1.0775862068965501E-2</v>
      </c>
      <c r="V12" s="16">
        <v>2.1717670286278402E-2</v>
      </c>
      <c r="W12" s="16">
        <v>8.6393088552915807E-3</v>
      </c>
      <c r="X12" s="16">
        <v>8.7378640776698997E-3</v>
      </c>
      <c r="Y12" s="16">
        <v>1.1940298507462701E-2</v>
      </c>
      <c r="Z12" s="16"/>
      <c r="AA12" s="16">
        <v>5.9594755661501802E-3</v>
      </c>
      <c r="AB12" s="16">
        <v>2.03229398663697E-2</v>
      </c>
      <c r="AC12" s="16"/>
      <c r="AD12" s="16">
        <v>1.56028368794326E-2</v>
      </c>
      <c r="AE12" s="16">
        <v>1.5803108808290198E-2</v>
      </c>
      <c r="AF12" s="16"/>
      <c r="AG12" s="16">
        <v>2.3320158102766799E-2</v>
      </c>
      <c r="AH12" s="16">
        <v>8.7591240875912399E-3</v>
      </c>
      <c r="AI12" s="16"/>
      <c r="AJ12" s="16">
        <v>1.2279983626688499E-2</v>
      </c>
      <c r="AK12" s="16">
        <v>1.8747789175804701E-2</v>
      </c>
      <c r="AL12" s="16"/>
      <c r="AM12" s="16">
        <v>4.0498442367601202E-2</v>
      </c>
      <c r="AN12" s="16">
        <v>2.79552715654952E-2</v>
      </c>
      <c r="AO12" s="16">
        <v>1.20675784392599E-2</v>
      </c>
      <c r="AP12" s="16">
        <v>4.1841004184100397E-3</v>
      </c>
      <c r="AQ12" s="16"/>
      <c r="AR12" s="16">
        <v>1.0062893081761001E-2</v>
      </c>
      <c r="AS12" s="16">
        <v>1.8206521739130399E-2</v>
      </c>
      <c r="AT12" s="16"/>
      <c r="AU12" s="16">
        <v>1.47965474722565E-2</v>
      </c>
      <c r="AV12" s="16">
        <v>1.5922852657546501E-2</v>
      </c>
      <c r="AW12" s="16"/>
      <c r="AX12" s="16">
        <v>1.53121319199058E-2</v>
      </c>
      <c r="AY12" s="16">
        <v>1.5833521827640799E-2</v>
      </c>
      <c r="AZ12" s="16"/>
      <c r="BA12" s="16">
        <v>2.4861878453038701E-2</v>
      </c>
      <c r="BB12" s="16">
        <v>1.5077424612876899E-2</v>
      </c>
      <c r="BC12" s="16"/>
      <c r="BD12" s="16">
        <v>1.1518324607329799E-2</v>
      </c>
      <c r="BE12" s="16">
        <v>1.6685979142526099E-2</v>
      </c>
      <c r="BF12" s="16"/>
      <c r="BG12" s="16">
        <v>6.7567567567567597E-3</v>
      </c>
      <c r="BH12" s="16">
        <v>1.6284680337756301E-2</v>
      </c>
      <c r="BI12" s="16"/>
      <c r="BJ12" s="16">
        <v>6.41025641025641E-3</v>
      </c>
      <c r="BK12" s="16">
        <v>1.7003874300473499E-2</v>
      </c>
      <c r="BL12" s="16"/>
      <c r="BM12" s="16">
        <v>1.0126582278481001E-2</v>
      </c>
      <c r="BN12" s="16">
        <v>1.6205128205128198E-2</v>
      </c>
      <c r="BO12" s="16"/>
      <c r="BP12" s="16">
        <v>4.9668874172185398E-3</v>
      </c>
      <c r="BQ12" s="16">
        <v>1.7145306472353201E-2</v>
      </c>
    </row>
    <row r="13" spans="2:69" x14ac:dyDescent="0.25">
      <c r="B13" s="17" t="s">
        <v>68</v>
      </c>
      <c r="C13" s="16">
        <v>3.7571157495256198E-2</v>
      </c>
      <c r="D13" s="16">
        <v>1.4880952380952399E-2</v>
      </c>
      <c r="E13" s="16">
        <v>1.52143845089903E-2</v>
      </c>
      <c r="F13" s="16">
        <v>2.0123839009287901E-2</v>
      </c>
      <c r="G13" s="16">
        <v>4.5058139534883697E-2</v>
      </c>
      <c r="H13" s="16">
        <v>7.5113808801214002E-2</v>
      </c>
      <c r="I13" s="16">
        <v>2.9003783102143799E-2</v>
      </c>
      <c r="J13" s="16">
        <v>2.5252525252525301E-2</v>
      </c>
      <c r="K13" s="16">
        <v>4.20168067226891E-2</v>
      </c>
      <c r="L13" s="16">
        <v>8.8495575221238902E-3</v>
      </c>
      <c r="M13" s="16"/>
      <c r="N13" s="16">
        <v>9.5180722891566302E-2</v>
      </c>
      <c r="O13" s="16">
        <v>4.6031746031746E-2</v>
      </c>
      <c r="P13" s="16">
        <v>3.0841121495327101E-2</v>
      </c>
      <c r="Q13" s="16">
        <v>2.0802919708029201E-2</v>
      </c>
      <c r="R13" s="16"/>
      <c r="S13" s="16">
        <v>5.8935361216730001E-2</v>
      </c>
      <c r="T13" s="16">
        <v>3.3492822966507199E-2</v>
      </c>
      <c r="U13" s="16">
        <v>2.3706896551724099E-2</v>
      </c>
      <c r="V13" s="16">
        <v>6.12043435340573E-2</v>
      </c>
      <c r="W13" s="16">
        <v>2.1598272138228899E-2</v>
      </c>
      <c r="X13" s="16">
        <v>1.35922330097087E-2</v>
      </c>
      <c r="Y13" s="16">
        <v>2.0895522388059699E-2</v>
      </c>
      <c r="Z13" s="16"/>
      <c r="AA13" s="16">
        <v>8.9392133492252699E-3</v>
      </c>
      <c r="AB13" s="16">
        <v>5.09465478841871E-2</v>
      </c>
      <c r="AC13" s="16"/>
      <c r="AD13" s="16">
        <v>5.7446808510638298E-2</v>
      </c>
      <c r="AE13" s="16">
        <v>3.03108808290155E-2</v>
      </c>
      <c r="AF13" s="16"/>
      <c r="AG13" s="16">
        <v>5.5731225296442699E-2</v>
      </c>
      <c r="AH13" s="16">
        <v>2.0802919708029201E-2</v>
      </c>
      <c r="AI13" s="16"/>
      <c r="AJ13" s="16">
        <v>2.5378632828489602E-2</v>
      </c>
      <c r="AK13" s="16">
        <v>4.8107534488857399E-2</v>
      </c>
      <c r="AL13" s="16"/>
      <c r="AM13" s="16">
        <v>0.161993769470405</v>
      </c>
      <c r="AN13" s="16">
        <v>5.5111821086262003E-2</v>
      </c>
      <c r="AO13" s="16">
        <v>2.93644408688656E-2</v>
      </c>
      <c r="AP13" s="16">
        <v>3.3472803347280298E-3</v>
      </c>
      <c r="AQ13" s="16"/>
      <c r="AR13" s="16">
        <v>1.88679245283019E-2</v>
      </c>
      <c r="AS13" s="16">
        <v>4.5652173913043499E-2</v>
      </c>
      <c r="AT13" s="16"/>
      <c r="AU13" s="16">
        <v>4.3156596794081403E-2</v>
      </c>
      <c r="AV13" s="16">
        <v>3.65552814532406E-2</v>
      </c>
      <c r="AW13" s="16"/>
      <c r="AX13" s="16">
        <v>3.06242638398115E-2</v>
      </c>
      <c r="AY13" s="16">
        <v>3.8905225062203098E-2</v>
      </c>
      <c r="AZ13" s="16"/>
      <c r="BA13" s="16">
        <v>3.5911602209944701E-2</v>
      </c>
      <c r="BB13" s="16">
        <v>3.7693561532192298E-2</v>
      </c>
      <c r="BC13" s="16"/>
      <c r="BD13" s="16">
        <v>2.40837696335079E-2</v>
      </c>
      <c r="BE13" s="16">
        <v>4.0556199304750899E-2</v>
      </c>
      <c r="BF13" s="16"/>
      <c r="BG13" s="16">
        <v>2.0270270270270299E-2</v>
      </c>
      <c r="BH13" s="16">
        <v>3.8600723763570599E-2</v>
      </c>
      <c r="BI13" s="16"/>
      <c r="BJ13" s="16">
        <v>1.44230769230769E-2</v>
      </c>
      <c r="BK13" s="16">
        <v>4.0680154972018899E-2</v>
      </c>
      <c r="BL13" s="16"/>
      <c r="BM13" s="16">
        <v>3.0379746835442999E-2</v>
      </c>
      <c r="BN13" s="16">
        <v>3.8153846153846198E-2</v>
      </c>
      <c r="BO13" s="16"/>
      <c r="BP13" s="16">
        <v>1.1589403973509899E-2</v>
      </c>
      <c r="BQ13" s="16">
        <v>4.0934419202743301E-2</v>
      </c>
    </row>
    <row r="14" spans="2:69" x14ac:dyDescent="0.25">
      <c r="B14" s="17" t="s">
        <v>652</v>
      </c>
      <c r="C14" s="19">
        <v>0.69905123339658404</v>
      </c>
      <c r="D14" s="19">
        <v>0.74553571428571397</v>
      </c>
      <c r="E14" s="19">
        <v>0.74550484094052605</v>
      </c>
      <c r="F14" s="19">
        <v>0.70433436532507698</v>
      </c>
      <c r="G14" s="19">
        <v>0.60465116279069797</v>
      </c>
      <c r="H14" s="19">
        <v>0.64871016691957495</v>
      </c>
      <c r="I14" s="19">
        <v>0.72509457755359397</v>
      </c>
      <c r="J14" s="19">
        <v>0.74242424242424199</v>
      </c>
      <c r="K14" s="19">
        <v>0.81512605042016795</v>
      </c>
      <c r="L14" s="19">
        <v>0.87610619469026596</v>
      </c>
      <c r="M14" s="19"/>
      <c r="N14" s="19">
        <v>0.55783132530120505</v>
      </c>
      <c r="O14" s="19">
        <v>0.64285714285714302</v>
      </c>
      <c r="P14" s="19">
        <v>0.69158878504672905</v>
      </c>
      <c r="Q14" s="19">
        <v>0.75766423357664203</v>
      </c>
      <c r="R14" s="19"/>
      <c r="S14" s="19">
        <v>0.58555133079847899</v>
      </c>
      <c r="T14" s="19">
        <v>0.68660287081339699</v>
      </c>
      <c r="U14" s="19">
        <v>0.73275862068965503</v>
      </c>
      <c r="V14" s="19">
        <v>0.60414610069101704</v>
      </c>
      <c r="W14" s="19">
        <v>0.74298056155507597</v>
      </c>
      <c r="X14" s="19">
        <v>0.792233009708738</v>
      </c>
      <c r="Y14" s="19">
        <v>0.78059701492537303</v>
      </c>
      <c r="Z14" s="19"/>
      <c r="AA14" s="19">
        <v>0.80393325387365899</v>
      </c>
      <c r="AB14" s="19">
        <v>0.65005567928730501</v>
      </c>
      <c r="AC14" s="19"/>
      <c r="AD14" s="19">
        <v>0.66028368794326198</v>
      </c>
      <c r="AE14" s="19">
        <v>0.71321243523316102</v>
      </c>
      <c r="AF14" s="19"/>
      <c r="AG14" s="19">
        <v>0.63557312252964404</v>
      </c>
      <c r="AH14" s="19">
        <v>0.75766423357664203</v>
      </c>
      <c r="AI14" s="19"/>
      <c r="AJ14" s="19">
        <v>0.76668031109291901</v>
      </c>
      <c r="AK14" s="19">
        <v>0.64060841881853603</v>
      </c>
      <c r="AL14" s="19"/>
      <c r="AM14" s="19">
        <v>0.41433021806853598</v>
      </c>
      <c r="AN14" s="19">
        <v>0.58306709265175705</v>
      </c>
      <c r="AO14" s="19">
        <v>0.71681415929203496</v>
      </c>
      <c r="AP14" s="19">
        <v>0.85774058577405898</v>
      </c>
      <c r="AQ14" s="19"/>
      <c r="AR14" s="19">
        <v>0.77358490566037696</v>
      </c>
      <c r="AS14" s="19">
        <v>0.66684782608695703</v>
      </c>
      <c r="AT14" s="19"/>
      <c r="AU14" s="19">
        <v>0.70776818742293501</v>
      </c>
      <c r="AV14" s="19">
        <v>0.69746579950661602</v>
      </c>
      <c r="AW14" s="19"/>
      <c r="AX14" s="19">
        <v>0.73616018845700804</v>
      </c>
      <c r="AY14" s="19">
        <v>0.69192490386790295</v>
      </c>
      <c r="AZ14" s="19"/>
      <c r="BA14" s="19">
        <v>0.70165745856353601</v>
      </c>
      <c r="BB14" s="19">
        <v>0.69885900570497195</v>
      </c>
      <c r="BC14" s="19"/>
      <c r="BD14" s="19">
        <v>0.75706806282722505</v>
      </c>
      <c r="BE14" s="19">
        <v>0.68621089223638498</v>
      </c>
      <c r="BF14" s="19"/>
      <c r="BG14" s="19">
        <v>0.76013513513513498</v>
      </c>
      <c r="BH14" s="19">
        <v>0.69541616405307605</v>
      </c>
      <c r="BI14" s="19"/>
      <c r="BJ14" s="19">
        <v>0.81730769230769196</v>
      </c>
      <c r="BK14" s="19">
        <v>0.683168316831683</v>
      </c>
      <c r="BL14" s="19"/>
      <c r="BM14" s="19">
        <v>0.75443037974683502</v>
      </c>
      <c r="BN14" s="19">
        <v>0.69456410256410295</v>
      </c>
      <c r="BO14" s="19"/>
      <c r="BP14" s="19">
        <v>0.75165562913907302</v>
      </c>
      <c r="BQ14" s="19">
        <v>0.69224174882125999</v>
      </c>
    </row>
    <row r="15" spans="2:69" x14ac:dyDescent="0.25">
      <c r="B15" s="17" t="s">
        <v>653</v>
      </c>
      <c r="C15" s="19">
        <v>4.6679316888045497E-2</v>
      </c>
      <c r="D15" s="19">
        <v>2.23214285714286E-2</v>
      </c>
      <c r="E15" s="19">
        <v>3.0428769017980601E-2</v>
      </c>
      <c r="F15" s="19">
        <v>6.19195046439628E-2</v>
      </c>
      <c r="G15" s="19">
        <v>0.11918604651162799</v>
      </c>
      <c r="H15" s="19">
        <v>3.5660091047041001E-2</v>
      </c>
      <c r="I15" s="19">
        <v>2.3959646910466599E-2</v>
      </c>
      <c r="J15" s="19">
        <v>7.0707070707070704E-2</v>
      </c>
      <c r="K15" s="19">
        <v>4.20168067226891E-2</v>
      </c>
      <c r="L15" s="19">
        <v>1.7699115044247801E-2</v>
      </c>
      <c r="M15" s="19"/>
      <c r="N15" s="19">
        <v>5.6626506024096399E-2</v>
      </c>
      <c r="O15" s="19">
        <v>6.19047619047619E-2</v>
      </c>
      <c r="P15" s="19">
        <v>5.98130841121495E-2</v>
      </c>
      <c r="Q15" s="19">
        <v>3.5036496350365001E-2</v>
      </c>
      <c r="R15" s="19"/>
      <c r="S15" s="19">
        <v>6.84410646387833E-2</v>
      </c>
      <c r="T15" s="19">
        <v>5.0239234449760799E-2</v>
      </c>
      <c r="U15" s="19">
        <v>3.4482758620689703E-2</v>
      </c>
      <c r="V15" s="19">
        <v>5.3307008884501503E-2</v>
      </c>
      <c r="W15" s="19">
        <v>4.42764578833693E-2</v>
      </c>
      <c r="X15" s="19">
        <v>3.1067961165048501E-2</v>
      </c>
      <c r="Y15" s="19">
        <v>3.2835820895522401E-2</v>
      </c>
      <c r="Z15" s="19"/>
      <c r="AA15" s="19">
        <v>2.6817640047675801E-2</v>
      </c>
      <c r="AB15" s="19">
        <v>5.5957683741648098E-2</v>
      </c>
      <c r="AC15" s="19"/>
      <c r="AD15" s="19">
        <v>4.8936170212766E-2</v>
      </c>
      <c r="AE15" s="19">
        <v>4.5854922279792799E-2</v>
      </c>
      <c r="AF15" s="19"/>
      <c r="AG15" s="19">
        <v>5.9288537549407098E-2</v>
      </c>
      <c r="AH15" s="19">
        <v>3.5036496350365001E-2</v>
      </c>
      <c r="AI15" s="19"/>
      <c r="AJ15" s="19">
        <v>3.3155955792058898E-2</v>
      </c>
      <c r="AK15" s="19">
        <v>5.83657587548638E-2</v>
      </c>
      <c r="AL15" s="19"/>
      <c r="AM15" s="19">
        <v>7.1651090342679094E-2</v>
      </c>
      <c r="AN15" s="19">
        <v>6.7092651757188496E-2</v>
      </c>
      <c r="AO15" s="19">
        <v>4.6259050683829399E-2</v>
      </c>
      <c r="AP15" s="19">
        <v>2.0083682008368201E-2</v>
      </c>
      <c r="AQ15" s="19"/>
      <c r="AR15" s="19">
        <v>4.2138364779874198E-2</v>
      </c>
      <c r="AS15" s="19">
        <v>4.8641304347826098E-2</v>
      </c>
      <c r="AT15" s="19"/>
      <c r="AU15" s="19">
        <v>3.82244143033292E-2</v>
      </c>
      <c r="AV15" s="19">
        <v>4.8217089033415601E-2</v>
      </c>
      <c r="AW15" s="19"/>
      <c r="AX15" s="19">
        <v>4.8292108362779702E-2</v>
      </c>
      <c r="AY15" s="19">
        <v>4.6369599638090897E-2</v>
      </c>
      <c r="AZ15" s="19"/>
      <c r="BA15" s="19">
        <v>6.3535911602209894E-2</v>
      </c>
      <c r="BB15" s="19">
        <v>4.5436022819885902E-2</v>
      </c>
      <c r="BC15" s="19"/>
      <c r="BD15" s="19">
        <v>4.0837696335078499E-2</v>
      </c>
      <c r="BE15" s="19">
        <v>4.7972190034762503E-2</v>
      </c>
      <c r="BF15" s="19"/>
      <c r="BG15" s="19">
        <v>3.7162162162162199E-2</v>
      </c>
      <c r="BH15" s="19">
        <v>4.72456775231202E-2</v>
      </c>
      <c r="BI15" s="19"/>
      <c r="BJ15" s="19">
        <v>3.3653846153846201E-2</v>
      </c>
      <c r="BK15" s="19">
        <v>4.8428755919070199E-2</v>
      </c>
      <c r="BL15" s="19"/>
      <c r="BM15" s="19">
        <v>4.05063291139241E-2</v>
      </c>
      <c r="BN15" s="19">
        <v>4.7179487179487202E-2</v>
      </c>
      <c r="BO15" s="19"/>
      <c r="BP15" s="19">
        <v>3.3112582781456998E-2</v>
      </c>
      <c r="BQ15" s="19">
        <v>4.8435490784397801E-2</v>
      </c>
    </row>
    <row r="16" spans="2:69" x14ac:dyDescent="0.25">
      <c r="B16" s="17" t="s">
        <v>156</v>
      </c>
      <c r="C16" s="20">
        <v>0.65237191650853898</v>
      </c>
      <c r="D16" s="20">
        <v>0.72321428571428603</v>
      </c>
      <c r="E16" s="20">
        <v>0.71507607192254496</v>
      </c>
      <c r="F16" s="20">
        <v>0.64241486068111398</v>
      </c>
      <c r="G16" s="20">
        <v>0.48546511627907002</v>
      </c>
      <c r="H16" s="20">
        <v>0.61305007587253402</v>
      </c>
      <c r="I16" s="20">
        <v>0.70113493064312704</v>
      </c>
      <c r="J16" s="20">
        <v>0.67171717171717205</v>
      </c>
      <c r="K16" s="20">
        <v>0.77310924369747902</v>
      </c>
      <c r="L16" s="20">
        <v>0.85840707964601803</v>
      </c>
      <c r="M16" s="20"/>
      <c r="N16" s="20">
        <v>0.50120481927710803</v>
      </c>
      <c r="O16" s="20">
        <v>0.580952380952381</v>
      </c>
      <c r="P16" s="20">
        <v>0.63177570093457902</v>
      </c>
      <c r="Q16" s="20">
        <v>0.72262773722627704</v>
      </c>
      <c r="R16" s="20"/>
      <c r="S16" s="20">
        <v>0.51711026615969602</v>
      </c>
      <c r="T16" s="20">
        <v>0.63636363636363602</v>
      </c>
      <c r="U16" s="20">
        <v>0.69827586206896597</v>
      </c>
      <c r="V16" s="20">
        <v>0.55083909180651502</v>
      </c>
      <c r="W16" s="20">
        <v>0.69870410367170599</v>
      </c>
      <c r="X16" s="20">
        <v>0.76116504854368905</v>
      </c>
      <c r="Y16" s="20">
        <v>0.74776119402985097</v>
      </c>
      <c r="Z16" s="20"/>
      <c r="AA16" s="20">
        <v>0.77711561382598304</v>
      </c>
      <c r="AB16" s="20">
        <v>0.59409799554565701</v>
      </c>
      <c r="AC16" s="20"/>
      <c r="AD16" s="20">
        <v>0.611347517730496</v>
      </c>
      <c r="AE16" s="20">
        <v>0.66735751295336798</v>
      </c>
      <c r="AF16" s="20"/>
      <c r="AG16" s="20">
        <v>0.57628458498023705</v>
      </c>
      <c r="AH16" s="20">
        <v>0.72262773722627704</v>
      </c>
      <c r="AI16" s="20"/>
      <c r="AJ16" s="20">
        <v>0.73352435530086002</v>
      </c>
      <c r="AK16" s="20">
        <v>0.58224266006367198</v>
      </c>
      <c r="AL16" s="20"/>
      <c r="AM16" s="20">
        <v>0.34267912772585701</v>
      </c>
      <c r="AN16" s="20">
        <v>0.51597444089456901</v>
      </c>
      <c r="AO16" s="20">
        <v>0.670555108608206</v>
      </c>
      <c r="AP16" s="20">
        <v>0.83765690376569002</v>
      </c>
      <c r="AQ16" s="20"/>
      <c r="AR16" s="20">
        <v>0.73144654088050298</v>
      </c>
      <c r="AS16" s="20">
        <v>0.61820652173913004</v>
      </c>
      <c r="AT16" s="20"/>
      <c r="AU16" s="20">
        <v>0.669543773119605</v>
      </c>
      <c r="AV16" s="20">
        <v>0.64924871047319999</v>
      </c>
      <c r="AW16" s="20"/>
      <c r="AX16" s="20">
        <v>0.68786808009422795</v>
      </c>
      <c r="AY16" s="20">
        <v>0.645555304229812</v>
      </c>
      <c r="AZ16" s="20"/>
      <c r="BA16" s="20">
        <v>0.63812154696132595</v>
      </c>
      <c r="BB16" s="20">
        <v>0.65342298288508605</v>
      </c>
      <c r="BC16" s="20"/>
      <c r="BD16" s="20">
        <v>0.716230366492147</v>
      </c>
      <c r="BE16" s="20">
        <v>0.63823870220162204</v>
      </c>
      <c r="BF16" s="20"/>
      <c r="BG16" s="20">
        <v>0.72297297297297303</v>
      </c>
      <c r="BH16" s="20">
        <v>0.64817048652995601</v>
      </c>
      <c r="BI16" s="20"/>
      <c r="BJ16" s="20">
        <v>0.78365384615384603</v>
      </c>
      <c r="BK16" s="20">
        <v>0.63473956091261297</v>
      </c>
      <c r="BL16" s="20"/>
      <c r="BM16" s="20">
        <v>0.71392405063291098</v>
      </c>
      <c r="BN16" s="20">
        <v>0.647384615384615</v>
      </c>
      <c r="BO16" s="20"/>
      <c r="BP16" s="20">
        <v>0.71854304635761601</v>
      </c>
      <c r="BQ16" s="20">
        <v>0.64380625803686198</v>
      </c>
    </row>
    <row r="17" spans="2:2" x14ac:dyDescent="0.25">
      <c r="B17" s="15"/>
    </row>
    <row r="18" spans="2:2" x14ac:dyDescent="0.25">
      <c r="B18" t="s">
        <v>71</v>
      </c>
    </row>
    <row r="19" spans="2:2" x14ac:dyDescent="0.25">
      <c r="B19" t="s">
        <v>72</v>
      </c>
    </row>
    <row r="21" spans="2:2" x14ac:dyDescent="0.25">
      <c r="B21"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Q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660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ht="30" x14ac:dyDescent="0.25">
      <c r="B8" s="17" t="s">
        <v>655</v>
      </c>
      <c r="C8" s="16">
        <v>0.46337760910815901</v>
      </c>
      <c r="D8" s="16">
        <v>0.422619047619048</v>
      </c>
      <c r="E8" s="16">
        <v>0.42876901798063599</v>
      </c>
      <c r="F8" s="16">
        <v>0.44272445820433398</v>
      </c>
      <c r="G8" s="16">
        <v>0.415697674418605</v>
      </c>
      <c r="H8" s="16">
        <v>0.48937784522003003</v>
      </c>
      <c r="I8" s="16">
        <v>0.534678436317781</v>
      </c>
      <c r="J8" s="16">
        <v>0.419191919191919</v>
      </c>
      <c r="K8" s="16">
        <v>0.436974789915966</v>
      </c>
      <c r="L8" s="16">
        <v>0.63716814159292001</v>
      </c>
      <c r="M8" s="16"/>
      <c r="N8" s="16">
        <v>0.45903614457831299</v>
      </c>
      <c r="O8" s="16">
        <v>0.49841269841269797</v>
      </c>
      <c r="P8" s="16">
        <v>0.445794392523365</v>
      </c>
      <c r="Q8" s="16">
        <v>0.46350364963503599</v>
      </c>
      <c r="R8" s="16"/>
      <c r="S8" s="16">
        <v>0.48098859315589398</v>
      </c>
      <c r="T8" s="16">
        <v>0.44976076555023897</v>
      </c>
      <c r="U8" s="16">
        <v>0.443965517241379</v>
      </c>
      <c r="V8" s="16">
        <v>0.45310957551826297</v>
      </c>
      <c r="W8" s="16">
        <v>0.46760259179265701</v>
      </c>
      <c r="X8" s="16">
        <v>0.44368932038835002</v>
      </c>
      <c r="Y8" s="16">
        <v>0.47761194029850701</v>
      </c>
      <c r="Z8" s="16"/>
      <c r="AA8" s="16">
        <v>0.44934445768772302</v>
      </c>
      <c r="AB8" s="16">
        <v>0.469933184855234</v>
      </c>
      <c r="AC8" s="16"/>
      <c r="AD8" s="16">
        <v>0.48510638297872299</v>
      </c>
      <c r="AE8" s="16">
        <v>0.45544041450777201</v>
      </c>
      <c r="AF8" s="16"/>
      <c r="AG8" s="16">
        <v>0.46324110671936802</v>
      </c>
      <c r="AH8" s="16">
        <v>0.46350364963503599</v>
      </c>
      <c r="AI8" s="16"/>
      <c r="AJ8" s="16">
        <v>0.45026606631191202</v>
      </c>
      <c r="AK8" s="16">
        <v>0.47470817120622599</v>
      </c>
      <c r="AL8" s="16"/>
      <c r="AM8" s="16">
        <v>0.43613707165109</v>
      </c>
      <c r="AN8" s="16">
        <v>0.47923322683706099</v>
      </c>
      <c r="AO8" s="16">
        <v>0.45816572807723199</v>
      </c>
      <c r="AP8" s="16">
        <v>0.46527196652719699</v>
      </c>
      <c r="AQ8" s="16"/>
      <c r="AR8" s="16">
        <v>0.44591194968553499</v>
      </c>
      <c r="AS8" s="16">
        <v>0.47092391304347803</v>
      </c>
      <c r="AT8" s="16"/>
      <c r="AU8" s="16">
        <v>0.47842170160295899</v>
      </c>
      <c r="AV8" s="16">
        <v>0.46064139941691001</v>
      </c>
      <c r="AW8" s="16"/>
      <c r="AX8" s="16">
        <v>0.406360424028269</v>
      </c>
      <c r="AY8" s="16">
        <v>0.47432707532232499</v>
      </c>
      <c r="AZ8" s="16"/>
      <c r="BA8" s="16">
        <v>0.46961325966850798</v>
      </c>
      <c r="BB8" s="16">
        <v>0.46291768541157302</v>
      </c>
      <c r="BC8" s="16"/>
      <c r="BD8" s="16">
        <v>0.478534031413613</v>
      </c>
      <c r="BE8" s="16">
        <v>0.46002317497103101</v>
      </c>
      <c r="BF8" s="16"/>
      <c r="BG8" s="16">
        <v>0.45945945945945899</v>
      </c>
      <c r="BH8" s="16">
        <v>0.46361077603538398</v>
      </c>
      <c r="BI8" s="16"/>
      <c r="BJ8" s="16">
        <v>0.47435897435897401</v>
      </c>
      <c r="BK8" s="16">
        <v>0.46190271201033101</v>
      </c>
      <c r="BL8" s="16"/>
      <c r="BM8" s="16">
        <v>0.45822784810126599</v>
      </c>
      <c r="BN8" s="16">
        <v>0.463794871794872</v>
      </c>
      <c r="BO8" s="16"/>
      <c r="BP8" s="16">
        <v>0.45860927152317899</v>
      </c>
      <c r="BQ8" s="16">
        <v>0.46399485640805799</v>
      </c>
    </row>
    <row r="9" spans="2:69" ht="45" x14ac:dyDescent="0.25">
      <c r="B9" s="17" t="s">
        <v>656</v>
      </c>
      <c r="C9" s="16">
        <v>0.34079696394686898</v>
      </c>
      <c r="D9" s="16">
        <v>0.31696428571428598</v>
      </c>
      <c r="E9" s="16">
        <v>0.37067773167358198</v>
      </c>
      <c r="F9" s="16">
        <v>0.29876160990712097</v>
      </c>
      <c r="G9" s="16">
        <v>0.32848837209302301</v>
      </c>
      <c r="H9" s="16">
        <v>0.36798179059180602</v>
      </c>
      <c r="I9" s="16">
        <v>0.33291298865069402</v>
      </c>
      <c r="J9" s="16">
        <v>0.29797979797979801</v>
      </c>
      <c r="K9" s="16">
        <v>0.369747899159664</v>
      </c>
      <c r="L9" s="16">
        <v>0.38938053097345099</v>
      </c>
      <c r="M9" s="16"/>
      <c r="N9" s="16">
        <v>0.32168674698795202</v>
      </c>
      <c r="O9" s="16">
        <v>0.31587301587301603</v>
      </c>
      <c r="P9" s="16">
        <v>0.35420560747663499</v>
      </c>
      <c r="Q9" s="16">
        <v>0.34708029197080298</v>
      </c>
      <c r="R9" s="16"/>
      <c r="S9" s="16">
        <v>0.315589353612167</v>
      </c>
      <c r="T9" s="16">
        <v>0.35645933014354098</v>
      </c>
      <c r="U9" s="16">
        <v>0.39224137931034497</v>
      </c>
      <c r="V9" s="16">
        <v>0.30306021717670301</v>
      </c>
      <c r="W9" s="16">
        <v>0.36825053995680301</v>
      </c>
      <c r="X9" s="16">
        <v>0.34854368932038798</v>
      </c>
      <c r="Y9" s="16">
        <v>0.34925373134328402</v>
      </c>
      <c r="Z9" s="16"/>
      <c r="AA9" s="16">
        <v>0.35876042908224098</v>
      </c>
      <c r="AB9" s="16">
        <v>0.33240534521158099</v>
      </c>
      <c r="AC9" s="16"/>
      <c r="AD9" s="16">
        <v>0.32198581560283701</v>
      </c>
      <c r="AE9" s="16">
        <v>0.34766839378238301</v>
      </c>
      <c r="AF9" s="16"/>
      <c r="AG9" s="16">
        <v>0.33399209486165998</v>
      </c>
      <c r="AH9" s="16">
        <v>0.34708029197080298</v>
      </c>
      <c r="AI9" s="16"/>
      <c r="AJ9" s="16">
        <v>0.35038886614817799</v>
      </c>
      <c r="AK9" s="16">
        <v>0.332507958967103</v>
      </c>
      <c r="AL9" s="16"/>
      <c r="AM9" s="16">
        <v>0.24610591900311499</v>
      </c>
      <c r="AN9" s="16">
        <v>0.31709265175718798</v>
      </c>
      <c r="AO9" s="16">
        <v>0.36041834271922801</v>
      </c>
      <c r="AP9" s="16">
        <v>0.34811715481171501</v>
      </c>
      <c r="AQ9" s="16"/>
      <c r="AR9" s="16">
        <v>0.35974842767295601</v>
      </c>
      <c r="AS9" s="16">
        <v>0.33260869565217399</v>
      </c>
      <c r="AT9" s="16"/>
      <c r="AU9" s="16">
        <v>0.334155363748459</v>
      </c>
      <c r="AV9" s="16">
        <v>0.34200493384166902</v>
      </c>
      <c r="AW9" s="16"/>
      <c r="AX9" s="16">
        <v>0.37455830388692601</v>
      </c>
      <c r="AY9" s="16">
        <v>0.33431350373218699</v>
      </c>
      <c r="AZ9" s="16"/>
      <c r="BA9" s="16">
        <v>0.312154696132597</v>
      </c>
      <c r="BB9" s="16">
        <v>0.342909535452323</v>
      </c>
      <c r="BC9" s="16"/>
      <c r="BD9" s="16">
        <v>0.32356020942408398</v>
      </c>
      <c r="BE9" s="16">
        <v>0.34461181923522599</v>
      </c>
      <c r="BF9" s="16"/>
      <c r="BG9" s="16">
        <v>0.37837837837837801</v>
      </c>
      <c r="BH9" s="16">
        <v>0.33856051467631698</v>
      </c>
      <c r="BI9" s="16"/>
      <c r="BJ9" s="16">
        <v>0.368589743589744</v>
      </c>
      <c r="BK9" s="16">
        <v>0.33706414119672801</v>
      </c>
      <c r="BL9" s="16"/>
      <c r="BM9" s="16">
        <v>0.35696202531645599</v>
      </c>
      <c r="BN9" s="16">
        <v>0.33948717948717899</v>
      </c>
      <c r="BO9" s="16"/>
      <c r="BP9" s="16">
        <v>0.35596026490066202</v>
      </c>
      <c r="BQ9" s="16">
        <v>0.33883411915987999</v>
      </c>
    </row>
    <row r="10" spans="2:69" ht="30" x14ac:dyDescent="0.25">
      <c r="B10" s="17" t="s">
        <v>657</v>
      </c>
      <c r="C10" s="16">
        <v>0.32428842504743799</v>
      </c>
      <c r="D10" s="16">
        <v>0.32589285714285698</v>
      </c>
      <c r="E10" s="16">
        <v>0.35684647302904599</v>
      </c>
      <c r="F10" s="16">
        <v>0.36996904024767802</v>
      </c>
      <c r="G10" s="16">
        <v>0.30232558139534899</v>
      </c>
      <c r="H10" s="16">
        <v>0.25644916540212398</v>
      </c>
      <c r="I10" s="16">
        <v>0.37200504413619201</v>
      </c>
      <c r="J10" s="16">
        <v>0.37878787878787901</v>
      </c>
      <c r="K10" s="16">
        <v>0.33613445378151302</v>
      </c>
      <c r="L10" s="16">
        <v>0.32743362831858402</v>
      </c>
      <c r="M10" s="16"/>
      <c r="N10" s="16">
        <v>0.24698795180722899</v>
      </c>
      <c r="O10" s="16">
        <v>0.29047619047619</v>
      </c>
      <c r="P10" s="16">
        <v>0.31962616822429901</v>
      </c>
      <c r="Q10" s="16">
        <v>0.357299270072993</v>
      </c>
      <c r="R10" s="16"/>
      <c r="S10" s="16">
        <v>0.25285171102661602</v>
      </c>
      <c r="T10" s="16">
        <v>0.33971291866028702</v>
      </c>
      <c r="U10" s="16">
        <v>0.3125</v>
      </c>
      <c r="V10" s="16">
        <v>0.30207305034550802</v>
      </c>
      <c r="W10" s="16">
        <v>0.33693304535637097</v>
      </c>
      <c r="X10" s="16">
        <v>0.36116504854368903</v>
      </c>
      <c r="Y10" s="16">
        <v>0.38059701492537301</v>
      </c>
      <c r="Z10" s="16"/>
      <c r="AA10" s="16">
        <v>0.359356376638856</v>
      </c>
      <c r="AB10" s="16">
        <v>0.30790645879732698</v>
      </c>
      <c r="AC10" s="16"/>
      <c r="AD10" s="16">
        <v>0.28510638297872298</v>
      </c>
      <c r="AE10" s="16">
        <v>0.33860103626943</v>
      </c>
      <c r="AF10" s="16"/>
      <c r="AG10" s="16">
        <v>0.28853754940711501</v>
      </c>
      <c r="AH10" s="16">
        <v>0.357299270072993</v>
      </c>
      <c r="AI10" s="16"/>
      <c r="AJ10" s="16">
        <v>0.361031518624642</v>
      </c>
      <c r="AK10" s="16">
        <v>0.29253625751680201</v>
      </c>
      <c r="AL10" s="16"/>
      <c r="AM10" s="16">
        <v>0.18380062305295899</v>
      </c>
      <c r="AN10" s="16">
        <v>0.28434504792332299</v>
      </c>
      <c r="AO10" s="16">
        <v>0.34070796460177</v>
      </c>
      <c r="AP10" s="16">
        <v>0.36736401673640201</v>
      </c>
      <c r="AQ10" s="16"/>
      <c r="AR10" s="16">
        <v>0.36792452830188699</v>
      </c>
      <c r="AS10" s="16">
        <v>0.305434782608696</v>
      </c>
      <c r="AT10" s="16"/>
      <c r="AU10" s="16">
        <v>0.321824907521578</v>
      </c>
      <c r="AV10" s="16">
        <v>0.324736488001794</v>
      </c>
      <c r="AW10" s="16"/>
      <c r="AX10" s="16">
        <v>0.36160188457008202</v>
      </c>
      <c r="AY10" s="16">
        <v>0.317122822890749</v>
      </c>
      <c r="AZ10" s="16"/>
      <c r="BA10" s="16">
        <v>0.301104972375691</v>
      </c>
      <c r="BB10" s="16">
        <v>0.32599837000815002</v>
      </c>
      <c r="BC10" s="16"/>
      <c r="BD10" s="16">
        <v>0.35287958115183199</v>
      </c>
      <c r="BE10" s="16">
        <v>0.31796060254924702</v>
      </c>
      <c r="BF10" s="16"/>
      <c r="BG10" s="16">
        <v>0.36824324324324298</v>
      </c>
      <c r="BH10" s="16">
        <v>0.32167269802975501</v>
      </c>
      <c r="BI10" s="16"/>
      <c r="BJ10" s="16">
        <v>0.38461538461538503</v>
      </c>
      <c r="BK10" s="16">
        <v>0.316185966422729</v>
      </c>
      <c r="BL10" s="16"/>
      <c r="BM10" s="16">
        <v>0.36202531645569602</v>
      </c>
      <c r="BN10" s="16">
        <v>0.32123076923076899</v>
      </c>
      <c r="BO10" s="16"/>
      <c r="BP10" s="16">
        <v>0.33609271523178802</v>
      </c>
      <c r="BQ10" s="16">
        <v>0.32276039434204901</v>
      </c>
    </row>
    <row r="11" spans="2:69" ht="30" x14ac:dyDescent="0.25">
      <c r="B11" s="17" t="s">
        <v>658</v>
      </c>
      <c r="C11" s="16">
        <v>0.3</v>
      </c>
      <c r="D11" s="16">
        <v>0.33482142857142899</v>
      </c>
      <c r="E11" s="16">
        <v>0.30843706777316698</v>
      </c>
      <c r="F11" s="16">
        <v>0.28792569659442702</v>
      </c>
      <c r="G11" s="16">
        <v>0.37936046511627902</v>
      </c>
      <c r="H11" s="16">
        <v>0.26403641881638801</v>
      </c>
      <c r="I11" s="16">
        <v>0.26355611601513201</v>
      </c>
      <c r="J11" s="16">
        <v>0.29292929292929298</v>
      </c>
      <c r="K11" s="16">
        <v>0.34453781512604997</v>
      </c>
      <c r="L11" s="16">
        <v>0.265486725663717</v>
      </c>
      <c r="M11" s="16"/>
      <c r="N11" s="16">
        <v>0.27228915662650599</v>
      </c>
      <c r="O11" s="16">
        <v>0.293650793650794</v>
      </c>
      <c r="P11" s="16">
        <v>0.29439252336448601</v>
      </c>
      <c r="Q11" s="16">
        <v>0.31204379562043799</v>
      </c>
      <c r="R11" s="16"/>
      <c r="S11" s="16">
        <v>0.27756653992395403</v>
      </c>
      <c r="T11" s="16">
        <v>0.31100478468899501</v>
      </c>
      <c r="U11" s="16">
        <v>0.28232758620689702</v>
      </c>
      <c r="V11" s="16">
        <v>0.28923988153997998</v>
      </c>
      <c r="W11" s="16">
        <v>0.29913606911447099</v>
      </c>
      <c r="X11" s="16">
        <v>0.31067961165048502</v>
      </c>
      <c r="Y11" s="16">
        <v>0.323880597014925</v>
      </c>
      <c r="Z11" s="16"/>
      <c r="AA11" s="16">
        <v>0.33909415971394502</v>
      </c>
      <c r="AB11" s="16">
        <v>0.28173719376391998</v>
      </c>
      <c r="AC11" s="16"/>
      <c r="AD11" s="16">
        <v>0.31134751773049602</v>
      </c>
      <c r="AE11" s="16">
        <v>0.29585492227979299</v>
      </c>
      <c r="AF11" s="16"/>
      <c r="AG11" s="16">
        <v>0.28695652173913</v>
      </c>
      <c r="AH11" s="16">
        <v>0.31204379562043799</v>
      </c>
      <c r="AI11" s="16"/>
      <c r="AJ11" s="16">
        <v>0.31027425296766298</v>
      </c>
      <c r="AK11" s="16">
        <v>0.29112133003183599</v>
      </c>
      <c r="AL11" s="16"/>
      <c r="AM11" s="16">
        <v>0.218068535825545</v>
      </c>
      <c r="AN11" s="16">
        <v>0.27795527156549499</v>
      </c>
      <c r="AO11" s="16">
        <v>0.30008045052292798</v>
      </c>
      <c r="AP11" s="16">
        <v>0.34728033472803299</v>
      </c>
      <c r="AQ11" s="16"/>
      <c r="AR11" s="16">
        <v>0.30062893081761</v>
      </c>
      <c r="AS11" s="16">
        <v>0.299728260869565</v>
      </c>
      <c r="AT11" s="16"/>
      <c r="AU11" s="16">
        <v>0.31442663378544999</v>
      </c>
      <c r="AV11" s="16">
        <v>0.29737609329446102</v>
      </c>
      <c r="AW11" s="16"/>
      <c r="AX11" s="16">
        <v>0.31448763250883399</v>
      </c>
      <c r="AY11" s="16">
        <v>0.29721782402171498</v>
      </c>
      <c r="AZ11" s="16"/>
      <c r="BA11" s="16">
        <v>0.33149171270718197</v>
      </c>
      <c r="BB11" s="16">
        <v>0.29767726161369201</v>
      </c>
      <c r="BC11" s="16"/>
      <c r="BD11" s="16">
        <v>0.30680628272251298</v>
      </c>
      <c r="BE11" s="16">
        <v>0.29849362688296599</v>
      </c>
      <c r="BF11" s="16"/>
      <c r="BG11" s="16">
        <v>0.25675675675675702</v>
      </c>
      <c r="BH11" s="16">
        <v>0.30257338158423802</v>
      </c>
      <c r="BI11" s="16"/>
      <c r="BJ11" s="16">
        <v>0.31570512820512803</v>
      </c>
      <c r="BK11" s="16">
        <v>0.29789065863108</v>
      </c>
      <c r="BL11" s="16"/>
      <c r="BM11" s="16">
        <v>0.31139240506329102</v>
      </c>
      <c r="BN11" s="16">
        <v>0.29907692307692302</v>
      </c>
      <c r="BO11" s="16"/>
      <c r="BP11" s="16">
        <v>0.31953642384106001</v>
      </c>
      <c r="BQ11" s="16">
        <v>0.29747106729532802</v>
      </c>
    </row>
    <row r="12" spans="2:69" ht="30" x14ac:dyDescent="0.25">
      <c r="B12" s="17" t="s">
        <v>659</v>
      </c>
      <c r="C12" s="16">
        <v>0.20796963946869099</v>
      </c>
      <c r="D12" s="16">
        <v>0.27678571428571402</v>
      </c>
      <c r="E12" s="16">
        <v>0.23374827109266899</v>
      </c>
      <c r="F12" s="16">
        <v>0.21362229102167199</v>
      </c>
      <c r="G12" s="16">
        <v>0.204941860465116</v>
      </c>
      <c r="H12" s="16">
        <v>0.18361153262519</v>
      </c>
      <c r="I12" s="16">
        <v>0.16519546027742699</v>
      </c>
      <c r="J12" s="16">
        <v>0.21717171717171699</v>
      </c>
      <c r="K12" s="16">
        <v>0.21008403361344499</v>
      </c>
      <c r="L12" s="16">
        <v>0.185840707964602</v>
      </c>
      <c r="M12" s="16"/>
      <c r="N12" s="16">
        <v>0.18433734939759</v>
      </c>
      <c r="O12" s="16">
        <v>0.185714285714286</v>
      </c>
      <c r="P12" s="16">
        <v>0.21308411214953299</v>
      </c>
      <c r="Q12" s="16">
        <v>0.21824817518248199</v>
      </c>
      <c r="R12" s="16"/>
      <c r="S12" s="16">
        <v>0.22053231939163501</v>
      </c>
      <c r="T12" s="16">
        <v>0.18899521531100499</v>
      </c>
      <c r="U12" s="16">
        <v>0.232758620689655</v>
      </c>
      <c r="V12" s="16">
        <v>0.17769002961500499</v>
      </c>
      <c r="W12" s="16">
        <v>0.22354211663067</v>
      </c>
      <c r="X12" s="16">
        <v>0.23980582524271801</v>
      </c>
      <c r="Y12" s="16">
        <v>0.19850746268656699</v>
      </c>
      <c r="Z12" s="16"/>
      <c r="AA12" s="16">
        <v>0.22943980929678201</v>
      </c>
      <c r="AB12" s="16">
        <v>0.19793986636971</v>
      </c>
      <c r="AC12" s="16"/>
      <c r="AD12" s="16">
        <v>0.193617021276596</v>
      </c>
      <c r="AE12" s="16">
        <v>0.213212435233161</v>
      </c>
      <c r="AF12" s="16"/>
      <c r="AG12" s="16">
        <v>0.19683794466403201</v>
      </c>
      <c r="AH12" s="16">
        <v>0.21824817518248199</v>
      </c>
      <c r="AI12" s="16"/>
      <c r="AJ12" s="16">
        <v>0.21571837904216101</v>
      </c>
      <c r="AK12" s="16">
        <v>0.20127343473647</v>
      </c>
      <c r="AL12" s="16"/>
      <c r="AM12" s="16">
        <v>0.13395638629283499</v>
      </c>
      <c r="AN12" s="16">
        <v>0.18210862619808299</v>
      </c>
      <c r="AO12" s="16">
        <v>0.22003218020917101</v>
      </c>
      <c r="AP12" s="16">
        <v>0.232635983263598</v>
      </c>
      <c r="AQ12" s="16"/>
      <c r="AR12" s="16">
        <v>0.22452830188679199</v>
      </c>
      <c r="AS12" s="16">
        <v>0.20081521739130401</v>
      </c>
      <c r="AT12" s="16"/>
      <c r="AU12" s="16">
        <v>0.20098643649815001</v>
      </c>
      <c r="AV12" s="16">
        <v>0.20923973985198499</v>
      </c>
      <c r="AW12" s="16"/>
      <c r="AX12" s="16">
        <v>0.24263839811543</v>
      </c>
      <c r="AY12" s="16">
        <v>0.201311920380005</v>
      </c>
      <c r="AZ12" s="16"/>
      <c r="BA12" s="16">
        <v>0.25690607734806598</v>
      </c>
      <c r="BB12" s="16">
        <v>0.20436022819885899</v>
      </c>
      <c r="BC12" s="16"/>
      <c r="BD12" s="16">
        <v>0.21570680628272301</v>
      </c>
      <c r="BE12" s="16">
        <v>0.20625724217844699</v>
      </c>
      <c r="BF12" s="16"/>
      <c r="BG12" s="16">
        <v>0.24662162162162199</v>
      </c>
      <c r="BH12" s="16">
        <v>0.20566948130277399</v>
      </c>
      <c r="BI12" s="16"/>
      <c r="BJ12" s="16">
        <v>0.237179487179487</v>
      </c>
      <c r="BK12" s="16">
        <v>0.204046491605682</v>
      </c>
      <c r="BL12" s="16"/>
      <c r="BM12" s="16">
        <v>0.23037974683544299</v>
      </c>
      <c r="BN12" s="16">
        <v>0.20615384615384599</v>
      </c>
      <c r="BO12" s="16"/>
      <c r="BP12" s="16">
        <v>0.25</v>
      </c>
      <c r="BQ12" s="16">
        <v>0.20252893270467201</v>
      </c>
    </row>
    <row r="13" spans="2:69" x14ac:dyDescent="0.25">
      <c r="B13" s="17" t="s">
        <v>105</v>
      </c>
      <c r="C13" s="18">
        <v>5.84440227703985E-2</v>
      </c>
      <c r="D13" s="18">
        <v>2.6785714285714302E-2</v>
      </c>
      <c r="E13" s="18">
        <v>4.1493775933609998E-2</v>
      </c>
      <c r="F13" s="18">
        <v>3.4055727554179599E-2</v>
      </c>
      <c r="G13" s="18">
        <v>7.2674418604651195E-2</v>
      </c>
      <c r="H13" s="18">
        <v>9.33232169954476E-2</v>
      </c>
      <c r="I13" s="18">
        <v>5.80075662042875E-2</v>
      </c>
      <c r="J13" s="18">
        <v>6.0606060606060601E-2</v>
      </c>
      <c r="K13" s="18">
        <v>5.0420168067226899E-2</v>
      </c>
      <c r="L13" s="18">
        <v>8.8495575221238902E-3</v>
      </c>
      <c r="M13" s="18"/>
      <c r="N13" s="18">
        <v>0.11566265060241</v>
      </c>
      <c r="O13" s="18">
        <v>6.19047619047619E-2</v>
      </c>
      <c r="P13" s="18">
        <v>6.1682242990654203E-2</v>
      </c>
      <c r="Q13" s="18">
        <v>3.9051094890511E-2</v>
      </c>
      <c r="R13" s="18"/>
      <c r="S13" s="18">
        <v>8.17490494296578E-2</v>
      </c>
      <c r="T13" s="18">
        <v>2.6315789473684199E-2</v>
      </c>
      <c r="U13" s="18">
        <v>4.52586206896552E-2</v>
      </c>
      <c r="V13" s="18">
        <v>9.7729516288252702E-2</v>
      </c>
      <c r="W13" s="18">
        <v>3.5637149028077797E-2</v>
      </c>
      <c r="X13" s="18">
        <v>3.5922330097087403E-2</v>
      </c>
      <c r="Y13" s="18">
        <v>3.5820895522388103E-2</v>
      </c>
      <c r="Z13" s="18"/>
      <c r="AA13" s="18">
        <v>2.6221692491060801E-2</v>
      </c>
      <c r="AB13" s="18">
        <v>7.3496659242761705E-2</v>
      </c>
      <c r="AC13" s="18"/>
      <c r="AD13" s="18">
        <v>6.2411347517730503E-2</v>
      </c>
      <c r="AE13" s="18">
        <v>5.6994818652849701E-2</v>
      </c>
      <c r="AF13" s="18"/>
      <c r="AG13" s="18">
        <v>7.9446640316205505E-2</v>
      </c>
      <c r="AH13" s="18">
        <v>3.9051094890511E-2</v>
      </c>
      <c r="AI13" s="18"/>
      <c r="AJ13" s="18">
        <v>4.3798608268522297E-2</v>
      </c>
      <c r="AK13" s="18">
        <v>7.1100106119561399E-2</v>
      </c>
      <c r="AL13" s="18"/>
      <c r="AM13" s="18">
        <v>0.23052959501557599</v>
      </c>
      <c r="AN13" s="18">
        <v>7.8274760383386599E-2</v>
      </c>
      <c r="AO13" s="18">
        <v>4.5454545454545497E-2</v>
      </c>
      <c r="AP13" s="18">
        <v>1.8410041841004199E-2</v>
      </c>
      <c r="AQ13" s="18"/>
      <c r="AR13" s="18">
        <v>4.15094339622641E-2</v>
      </c>
      <c r="AS13" s="18">
        <v>6.57608695652174E-2</v>
      </c>
      <c r="AT13" s="18"/>
      <c r="AU13" s="18">
        <v>6.2885326757089993E-2</v>
      </c>
      <c r="AV13" s="18">
        <v>5.7636241309710699E-2</v>
      </c>
      <c r="AW13" s="18"/>
      <c r="AX13" s="18">
        <v>3.5335689045936397E-2</v>
      </c>
      <c r="AY13" s="18">
        <v>6.28817009726306E-2</v>
      </c>
      <c r="AZ13" s="18"/>
      <c r="BA13" s="18">
        <v>6.3535911602209894E-2</v>
      </c>
      <c r="BB13" s="18">
        <v>5.8068459657701701E-2</v>
      </c>
      <c r="BC13" s="18"/>
      <c r="BD13" s="18">
        <v>4.3979057591623003E-2</v>
      </c>
      <c r="BE13" s="18">
        <v>6.1645422943221298E-2</v>
      </c>
      <c r="BF13" s="18"/>
      <c r="BG13" s="18">
        <v>4.0540540540540501E-2</v>
      </c>
      <c r="BH13" s="18">
        <v>5.95094491355046E-2</v>
      </c>
      <c r="BI13" s="18"/>
      <c r="BJ13" s="18">
        <v>1.76282051282051E-2</v>
      </c>
      <c r="BK13" s="18">
        <v>6.3925957813172604E-2</v>
      </c>
      <c r="BL13" s="18"/>
      <c r="BM13" s="18">
        <v>4.5569620253164599E-2</v>
      </c>
      <c r="BN13" s="18">
        <v>5.9487179487179499E-2</v>
      </c>
      <c r="BO13" s="18"/>
      <c r="BP13" s="18">
        <v>3.14569536423841E-2</v>
      </c>
      <c r="BQ13" s="18">
        <v>6.1937419631375903E-2</v>
      </c>
    </row>
    <row r="14" spans="2:69" x14ac:dyDescent="0.25">
      <c r="B14" s="15"/>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G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29" t="s">
        <v>670</v>
      </c>
      <c r="E2" s="25"/>
      <c r="F2" s="25"/>
      <c r="G2" s="25"/>
    </row>
    <row r="6" spans="2:7" ht="50.1" customHeight="1" x14ac:dyDescent="0.25">
      <c r="B6" s="22" t="s">
        <v>15</v>
      </c>
      <c r="C6" s="22" t="s">
        <v>661</v>
      </c>
      <c r="D6" s="22" t="s">
        <v>662</v>
      </c>
      <c r="E6" s="22" t="s">
        <v>663</v>
      </c>
      <c r="F6" s="22" t="s">
        <v>664</v>
      </c>
    </row>
    <row r="7" spans="2:7" x14ac:dyDescent="0.25">
      <c r="B7" s="17" t="s">
        <v>665</v>
      </c>
      <c r="C7" s="16">
        <v>0.41461100569260001</v>
      </c>
      <c r="D7" s="16">
        <v>0.256925996204934</v>
      </c>
      <c r="E7" s="16">
        <v>0.24155597722960201</v>
      </c>
      <c r="F7" s="16">
        <v>0.16034155597722999</v>
      </c>
    </row>
    <row r="8" spans="2:7" x14ac:dyDescent="0.25">
      <c r="B8" s="17" t="s">
        <v>666</v>
      </c>
      <c r="C8" s="16">
        <v>0.382542694497154</v>
      </c>
      <c r="D8" s="16">
        <v>0.45047438330170803</v>
      </c>
      <c r="E8" s="16">
        <v>0.45521821631878601</v>
      </c>
      <c r="F8" s="16">
        <v>0.341935483870968</v>
      </c>
    </row>
    <row r="9" spans="2:7" x14ac:dyDescent="0.25">
      <c r="B9" s="17" t="s">
        <v>667</v>
      </c>
      <c r="C9" s="16">
        <v>0.14231499051233401</v>
      </c>
      <c r="D9" s="16">
        <v>0.206641366223909</v>
      </c>
      <c r="E9" s="16">
        <v>0.21631878557874801</v>
      </c>
      <c r="F9" s="16">
        <v>0.25977229601517998</v>
      </c>
    </row>
    <row r="10" spans="2:7" x14ac:dyDescent="0.25">
      <c r="B10" s="17" t="s">
        <v>668</v>
      </c>
      <c r="C10" s="16">
        <v>2.67552182163188E-2</v>
      </c>
      <c r="D10" s="16">
        <v>4.4971537001897502E-2</v>
      </c>
      <c r="E10" s="16">
        <v>4.7058823529411799E-2</v>
      </c>
      <c r="F10" s="16">
        <v>0.149905123339658</v>
      </c>
    </row>
    <row r="11" spans="2:7" x14ac:dyDescent="0.25">
      <c r="B11" s="17" t="s">
        <v>669</v>
      </c>
      <c r="C11" s="16">
        <v>8.7286527514231493E-3</v>
      </c>
      <c r="D11" s="16">
        <v>1.48007590132827E-2</v>
      </c>
      <c r="E11" s="16">
        <v>1.4611005692599601E-2</v>
      </c>
      <c r="F11" s="16">
        <v>5.8823529411764698E-2</v>
      </c>
    </row>
    <row r="12" spans="2:7" x14ac:dyDescent="0.25">
      <c r="B12" s="17" t="s">
        <v>68</v>
      </c>
      <c r="C12" s="16">
        <v>2.5047438330170799E-2</v>
      </c>
      <c r="D12" s="16">
        <v>2.6185958254269399E-2</v>
      </c>
      <c r="E12" s="16">
        <v>2.5237191650853901E-2</v>
      </c>
      <c r="F12" s="16">
        <v>2.9222011385199202E-2</v>
      </c>
    </row>
    <row r="13" spans="2:7" x14ac:dyDescent="0.25">
      <c r="B13" s="15"/>
      <c r="C13" s="15"/>
      <c r="D13" s="15"/>
      <c r="E13" s="15"/>
      <c r="F13" s="15"/>
    </row>
    <row r="14" spans="2:7" x14ac:dyDescent="0.25">
      <c r="B14" t="s">
        <v>71</v>
      </c>
    </row>
    <row r="15" spans="2:7" x14ac:dyDescent="0.25">
      <c r="B15" t="s">
        <v>72</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Q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665</v>
      </c>
      <c r="C8" s="16">
        <v>0.41461100569260001</v>
      </c>
      <c r="D8" s="16">
        <v>0.52232142857142905</v>
      </c>
      <c r="E8" s="16">
        <v>0.51313969571231</v>
      </c>
      <c r="F8" s="16">
        <v>0.33126934984520101</v>
      </c>
      <c r="G8" s="16">
        <v>0.475290697674419</v>
      </c>
      <c r="H8" s="16">
        <v>0.25265553869499202</v>
      </c>
      <c r="I8" s="16">
        <v>0.50819672131147497</v>
      </c>
      <c r="J8" s="16">
        <v>0.39393939393939398</v>
      </c>
      <c r="K8" s="16">
        <v>0.47899159663865498</v>
      </c>
      <c r="L8" s="16">
        <v>0.45132743362831901</v>
      </c>
      <c r="M8" s="16"/>
      <c r="N8" s="16">
        <v>0.28915662650602397</v>
      </c>
      <c r="O8" s="16">
        <v>0.33015873015872998</v>
      </c>
      <c r="P8" s="16">
        <v>0.41214953271027999</v>
      </c>
      <c r="Q8" s="16">
        <v>0.472992700729927</v>
      </c>
      <c r="R8" s="16"/>
      <c r="S8" s="16">
        <v>0.317490494296578</v>
      </c>
      <c r="T8" s="16">
        <v>0.35406698564593297</v>
      </c>
      <c r="U8" s="16">
        <v>0.381465517241379</v>
      </c>
      <c r="V8" s="16">
        <v>0.36426456071076002</v>
      </c>
      <c r="W8" s="16">
        <v>0.44384449244060498</v>
      </c>
      <c r="X8" s="16">
        <v>0.49708737864077701</v>
      </c>
      <c r="Y8" s="16">
        <v>0.51791044776119399</v>
      </c>
      <c r="Z8" s="16"/>
      <c r="AA8" s="16">
        <v>0.47556615017878401</v>
      </c>
      <c r="AB8" s="16">
        <v>0.38613585746102502</v>
      </c>
      <c r="AC8" s="16"/>
      <c r="AD8" s="16">
        <v>0.34751773049645401</v>
      </c>
      <c r="AE8" s="16">
        <v>0.43911917098445602</v>
      </c>
      <c r="AF8" s="16"/>
      <c r="AG8" s="16">
        <v>0.35138339920948602</v>
      </c>
      <c r="AH8" s="16">
        <v>0.472992700729927</v>
      </c>
      <c r="AI8" s="16"/>
      <c r="AJ8" s="16">
        <v>0.46745804338927499</v>
      </c>
      <c r="AK8" s="16">
        <v>0.36894234170498802</v>
      </c>
      <c r="AL8" s="16"/>
      <c r="AM8" s="16">
        <v>0.18380062305295899</v>
      </c>
      <c r="AN8" s="16">
        <v>0.32827476038338699</v>
      </c>
      <c r="AO8" s="16">
        <v>0.42397425583266302</v>
      </c>
      <c r="AP8" s="16">
        <v>0.54476987447698699</v>
      </c>
      <c r="AQ8" s="16"/>
      <c r="AR8" s="16">
        <v>0.470440251572327</v>
      </c>
      <c r="AS8" s="16">
        <v>0.390489130434783</v>
      </c>
      <c r="AT8" s="16"/>
      <c r="AU8" s="16">
        <v>0.40937114673242903</v>
      </c>
      <c r="AV8" s="16">
        <v>0.41556402780892598</v>
      </c>
      <c r="AW8" s="16"/>
      <c r="AX8" s="16">
        <v>0.47114252061248502</v>
      </c>
      <c r="AY8" s="16">
        <v>0.40375480660484098</v>
      </c>
      <c r="AZ8" s="16"/>
      <c r="BA8" s="16">
        <v>0.43093922651933703</v>
      </c>
      <c r="BB8" s="16">
        <v>0.413406682966585</v>
      </c>
      <c r="BC8" s="16"/>
      <c r="BD8" s="16">
        <v>0.430366492146597</v>
      </c>
      <c r="BE8" s="16">
        <v>0.41112398609501699</v>
      </c>
      <c r="BF8" s="16"/>
      <c r="BG8" s="16">
        <v>0.44932432432432401</v>
      </c>
      <c r="BH8" s="16">
        <v>0.41254523522316</v>
      </c>
      <c r="BI8" s="16"/>
      <c r="BJ8" s="16">
        <v>0.48237179487179499</v>
      </c>
      <c r="BK8" s="16">
        <v>0.40551011622901401</v>
      </c>
      <c r="BL8" s="16"/>
      <c r="BM8" s="16">
        <v>0.49620253164556999</v>
      </c>
      <c r="BN8" s="16">
        <v>0.40799999999999997</v>
      </c>
      <c r="BO8" s="16"/>
      <c r="BP8" s="16">
        <v>0.427152317880795</v>
      </c>
      <c r="BQ8" s="16">
        <v>0.41298756965280797</v>
      </c>
    </row>
    <row r="9" spans="2:69" x14ac:dyDescent="0.25">
      <c r="B9" s="17" t="s">
        <v>666</v>
      </c>
      <c r="C9" s="16">
        <v>0.382542694497154</v>
      </c>
      <c r="D9" s="16">
        <v>0.34375</v>
      </c>
      <c r="E9" s="16">
        <v>0.32226832641770398</v>
      </c>
      <c r="F9" s="16">
        <v>0.44582043343653199</v>
      </c>
      <c r="G9" s="16">
        <v>0.377906976744186</v>
      </c>
      <c r="H9" s="16">
        <v>0.44309559939302001</v>
      </c>
      <c r="I9" s="16">
        <v>0.32912988650693598</v>
      </c>
      <c r="J9" s="16">
        <v>0.37878787878787901</v>
      </c>
      <c r="K9" s="16">
        <v>0.35294117647058798</v>
      </c>
      <c r="L9" s="16">
        <v>0.37168141592920401</v>
      </c>
      <c r="M9" s="16"/>
      <c r="N9" s="16">
        <v>0.34578313253012</v>
      </c>
      <c r="O9" s="16">
        <v>0.41269841269841301</v>
      </c>
      <c r="P9" s="16">
        <v>0.38224299065420603</v>
      </c>
      <c r="Q9" s="16">
        <v>0.386861313868613</v>
      </c>
      <c r="R9" s="16"/>
      <c r="S9" s="16">
        <v>0.393536121673004</v>
      </c>
      <c r="T9" s="16">
        <v>0.41387559808612401</v>
      </c>
      <c r="U9" s="16">
        <v>0.41810344827586199</v>
      </c>
      <c r="V9" s="16">
        <v>0.36623889437314899</v>
      </c>
      <c r="W9" s="16">
        <v>0.399568034557235</v>
      </c>
      <c r="X9" s="16">
        <v>0.38252427184465998</v>
      </c>
      <c r="Y9" s="16">
        <v>0.32985074626865701</v>
      </c>
      <c r="Z9" s="16"/>
      <c r="AA9" s="16">
        <v>0.38140643623361098</v>
      </c>
      <c r="AB9" s="16">
        <v>0.38307349665924301</v>
      </c>
      <c r="AC9" s="16"/>
      <c r="AD9" s="16">
        <v>0.41063829787234002</v>
      </c>
      <c r="AE9" s="16">
        <v>0.372279792746114</v>
      </c>
      <c r="AF9" s="16"/>
      <c r="AG9" s="16">
        <v>0.37786561264822099</v>
      </c>
      <c r="AH9" s="16">
        <v>0.386861313868613</v>
      </c>
      <c r="AI9" s="16"/>
      <c r="AJ9" s="16">
        <v>0.37290216946377402</v>
      </c>
      <c r="AK9" s="16">
        <v>0.390873717721967</v>
      </c>
      <c r="AL9" s="16"/>
      <c r="AM9" s="16">
        <v>0.305295950155763</v>
      </c>
      <c r="AN9" s="16">
        <v>0.38578274760383402</v>
      </c>
      <c r="AO9" s="16">
        <v>0.40024135156878499</v>
      </c>
      <c r="AP9" s="16">
        <v>0.36401673640167398</v>
      </c>
      <c r="AQ9" s="16"/>
      <c r="AR9" s="16">
        <v>0.36100628930817602</v>
      </c>
      <c r="AS9" s="16">
        <v>0.39184782608695701</v>
      </c>
      <c r="AT9" s="16"/>
      <c r="AU9" s="16">
        <v>0.37114673242910001</v>
      </c>
      <c r="AV9" s="16">
        <v>0.38461538461538503</v>
      </c>
      <c r="AW9" s="16"/>
      <c r="AX9" s="16">
        <v>0.35100117785630203</v>
      </c>
      <c r="AY9" s="16">
        <v>0.38859986428409898</v>
      </c>
      <c r="AZ9" s="16"/>
      <c r="BA9" s="16">
        <v>0.35635359116022097</v>
      </c>
      <c r="BB9" s="16">
        <v>0.38447432762836198</v>
      </c>
      <c r="BC9" s="16"/>
      <c r="BD9" s="16">
        <v>0.39581151832460698</v>
      </c>
      <c r="BE9" s="16">
        <v>0.37960602549246802</v>
      </c>
      <c r="BF9" s="16"/>
      <c r="BG9" s="16">
        <v>0.40878378378378399</v>
      </c>
      <c r="BH9" s="16">
        <v>0.38098110172899102</v>
      </c>
      <c r="BI9" s="16"/>
      <c r="BJ9" s="16">
        <v>0.38621794871794901</v>
      </c>
      <c r="BK9" s="16">
        <v>0.38204907447266501</v>
      </c>
      <c r="BL9" s="16"/>
      <c r="BM9" s="16">
        <v>0.34936708860759502</v>
      </c>
      <c r="BN9" s="16">
        <v>0.38523076923076899</v>
      </c>
      <c r="BO9" s="16"/>
      <c r="BP9" s="16">
        <v>0.37748344370860898</v>
      </c>
      <c r="BQ9" s="16">
        <v>0.38319759965709399</v>
      </c>
    </row>
    <row r="10" spans="2:69" x14ac:dyDescent="0.25">
      <c r="B10" s="17" t="s">
        <v>667</v>
      </c>
      <c r="C10" s="16">
        <v>0.14231499051233401</v>
      </c>
      <c r="D10" s="16">
        <v>9.6726190476190493E-2</v>
      </c>
      <c r="E10" s="16">
        <v>0.13554633471645899</v>
      </c>
      <c r="F10" s="16">
        <v>0.16253869969040199</v>
      </c>
      <c r="G10" s="16">
        <v>0.103197674418605</v>
      </c>
      <c r="H10" s="16">
        <v>0.19575113808801201</v>
      </c>
      <c r="I10" s="16">
        <v>0.11853720050441401</v>
      </c>
      <c r="J10" s="16">
        <v>0.12626262626262599</v>
      </c>
      <c r="K10" s="16">
        <v>0.14285714285714299</v>
      </c>
      <c r="L10" s="16">
        <v>0.15044247787610601</v>
      </c>
      <c r="M10" s="16"/>
      <c r="N10" s="16">
        <v>0.232530120481928</v>
      </c>
      <c r="O10" s="16">
        <v>0.17460317460317501</v>
      </c>
      <c r="P10" s="16">
        <v>0.139252336448598</v>
      </c>
      <c r="Q10" s="16">
        <v>0.108759124087591</v>
      </c>
      <c r="R10" s="16"/>
      <c r="S10" s="16">
        <v>0.182509505703422</v>
      </c>
      <c r="T10" s="16">
        <v>0.16267942583732101</v>
      </c>
      <c r="U10" s="16">
        <v>0.14655172413793099</v>
      </c>
      <c r="V10" s="16">
        <v>0.18361303060217199</v>
      </c>
      <c r="W10" s="16">
        <v>0.11771058315334799</v>
      </c>
      <c r="X10" s="16">
        <v>0.1</v>
      </c>
      <c r="Y10" s="16">
        <v>0.111940298507463</v>
      </c>
      <c r="Z10" s="16"/>
      <c r="AA10" s="16">
        <v>0.11382598331346799</v>
      </c>
      <c r="AB10" s="16">
        <v>0.15562360801781699</v>
      </c>
      <c r="AC10" s="16"/>
      <c r="AD10" s="16">
        <v>0.16170212765957401</v>
      </c>
      <c r="AE10" s="16">
        <v>0.13523316062176199</v>
      </c>
      <c r="AF10" s="16"/>
      <c r="AG10" s="16">
        <v>0.17865612648221299</v>
      </c>
      <c r="AH10" s="16">
        <v>0.108759124087591</v>
      </c>
      <c r="AI10" s="16"/>
      <c r="AJ10" s="16">
        <v>0.11788784281621</v>
      </c>
      <c r="AK10" s="16">
        <v>0.16342412451361901</v>
      </c>
      <c r="AL10" s="16"/>
      <c r="AM10" s="16">
        <v>0.26168224299065401</v>
      </c>
      <c r="AN10" s="16">
        <v>0.18610223642172499</v>
      </c>
      <c r="AO10" s="16">
        <v>0.137972646822204</v>
      </c>
      <c r="AP10" s="16">
        <v>7.4476987447698706E-2</v>
      </c>
      <c r="AQ10" s="16"/>
      <c r="AR10" s="16">
        <v>0.122641509433962</v>
      </c>
      <c r="AS10" s="16">
        <v>0.15081521739130399</v>
      </c>
      <c r="AT10" s="16"/>
      <c r="AU10" s="16">
        <v>0.13810110974105999</v>
      </c>
      <c r="AV10" s="16">
        <v>0.143081408387531</v>
      </c>
      <c r="AW10" s="16"/>
      <c r="AX10" s="16">
        <v>0.13309776207302701</v>
      </c>
      <c r="AY10" s="16">
        <v>0.14408504863153099</v>
      </c>
      <c r="AZ10" s="16"/>
      <c r="BA10" s="16">
        <v>0.14640883977900601</v>
      </c>
      <c r="BB10" s="16">
        <v>0.14201303993479999</v>
      </c>
      <c r="BC10" s="16"/>
      <c r="BD10" s="16">
        <v>0.122513089005236</v>
      </c>
      <c r="BE10" s="16">
        <v>0.14669756662804201</v>
      </c>
      <c r="BF10" s="16"/>
      <c r="BG10" s="16">
        <v>9.12162162162162E-2</v>
      </c>
      <c r="BH10" s="16">
        <v>0.14535585042219501</v>
      </c>
      <c r="BI10" s="16"/>
      <c r="BJ10" s="16">
        <v>9.6153846153846201E-2</v>
      </c>
      <c r="BK10" s="16">
        <v>0.14851485148514901</v>
      </c>
      <c r="BL10" s="16"/>
      <c r="BM10" s="16">
        <v>0.12151898734177199</v>
      </c>
      <c r="BN10" s="16">
        <v>0.14399999999999999</v>
      </c>
      <c r="BO10" s="16"/>
      <c r="BP10" s="16">
        <v>0.149006622516556</v>
      </c>
      <c r="BQ10" s="16">
        <v>0.141448778396914</v>
      </c>
    </row>
    <row r="11" spans="2:69" x14ac:dyDescent="0.25">
      <c r="B11" s="17" t="s">
        <v>668</v>
      </c>
      <c r="C11" s="16">
        <v>2.67552182163188E-2</v>
      </c>
      <c r="D11" s="16">
        <v>1.33928571428571E-2</v>
      </c>
      <c r="E11" s="16">
        <v>1.7980636237897599E-2</v>
      </c>
      <c r="F11" s="16">
        <v>4.3343653250774002E-2</v>
      </c>
      <c r="G11" s="16">
        <v>2.1802325581395301E-2</v>
      </c>
      <c r="H11" s="16">
        <v>3.4901365705614598E-2</v>
      </c>
      <c r="I11" s="16">
        <v>2.0176544766708701E-2</v>
      </c>
      <c r="J11" s="16">
        <v>5.5555555555555601E-2</v>
      </c>
      <c r="K11" s="16">
        <v>2.5210084033613401E-2</v>
      </c>
      <c r="L11" s="16">
        <v>0</v>
      </c>
      <c r="M11" s="16"/>
      <c r="N11" s="16">
        <v>4.09638554216867E-2</v>
      </c>
      <c r="O11" s="16">
        <v>4.7619047619047603E-2</v>
      </c>
      <c r="P11" s="16">
        <v>3.3644859813084099E-2</v>
      </c>
      <c r="Q11" s="16">
        <v>1.4963503649635E-2</v>
      </c>
      <c r="R11" s="16"/>
      <c r="S11" s="16">
        <v>3.2319391634981001E-2</v>
      </c>
      <c r="T11" s="16">
        <v>3.82775119617225E-2</v>
      </c>
      <c r="U11" s="16">
        <v>3.2327586206896602E-2</v>
      </c>
      <c r="V11" s="16">
        <v>3.7512339585389902E-2</v>
      </c>
      <c r="W11" s="16">
        <v>1.8358531317494601E-2</v>
      </c>
      <c r="X11" s="16">
        <v>1.2621359223301E-2</v>
      </c>
      <c r="Y11" s="16">
        <v>2.0895522388059699E-2</v>
      </c>
      <c r="Z11" s="16"/>
      <c r="AA11" s="16">
        <v>1.8474374255065599E-2</v>
      </c>
      <c r="AB11" s="16">
        <v>3.06236080178174E-2</v>
      </c>
      <c r="AC11" s="16"/>
      <c r="AD11" s="16">
        <v>2.7659574468085101E-2</v>
      </c>
      <c r="AE11" s="16">
        <v>2.64248704663212E-2</v>
      </c>
      <c r="AF11" s="16"/>
      <c r="AG11" s="16">
        <v>3.9525691699604702E-2</v>
      </c>
      <c r="AH11" s="16">
        <v>1.4963503649635E-2</v>
      </c>
      <c r="AI11" s="16"/>
      <c r="AJ11" s="16">
        <v>1.9647973802701599E-2</v>
      </c>
      <c r="AK11" s="16">
        <v>3.28970640254687E-2</v>
      </c>
      <c r="AL11" s="16"/>
      <c r="AM11" s="16">
        <v>6.8535825545171306E-2</v>
      </c>
      <c r="AN11" s="16">
        <v>4.0734824281150203E-2</v>
      </c>
      <c r="AO11" s="16">
        <v>2.2928399034593702E-2</v>
      </c>
      <c r="AP11" s="16">
        <v>9.2050209205020907E-3</v>
      </c>
      <c r="AQ11" s="16"/>
      <c r="AR11" s="16">
        <v>2.9559748427673001E-2</v>
      </c>
      <c r="AS11" s="16">
        <v>2.5543478260869602E-2</v>
      </c>
      <c r="AT11" s="16"/>
      <c r="AU11" s="16">
        <v>2.7127003699136901E-2</v>
      </c>
      <c r="AV11" s="16">
        <v>2.6687598116169501E-2</v>
      </c>
      <c r="AW11" s="16"/>
      <c r="AX11" s="16">
        <v>2.1201413427561801E-2</v>
      </c>
      <c r="AY11" s="16">
        <v>2.7821759782854599E-2</v>
      </c>
      <c r="AZ11" s="16"/>
      <c r="BA11" s="16">
        <v>3.0386740331491701E-2</v>
      </c>
      <c r="BB11" s="16">
        <v>2.6487367563162199E-2</v>
      </c>
      <c r="BC11" s="16"/>
      <c r="BD11" s="16">
        <v>2.72251308900524E-2</v>
      </c>
      <c r="BE11" s="16">
        <v>2.6651216685979098E-2</v>
      </c>
      <c r="BF11" s="16"/>
      <c r="BG11" s="16">
        <v>2.3648648648648601E-2</v>
      </c>
      <c r="BH11" s="16">
        <v>2.6940088459992E-2</v>
      </c>
      <c r="BI11" s="16"/>
      <c r="BJ11" s="16">
        <v>2.2435897435897401E-2</v>
      </c>
      <c r="BK11" s="16">
        <v>2.7335342229875201E-2</v>
      </c>
      <c r="BL11" s="16"/>
      <c r="BM11" s="16">
        <v>1.26582278481013E-2</v>
      </c>
      <c r="BN11" s="16">
        <v>2.7897435897435902E-2</v>
      </c>
      <c r="BO11" s="16"/>
      <c r="BP11" s="16">
        <v>3.14569536423841E-2</v>
      </c>
      <c r="BQ11" s="16">
        <v>2.61465923703386E-2</v>
      </c>
    </row>
    <row r="12" spans="2:69" x14ac:dyDescent="0.25">
      <c r="B12" s="17" t="s">
        <v>669</v>
      </c>
      <c r="C12" s="16">
        <v>8.7286527514231493E-3</v>
      </c>
      <c r="D12" s="16">
        <v>1.0416666666666701E-2</v>
      </c>
      <c r="E12" s="16">
        <v>4.1493775933610002E-3</v>
      </c>
      <c r="F12" s="16">
        <v>7.7399380804953604E-3</v>
      </c>
      <c r="G12" s="16">
        <v>7.2674418604651196E-3</v>
      </c>
      <c r="H12" s="16">
        <v>1.28983308042489E-2</v>
      </c>
      <c r="I12" s="16">
        <v>7.5662042875157603E-3</v>
      </c>
      <c r="J12" s="16">
        <v>1.5151515151515201E-2</v>
      </c>
      <c r="K12" s="16">
        <v>0</v>
      </c>
      <c r="L12" s="16">
        <v>0</v>
      </c>
      <c r="M12" s="16"/>
      <c r="N12" s="16">
        <v>1.92771084337349E-2</v>
      </c>
      <c r="O12" s="16">
        <v>3.1746031746031698E-3</v>
      </c>
      <c r="P12" s="16">
        <v>1.1214953271028E-2</v>
      </c>
      <c r="Q12" s="16">
        <v>5.8394160583941602E-3</v>
      </c>
      <c r="R12" s="16"/>
      <c r="S12" s="16">
        <v>2.0912547528517102E-2</v>
      </c>
      <c r="T12" s="16">
        <v>1.19617224880383E-2</v>
      </c>
      <c r="U12" s="16">
        <v>1.0775862068965501E-2</v>
      </c>
      <c r="V12" s="16">
        <v>1.38203356367226E-2</v>
      </c>
      <c r="W12" s="16">
        <v>6.4794816414686799E-3</v>
      </c>
      <c r="X12" s="16">
        <v>1.94174757281553E-3</v>
      </c>
      <c r="Y12" s="16">
        <v>2.9850746268656699E-3</v>
      </c>
      <c r="Z12" s="16"/>
      <c r="AA12" s="16">
        <v>4.1716328963051297E-3</v>
      </c>
      <c r="AB12" s="16">
        <v>1.08574610244989E-2</v>
      </c>
      <c r="AC12" s="16"/>
      <c r="AD12" s="16">
        <v>1.0638297872340399E-2</v>
      </c>
      <c r="AE12" s="16">
        <v>8.0310880829015507E-3</v>
      </c>
      <c r="AF12" s="16"/>
      <c r="AG12" s="16">
        <v>1.18577075098814E-2</v>
      </c>
      <c r="AH12" s="16">
        <v>5.8394160583941602E-3</v>
      </c>
      <c r="AI12" s="16"/>
      <c r="AJ12" s="16">
        <v>4.5026606631191199E-3</v>
      </c>
      <c r="AK12" s="16">
        <v>1.2380615493455999E-2</v>
      </c>
      <c r="AL12" s="16"/>
      <c r="AM12" s="16">
        <v>2.1806853582554499E-2</v>
      </c>
      <c r="AN12" s="16">
        <v>1.51757188498403E-2</v>
      </c>
      <c r="AO12" s="16">
        <v>6.03378921962993E-3</v>
      </c>
      <c r="AP12" s="16">
        <v>4.1841004184100397E-3</v>
      </c>
      <c r="AQ12" s="16"/>
      <c r="AR12" s="16">
        <v>8.1761006289308193E-3</v>
      </c>
      <c r="AS12" s="16">
        <v>8.9673913043478298E-3</v>
      </c>
      <c r="AT12" s="16"/>
      <c r="AU12" s="16">
        <v>7.3982737361282403E-3</v>
      </c>
      <c r="AV12" s="16">
        <v>8.9706212155191804E-3</v>
      </c>
      <c r="AW12" s="16"/>
      <c r="AX12" s="16">
        <v>5.8892815076560696E-3</v>
      </c>
      <c r="AY12" s="16">
        <v>9.2739199276181909E-3</v>
      </c>
      <c r="AZ12" s="16"/>
      <c r="BA12" s="16">
        <v>1.1049723756906099E-2</v>
      </c>
      <c r="BB12" s="16">
        <v>8.5574572127139394E-3</v>
      </c>
      <c r="BC12" s="16"/>
      <c r="BD12" s="16">
        <v>6.2827225130890098E-3</v>
      </c>
      <c r="BE12" s="16">
        <v>9.2699884125144807E-3</v>
      </c>
      <c r="BF12" s="16"/>
      <c r="BG12" s="16">
        <v>6.7567567567567597E-3</v>
      </c>
      <c r="BH12" s="16">
        <v>8.8459991958182507E-3</v>
      </c>
      <c r="BI12" s="16"/>
      <c r="BJ12" s="16">
        <v>8.0128205128205104E-3</v>
      </c>
      <c r="BK12" s="16">
        <v>8.8247955230305597E-3</v>
      </c>
      <c r="BL12" s="16"/>
      <c r="BM12" s="16">
        <v>5.0632911392405099E-3</v>
      </c>
      <c r="BN12" s="16">
        <v>9.0256410256410197E-3</v>
      </c>
      <c r="BO12" s="16"/>
      <c r="BP12" s="16">
        <v>4.9668874172185398E-3</v>
      </c>
      <c r="BQ12" s="16">
        <v>9.2156022288898392E-3</v>
      </c>
    </row>
    <row r="13" spans="2:69" x14ac:dyDescent="0.25">
      <c r="B13" s="17" t="s">
        <v>68</v>
      </c>
      <c r="C13" s="18">
        <v>2.5047438330170799E-2</v>
      </c>
      <c r="D13" s="18">
        <v>1.33928571428571E-2</v>
      </c>
      <c r="E13" s="18">
        <v>6.9156293222683296E-3</v>
      </c>
      <c r="F13" s="18">
        <v>9.2879256965944304E-3</v>
      </c>
      <c r="G13" s="18">
        <v>1.4534883720930199E-2</v>
      </c>
      <c r="H13" s="18">
        <v>6.06980273141123E-2</v>
      </c>
      <c r="I13" s="18">
        <v>1.63934426229508E-2</v>
      </c>
      <c r="J13" s="18">
        <v>3.03030303030303E-2</v>
      </c>
      <c r="K13" s="18">
        <v>0</v>
      </c>
      <c r="L13" s="18">
        <v>2.6548672566371698E-2</v>
      </c>
      <c r="M13" s="18"/>
      <c r="N13" s="18">
        <v>7.2289156626505993E-2</v>
      </c>
      <c r="O13" s="18">
        <v>3.1746031746031703E-2</v>
      </c>
      <c r="P13" s="18">
        <v>2.1495327102803701E-2</v>
      </c>
      <c r="Q13" s="18">
        <v>1.0583941605839401E-2</v>
      </c>
      <c r="R13" s="18"/>
      <c r="S13" s="18">
        <v>5.3231939163498103E-2</v>
      </c>
      <c r="T13" s="18">
        <v>1.9138755980861202E-2</v>
      </c>
      <c r="U13" s="18">
        <v>1.0775862068965501E-2</v>
      </c>
      <c r="V13" s="18">
        <v>3.45508390918065E-2</v>
      </c>
      <c r="W13" s="18">
        <v>1.4038876889848799E-2</v>
      </c>
      <c r="X13" s="18">
        <v>5.8252427184466004E-3</v>
      </c>
      <c r="Y13" s="18">
        <v>1.64179104477612E-2</v>
      </c>
      <c r="Z13" s="18"/>
      <c r="AA13" s="18">
        <v>6.5554231227652002E-3</v>
      </c>
      <c r="AB13" s="18">
        <v>3.3685968819599101E-2</v>
      </c>
      <c r="AC13" s="18"/>
      <c r="AD13" s="18">
        <v>4.1843971631205699E-2</v>
      </c>
      <c r="AE13" s="18">
        <v>1.8911917098445599E-2</v>
      </c>
      <c r="AF13" s="18"/>
      <c r="AG13" s="18">
        <v>4.07114624505929E-2</v>
      </c>
      <c r="AH13" s="18">
        <v>1.0583941605839401E-2</v>
      </c>
      <c r="AI13" s="18"/>
      <c r="AJ13" s="18">
        <v>1.76013098649202E-2</v>
      </c>
      <c r="AK13" s="18">
        <v>3.1482136540502297E-2</v>
      </c>
      <c r="AL13" s="18"/>
      <c r="AM13" s="18">
        <v>0.15887850467289699</v>
      </c>
      <c r="AN13" s="18">
        <v>4.3929712460063899E-2</v>
      </c>
      <c r="AO13" s="18">
        <v>8.8495575221238902E-3</v>
      </c>
      <c r="AP13" s="18">
        <v>3.3472803347280298E-3</v>
      </c>
      <c r="AQ13" s="18"/>
      <c r="AR13" s="18">
        <v>8.1761006289308193E-3</v>
      </c>
      <c r="AS13" s="18">
        <v>3.2336956521739103E-2</v>
      </c>
      <c r="AT13" s="18"/>
      <c r="AU13" s="18">
        <v>4.6855733662145502E-2</v>
      </c>
      <c r="AV13" s="18">
        <v>2.10809598564701E-2</v>
      </c>
      <c r="AW13" s="18"/>
      <c r="AX13" s="18">
        <v>1.7667844522968199E-2</v>
      </c>
      <c r="AY13" s="18">
        <v>2.6464600769056799E-2</v>
      </c>
      <c r="AZ13" s="18"/>
      <c r="BA13" s="18">
        <v>2.4861878453038701E-2</v>
      </c>
      <c r="BB13" s="18">
        <v>2.5061124694376501E-2</v>
      </c>
      <c r="BC13" s="18"/>
      <c r="BD13" s="18">
        <v>1.78010471204188E-2</v>
      </c>
      <c r="BE13" s="18">
        <v>2.6651216685979098E-2</v>
      </c>
      <c r="BF13" s="18"/>
      <c r="BG13" s="18">
        <v>2.0270270270270299E-2</v>
      </c>
      <c r="BH13" s="18">
        <v>2.5331724969843199E-2</v>
      </c>
      <c r="BI13" s="18"/>
      <c r="BJ13" s="18">
        <v>4.8076923076923097E-3</v>
      </c>
      <c r="BK13" s="18">
        <v>2.7765820060266899E-2</v>
      </c>
      <c r="BL13" s="18"/>
      <c r="BM13" s="18">
        <v>1.5189873417721499E-2</v>
      </c>
      <c r="BN13" s="18">
        <v>2.58461538461538E-2</v>
      </c>
      <c r="BO13" s="18"/>
      <c r="BP13" s="18">
        <v>9.93377483443709E-3</v>
      </c>
      <c r="BQ13" s="18">
        <v>2.7003857693956301E-2</v>
      </c>
    </row>
    <row r="14" spans="2:69" x14ac:dyDescent="0.25">
      <c r="B14" s="15"/>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BQ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665</v>
      </c>
      <c r="C8" s="16">
        <v>0.256925996204934</v>
      </c>
      <c r="D8" s="16">
        <v>0.36309523809523803</v>
      </c>
      <c r="E8" s="16">
        <v>0.28492392807745498</v>
      </c>
      <c r="F8" s="16">
        <v>0.238390092879257</v>
      </c>
      <c r="G8" s="16">
        <v>0.32122093023255799</v>
      </c>
      <c r="H8" s="16">
        <v>0.153262518968134</v>
      </c>
      <c r="I8" s="16">
        <v>0.23833543505674701</v>
      </c>
      <c r="J8" s="16">
        <v>0.28282828282828298</v>
      </c>
      <c r="K8" s="16">
        <v>0.38655462184874001</v>
      </c>
      <c r="L8" s="16">
        <v>0.31858407079646001</v>
      </c>
      <c r="M8" s="16"/>
      <c r="N8" s="16">
        <v>0.14096385542168699</v>
      </c>
      <c r="O8" s="16">
        <v>0.180952380952381</v>
      </c>
      <c r="P8" s="16">
        <v>0.260747663551402</v>
      </c>
      <c r="Q8" s="16">
        <v>0.30802919708029203</v>
      </c>
      <c r="R8" s="16"/>
      <c r="S8" s="16">
        <v>0.197718631178707</v>
      </c>
      <c r="T8" s="16">
        <v>0.18421052631578899</v>
      </c>
      <c r="U8" s="16">
        <v>0.25</v>
      </c>
      <c r="V8" s="16">
        <v>0.20927936821322801</v>
      </c>
      <c r="W8" s="16">
        <v>0.26781857451403901</v>
      </c>
      <c r="X8" s="16">
        <v>0.32330097087378601</v>
      </c>
      <c r="Y8" s="16">
        <v>0.35970149253731298</v>
      </c>
      <c r="Z8" s="16"/>
      <c r="AA8" s="16">
        <v>0.349821215733016</v>
      </c>
      <c r="AB8" s="16">
        <v>0.213530066815145</v>
      </c>
      <c r="AC8" s="16"/>
      <c r="AD8" s="16">
        <v>0.233333333333333</v>
      </c>
      <c r="AE8" s="16">
        <v>0.26554404145077698</v>
      </c>
      <c r="AF8" s="16"/>
      <c r="AG8" s="16">
        <v>0.201581027667984</v>
      </c>
      <c r="AH8" s="16">
        <v>0.30802919708029203</v>
      </c>
      <c r="AI8" s="16"/>
      <c r="AJ8" s="16">
        <v>0.31559557920589398</v>
      </c>
      <c r="AK8" s="16">
        <v>0.20622568093385199</v>
      </c>
      <c r="AL8" s="16"/>
      <c r="AM8" s="16">
        <v>0.11214953271028</v>
      </c>
      <c r="AN8" s="16">
        <v>0.18849840255591099</v>
      </c>
      <c r="AO8" s="16">
        <v>0.24054706355591299</v>
      </c>
      <c r="AP8" s="16">
        <v>0.399163179916318</v>
      </c>
      <c r="AQ8" s="16"/>
      <c r="AR8" s="16">
        <v>0.30691823899371101</v>
      </c>
      <c r="AS8" s="16">
        <v>0.23532608695652199</v>
      </c>
      <c r="AT8" s="16"/>
      <c r="AU8" s="16">
        <v>0.27003699136868098</v>
      </c>
      <c r="AV8" s="16">
        <v>0.254541376990357</v>
      </c>
      <c r="AW8" s="16"/>
      <c r="AX8" s="16">
        <v>0.30977620730270899</v>
      </c>
      <c r="AY8" s="16">
        <v>0.24677674734223001</v>
      </c>
      <c r="AZ8" s="16"/>
      <c r="BA8" s="16">
        <v>0.262430939226519</v>
      </c>
      <c r="BB8" s="16">
        <v>0.25651996740016297</v>
      </c>
      <c r="BC8" s="16"/>
      <c r="BD8" s="16">
        <v>0.25445026178010499</v>
      </c>
      <c r="BE8" s="16">
        <v>0.25747392815759002</v>
      </c>
      <c r="BF8" s="16"/>
      <c r="BG8" s="16">
        <v>0.35135135135135098</v>
      </c>
      <c r="BH8" s="16">
        <v>0.25130679533574601</v>
      </c>
      <c r="BI8" s="16"/>
      <c r="BJ8" s="16">
        <v>0.35737179487179499</v>
      </c>
      <c r="BK8" s="16">
        <v>0.24343521308652599</v>
      </c>
      <c r="BL8" s="16"/>
      <c r="BM8" s="16">
        <v>0.354430379746835</v>
      </c>
      <c r="BN8" s="16">
        <v>0.24902564102564101</v>
      </c>
      <c r="BO8" s="16"/>
      <c r="BP8" s="16">
        <v>0.29139072847682101</v>
      </c>
      <c r="BQ8" s="16">
        <v>0.25246463780540102</v>
      </c>
    </row>
    <row r="9" spans="2:69" x14ac:dyDescent="0.25">
      <c r="B9" s="17" t="s">
        <v>666</v>
      </c>
      <c r="C9" s="16">
        <v>0.45047438330170803</v>
      </c>
      <c r="D9" s="16">
        <v>0.43601190476190499</v>
      </c>
      <c r="E9" s="16">
        <v>0.45643153526970998</v>
      </c>
      <c r="F9" s="16">
        <v>0.48142414860681099</v>
      </c>
      <c r="G9" s="16">
        <v>0.43313953488372098</v>
      </c>
      <c r="H9" s="16">
        <v>0.46737481031866501</v>
      </c>
      <c r="I9" s="16">
        <v>0.42875157629256</v>
      </c>
      <c r="J9" s="16">
        <v>0.39898989898989901</v>
      </c>
      <c r="K9" s="16">
        <v>0.35294117647058798</v>
      </c>
      <c r="L9" s="16">
        <v>0.57522123893805299</v>
      </c>
      <c r="M9" s="16"/>
      <c r="N9" s="16">
        <v>0.391566265060241</v>
      </c>
      <c r="O9" s="16">
        <v>0.46984126984127</v>
      </c>
      <c r="P9" s="16">
        <v>0.45981308411214999</v>
      </c>
      <c r="Q9" s="16">
        <v>0.46021897810218998</v>
      </c>
      <c r="R9" s="16"/>
      <c r="S9" s="16">
        <v>0.40304182509505698</v>
      </c>
      <c r="T9" s="16">
        <v>0.45933014354066998</v>
      </c>
      <c r="U9" s="16">
        <v>0.50431034482758597</v>
      </c>
      <c r="V9" s="16">
        <v>0.42645607107601202</v>
      </c>
      <c r="W9" s="16">
        <v>0.49892008639308899</v>
      </c>
      <c r="X9" s="16">
        <v>0.44951456310679599</v>
      </c>
      <c r="Y9" s="16">
        <v>0.42835820895522397</v>
      </c>
      <c r="Z9" s="16"/>
      <c r="AA9" s="16">
        <v>0.44338498212157301</v>
      </c>
      <c r="AB9" s="16">
        <v>0.45378619153674798</v>
      </c>
      <c r="AC9" s="16"/>
      <c r="AD9" s="16">
        <v>0.43333333333333302</v>
      </c>
      <c r="AE9" s="16">
        <v>0.456735751295337</v>
      </c>
      <c r="AF9" s="16"/>
      <c r="AG9" s="16">
        <v>0.43992094861660103</v>
      </c>
      <c r="AH9" s="16">
        <v>0.46021897810218998</v>
      </c>
      <c r="AI9" s="16"/>
      <c r="AJ9" s="16">
        <v>0.44740073679901798</v>
      </c>
      <c r="AK9" s="16">
        <v>0.45313052706048801</v>
      </c>
      <c r="AL9" s="16"/>
      <c r="AM9" s="16">
        <v>0.26479750778816202</v>
      </c>
      <c r="AN9" s="16">
        <v>0.42332268370607001</v>
      </c>
      <c r="AO9" s="16">
        <v>0.48592115848752998</v>
      </c>
      <c r="AP9" s="16">
        <v>0.45439330543933099</v>
      </c>
      <c r="AQ9" s="16"/>
      <c r="AR9" s="16">
        <v>0.46540880503144699</v>
      </c>
      <c r="AS9" s="16">
        <v>0.44402173913043502</v>
      </c>
      <c r="AT9" s="16"/>
      <c r="AU9" s="16">
        <v>0.43279901356350198</v>
      </c>
      <c r="AV9" s="16">
        <v>0.45368916797488201</v>
      </c>
      <c r="AW9" s="16"/>
      <c r="AX9" s="16">
        <v>0.43345111896348598</v>
      </c>
      <c r="AY9" s="16">
        <v>0.45374349694639199</v>
      </c>
      <c r="AZ9" s="16"/>
      <c r="BA9" s="16">
        <v>0.46961325966850798</v>
      </c>
      <c r="BB9" s="16">
        <v>0.44906275468622697</v>
      </c>
      <c r="BC9" s="16"/>
      <c r="BD9" s="16">
        <v>0.48691099476439798</v>
      </c>
      <c r="BE9" s="16">
        <v>0.44241019698725398</v>
      </c>
      <c r="BF9" s="16"/>
      <c r="BG9" s="16">
        <v>0.412162162162162</v>
      </c>
      <c r="BH9" s="16">
        <v>0.45275432247688002</v>
      </c>
      <c r="BI9" s="16"/>
      <c r="BJ9" s="16">
        <v>0.45192307692307698</v>
      </c>
      <c r="BK9" s="16">
        <v>0.45027981058975503</v>
      </c>
      <c r="BL9" s="16"/>
      <c r="BM9" s="16">
        <v>0.455696202531646</v>
      </c>
      <c r="BN9" s="16">
        <v>0.45005128205128198</v>
      </c>
      <c r="BO9" s="16"/>
      <c r="BP9" s="16">
        <v>0.46854304635761601</v>
      </c>
      <c r="BQ9" s="16">
        <v>0.44813544792113202</v>
      </c>
    </row>
    <row r="10" spans="2:69" x14ac:dyDescent="0.25">
      <c r="B10" s="17" t="s">
        <v>667</v>
      </c>
      <c r="C10" s="16">
        <v>0.206641366223909</v>
      </c>
      <c r="D10" s="16">
        <v>0.139880952380952</v>
      </c>
      <c r="E10" s="16">
        <v>0.20885200553250299</v>
      </c>
      <c r="F10" s="16">
        <v>0.22600619195046401</v>
      </c>
      <c r="G10" s="16">
        <v>0.17441860465116299</v>
      </c>
      <c r="H10" s="16">
        <v>0.25644916540212398</v>
      </c>
      <c r="I10" s="16">
        <v>0.204287515762926</v>
      </c>
      <c r="J10" s="16">
        <v>0.22727272727272699</v>
      </c>
      <c r="K10" s="16">
        <v>0.21008403361344499</v>
      </c>
      <c r="L10" s="16">
        <v>7.0796460176991094E-2</v>
      </c>
      <c r="M10" s="16"/>
      <c r="N10" s="16">
        <v>0.30722891566265098</v>
      </c>
      <c r="O10" s="16">
        <v>0.24761904761904799</v>
      </c>
      <c r="P10" s="16">
        <v>0.199065420560748</v>
      </c>
      <c r="Q10" s="16">
        <v>0.16970802919708</v>
      </c>
      <c r="R10" s="16"/>
      <c r="S10" s="16">
        <v>0.26425855513308</v>
      </c>
      <c r="T10" s="16">
        <v>0.25119617224880397</v>
      </c>
      <c r="U10" s="16">
        <v>0.15086206896551699</v>
      </c>
      <c r="V10" s="16">
        <v>0.26357354392892401</v>
      </c>
      <c r="W10" s="16">
        <v>0.18250539956803499</v>
      </c>
      <c r="X10" s="16">
        <v>0.167961165048544</v>
      </c>
      <c r="Y10" s="16">
        <v>0.16268656716417901</v>
      </c>
      <c r="Z10" s="16"/>
      <c r="AA10" s="16">
        <v>0.154946364719905</v>
      </c>
      <c r="AB10" s="16">
        <v>0.230790645879733</v>
      </c>
      <c r="AC10" s="16"/>
      <c r="AD10" s="16">
        <v>0.22340425531914901</v>
      </c>
      <c r="AE10" s="16">
        <v>0.200518134715026</v>
      </c>
      <c r="AF10" s="16"/>
      <c r="AG10" s="16">
        <v>0.246640316205534</v>
      </c>
      <c r="AH10" s="16">
        <v>0.16970802919708</v>
      </c>
      <c r="AI10" s="16"/>
      <c r="AJ10" s="16">
        <v>0.175194433074089</v>
      </c>
      <c r="AK10" s="16">
        <v>0.233816766890697</v>
      </c>
      <c r="AL10" s="16"/>
      <c r="AM10" s="16">
        <v>0.32087227414330199</v>
      </c>
      <c r="AN10" s="16">
        <v>0.26198083067092698</v>
      </c>
      <c r="AO10" s="16">
        <v>0.20876910699919499</v>
      </c>
      <c r="AP10" s="16">
        <v>0.115481171548117</v>
      </c>
      <c r="AQ10" s="16"/>
      <c r="AR10" s="16">
        <v>0.16918238993710699</v>
      </c>
      <c r="AS10" s="16">
        <v>0.22282608695652201</v>
      </c>
      <c r="AT10" s="16"/>
      <c r="AU10" s="16">
        <v>0.19482120838471001</v>
      </c>
      <c r="AV10" s="16">
        <v>0.20879120879120899</v>
      </c>
      <c r="AW10" s="16"/>
      <c r="AX10" s="16">
        <v>0.190812720848057</v>
      </c>
      <c r="AY10" s="16">
        <v>0.20968106763175801</v>
      </c>
      <c r="AZ10" s="16"/>
      <c r="BA10" s="16">
        <v>0.17679558011049701</v>
      </c>
      <c r="BB10" s="16">
        <v>0.20884270578647099</v>
      </c>
      <c r="BC10" s="16"/>
      <c r="BD10" s="16">
        <v>0.18534031413612601</v>
      </c>
      <c r="BE10" s="16">
        <v>0.21135573580532999</v>
      </c>
      <c r="BF10" s="16"/>
      <c r="BG10" s="16">
        <v>0.16554054054054099</v>
      </c>
      <c r="BH10" s="16">
        <v>0.209087253719341</v>
      </c>
      <c r="BI10" s="16"/>
      <c r="BJ10" s="16">
        <v>0.12980769230769201</v>
      </c>
      <c r="BK10" s="16">
        <v>0.21696082651743401</v>
      </c>
      <c r="BL10" s="16"/>
      <c r="BM10" s="16">
        <v>0.13417721518987299</v>
      </c>
      <c r="BN10" s="16">
        <v>0.21251282051282</v>
      </c>
      <c r="BO10" s="16"/>
      <c r="BP10" s="16">
        <v>0.17052980132450299</v>
      </c>
      <c r="BQ10" s="16">
        <v>0.21131590227175301</v>
      </c>
    </row>
    <row r="11" spans="2:69" x14ac:dyDescent="0.25">
      <c r="B11" s="17" t="s">
        <v>668</v>
      </c>
      <c r="C11" s="16">
        <v>4.4971537001897502E-2</v>
      </c>
      <c r="D11" s="16">
        <v>4.3154761904761897E-2</v>
      </c>
      <c r="E11" s="16">
        <v>4.1493775933609998E-2</v>
      </c>
      <c r="F11" s="16">
        <v>2.4767801857585099E-2</v>
      </c>
      <c r="G11" s="16">
        <v>4.5058139534883697E-2</v>
      </c>
      <c r="H11" s="16">
        <v>3.5660091047041001E-2</v>
      </c>
      <c r="I11" s="16">
        <v>8.4489281210592695E-2</v>
      </c>
      <c r="J11" s="16">
        <v>5.5555555555555601E-2</v>
      </c>
      <c r="K11" s="16">
        <v>3.3613445378151301E-2</v>
      </c>
      <c r="L11" s="16">
        <v>1.7699115044247801E-2</v>
      </c>
      <c r="M11" s="16"/>
      <c r="N11" s="16">
        <v>6.1445783132530102E-2</v>
      </c>
      <c r="O11" s="16">
        <v>5.8730158730158702E-2</v>
      </c>
      <c r="P11" s="16">
        <v>4.1121495327102797E-2</v>
      </c>
      <c r="Q11" s="16">
        <v>3.8321167883211701E-2</v>
      </c>
      <c r="R11" s="16"/>
      <c r="S11" s="16">
        <v>5.5133079847908703E-2</v>
      </c>
      <c r="T11" s="16">
        <v>7.4162679425837305E-2</v>
      </c>
      <c r="U11" s="16">
        <v>6.4655172413793094E-2</v>
      </c>
      <c r="V11" s="16">
        <v>4.4422507403751199E-2</v>
      </c>
      <c r="W11" s="16">
        <v>2.4838012958963301E-2</v>
      </c>
      <c r="X11" s="16">
        <v>4.0776699029126201E-2</v>
      </c>
      <c r="Y11" s="16">
        <v>2.53731343283582E-2</v>
      </c>
      <c r="Z11" s="16"/>
      <c r="AA11" s="16">
        <v>3.9332538736591198E-2</v>
      </c>
      <c r="AB11" s="16">
        <v>4.7605790645879699E-2</v>
      </c>
      <c r="AC11" s="16"/>
      <c r="AD11" s="16">
        <v>5.0354609929077997E-2</v>
      </c>
      <c r="AE11" s="16">
        <v>4.3005181347150298E-2</v>
      </c>
      <c r="AF11" s="16"/>
      <c r="AG11" s="16">
        <v>5.21739130434783E-2</v>
      </c>
      <c r="AH11" s="16">
        <v>3.8321167883211701E-2</v>
      </c>
      <c r="AI11" s="16"/>
      <c r="AJ11" s="16">
        <v>3.56119525173966E-2</v>
      </c>
      <c r="AK11" s="16">
        <v>5.3059780686239802E-2</v>
      </c>
      <c r="AL11" s="16"/>
      <c r="AM11" s="16">
        <v>7.7881619937694699E-2</v>
      </c>
      <c r="AN11" s="16">
        <v>5.9904153354632603E-2</v>
      </c>
      <c r="AO11" s="16">
        <v>4.4247787610619503E-2</v>
      </c>
      <c r="AP11" s="16">
        <v>2.25941422594142E-2</v>
      </c>
      <c r="AQ11" s="16"/>
      <c r="AR11" s="16">
        <v>4.0251572327044002E-2</v>
      </c>
      <c r="AS11" s="16">
        <v>4.7010869565217397E-2</v>
      </c>
      <c r="AT11" s="16"/>
      <c r="AU11" s="16">
        <v>5.05548705302096E-2</v>
      </c>
      <c r="AV11" s="16">
        <v>4.3956043956044001E-2</v>
      </c>
      <c r="AW11" s="16"/>
      <c r="AX11" s="16">
        <v>3.7691401648998799E-2</v>
      </c>
      <c r="AY11" s="16">
        <v>4.6369599638090897E-2</v>
      </c>
      <c r="AZ11" s="16"/>
      <c r="BA11" s="16">
        <v>5.24861878453039E-2</v>
      </c>
      <c r="BB11" s="16">
        <v>4.4417277913610401E-2</v>
      </c>
      <c r="BC11" s="16"/>
      <c r="BD11" s="16">
        <v>4.2931937172774902E-2</v>
      </c>
      <c r="BE11" s="16">
        <v>4.5422943221320997E-2</v>
      </c>
      <c r="BF11" s="16"/>
      <c r="BG11" s="16">
        <v>3.7162162162162199E-2</v>
      </c>
      <c r="BH11" s="16">
        <v>4.5436268596702897E-2</v>
      </c>
      <c r="BI11" s="16"/>
      <c r="BJ11" s="16">
        <v>4.6474358974358997E-2</v>
      </c>
      <c r="BK11" s="16">
        <v>4.4769694360740402E-2</v>
      </c>
      <c r="BL11" s="16"/>
      <c r="BM11" s="16">
        <v>3.5443037974683497E-2</v>
      </c>
      <c r="BN11" s="16">
        <v>4.5743589743589698E-2</v>
      </c>
      <c r="BO11" s="16"/>
      <c r="BP11" s="16">
        <v>5.1324503311258297E-2</v>
      </c>
      <c r="BQ11" s="16">
        <v>4.4149164166309499E-2</v>
      </c>
    </row>
    <row r="12" spans="2:69" x14ac:dyDescent="0.25">
      <c r="B12" s="17" t="s">
        <v>669</v>
      </c>
      <c r="C12" s="16">
        <v>1.48007590132827E-2</v>
      </c>
      <c r="D12" s="16">
        <v>5.9523809523809503E-3</v>
      </c>
      <c r="E12" s="16">
        <v>4.1493775933610002E-3</v>
      </c>
      <c r="F12" s="16">
        <v>1.3931888544891601E-2</v>
      </c>
      <c r="G12" s="16">
        <v>1.4534883720930199E-2</v>
      </c>
      <c r="H12" s="16">
        <v>2.2003034901365699E-2</v>
      </c>
      <c r="I12" s="16">
        <v>2.3959646910466599E-2</v>
      </c>
      <c r="J12" s="16">
        <v>1.01010101010101E-2</v>
      </c>
      <c r="K12" s="16">
        <v>8.4033613445378096E-3</v>
      </c>
      <c r="L12" s="16">
        <v>8.8495575221238902E-3</v>
      </c>
      <c r="M12" s="16"/>
      <c r="N12" s="16">
        <v>3.2530120481927702E-2</v>
      </c>
      <c r="O12" s="16">
        <v>9.5238095238095195E-3</v>
      </c>
      <c r="P12" s="16">
        <v>1.5887850467289698E-2</v>
      </c>
      <c r="Q12" s="16">
        <v>1.02189781021898E-2</v>
      </c>
      <c r="R12" s="16"/>
      <c r="S12" s="16">
        <v>2.85171102661597E-2</v>
      </c>
      <c r="T12" s="16">
        <v>1.43540669856459E-2</v>
      </c>
      <c r="U12" s="16">
        <v>1.72413793103448E-2</v>
      </c>
      <c r="V12" s="16">
        <v>1.8756169792695E-2</v>
      </c>
      <c r="W12" s="16">
        <v>1.07991360691145E-2</v>
      </c>
      <c r="X12" s="16">
        <v>1.1650485436893201E-2</v>
      </c>
      <c r="Y12" s="16">
        <v>7.4626865671641798E-3</v>
      </c>
      <c r="Z12" s="16"/>
      <c r="AA12" s="16">
        <v>8.3432657926102508E-3</v>
      </c>
      <c r="AB12" s="16">
        <v>1.7817371937639201E-2</v>
      </c>
      <c r="AC12" s="16"/>
      <c r="AD12" s="16">
        <v>1.48936170212766E-2</v>
      </c>
      <c r="AE12" s="16">
        <v>1.47668393782383E-2</v>
      </c>
      <c r="AF12" s="16"/>
      <c r="AG12" s="16">
        <v>1.97628458498024E-2</v>
      </c>
      <c r="AH12" s="16">
        <v>1.02189781021898E-2</v>
      </c>
      <c r="AI12" s="16"/>
      <c r="AJ12" s="16">
        <v>1.0233319688907099E-2</v>
      </c>
      <c r="AK12" s="16">
        <v>1.8747789175804701E-2</v>
      </c>
      <c r="AL12" s="16"/>
      <c r="AM12" s="16">
        <v>5.9190031152648002E-2</v>
      </c>
      <c r="AN12" s="16">
        <v>2.23642172523962E-2</v>
      </c>
      <c r="AO12" s="16">
        <v>1.0458567980691899E-2</v>
      </c>
      <c r="AP12" s="16">
        <v>4.1841004184100397E-3</v>
      </c>
      <c r="AQ12" s="16"/>
      <c r="AR12" s="16">
        <v>8.1761006289308193E-3</v>
      </c>
      <c r="AS12" s="16">
        <v>1.7663043478260899E-2</v>
      </c>
      <c r="AT12" s="16"/>
      <c r="AU12" s="16">
        <v>1.1097410604192399E-2</v>
      </c>
      <c r="AV12" s="16">
        <v>1.5474321596770599E-2</v>
      </c>
      <c r="AW12" s="16"/>
      <c r="AX12" s="16">
        <v>1.06007067137809E-2</v>
      </c>
      <c r="AY12" s="16">
        <v>1.5607328658674501E-2</v>
      </c>
      <c r="AZ12" s="16"/>
      <c r="BA12" s="16">
        <v>1.38121546961326E-2</v>
      </c>
      <c r="BB12" s="16">
        <v>1.4873675631621799E-2</v>
      </c>
      <c r="BC12" s="16"/>
      <c r="BD12" s="16">
        <v>1.04712041884817E-2</v>
      </c>
      <c r="BE12" s="16">
        <v>1.5758980301274601E-2</v>
      </c>
      <c r="BF12" s="16"/>
      <c r="BG12" s="16">
        <v>1.35135135135135E-2</v>
      </c>
      <c r="BH12" s="16">
        <v>1.48773622838762E-2</v>
      </c>
      <c r="BI12" s="16"/>
      <c r="BJ12" s="16">
        <v>6.41025641025641E-3</v>
      </c>
      <c r="BK12" s="16">
        <v>1.5927679724494201E-2</v>
      </c>
      <c r="BL12" s="16"/>
      <c r="BM12" s="16">
        <v>5.0632911392405099E-3</v>
      </c>
      <c r="BN12" s="16">
        <v>1.5589743589743601E-2</v>
      </c>
      <c r="BO12" s="16"/>
      <c r="BP12" s="16">
        <v>1.3245033112582801E-2</v>
      </c>
      <c r="BQ12" s="16">
        <v>1.5002143163309001E-2</v>
      </c>
    </row>
    <row r="13" spans="2:69" x14ac:dyDescent="0.25">
      <c r="B13" s="17" t="s">
        <v>68</v>
      </c>
      <c r="C13" s="18">
        <v>2.6185958254269399E-2</v>
      </c>
      <c r="D13" s="18">
        <v>1.1904761904761901E-2</v>
      </c>
      <c r="E13" s="18">
        <v>4.1493775933610002E-3</v>
      </c>
      <c r="F13" s="18">
        <v>1.54798761609907E-2</v>
      </c>
      <c r="G13" s="18">
        <v>1.16279069767442E-2</v>
      </c>
      <c r="H13" s="18">
        <v>6.5250379362670696E-2</v>
      </c>
      <c r="I13" s="18">
        <v>2.0176544766708701E-2</v>
      </c>
      <c r="J13" s="18">
        <v>2.5252525252525301E-2</v>
      </c>
      <c r="K13" s="18">
        <v>8.4033613445378096E-3</v>
      </c>
      <c r="L13" s="18">
        <v>8.8495575221238902E-3</v>
      </c>
      <c r="M13" s="18"/>
      <c r="N13" s="18">
        <v>6.6265060240963902E-2</v>
      </c>
      <c r="O13" s="18">
        <v>3.3333333333333298E-2</v>
      </c>
      <c r="P13" s="18">
        <v>2.33644859813084E-2</v>
      </c>
      <c r="Q13" s="18">
        <v>1.35036496350365E-2</v>
      </c>
      <c r="R13" s="18"/>
      <c r="S13" s="18">
        <v>5.1330798479087503E-2</v>
      </c>
      <c r="T13" s="18">
        <v>1.67464114832536E-2</v>
      </c>
      <c r="U13" s="18">
        <v>1.29310344827586E-2</v>
      </c>
      <c r="V13" s="18">
        <v>3.7512339585389902E-2</v>
      </c>
      <c r="W13" s="18">
        <v>1.51187904967603E-2</v>
      </c>
      <c r="X13" s="18">
        <v>6.7961165048543697E-3</v>
      </c>
      <c r="Y13" s="18">
        <v>1.64179104477612E-2</v>
      </c>
      <c r="Z13" s="18"/>
      <c r="AA13" s="18">
        <v>4.1716328963051297E-3</v>
      </c>
      <c r="AB13" s="18">
        <v>3.6469933184855197E-2</v>
      </c>
      <c r="AC13" s="18"/>
      <c r="AD13" s="18">
        <v>4.4680851063829803E-2</v>
      </c>
      <c r="AE13" s="18">
        <v>1.9430051813471499E-2</v>
      </c>
      <c r="AF13" s="18"/>
      <c r="AG13" s="18">
        <v>3.9920948616600803E-2</v>
      </c>
      <c r="AH13" s="18">
        <v>1.35036496350365E-2</v>
      </c>
      <c r="AI13" s="18"/>
      <c r="AJ13" s="18">
        <v>1.5963978714695001E-2</v>
      </c>
      <c r="AK13" s="18">
        <v>3.5019455252918302E-2</v>
      </c>
      <c r="AL13" s="18"/>
      <c r="AM13" s="18">
        <v>0.16510903426791301</v>
      </c>
      <c r="AN13" s="18">
        <v>4.3929712460063899E-2</v>
      </c>
      <c r="AO13" s="18">
        <v>1.00563153660499E-2</v>
      </c>
      <c r="AP13" s="18">
        <v>4.1841004184100397E-3</v>
      </c>
      <c r="AQ13" s="18"/>
      <c r="AR13" s="18">
        <v>1.0062893081761001E-2</v>
      </c>
      <c r="AS13" s="18">
        <v>3.3152173913043502E-2</v>
      </c>
      <c r="AT13" s="18"/>
      <c r="AU13" s="18">
        <v>4.0690505548705298E-2</v>
      </c>
      <c r="AV13" s="18">
        <v>2.35478806907378E-2</v>
      </c>
      <c r="AW13" s="18"/>
      <c r="AX13" s="18">
        <v>1.7667844522968199E-2</v>
      </c>
      <c r="AY13" s="18">
        <v>2.7821759782854599E-2</v>
      </c>
      <c r="AZ13" s="18"/>
      <c r="BA13" s="18">
        <v>2.4861878453038701E-2</v>
      </c>
      <c r="BB13" s="18">
        <v>2.6283618581907101E-2</v>
      </c>
      <c r="BC13" s="18"/>
      <c r="BD13" s="18">
        <v>1.9895287958115199E-2</v>
      </c>
      <c r="BE13" s="18">
        <v>2.7578215527230599E-2</v>
      </c>
      <c r="BF13" s="18"/>
      <c r="BG13" s="18">
        <v>2.0270270270270299E-2</v>
      </c>
      <c r="BH13" s="18">
        <v>2.6537997587454801E-2</v>
      </c>
      <c r="BI13" s="18"/>
      <c r="BJ13" s="18">
        <v>8.0128205128205104E-3</v>
      </c>
      <c r="BK13" s="18">
        <v>2.86267757210504E-2</v>
      </c>
      <c r="BL13" s="18"/>
      <c r="BM13" s="18">
        <v>1.5189873417721499E-2</v>
      </c>
      <c r="BN13" s="18">
        <v>2.7076923076923099E-2</v>
      </c>
      <c r="BO13" s="18"/>
      <c r="BP13" s="18">
        <v>4.9668874172185398E-3</v>
      </c>
      <c r="BQ13" s="18">
        <v>2.8932704672096E-2</v>
      </c>
    </row>
    <row r="14" spans="2:69" x14ac:dyDescent="0.25">
      <c r="B14" s="15"/>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Q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673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665</v>
      </c>
      <c r="C8" s="16">
        <v>0.24155597722960201</v>
      </c>
      <c r="D8" s="16">
        <v>0.27678571428571402</v>
      </c>
      <c r="E8" s="16">
        <v>0.24757952973720601</v>
      </c>
      <c r="F8" s="16">
        <v>0.222910216718266</v>
      </c>
      <c r="G8" s="16">
        <v>0.32558139534883701</v>
      </c>
      <c r="H8" s="16">
        <v>0.141122913505311</v>
      </c>
      <c r="I8" s="16">
        <v>0.27490542244640598</v>
      </c>
      <c r="J8" s="16">
        <v>0.28282828282828298</v>
      </c>
      <c r="K8" s="16">
        <v>0.378151260504202</v>
      </c>
      <c r="L8" s="16">
        <v>0.30973451327433599</v>
      </c>
      <c r="M8" s="16"/>
      <c r="N8" s="16">
        <v>0.131325301204819</v>
      </c>
      <c r="O8" s="16">
        <v>0.16666666666666699</v>
      </c>
      <c r="P8" s="16">
        <v>0.23084112149532701</v>
      </c>
      <c r="Q8" s="16">
        <v>0.29635036496350398</v>
      </c>
      <c r="R8" s="16"/>
      <c r="S8" s="16">
        <v>0.18821292775665399</v>
      </c>
      <c r="T8" s="16">
        <v>0.21531100478468901</v>
      </c>
      <c r="U8" s="16">
        <v>0.23491379310344801</v>
      </c>
      <c r="V8" s="16">
        <v>0.16979269496544899</v>
      </c>
      <c r="W8" s="16">
        <v>0.26133909287257001</v>
      </c>
      <c r="X8" s="16">
        <v>0.27669902912621402</v>
      </c>
      <c r="Y8" s="16">
        <v>0.37313432835820898</v>
      </c>
      <c r="Z8" s="16"/>
      <c r="AA8" s="16">
        <v>0.32657926102502999</v>
      </c>
      <c r="AB8" s="16">
        <v>0.20183741648106901</v>
      </c>
      <c r="AC8" s="16"/>
      <c r="AD8" s="16">
        <v>0.209219858156028</v>
      </c>
      <c r="AE8" s="16">
        <v>0.25336787564766799</v>
      </c>
      <c r="AF8" s="16"/>
      <c r="AG8" s="16">
        <v>0.18221343873517801</v>
      </c>
      <c r="AH8" s="16">
        <v>0.29635036496350398</v>
      </c>
      <c r="AI8" s="16"/>
      <c r="AJ8" s="16">
        <v>0.30413426115431802</v>
      </c>
      <c r="AK8" s="16">
        <v>0.18747789175804699</v>
      </c>
      <c r="AL8" s="16"/>
      <c r="AM8" s="16">
        <v>0.11214953271028</v>
      </c>
      <c r="AN8" s="16">
        <v>0.16853035143770001</v>
      </c>
      <c r="AO8" s="16">
        <v>0.22526146419951701</v>
      </c>
      <c r="AP8" s="16">
        <v>0.38326359832635998</v>
      </c>
      <c r="AQ8" s="16"/>
      <c r="AR8" s="16">
        <v>0.31446540880503099</v>
      </c>
      <c r="AS8" s="16">
        <v>0.21005434782608701</v>
      </c>
      <c r="AT8" s="16"/>
      <c r="AU8" s="16">
        <v>0.25277435265104797</v>
      </c>
      <c r="AV8" s="16">
        <v>0.239515586454362</v>
      </c>
      <c r="AW8" s="16"/>
      <c r="AX8" s="16">
        <v>0.292108362779741</v>
      </c>
      <c r="AY8" s="16">
        <v>0.23184799819045501</v>
      </c>
      <c r="AZ8" s="16"/>
      <c r="BA8" s="16">
        <v>0.25138121546961301</v>
      </c>
      <c r="BB8" s="16">
        <v>0.240831295843521</v>
      </c>
      <c r="BC8" s="16"/>
      <c r="BD8" s="16">
        <v>0.22408376963350801</v>
      </c>
      <c r="BE8" s="16">
        <v>0.24542294322132099</v>
      </c>
      <c r="BF8" s="16"/>
      <c r="BG8" s="16">
        <v>0.31081081081081102</v>
      </c>
      <c r="BH8" s="16">
        <v>0.237434660233213</v>
      </c>
      <c r="BI8" s="16"/>
      <c r="BJ8" s="16">
        <v>0.38461538461538503</v>
      </c>
      <c r="BK8" s="16">
        <v>0.22234179939733101</v>
      </c>
      <c r="BL8" s="16"/>
      <c r="BM8" s="16">
        <v>0.34430379746835399</v>
      </c>
      <c r="BN8" s="16">
        <v>0.23323076923076899</v>
      </c>
      <c r="BO8" s="16"/>
      <c r="BP8" s="16">
        <v>0.27980132450331102</v>
      </c>
      <c r="BQ8" s="16">
        <v>0.236605229318474</v>
      </c>
    </row>
    <row r="9" spans="2:69" x14ac:dyDescent="0.25">
      <c r="B9" s="17" t="s">
        <v>666</v>
      </c>
      <c r="C9" s="16">
        <v>0.45521821631878601</v>
      </c>
      <c r="D9" s="16">
        <v>0.47470238095238099</v>
      </c>
      <c r="E9" s="16">
        <v>0.438450899031812</v>
      </c>
      <c r="F9" s="16">
        <v>0.48606811145510798</v>
      </c>
      <c r="G9" s="16">
        <v>0.42587209302325602</v>
      </c>
      <c r="H9" s="16">
        <v>0.46130500758725301</v>
      </c>
      <c r="I9" s="16">
        <v>0.45271122320302598</v>
      </c>
      <c r="J9" s="16">
        <v>0.419191919191919</v>
      </c>
      <c r="K9" s="16">
        <v>0.45378151260504201</v>
      </c>
      <c r="L9" s="16">
        <v>0.46017699115044203</v>
      </c>
      <c r="M9" s="16"/>
      <c r="N9" s="16">
        <v>0.40120481927710799</v>
      </c>
      <c r="O9" s="16">
        <v>0.449206349206349</v>
      </c>
      <c r="P9" s="16">
        <v>0.474766355140187</v>
      </c>
      <c r="Q9" s="16">
        <v>0.46532846715328502</v>
      </c>
      <c r="R9" s="16"/>
      <c r="S9" s="16">
        <v>0.41444866920152101</v>
      </c>
      <c r="T9" s="16">
        <v>0.44019138755980902</v>
      </c>
      <c r="U9" s="16">
        <v>0.45043103448275901</v>
      </c>
      <c r="V9" s="16">
        <v>0.44619940769990102</v>
      </c>
      <c r="W9" s="16">
        <v>0.48272138228941702</v>
      </c>
      <c r="X9" s="16">
        <v>0.50873786407766997</v>
      </c>
      <c r="Y9" s="16">
        <v>0.43582089552238801</v>
      </c>
      <c r="Z9" s="16"/>
      <c r="AA9" s="16">
        <v>0.46066746126340902</v>
      </c>
      <c r="AB9" s="16">
        <v>0.452672605790646</v>
      </c>
      <c r="AC9" s="16"/>
      <c r="AD9" s="16">
        <v>0.43262411347517699</v>
      </c>
      <c r="AE9" s="16">
        <v>0.46347150259067399</v>
      </c>
      <c r="AF9" s="16"/>
      <c r="AG9" s="16">
        <v>0.44426877470355702</v>
      </c>
      <c r="AH9" s="16">
        <v>0.46532846715328502</v>
      </c>
      <c r="AI9" s="16"/>
      <c r="AJ9" s="16">
        <v>0.46745804338927499</v>
      </c>
      <c r="AK9" s="16">
        <v>0.44464096215068999</v>
      </c>
      <c r="AL9" s="16"/>
      <c r="AM9" s="16">
        <v>0.23987538940809999</v>
      </c>
      <c r="AN9" s="16">
        <v>0.41533546325878601</v>
      </c>
      <c r="AO9" s="16">
        <v>0.50281576830249397</v>
      </c>
      <c r="AP9" s="16">
        <v>0.45606694560669497</v>
      </c>
      <c r="AQ9" s="16"/>
      <c r="AR9" s="16">
        <v>0.46855345911949697</v>
      </c>
      <c r="AS9" s="16">
        <v>0.44945652173912998</v>
      </c>
      <c r="AT9" s="16"/>
      <c r="AU9" s="16">
        <v>0.44266337854500598</v>
      </c>
      <c r="AV9" s="16">
        <v>0.457501681991478</v>
      </c>
      <c r="AW9" s="16"/>
      <c r="AX9" s="16">
        <v>0.44994110718492297</v>
      </c>
      <c r="AY9" s="16">
        <v>0.45623162180502103</v>
      </c>
      <c r="AZ9" s="16"/>
      <c r="BA9" s="16">
        <v>0.44751381215469599</v>
      </c>
      <c r="BB9" s="16">
        <v>0.45578647106764503</v>
      </c>
      <c r="BC9" s="16"/>
      <c r="BD9" s="16">
        <v>0.52146596858638705</v>
      </c>
      <c r="BE9" s="16">
        <v>0.44055619930475098</v>
      </c>
      <c r="BF9" s="16"/>
      <c r="BG9" s="16">
        <v>0.429054054054054</v>
      </c>
      <c r="BH9" s="16">
        <v>0.456775231202252</v>
      </c>
      <c r="BI9" s="16"/>
      <c r="BJ9" s="16">
        <v>0.42307692307692302</v>
      </c>
      <c r="BK9" s="16">
        <v>0.45953508394317699</v>
      </c>
      <c r="BL9" s="16"/>
      <c r="BM9" s="16">
        <v>0.4</v>
      </c>
      <c r="BN9" s="16">
        <v>0.45969230769230801</v>
      </c>
      <c r="BO9" s="16"/>
      <c r="BP9" s="16">
        <v>0.455298013245033</v>
      </c>
      <c r="BQ9" s="16">
        <v>0.45520788684097702</v>
      </c>
    </row>
    <row r="10" spans="2:69" x14ac:dyDescent="0.25">
      <c r="B10" s="17" t="s">
        <v>667</v>
      </c>
      <c r="C10" s="16">
        <v>0.21631878557874801</v>
      </c>
      <c r="D10" s="16">
        <v>0.168154761904762</v>
      </c>
      <c r="E10" s="16">
        <v>0.255878284923928</v>
      </c>
      <c r="F10" s="16">
        <v>0.21671826625387</v>
      </c>
      <c r="G10" s="16">
        <v>0.17441860465116299</v>
      </c>
      <c r="H10" s="16">
        <v>0.27010622154780001</v>
      </c>
      <c r="I10" s="16">
        <v>0.20050441361916799</v>
      </c>
      <c r="J10" s="16">
        <v>0.17676767676767699</v>
      </c>
      <c r="K10" s="16">
        <v>0.126050420168067</v>
      </c>
      <c r="L10" s="16">
        <v>0.15044247787610601</v>
      </c>
      <c r="M10" s="16"/>
      <c r="N10" s="16">
        <v>0.31084337349397601</v>
      </c>
      <c r="O10" s="16">
        <v>0.27936507936507898</v>
      </c>
      <c r="P10" s="16">
        <v>0.21682242990654199</v>
      </c>
      <c r="Q10" s="16">
        <v>0.17299270072992701</v>
      </c>
      <c r="R10" s="16"/>
      <c r="S10" s="16">
        <v>0.24714828897338401</v>
      </c>
      <c r="T10" s="16">
        <v>0.23684210526315799</v>
      </c>
      <c r="U10" s="16">
        <v>0.21336206896551699</v>
      </c>
      <c r="V10" s="16">
        <v>0.28035538005923</v>
      </c>
      <c r="W10" s="16">
        <v>0.196544276457883</v>
      </c>
      <c r="X10" s="16">
        <v>0.168932038834951</v>
      </c>
      <c r="Y10" s="16">
        <v>0.150746268656716</v>
      </c>
      <c r="Z10" s="16"/>
      <c r="AA10" s="16">
        <v>0.1626936829559</v>
      </c>
      <c r="AB10" s="16">
        <v>0.241369710467706</v>
      </c>
      <c r="AC10" s="16"/>
      <c r="AD10" s="16">
        <v>0.24822695035461001</v>
      </c>
      <c r="AE10" s="16">
        <v>0.204663212435233</v>
      </c>
      <c r="AF10" s="16"/>
      <c r="AG10" s="16">
        <v>0.26324110671936801</v>
      </c>
      <c r="AH10" s="16">
        <v>0.17299270072992701</v>
      </c>
      <c r="AI10" s="16"/>
      <c r="AJ10" s="16">
        <v>0.17437576749897701</v>
      </c>
      <c r="AK10" s="16">
        <v>0.25256455606650202</v>
      </c>
      <c r="AL10" s="16"/>
      <c r="AM10" s="16">
        <v>0.339563862928349</v>
      </c>
      <c r="AN10" s="16">
        <v>0.28674121405750802</v>
      </c>
      <c r="AO10" s="16">
        <v>0.207562349155269</v>
      </c>
      <c r="AP10" s="16">
        <v>0.129707112970711</v>
      </c>
      <c r="AQ10" s="16"/>
      <c r="AR10" s="16">
        <v>0.15911949685534599</v>
      </c>
      <c r="AS10" s="16">
        <v>0.24103260869565199</v>
      </c>
      <c r="AT10" s="16"/>
      <c r="AU10" s="16">
        <v>0.20715166461159101</v>
      </c>
      <c r="AV10" s="16">
        <v>0.21798609553711601</v>
      </c>
      <c r="AW10" s="16"/>
      <c r="AX10" s="16">
        <v>0.18845700824499401</v>
      </c>
      <c r="AY10" s="16">
        <v>0.22166930558697101</v>
      </c>
      <c r="AZ10" s="16"/>
      <c r="BA10" s="16">
        <v>0.20994475138121499</v>
      </c>
      <c r="BB10" s="16">
        <v>0.21678891605542</v>
      </c>
      <c r="BC10" s="16"/>
      <c r="BD10" s="16">
        <v>0.18429319371727701</v>
      </c>
      <c r="BE10" s="16">
        <v>0.22340672074159901</v>
      </c>
      <c r="BF10" s="16"/>
      <c r="BG10" s="16">
        <v>0.17229729729729701</v>
      </c>
      <c r="BH10" s="16">
        <v>0.21893848009650199</v>
      </c>
      <c r="BI10" s="16"/>
      <c r="BJ10" s="16">
        <v>0.123397435897436</v>
      </c>
      <c r="BK10" s="16">
        <v>0.228798966853207</v>
      </c>
      <c r="BL10" s="16"/>
      <c r="BM10" s="16">
        <v>0.177215189873418</v>
      </c>
      <c r="BN10" s="16">
        <v>0.219487179487179</v>
      </c>
      <c r="BO10" s="16"/>
      <c r="BP10" s="16">
        <v>0.20198675496688701</v>
      </c>
      <c r="BQ10" s="16">
        <v>0.21817402486069401</v>
      </c>
    </row>
    <row r="11" spans="2:69" x14ac:dyDescent="0.25">
      <c r="B11" s="17" t="s">
        <v>668</v>
      </c>
      <c r="C11" s="16">
        <v>4.7058823529411799E-2</v>
      </c>
      <c r="D11" s="16">
        <v>5.3571428571428603E-2</v>
      </c>
      <c r="E11" s="16">
        <v>4.9792531120331898E-2</v>
      </c>
      <c r="F11" s="16">
        <v>4.1795665634674899E-2</v>
      </c>
      <c r="G11" s="16">
        <v>4.3604651162790699E-2</v>
      </c>
      <c r="H11" s="16">
        <v>4.85584218512898E-2</v>
      </c>
      <c r="I11" s="16">
        <v>3.9092055485498101E-2</v>
      </c>
      <c r="J11" s="16">
        <v>6.0606060606060601E-2</v>
      </c>
      <c r="K11" s="16">
        <v>3.3613445378151301E-2</v>
      </c>
      <c r="L11" s="16">
        <v>7.0796460176991094E-2</v>
      </c>
      <c r="M11" s="16"/>
      <c r="N11" s="16">
        <v>5.9036144578313299E-2</v>
      </c>
      <c r="O11" s="16">
        <v>6.0317460317460297E-2</v>
      </c>
      <c r="P11" s="16">
        <v>4.3925233644859799E-2</v>
      </c>
      <c r="Q11" s="16">
        <v>4.1605839416058402E-2</v>
      </c>
      <c r="R11" s="16"/>
      <c r="S11" s="16">
        <v>5.3231939163498103E-2</v>
      </c>
      <c r="T11" s="16">
        <v>7.1770334928229707E-2</v>
      </c>
      <c r="U11" s="16">
        <v>6.8965517241379296E-2</v>
      </c>
      <c r="V11" s="16">
        <v>5.2319842053307003E-2</v>
      </c>
      <c r="W11" s="16">
        <v>3.99568034557235E-2</v>
      </c>
      <c r="X11" s="16">
        <v>3.1067961165048501E-2</v>
      </c>
      <c r="Y11" s="16">
        <v>2.3880597014925401E-2</v>
      </c>
      <c r="Z11" s="16"/>
      <c r="AA11" s="16">
        <v>3.5160905840286097E-2</v>
      </c>
      <c r="AB11" s="16">
        <v>5.2616926503340801E-2</v>
      </c>
      <c r="AC11" s="16"/>
      <c r="AD11" s="16">
        <v>5.2482269503546099E-2</v>
      </c>
      <c r="AE11" s="16">
        <v>4.5077720207253903E-2</v>
      </c>
      <c r="AF11" s="16"/>
      <c r="AG11" s="16">
        <v>5.2964426877470397E-2</v>
      </c>
      <c r="AH11" s="16">
        <v>4.1605839416058402E-2</v>
      </c>
      <c r="AI11" s="16"/>
      <c r="AJ11" s="16">
        <v>2.9471960704052402E-2</v>
      </c>
      <c r="AK11" s="16">
        <v>6.2256809338521402E-2</v>
      </c>
      <c r="AL11" s="16"/>
      <c r="AM11" s="16">
        <v>8.4112149532710304E-2</v>
      </c>
      <c r="AN11" s="16">
        <v>6.7891373801916899E-2</v>
      </c>
      <c r="AO11" s="16">
        <v>4.38455349959775E-2</v>
      </c>
      <c r="AP11" s="16">
        <v>2.25941422594142E-2</v>
      </c>
      <c r="AQ11" s="16"/>
      <c r="AR11" s="16">
        <v>3.9622641509434002E-2</v>
      </c>
      <c r="AS11" s="16">
        <v>5.0271739130434798E-2</v>
      </c>
      <c r="AT11" s="16"/>
      <c r="AU11" s="16">
        <v>4.1923551171393299E-2</v>
      </c>
      <c r="AV11" s="16">
        <v>4.7992823503027603E-2</v>
      </c>
      <c r="AW11" s="16"/>
      <c r="AX11" s="16">
        <v>4.2402826855123699E-2</v>
      </c>
      <c r="AY11" s="16">
        <v>4.7952951820855003E-2</v>
      </c>
      <c r="AZ11" s="16"/>
      <c r="BA11" s="16">
        <v>5.24861878453039E-2</v>
      </c>
      <c r="BB11" s="16">
        <v>4.6658516707416497E-2</v>
      </c>
      <c r="BC11" s="16"/>
      <c r="BD11" s="16">
        <v>4.0837696335078499E-2</v>
      </c>
      <c r="BE11" s="16">
        <v>4.8435689455388203E-2</v>
      </c>
      <c r="BF11" s="16"/>
      <c r="BG11" s="16">
        <v>5.4054054054054099E-2</v>
      </c>
      <c r="BH11" s="16">
        <v>4.6642541214314402E-2</v>
      </c>
      <c r="BI11" s="16"/>
      <c r="BJ11" s="16">
        <v>4.6474358974358997E-2</v>
      </c>
      <c r="BK11" s="16">
        <v>4.7137322427895E-2</v>
      </c>
      <c r="BL11" s="16"/>
      <c r="BM11" s="16">
        <v>4.5569620253164599E-2</v>
      </c>
      <c r="BN11" s="16">
        <v>4.7179487179487202E-2</v>
      </c>
      <c r="BO11" s="16"/>
      <c r="BP11" s="16">
        <v>4.4701986754966901E-2</v>
      </c>
      <c r="BQ11" s="16">
        <v>4.7363909129875703E-2</v>
      </c>
    </row>
    <row r="12" spans="2:69" x14ac:dyDescent="0.25">
      <c r="B12" s="17" t="s">
        <v>669</v>
      </c>
      <c r="C12" s="16">
        <v>1.4611005692599601E-2</v>
      </c>
      <c r="D12" s="16">
        <v>1.33928571428571E-2</v>
      </c>
      <c r="E12" s="16">
        <v>4.1493775933610002E-3</v>
      </c>
      <c r="F12" s="16">
        <v>1.7027863777089799E-2</v>
      </c>
      <c r="G12" s="16">
        <v>1.74418604651163E-2</v>
      </c>
      <c r="H12" s="16">
        <v>1.8209408194233698E-2</v>
      </c>
      <c r="I12" s="16">
        <v>1.51324085750315E-2</v>
      </c>
      <c r="J12" s="16">
        <v>2.5252525252525301E-2</v>
      </c>
      <c r="K12" s="16">
        <v>8.4033613445378096E-3</v>
      </c>
      <c r="L12" s="16">
        <v>0</v>
      </c>
      <c r="M12" s="16"/>
      <c r="N12" s="16">
        <v>3.2530120481927702E-2</v>
      </c>
      <c r="O12" s="16">
        <v>1.58730158730159E-2</v>
      </c>
      <c r="P12" s="16">
        <v>1.21495327102804E-2</v>
      </c>
      <c r="Q12" s="16">
        <v>9.8540145985401492E-3</v>
      </c>
      <c r="R12" s="16"/>
      <c r="S12" s="16">
        <v>4.5627376425855501E-2</v>
      </c>
      <c r="T12" s="16">
        <v>1.9138755980861202E-2</v>
      </c>
      <c r="U12" s="16">
        <v>1.93965517241379E-2</v>
      </c>
      <c r="V12" s="16">
        <v>1.28331688055281E-2</v>
      </c>
      <c r="W12" s="16">
        <v>5.3995680345572403E-3</v>
      </c>
      <c r="X12" s="16">
        <v>6.7961165048543697E-3</v>
      </c>
      <c r="Y12" s="16">
        <v>2.9850746268656699E-3</v>
      </c>
      <c r="Z12" s="16"/>
      <c r="AA12" s="16">
        <v>8.9392133492252699E-3</v>
      </c>
      <c r="AB12" s="16">
        <v>1.7260579064588E-2</v>
      </c>
      <c r="AC12" s="16"/>
      <c r="AD12" s="16">
        <v>1.77304964539007E-2</v>
      </c>
      <c r="AE12" s="16">
        <v>1.34715025906736E-2</v>
      </c>
      <c r="AF12" s="16"/>
      <c r="AG12" s="16">
        <v>1.97628458498024E-2</v>
      </c>
      <c r="AH12" s="16">
        <v>9.8540145985401492E-3</v>
      </c>
      <c r="AI12" s="16"/>
      <c r="AJ12" s="16">
        <v>9.0053213262382293E-3</v>
      </c>
      <c r="AK12" s="16">
        <v>1.94552529182879E-2</v>
      </c>
      <c r="AL12" s="16"/>
      <c r="AM12" s="16">
        <v>6.2305295950155798E-2</v>
      </c>
      <c r="AN12" s="16">
        <v>2.3961661341852999E-2</v>
      </c>
      <c r="AO12" s="16">
        <v>9.2518101367658895E-3</v>
      </c>
      <c r="AP12" s="16">
        <v>3.3472803347280298E-3</v>
      </c>
      <c r="AQ12" s="16"/>
      <c r="AR12" s="16">
        <v>7.5471698113207496E-3</v>
      </c>
      <c r="AS12" s="16">
        <v>1.7663043478260899E-2</v>
      </c>
      <c r="AT12" s="16"/>
      <c r="AU12" s="16">
        <v>1.6029593094944498E-2</v>
      </c>
      <c r="AV12" s="16">
        <v>1.4352993944830699E-2</v>
      </c>
      <c r="AW12" s="16"/>
      <c r="AX12" s="16">
        <v>1.06007067137809E-2</v>
      </c>
      <c r="AY12" s="16">
        <v>1.53811354897082E-2</v>
      </c>
      <c r="AZ12" s="16"/>
      <c r="BA12" s="16">
        <v>1.93370165745856E-2</v>
      </c>
      <c r="BB12" s="16">
        <v>1.42624286878566E-2</v>
      </c>
      <c r="BC12" s="16"/>
      <c r="BD12" s="16">
        <v>1.1518324607329799E-2</v>
      </c>
      <c r="BE12" s="16">
        <v>1.5295480880648899E-2</v>
      </c>
      <c r="BF12" s="16"/>
      <c r="BG12" s="16">
        <v>1.0135135135135099E-2</v>
      </c>
      <c r="BH12" s="16">
        <v>1.48773622838762E-2</v>
      </c>
      <c r="BI12" s="16"/>
      <c r="BJ12" s="16">
        <v>1.1217948717948701E-2</v>
      </c>
      <c r="BK12" s="16">
        <v>1.50667240637107E-2</v>
      </c>
      <c r="BL12" s="16"/>
      <c r="BM12" s="16">
        <v>1.0126582278481001E-2</v>
      </c>
      <c r="BN12" s="16">
        <v>1.4974358974359E-2</v>
      </c>
      <c r="BO12" s="16"/>
      <c r="BP12" s="16">
        <v>9.93377483443709E-3</v>
      </c>
      <c r="BQ12" s="16">
        <v>1.52164594942135E-2</v>
      </c>
    </row>
    <row r="13" spans="2:69" x14ac:dyDescent="0.25">
      <c r="B13" s="17" t="s">
        <v>68</v>
      </c>
      <c r="C13" s="18">
        <v>2.5237191650853901E-2</v>
      </c>
      <c r="D13" s="18">
        <v>1.33928571428571E-2</v>
      </c>
      <c r="E13" s="18">
        <v>4.1493775933610002E-3</v>
      </c>
      <c r="F13" s="18">
        <v>1.54798761609907E-2</v>
      </c>
      <c r="G13" s="18">
        <v>1.30813953488372E-2</v>
      </c>
      <c r="H13" s="18">
        <v>6.06980273141123E-2</v>
      </c>
      <c r="I13" s="18">
        <v>1.7654476670870101E-2</v>
      </c>
      <c r="J13" s="18">
        <v>3.5353535353535401E-2</v>
      </c>
      <c r="K13" s="18">
        <v>0</v>
      </c>
      <c r="L13" s="18">
        <v>8.8495575221238902E-3</v>
      </c>
      <c r="M13" s="18"/>
      <c r="N13" s="18">
        <v>6.5060240963855404E-2</v>
      </c>
      <c r="O13" s="18">
        <v>2.8571428571428598E-2</v>
      </c>
      <c r="P13" s="18">
        <v>2.1495327102803701E-2</v>
      </c>
      <c r="Q13" s="18">
        <v>1.3868613138686099E-2</v>
      </c>
      <c r="R13" s="18"/>
      <c r="S13" s="18">
        <v>5.1330798479087503E-2</v>
      </c>
      <c r="T13" s="18">
        <v>1.67464114832536E-2</v>
      </c>
      <c r="U13" s="18">
        <v>1.29310344827586E-2</v>
      </c>
      <c r="V13" s="18">
        <v>3.8499506416584402E-2</v>
      </c>
      <c r="W13" s="18">
        <v>1.4038876889848799E-2</v>
      </c>
      <c r="X13" s="18">
        <v>7.7669902912621399E-3</v>
      </c>
      <c r="Y13" s="18">
        <v>1.34328358208955E-2</v>
      </c>
      <c r="Z13" s="18"/>
      <c r="AA13" s="18">
        <v>5.9594755661501802E-3</v>
      </c>
      <c r="AB13" s="18">
        <v>3.4242761692650302E-2</v>
      </c>
      <c r="AC13" s="18"/>
      <c r="AD13" s="18">
        <v>3.9716312056737597E-2</v>
      </c>
      <c r="AE13" s="18">
        <v>1.9948186528497398E-2</v>
      </c>
      <c r="AF13" s="18"/>
      <c r="AG13" s="18">
        <v>3.7549407114624497E-2</v>
      </c>
      <c r="AH13" s="18">
        <v>1.3868613138686099E-2</v>
      </c>
      <c r="AI13" s="18"/>
      <c r="AJ13" s="18">
        <v>1.55546459271388E-2</v>
      </c>
      <c r="AK13" s="18">
        <v>3.3604527767951899E-2</v>
      </c>
      <c r="AL13" s="18"/>
      <c r="AM13" s="18">
        <v>0.161993769470405</v>
      </c>
      <c r="AN13" s="18">
        <v>3.7539936102236403E-2</v>
      </c>
      <c r="AO13" s="18">
        <v>1.12630732099759E-2</v>
      </c>
      <c r="AP13" s="18">
        <v>5.0209205020920501E-3</v>
      </c>
      <c r="AQ13" s="18"/>
      <c r="AR13" s="18">
        <v>1.06918238993711E-2</v>
      </c>
      <c r="AS13" s="18">
        <v>3.1521739130434802E-2</v>
      </c>
      <c r="AT13" s="18"/>
      <c r="AU13" s="18">
        <v>3.9457459926017298E-2</v>
      </c>
      <c r="AV13" s="18">
        <v>2.2650818569185899E-2</v>
      </c>
      <c r="AW13" s="18"/>
      <c r="AX13" s="18">
        <v>1.6489988221437001E-2</v>
      </c>
      <c r="AY13" s="18">
        <v>2.69169871069894E-2</v>
      </c>
      <c r="AZ13" s="18"/>
      <c r="BA13" s="18">
        <v>1.93370165745856E-2</v>
      </c>
      <c r="BB13" s="18">
        <v>2.5672371638141799E-2</v>
      </c>
      <c r="BC13" s="18"/>
      <c r="BD13" s="18">
        <v>1.78010471204188E-2</v>
      </c>
      <c r="BE13" s="18">
        <v>2.6882966396292E-2</v>
      </c>
      <c r="BF13" s="18"/>
      <c r="BG13" s="18">
        <v>2.3648648648648601E-2</v>
      </c>
      <c r="BH13" s="18">
        <v>2.5331724969843199E-2</v>
      </c>
      <c r="BI13" s="18"/>
      <c r="BJ13" s="18">
        <v>1.1217948717948701E-2</v>
      </c>
      <c r="BK13" s="18">
        <v>2.71201033146793E-2</v>
      </c>
      <c r="BL13" s="18"/>
      <c r="BM13" s="18">
        <v>2.2784810126582299E-2</v>
      </c>
      <c r="BN13" s="18">
        <v>2.54358974358974E-2</v>
      </c>
      <c r="BO13" s="18"/>
      <c r="BP13" s="18">
        <v>8.2781456953642408E-3</v>
      </c>
      <c r="BQ13" s="18">
        <v>2.7432490355765098E-2</v>
      </c>
    </row>
    <row r="14" spans="2:69" x14ac:dyDescent="0.25">
      <c r="B14" s="15"/>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Q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10.7109375" customWidth="1"/>
    <col min="13" max="13" width="2.140625" customWidth="1"/>
    <col min="14" max="17" width="10.7109375" customWidth="1"/>
    <col min="18" max="18" width="2.140625" customWidth="1"/>
    <col min="19" max="25" width="10.7109375" customWidth="1"/>
    <col min="26" max="26" width="2.140625" customWidth="1"/>
    <col min="27" max="28" width="10.7109375" customWidth="1"/>
    <col min="29" max="29" width="2.140625" customWidth="1"/>
    <col min="30" max="31" width="10.7109375" customWidth="1"/>
    <col min="32" max="32" width="2.140625" customWidth="1"/>
    <col min="33" max="34" width="10.7109375" customWidth="1"/>
    <col min="35" max="35" width="2.140625" customWidth="1"/>
    <col min="36" max="37" width="10.7109375" customWidth="1"/>
    <col min="38" max="38" width="2.140625" customWidth="1"/>
    <col min="39"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6" width="10.7109375" customWidth="1"/>
    <col min="67" max="67" width="2.140625" customWidth="1"/>
    <col min="68" max="69" width="10.7109375" customWidth="1"/>
    <col min="70" max="70" width="2.140625" customWidth="1"/>
  </cols>
  <sheetData>
    <row r="2" spans="2:69" ht="39.950000000000003" customHeight="1" x14ac:dyDescent="0.25">
      <c r="D2" s="29" t="s">
        <v>674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9" ht="30" customHeight="1" x14ac:dyDescent="0.25">
      <c r="B5" s="14"/>
      <c r="C5" s="14"/>
      <c r="D5" s="28" t="s">
        <v>48</v>
      </c>
      <c r="E5" s="28"/>
      <c r="F5" s="28"/>
      <c r="G5" s="28"/>
      <c r="H5" s="28"/>
      <c r="I5" s="28"/>
      <c r="J5" s="28"/>
      <c r="K5" s="28"/>
      <c r="L5" s="28"/>
      <c r="M5" s="14"/>
      <c r="N5" s="28" t="s">
        <v>49</v>
      </c>
      <c r="O5" s="28"/>
      <c r="P5" s="28"/>
      <c r="Q5" s="28"/>
      <c r="R5" s="14"/>
      <c r="S5" s="28" t="s">
        <v>50</v>
      </c>
      <c r="T5" s="28"/>
      <c r="U5" s="28"/>
      <c r="V5" s="28"/>
      <c r="W5" s="28"/>
      <c r="X5" s="28"/>
      <c r="Y5" s="28"/>
      <c r="Z5" s="14"/>
      <c r="AA5" s="28" t="s">
        <v>51</v>
      </c>
      <c r="AB5" s="28"/>
      <c r="AC5" s="14"/>
      <c r="AD5" s="28" t="s">
        <v>52</v>
      </c>
      <c r="AE5" s="28"/>
      <c r="AF5" s="14"/>
      <c r="AG5" s="28" t="s">
        <v>53</v>
      </c>
      <c r="AH5" s="28"/>
      <c r="AI5" s="14"/>
      <c r="AJ5" s="28" t="s">
        <v>54</v>
      </c>
      <c r="AK5" s="28"/>
      <c r="AL5" s="14"/>
      <c r="AM5" s="28" t="s">
        <v>55</v>
      </c>
      <c r="AN5" s="28"/>
      <c r="AO5" s="28"/>
      <c r="AP5" s="28"/>
      <c r="AQ5" s="14"/>
      <c r="AR5" s="28" t="s">
        <v>56</v>
      </c>
      <c r="AS5" s="28"/>
      <c r="AT5" s="14"/>
      <c r="AU5" s="28" t="s">
        <v>57</v>
      </c>
      <c r="AV5" s="28"/>
      <c r="AW5" s="14"/>
      <c r="AX5" s="28" t="s">
        <v>58</v>
      </c>
      <c r="AY5" s="28"/>
      <c r="AZ5" s="14"/>
      <c r="BA5" s="28" t="s">
        <v>59</v>
      </c>
      <c r="BB5" s="28"/>
      <c r="BC5" s="14"/>
      <c r="BD5" s="28" t="s">
        <v>60</v>
      </c>
      <c r="BE5" s="28"/>
      <c r="BF5" s="14"/>
      <c r="BG5" s="28" t="s">
        <v>61</v>
      </c>
      <c r="BH5" s="28"/>
      <c r="BI5" s="14"/>
      <c r="BJ5" s="28" t="s">
        <v>62</v>
      </c>
      <c r="BK5" s="28"/>
      <c r="BL5" s="14"/>
      <c r="BM5" s="28" t="s">
        <v>63</v>
      </c>
      <c r="BN5" s="28"/>
      <c r="BO5" s="14"/>
      <c r="BP5" s="28" t="s">
        <v>64</v>
      </c>
      <c r="BQ5" s="28"/>
    </row>
    <row r="6" spans="2:69" ht="60" x14ac:dyDescent="0.25">
      <c r="B6" t="s">
        <v>15</v>
      </c>
      <c r="C6" s="9" t="s">
        <v>16</v>
      </c>
      <c r="D6" s="11" t="s">
        <v>17</v>
      </c>
      <c r="E6" s="11" t="s">
        <v>18</v>
      </c>
      <c r="F6" s="11" t="s">
        <v>19</v>
      </c>
      <c r="G6" s="11" t="s">
        <v>20</v>
      </c>
      <c r="H6" s="11" t="s">
        <v>21</v>
      </c>
      <c r="I6" s="11" t="s">
        <v>22</v>
      </c>
      <c r="J6" s="11" t="s">
        <v>23</v>
      </c>
      <c r="K6" s="11" t="s">
        <v>24</v>
      </c>
      <c r="L6" s="11" t="s">
        <v>25</v>
      </c>
      <c r="N6" s="11" t="s">
        <v>27</v>
      </c>
      <c r="O6" s="11" t="s">
        <v>28</v>
      </c>
      <c r="P6" s="11" t="s">
        <v>29</v>
      </c>
      <c r="Q6" s="11" t="s">
        <v>30</v>
      </c>
      <c r="S6" s="11" t="s">
        <v>31</v>
      </c>
      <c r="T6" s="11" t="s">
        <v>32</v>
      </c>
      <c r="U6" s="11" t="s">
        <v>33</v>
      </c>
      <c r="V6" s="11" t="s">
        <v>34</v>
      </c>
      <c r="W6" s="11" t="s">
        <v>35</v>
      </c>
      <c r="X6" s="11" t="s">
        <v>36</v>
      </c>
      <c r="Y6" s="11" t="s">
        <v>37</v>
      </c>
      <c r="AA6" s="11" t="s">
        <v>38</v>
      </c>
      <c r="AB6" s="11" t="s">
        <v>39</v>
      </c>
      <c r="AD6" s="11" t="s">
        <v>38</v>
      </c>
      <c r="AE6" s="11" t="s">
        <v>39</v>
      </c>
      <c r="AG6" s="11" t="s">
        <v>40</v>
      </c>
      <c r="AH6" s="11" t="s">
        <v>41</v>
      </c>
      <c r="AJ6" s="11" t="s">
        <v>42</v>
      </c>
      <c r="AK6" s="11" t="s">
        <v>43</v>
      </c>
      <c r="AM6" s="11" t="s">
        <v>44</v>
      </c>
      <c r="AN6" s="11" t="s">
        <v>45</v>
      </c>
      <c r="AO6" s="11" t="s">
        <v>46</v>
      </c>
      <c r="AP6" s="11" t="s">
        <v>47</v>
      </c>
      <c r="AR6" s="11" t="s">
        <v>38</v>
      </c>
      <c r="AS6" s="11" t="s">
        <v>39</v>
      </c>
      <c r="AU6" s="11" t="s">
        <v>38</v>
      </c>
      <c r="AV6" s="11" t="s">
        <v>39</v>
      </c>
      <c r="AX6" s="11" t="s">
        <v>38</v>
      </c>
      <c r="AY6" s="11" t="s">
        <v>39</v>
      </c>
      <c r="BA6" s="11" t="s">
        <v>38</v>
      </c>
      <c r="BB6" s="11" t="s">
        <v>39</v>
      </c>
      <c r="BD6" s="11" t="s">
        <v>38</v>
      </c>
      <c r="BE6" s="11" t="s">
        <v>39</v>
      </c>
      <c r="BG6" s="11" t="s">
        <v>38</v>
      </c>
      <c r="BH6" s="11" t="s">
        <v>39</v>
      </c>
      <c r="BJ6" s="11" t="s">
        <v>38</v>
      </c>
      <c r="BK6" s="11" t="s">
        <v>39</v>
      </c>
      <c r="BM6" s="11" t="s">
        <v>38</v>
      </c>
      <c r="BN6" s="11" t="s">
        <v>39</v>
      </c>
      <c r="BP6" s="11" t="s">
        <v>38</v>
      </c>
      <c r="BQ6" s="11" t="s">
        <v>39</v>
      </c>
    </row>
    <row r="7" spans="2:69" ht="30" customHeight="1" x14ac:dyDescent="0.25">
      <c r="B7" s="10" t="s">
        <v>26</v>
      </c>
      <c r="C7" s="10">
        <v>5270</v>
      </c>
      <c r="D7" s="10">
        <v>672</v>
      </c>
      <c r="E7" s="10">
        <v>723</v>
      </c>
      <c r="F7" s="10">
        <v>646</v>
      </c>
      <c r="G7" s="10">
        <v>688</v>
      </c>
      <c r="H7" s="10">
        <v>1318</v>
      </c>
      <c r="I7" s="10">
        <v>793</v>
      </c>
      <c r="J7" s="10">
        <v>198</v>
      </c>
      <c r="K7" s="10">
        <v>119</v>
      </c>
      <c r="L7" s="10">
        <v>113</v>
      </c>
      <c r="M7" s="10"/>
      <c r="N7" s="10">
        <v>830</v>
      </c>
      <c r="O7" s="10">
        <v>630</v>
      </c>
      <c r="P7" s="10">
        <v>1070</v>
      </c>
      <c r="Q7" s="10">
        <v>2740</v>
      </c>
      <c r="R7" s="10"/>
      <c r="S7" s="10">
        <v>526</v>
      </c>
      <c r="T7" s="10">
        <v>418</v>
      </c>
      <c r="U7" s="10">
        <v>464</v>
      </c>
      <c r="V7" s="10">
        <v>1013</v>
      </c>
      <c r="W7" s="10">
        <v>926</v>
      </c>
      <c r="X7" s="10">
        <v>1030</v>
      </c>
      <c r="Y7" s="10">
        <v>670</v>
      </c>
      <c r="Z7" s="10"/>
      <c r="AA7" s="10">
        <v>1678</v>
      </c>
      <c r="AB7" s="10">
        <v>3592</v>
      </c>
      <c r="AC7" s="10"/>
      <c r="AD7" s="10">
        <v>1410</v>
      </c>
      <c r="AE7" s="10">
        <v>3860</v>
      </c>
      <c r="AF7" s="10"/>
      <c r="AG7" s="10">
        <v>2530</v>
      </c>
      <c r="AH7" s="10">
        <v>2740</v>
      </c>
      <c r="AI7" s="10"/>
      <c r="AJ7" s="10">
        <v>2443</v>
      </c>
      <c r="AK7" s="10">
        <v>2827</v>
      </c>
      <c r="AL7" s="10"/>
      <c r="AM7" s="10">
        <v>321</v>
      </c>
      <c r="AN7" s="10">
        <v>1252</v>
      </c>
      <c r="AO7" s="10">
        <v>2486</v>
      </c>
      <c r="AP7" s="10">
        <v>1195</v>
      </c>
      <c r="AQ7" s="10"/>
      <c r="AR7" s="10">
        <v>1590</v>
      </c>
      <c r="AS7" s="10">
        <v>3680</v>
      </c>
      <c r="AT7" s="10"/>
      <c r="AU7" s="10">
        <v>811</v>
      </c>
      <c r="AV7" s="10">
        <v>4459</v>
      </c>
      <c r="AW7" s="10"/>
      <c r="AX7" s="10">
        <v>849</v>
      </c>
      <c r="AY7" s="10">
        <v>4421</v>
      </c>
      <c r="AZ7" s="10"/>
      <c r="BA7" s="10">
        <v>362</v>
      </c>
      <c r="BB7" s="10">
        <v>4908</v>
      </c>
      <c r="BC7" s="10"/>
      <c r="BD7" s="10">
        <v>955</v>
      </c>
      <c r="BE7" s="10">
        <v>4315</v>
      </c>
      <c r="BF7" s="10"/>
      <c r="BG7" s="10">
        <v>296</v>
      </c>
      <c r="BH7" s="10">
        <v>4974</v>
      </c>
      <c r="BI7" s="10"/>
      <c r="BJ7" s="10">
        <v>624</v>
      </c>
      <c r="BK7" s="10">
        <v>4646</v>
      </c>
      <c r="BL7" s="10"/>
      <c r="BM7" s="10">
        <v>395</v>
      </c>
      <c r="BN7" s="10">
        <v>4875</v>
      </c>
      <c r="BO7" s="10"/>
      <c r="BP7" s="10">
        <v>604</v>
      </c>
      <c r="BQ7" s="10">
        <v>4666</v>
      </c>
    </row>
    <row r="8" spans="2:69" x14ac:dyDescent="0.25">
      <c r="B8" s="17" t="s">
        <v>665</v>
      </c>
      <c r="C8" s="16">
        <v>0.16034155597722999</v>
      </c>
      <c r="D8" s="16">
        <v>0.168154761904762</v>
      </c>
      <c r="E8" s="16">
        <v>0.16597510373443999</v>
      </c>
      <c r="F8" s="16">
        <v>0.17492260061919501</v>
      </c>
      <c r="G8" s="16">
        <v>0.25436046511627902</v>
      </c>
      <c r="H8" s="16">
        <v>8.57359635811836E-2</v>
      </c>
      <c r="I8" s="16">
        <v>0.15006305170239601</v>
      </c>
      <c r="J8" s="16">
        <v>0.16666666666666699</v>
      </c>
      <c r="K8" s="16">
        <v>0.36134453781512599</v>
      </c>
      <c r="L8" s="16">
        <v>0.14159292035398199</v>
      </c>
      <c r="M8" s="16"/>
      <c r="N8" s="16">
        <v>7.9518072289156597E-2</v>
      </c>
      <c r="O8" s="16">
        <v>0.106349206349206</v>
      </c>
      <c r="P8" s="16">
        <v>0.16355140186915901</v>
      </c>
      <c r="Q8" s="16">
        <v>0.19598540145985399</v>
      </c>
      <c r="R8" s="16"/>
      <c r="S8" s="16">
        <v>0.14068441064638801</v>
      </c>
      <c r="T8" s="16">
        <v>0.14114832535885199</v>
      </c>
      <c r="U8" s="16">
        <v>0.15086206896551699</v>
      </c>
      <c r="V8" s="16">
        <v>0.10858835143139201</v>
      </c>
      <c r="W8" s="16">
        <v>0.15874730021598299</v>
      </c>
      <c r="X8" s="16">
        <v>0.188349514563107</v>
      </c>
      <c r="Y8" s="16">
        <v>0.27164179104477598</v>
      </c>
      <c r="Z8" s="16"/>
      <c r="AA8" s="16">
        <v>0.22884386174016699</v>
      </c>
      <c r="AB8" s="16">
        <v>0.12834075723830701</v>
      </c>
      <c r="AC8" s="16"/>
      <c r="AD8" s="16">
        <v>0.14113475177304999</v>
      </c>
      <c r="AE8" s="16">
        <v>0.16735751295336801</v>
      </c>
      <c r="AF8" s="16"/>
      <c r="AG8" s="16">
        <v>0.121739130434783</v>
      </c>
      <c r="AH8" s="16">
        <v>0.19598540145985399</v>
      </c>
      <c r="AI8" s="16"/>
      <c r="AJ8" s="16">
        <v>0.21817437576749901</v>
      </c>
      <c r="AK8" s="16">
        <v>0.110364343827379</v>
      </c>
      <c r="AL8" s="16"/>
      <c r="AM8" s="16">
        <v>8.7227414330218106E-2</v>
      </c>
      <c r="AN8" s="16">
        <v>0.11182108626198101</v>
      </c>
      <c r="AO8" s="16">
        <v>0.140788415124698</v>
      </c>
      <c r="AP8" s="16">
        <v>0.26861924686192501</v>
      </c>
      <c r="AQ8" s="16"/>
      <c r="AR8" s="16">
        <v>0.211320754716981</v>
      </c>
      <c r="AS8" s="16">
        <v>0.13831521739130401</v>
      </c>
      <c r="AT8" s="16"/>
      <c r="AU8" s="16">
        <v>0.180024660912454</v>
      </c>
      <c r="AV8" s="16">
        <v>0.15676160574119799</v>
      </c>
      <c r="AW8" s="16"/>
      <c r="AX8" s="16">
        <v>0.246171967020024</v>
      </c>
      <c r="AY8" s="16">
        <v>0.14385885546256499</v>
      </c>
      <c r="AZ8" s="16"/>
      <c r="BA8" s="16">
        <v>0.20994475138121499</v>
      </c>
      <c r="BB8" s="16">
        <v>0.15668296658516701</v>
      </c>
      <c r="BC8" s="16"/>
      <c r="BD8" s="16">
        <v>0.17696335078534001</v>
      </c>
      <c r="BE8" s="16">
        <v>0.156662804171495</v>
      </c>
      <c r="BF8" s="16"/>
      <c r="BG8" s="16">
        <v>0.27027027027027001</v>
      </c>
      <c r="BH8" s="16">
        <v>0.153799758745476</v>
      </c>
      <c r="BI8" s="16"/>
      <c r="BJ8" s="16">
        <v>0.306089743589744</v>
      </c>
      <c r="BK8" s="16">
        <v>0.14076625053809699</v>
      </c>
      <c r="BL8" s="16"/>
      <c r="BM8" s="16">
        <v>0.25569620253164599</v>
      </c>
      <c r="BN8" s="16">
        <v>0.15261538461538501</v>
      </c>
      <c r="BO8" s="16"/>
      <c r="BP8" s="16">
        <v>0.20198675496688701</v>
      </c>
      <c r="BQ8" s="16">
        <v>0.15495070724389201</v>
      </c>
    </row>
    <row r="9" spans="2:69" x14ac:dyDescent="0.25">
      <c r="B9" s="17" t="s">
        <v>666</v>
      </c>
      <c r="C9" s="16">
        <v>0.341935483870968</v>
      </c>
      <c r="D9" s="16">
        <v>0.34523809523809501</v>
      </c>
      <c r="E9" s="16">
        <v>0.28492392807745498</v>
      </c>
      <c r="F9" s="16">
        <v>0.39783281733746101</v>
      </c>
      <c r="G9" s="16">
        <v>0.35174418604651198</v>
      </c>
      <c r="H9" s="16">
        <v>0.32094081942336899</v>
      </c>
      <c r="I9" s="16">
        <v>0.355611601513241</v>
      </c>
      <c r="J9" s="16">
        <v>0.37878787878787901</v>
      </c>
      <c r="K9" s="16">
        <v>0.36134453781512599</v>
      </c>
      <c r="L9" s="16">
        <v>0.37168141592920401</v>
      </c>
      <c r="M9" s="16"/>
      <c r="N9" s="16">
        <v>0.21807228915662699</v>
      </c>
      <c r="O9" s="16">
        <v>0.32063492063492099</v>
      </c>
      <c r="P9" s="16">
        <v>0.36728971962616802</v>
      </c>
      <c r="Q9" s="16">
        <v>0.37445255474452599</v>
      </c>
      <c r="R9" s="16"/>
      <c r="S9" s="16">
        <v>0.26615969581748999</v>
      </c>
      <c r="T9" s="16">
        <v>0.33732057416267902</v>
      </c>
      <c r="U9" s="16">
        <v>0.37715517241379298</v>
      </c>
      <c r="V9" s="16">
        <v>0.30503455083909198</v>
      </c>
      <c r="W9" s="16">
        <v>0.380129589632829</v>
      </c>
      <c r="X9" s="16">
        <v>0.39902912621359199</v>
      </c>
      <c r="Y9" s="16">
        <v>0.34328358208955201</v>
      </c>
      <c r="Z9" s="16"/>
      <c r="AA9" s="16">
        <v>0.40226460071513698</v>
      </c>
      <c r="AB9" s="16">
        <v>0.31375278396436501</v>
      </c>
      <c r="AC9" s="16"/>
      <c r="AD9" s="16">
        <v>0.33049645390070898</v>
      </c>
      <c r="AE9" s="16">
        <v>0.346113989637306</v>
      </c>
      <c r="AF9" s="16"/>
      <c r="AG9" s="16">
        <v>0.30671936758893298</v>
      </c>
      <c r="AH9" s="16">
        <v>0.37445255474452599</v>
      </c>
      <c r="AI9" s="16"/>
      <c r="AJ9" s="16">
        <v>0.36880884158821098</v>
      </c>
      <c r="AK9" s="16">
        <v>0.318712415988681</v>
      </c>
      <c r="AL9" s="16"/>
      <c r="AM9" s="16">
        <v>0.168224299065421</v>
      </c>
      <c r="AN9" s="16">
        <v>0.26837060702875398</v>
      </c>
      <c r="AO9" s="16">
        <v>0.36001609010458602</v>
      </c>
      <c r="AP9" s="16">
        <v>0.42594142259414203</v>
      </c>
      <c r="AQ9" s="16"/>
      <c r="AR9" s="16">
        <v>0.393081761006289</v>
      </c>
      <c r="AS9" s="16">
        <v>0.31983695652173899</v>
      </c>
      <c r="AT9" s="16"/>
      <c r="AU9" s="16">
        <v>0.34895191122071501</v>
      </c>
      <c r="AV9" s="16">
        <v>0.340659340659341</v>
      </c>
      <c r="AW9" s="16"/>
      <c r="AX9" s="16">
        <v>0.31684334511189599</v>
      </c>
      <c r="AY9" s="16">
        <v>0.34675412802533401</v>
      </c>
      <c r="AZ9" s="16"/>
      <c r="BA9" s="16">
        <v>0.301104972375691</v>
      </c>
      <c r="BB9" s="16">
        <v>0.34494702526487397</v>
      </c>
      <c r="BC9" s="16"/>
      <c r="BD9" s="16">
        <v>0.36649214659685903</v>
      </c>
      <c r="BE9" s="16">
        <v>0.33650057937427602</v>
      </c>
      <c r="BF9" s="16"/>
      <c r="BG9" s="16">
        <v>0.337837837837838</v>
      </c>
      <c r="BH9" s="16">
        <v>0.342179332529152</v>
      </c>
      <c r="BI9" s="16"/>
      <c r="BJ9" s="16">
        <v>0.381410256410256</v>
      </c>
      <c r="BK9" s="16">
        <v>0.33663366336633699</v>
      </c>
      <c r="BL9" s="16"/>
      <c r="BM9" s="16">
        <v>0.33924050632911401</v>
      </c>
      <c r="BN9" s="16">
        <v>0.34215384615384598</v>
      </c>
      <c r="BO9" s="16"/>
      <c r="BP9" s="16">
        <v>0.407284768211921</v>
      </c>
      <c r="BQ9" s="16">
        <v>0.33347621088726997</v>
      </c>
    </row>
    <row r="10" spans="2:69" x14ac:dyDescent="0.25">
      <c r="B10" s="17" t="s">
        <v>667</v>
      </c>
      <c r="C10" s="16">
        <v>0.25977229601517998</v>
      </c>
      <c r="D10" s="16">
        <v>0.223214285714286</v>
      </c>
      <c r="E10" s="16">
        <v>0.29045643153527001</v>
      </c>
      <c r="F10" s="16">
        <v>0.25541795665634698</v>
      </c>
      <c r="G10" s="16">
        <v>0.1875</v>
      </c>
      <c r="H10" s="16">
        <v>0.31107738998482498</v>
      </c>
      <c r="I10" s="16">
        <v>0.26607818411097101</v>
      </c>
      <c r="J10" s="16">
        <v>0.22222222222222199</v>
      </c>
      <c r="K10" s="16">
        <v>0.13445378151260501</v>
      </c>
      <c r="L10" s="16">
        <v>0.30088495575221202</v>
      </c>
      <c r="M10" s="16"/>
      <c r="N10" s="16">
        <v>0.35180722891566302</v>
      </c>
      <c r="O10" s="16">
        <v>0.30793650793650801</v>
      </c>
      <c r="P10" s="16">
        <v>0.24953271028037399</v>
      </c>
      <c r="Q10" s="16">
        <v>0.224817518248175</v>
      </c>
      <c r="R10" s="16"/>
      <c r="S10" s="16">
        <v>0.28517110266159701</v>
      </c>
      <c r="T10" s="16">
        <v>0.26794258373205698</v>
      </c>
      <c r="U10" s="16">
        <v>0.25862068965517199</v>
      </c>
      <c r="V10" s="16">
        <v>0.32082922013820298</v>
      </c>
      <c r="W10" s="16">
        <v>0.24406047516198701</v>
      </c>
      <c r="X10" s="16">
        <v>0.21941747572815501</v>
      </c>
      <c r="Y10" s="16">
        <v>0.21194029850746299</v>
      </c>
      <c r="Z10" s="16"/>
      <c r="AA10" s="16">
        <v>0.19904648390941601</v>
      </c>
      <c r="AB10" s="16">
        <v>0.28814031180400901</v>
      </c>
      <c r="AC10" s="16"/>
      <c r="AD10" s="16">
        <v>0.26170212765957401</v>
      </c>
      <c r="AE10" s="16">
        <v>0.25906735751295301</v>
      </c>
      <c r="AF10" s="16"/>
      <c r="AG10" s="16">
        <v>0.297628458498024</v>
      </c>
      <c r="AH10" s="16">
        <v>0.224817518248175</v>
      </c>
      <c r="AI10" s="16"/>
      <c r="AJ10" s="16">
        <v>0.21817437576749901</v>
      </c>
      <c r="AK10" s="16">
        <v>0.29571984435797699</v>
      </c>
      <c r="AL10" s="16"/>
      <c r="AM10" s="16">
        <v>0.289719626168224</v>
      </c>
      <c r="AN10" s="16">
        <v>0.31230031948881798</v>
      </c>
      <c r="AO10" s="16">
        <v>0.27232502011263099</v>
      </c>
      <c r="AP10" s="16">
        <v>0.17238493723849399</v>
      </c>
      <c r="AQ10" s="16"/>
      <c r="AR10" s="16">
        <v>0.22264150943396199</v>
      </c>
      <c r="AS10" s="16">
        <v>0.27581521739130399</v>
      </c>
      <c r="AT10" s="16"/>
      <c r="AU10" s="16">
        <v>0.236744759556104</v>
      </c>
      <c r="AV10" s="16">
        <v>0.26396052926665198</v>
      </c>
      <c r="AW10" s="16"/>
      <c r="AX10" s="16">
        <v>0.244994110718492</v>
      </c>
      <c r="AY10" s="16">
        <v>0.26261026916987101</v>
      </c>
      <c r="AZ10" s="16"/>
      <c r="BA10" s="16">
        <v>0.237569060773481</v>
      </c>
      <c r="BB10" s="16">
        <v>0.26140994295028502</v>
      </c>
      <c r="BC10" s="16"/>
      <c r="BD10" s="16">
        <v>0.23455497382199</v>
      </c>
      <c r="BE10" s="16">
        <v>0.26535341830822701</v>
      </c>
      <c r="BF10" s="16"/>
      <c r="BG10" s="16">
        <v>0.19932432432432401</v>
      </c>
      <c r="BH10" s="16">
        <v>0.26336952151186199</v>
      </c>
      <c r="BI10" s="16"/>
      <c r="BJ10" s="16">
        <v>0.165064102564103</v>
      </c>
      <c r="BK10" s="16">
        <v>0.272492466637968</v>
      </c>
      <c r="BL10" s="16"/>
      <c r="BM10" s="16">
        <v>0.20759493670886101</v>
      </c>
      <c r="BN10" s="16">
        <v>0.26400000000000001</v>
      </c>
      <c r="BO10" s="16"/>
      <c r="BP10" s="16">
        <v>0.223509933774834</v>
      </c>
      <c r="BQ10" s="16">
        <v>0.26446635233604798</v>
      </c>
    </row>
    <row r="11" spans="2:69" x14ac:dyDescent="0.25">
      <c r="B11" s="17" t="s">
        <v>668</v>
      </c>
      <c r="C11" s="16">
        <v>0.149905123339658</v>
      </c>
      <c r="D11" s="16">
        <v>0.16666666666666699</v>
      </c>
      <c r="E11" s="16">
        <v>0.19640387275241999</v>
      </c>
      <c r="F11" s="16">
        <v>0.10216718266253901</v>
      </c>
      <c r="G11" s="16">
        <v>0.123546511627907</v>
      </c>
      <c r="H11" s="16">
        <v>0.160849772382398</v>
      </c>
      <c r="I11" s="16">
        <v>0.14627994955863799</v>
      </c>
      <c r="J11" s="16">
        <v>0.16161616161616199</v>
      </c>
      <c r="K11" s="16">
        <v>8.40336134453782E-2</v>
      </c>
      <c r="L11" s="16">
        <v>0.132743362831858</v>
      </c>
      <c r="M11" s="16"/>
      <c r="N11" s="16">
        <v>0.18433734939759</v>
      </c>
      <c r="O11" s="16">
        <v>0.17142857142857101</v>
      </c>
      <c r="P11" s="16">
        <v>0.137383177570093</v>
      </c>
      <c r="Q11" s="16">
        <v>0.13941605839416099</v>
      </c>
      <c r="R11" s="16"/>
      <c r="S11" s="16">
        <v>0.15209125475285201</v>
      </c>
      <c r="T11" s="16">
        <v>0.150717703349282</v>
      </c>
      <c r="U11" s="16">
        <v>0.15732758620689699</v>
      </c>
      <c r="V11" s="16">
        <v>0.152023692003949</v>
      </c>
      <c r="W11" s="16">
        <v>0.16198704103671699</v>
      </c>
      <c r="X11" s="16">
        <v>0.14466019417475701</v>
      </c>
      <c r="Y11" s="16">
        <v>0.111940298507463</v>
      </c>
      <c r="Z11" s="16"/>
      <c r="AA11" s="16">
        <v>0.122765196662694</v>
      </c>
      <c r="AB11" s="16">
        <v>0.16258351893095799</v>
      </c>
      <c r="AC11" s="16"/>
      <c r="AD11" s="16">
        <v>0.157446808510638</v>
      </c>
      <c r="AE11" s="16">
        <v>0.14715025906735801</v>
      </c>
      <c r="AF11" s="16"/>
      <c r="AG11" s="16">
        <v>0.161264822134387</v>
      </c>
      <c r="AH11" s="16">
        <v>0.13941605839416099</v>
      </c>
      <c r="AI11" s="16"/>
      <c r="AJ11" s="16">
        <v>0.12730249693000401</v>
      </c>
      <c r="AK11" s="16">
        <v>0.16943756632472601</v>
      </c>
      <c r="AL11" s="16"/>
      <c r="AM11" s="16">
        <v>0.15887850467289699</v>
      </c>
      <c r="AN11" s="16">
        <v>0.18690095846645399</v>
      </c>
      <c r="AO11" s="16">
        <v>0.15567176186645201</v>
      </c>
      <c r="AP11" s="16">
        <v>9.8744769874477001E-2</v>
      </c>
      <c r="AQ11" s="16"/>
      <c r="AR11" s="16">
        <v>0.116352201257862</v>
      </c>
      <c r="AS11" s="16">
        <v>0.16440217391304299</v>
      </c>
      <c r="AT11" s="16"/>
      <c r="AU11" s="16">
        <v>0.14056720098643599</v>
      </c>
      <c r="AV11" s="16">
        <v>0.15160349854227401</v>
      </c>
      <c r="AW11" s="16"/>
      <c r="AX11" s="16">
        <v>0.11425206124852801</v>
      </c>
      <c r="AY11" s="16">
        <v>0.156751866093644</v>
      </c>
      <c r="AZ11" s="16"/>
      <c r="BA11" s="16">
        <v>0.16022099447513799</v>
      </c>
      <c r="BB11" s="16">
        <v>0.14914425427872899</v>
      </c>
      <c r="BC11" s="16"/>
      <c r="BD11" s="16">
        <v>0.154973821989529</v>
      </c>
      <c r="BE11" s="16">
        <v>0.14878331402085701</v>
      </c>
      <c r="BF11" s="16"/>
      <c r="BG11" s="16">
        <v>0.141891891891892</v>
      </c>
      <c r="BH11" s="16">
        <v>0.15038198632891001</v>
      </c>
      <c r="BI11" s="16"/>
      <c r="BJ11" s="16">
        <v>0.10096153846153801</v>
      </c>
      <c r="BK11" s="16">
        <v>0.156478691347396</v>
      </c>
      <c r="BL11" s="16"/>
      <c r="BM11" s="16">
        <v>0.124050632911392</v>
      </c>
      <c r="BN11" s="16">
        <v>0.152</v>
      </c>
      <c r="BO11" s="16"/>
      <c r="BP11" s="16">
        <v>0.102649006622517</v>
      </c>
      <c r="BQ11" s="16">
        <v>0.15602228889841399</v>
      </c>
    </row>
    <row r="12" spans="2:69" x14ac:dyDescent="0.25">
      <c r="B12" s="17" t="s">
        <v>669</v>
      </c>
      <c r="C12" s="16">
        <v>5.8823529411764698E-2</v>
      </c>
      <c r="D12" s="16">
        <v>8.1845238095238096E-2</v>
      </c>
      <c r="E12" s="16">
        <v>5.6708160442600297E-2</v>
      </c>
      <c r="F12" s="16">
        <v>4.4891640866873098E-2</v>
      </c>
      <c r="G12" s="16">
        <v>6.8313953488372103E-2</v>
      </c>
      <c r="H12" s="16">
        <v>5.1593323216995397E-2</v>
      </c>
      <c r="I12" s="16">
        <v>6.3051702395964707E-2</v>
      </c>
      <c r="J12" s="16">
        <v>4.5454545454545497E-2</v>
      </c>
      <c r="K12" s="16">
        <v>5.0420168067226899E-2</v>
      </c>
      <c r="L12" s="16">
        <v>4.4247787610619503E-2</v>
      </c>
      <c r="M12" s="16"/>
      <c r="N12" s="16">
        <v>9.0361445783132502E-2</v>
      </c>
      <c r="O12" s="16">
        <v>6.3492063492063502E-2</v>
      </c>
      <c r="P12" s="16">
        <v>5.5140186915887901E-2</v>
      </c>
      <c r="Q12" s="16">
        <v>4.9635036496350399E-2</v>
      </c>
      <c r="R12" s="16"/>
      <c r="S12" s="16">
        <v>9.3155893536121706E-2</v>
      </c>
      <c r="T12" s="16">
        <v>7.8947368421052599E-2</v>
      </c>
      <c r="U12" s="16">
        <v>4.9568965517241402E-2</v>
      </c>
      <c r="V12" s="16">
        <v>6.9101678183613E-2</v>
      </c>
      <c r="W12" s="16">
        <v>3.8876889848812102E-2</v>
      </c>
      <c r="X12" s="16">
        <v>3.6893203883495103E-2</v>
      </c>
      <c r="Y12" s="16">
        <v>4.6268656716417902E-2</v>
      </c>
      <c r="Z12" s="16"/>
      <c r="AA12" s="16">
        <v>3.7544696066746097E-2</v>
      </c>
      <c r="AB12" s="16">
        <v>6.8763919821826294E-2</v>
      </c>
      <c r="AC12" s="16"/>
      <c r="AD12" s="16">
        <v>6.1702127659574502E-2</v>
      </c>
      <c r="AE12" s="16">
        <v>5.7772020725388597E-2</v>
      </c>
      <c r="AF12" s="16"/>
      <c r="AG12" s="16">
        <v>6.87747035573123E-2</v>
      </c>
      <c r="AH12" s="16">
        <v>4.9635036496350399E-2</v>
      </c>
      <c r="AI12" s="16"/>
      <c r="AJ12" s="16">
        <v>4.7482603356528902E-2</v>
      </c>
      <c r="AK12" s="16">
        <v>6.8623983020870194E-2</v>
      </c>
      <c r="AL12" s="16"/>
      <c r="AM12" s="16">
        <v>0.121495327102804</v>
      </c>
      <c r="AN12" s="16">
        <v>7.4281150159744402E-2</v>
      </c>
      <c r="AO12" s="16">
        <v>5.7924376508447298E-2</v>
      </c>
      <c r="AP12" s="16">
        <v>2.8451882845188299E-2</v>
      </c>
      <c r="AQ12" s="16"/>
      <c r="AR12" s="16">
        <v>4.40251572327044E-2</v>
      </c>
      <c r="AS12" s="16">
        <v>6.5217391304347797E-2</v>
      </c>
      <c r="AT12" s="16"/>
      <c r="AU12" s="16">
        <v>4.8088779284833502E-2</v>
      </c>
      <c r="AV12" s="16">
        <v>6.0775958735142403E-2</v>
      </c>
      <c r="AW12" s="16"/>
      <c r="AX12" s="16">
        <v>5.4181389870435803E-2</v>
      </c>
      <c r="AY12" s="16">
        <v>5.97149966071025E-2</v>
      </c>
      <c r="AZ12" s="16"/>
      <c r="BA12" s="16">
        <v>6.6298342541436503E-2</v>
      </c>
      <c r="BB12" s="16">
        <v>5.8272208638956803E-2</v>
      </c>
      <c r="BC12" s="16"/>
      <c r="BD12" s="16">
        <v>4.9214659685863901E-2</v>
      </c>
      <c r="BE12" s="16">
        <v>6.0950173812282703E-2</v>
      </c>
      <c r="BF12" s="16"/>
      <c r="BG12" s="16">
        <v>2.3648648648648601E-2</v>
      </c>
      <c r="BH12" s="16">
        <v>6.0916767189384803E-2</v>
      </c>
      <c r="BI12" s="16"/>
      <c r="BJ12" s="16">
        <v>3.5256410256410298E-2</v>
      </c>
      <c r="BK12" s="16">
        <v>6.1988807576409802E-2</v>
      </c>
      <c r="BL12" s="16"/>
      <c r="BM12" s="16">
        <v>4.8101265822784803E-2</v>
      </c>
      <c r="BN12" s="16">
        <v>5.9692307692307697E-2</v>
      </c>
      <c r="BO12" s="16"/>
      <c r="BP12" s="16">
        <v>5.6291390728476803E-2</v>
      </c>
      <c r="BQ12" s="16">
        <v>5.9151307329618499E-2</v>
      </c>
    </row>
    <row r="13" spans="2:69" x14ac:dyDescent="0.25">
      <c r="B13" s="17" t="s">
        <v>68</v>
      </c>
      <c r="C13" s="18">
        <v>2.9222011385199202E-2</v>
      </c>
      <c r="D13" s="18">
        <v>1.4880952380952399E-2</v>
      </c>
      <c r="E13" s="18">
        <v>5.5325034578146597E-3</v>
      </c>
      <c r="F13" s="18">
        <v>2.4767801857585099E-2</v>
      </c>
      <c r="G13" s="18">
        <v>1.4534883720930199E-2</v>
      </c>
      <c r="H13" s="18">
        <v>6.9802731411229099E-2</v>
      </c>
      <c r="I13" s="18">
        <v>1.8915510718789399E-2</v>
      </c>
      <c r="J13" s="18">
        <v>2.5252525252525301E-2</v>
      </c>
      <c r="K13" s="18">
        <v>8.4033613445378096E-3</v>
      </c>
      <c r="L13" s="18">
        <v>8.8495575221238902E-3</v>
      </c>
      <c r="M13" s="18"/>
      <c r="N13" s="18">
        <v>7.5903614457831295E-2</v>
      </c>
      <c r="O13" s="18">
        <v>3.0158730158730201E-2</v>
      </c>
      <c r="P13" s="18">
        <v>2.7102803738317801E-2</v>
      </c>
      <c r="Q13" s="18">
        <v>1.56934306569343E-2</v>
      </c>
      <c r="R13" s="18"/>
      <c r="S13" s="18">
        <v>6.2737642585551298E-2</v>
      </c>
      <c r="T13" s="18">
        <v>2.39234449760766E-2</v>
      </c>
      <c r="U13" s="18">
        <v>6.4655172413793103E-3</v>
      </c>
      <c r="V13" s="18">
        <v>4.4422507403751199E-2</v>
      </c>
      <c r="W13" s="18">
        <v>1.6198704103671701E-2</v>
      </c>
      <c r="X13" s="18">
        <v>1.1650485436893201E-2</v>
      </c>
      <c r="Y13" s="18">
        <v>1.49253731343284E-2</v>
      </c>
      <c r="Z13" s="18"/>
      <c r="AA13" s="18">
        <v>9.5351609058402908E-3</v>
      </c>
      <c r="AB13" s="18">
        <v>3.8418708240534498E-2</v>
      </c>
      <c r="AC13" s="18"/>
      <c r="AD13" s="18">
        <v>4.75177304964539E-2</v>
      </c>
      <c r="AE13" s="18">
        <v>2.25388601036269E-2</v>
      </c>
      <c r="AF13" s="18"/>
      <c r="AG13" s="18">
        <v>4.3873517786561303E-2</v>
      </c>
      <c r="AH13" s="18">
        <v>1.56934306569343E-2</v>
      </c>
      <c r="AI13" s="18"/>
      <c r="AJ13" s="18">
        <v>2.0057306590257899E-2</v>
      </c>
      <c r="AK13" s="18">
        <v>3.7141846480367897E-2</v>
      </c>
      <c r="AL13" s="18"/>
      <c r="AM13" s="18">
        <v>0.17445482866043599</v>
      </c>
      <c r="AN13" s="18">
        <v>4.6325878594249199E-2</v>
      </c>
      <c r="AO13" s="18">
        <v>1.3274336283185801E-2</v>
      </c>
      <c r="AP13" s="18">
        <v>5.8577405857740596E-3</v>
      </c>
      <c r="AQ13" s="18"/>
      <c r="AR13" s="18">
        <v>1.25786163522013E-2</v>
      </c>
      <c r="AS13" s="18">
        <v>3.6413043478260902E-2</v>
      </c>
      <c r="AT13" s="18"/>
      <c r="AU13" s="18">
        <v>4.5622688039457501E-2</v>
      </c>
      <c r="AV13" s="18">
        <v>2.6239067055393601E-2</v>
      </c>
      <c r="AW13" s="18"/>
      <c r="AX13" s="18">
        <v>2.3557126030624299E-2</v>
      </c>
      <c r="AY13" s="18">
        <v>3.0309884641483799E-2</v>
      </c>
      <c r="AZ13" s="18"/>
      <c r="BA13" s="18">
        <v>2.4861878453038701E-2</v>
      </c>
      <c r="BB13" s="18">
        <v>2.9543602281988601E-2</v>
      </c>
      <c r="BC13" s="18"/>
      <c r="BD13" s="18">
        <v>1.78010471204188E-2</v>
      </c>
      <c r="BE13" s="18">
        <v>3.1749710312862098E-2</v>
      </c>
      <c r="BF13" s="18"/>
      <c r="BG13" s="18">
        <v>2.7027027027027001E-2</v>
      </c>
      <c r="BH13" s="18">
        <v>2.93526336952151E-2</v>
      </c>
      <c r="BI13" s="18"/>
      <c r="BJ13" s="18">
        <v>1.1217948717948701E-2</v>
      </c>
      <c r="BK13" s="18">
        <v>3.1640120533792497E-2</v>
      </c>
      <c r="BL13" s="18"/>
      <c r="BM13" s="18">
        <v>2.53164556962025E-2</v>
      </c>
      <c r="BN13" s="18">
        <v>2.95384615384615E-2</v>
      </c>
      <c r="BO13" s="18"/>
      <c r="BP13" s="18">
        <v>8.2781456953642408E-3</v>
      </c>
      <c r="BQ13" s="18">
        <v>3.1933133304757798E-2</v>
      </c>
    </row>
    <row r="14" spans="2:69" x14ac:dyDescent="0.25">
      <c r="B14" s="15"/>
    </row>
    <row r="15" spans="2:69" x14ac:dyDescent="0.25">
      <c r="B15" t="s">
        <v>71</v>
      </c>
    </row>
    <row r="16" spans="2:69" x14ac:dyDescent="0.25">
      <c r="B16" t="s">
        <v>72</v>
      </c>
    </row>
    <row r="18" spans="2:2" x14ac:dyDescent="0.25">
      <c r="B18" s="8" t="str">
        <f>HYPERLINK("#'Contents'!A1", "Return to Contents")</f>
        <v>Return to Contents</v>
      </c>
    </row>
  </sheetData>
  <mergeCells count="18">
    <mergeCell ref="BM5:BN5"/>
    <mergeCell ref="BP5:BQ5"/>
    <mergeCell ref="D2:BB2"/>
    <mergeCell ref="AX5:AY5"/>
    <mergeCell ref="BA5:BB5"/>
    <mergeCell ref="BD5:BE5"/>
    <mergeCell ref="BG5:BH5"/>
    <mergeCell ref="BJ5:BK5"/>
    <mergeCell ref="AG5:AH5"/>
    <mergeCell ref="AJ5:AK5"/>
    <mergeCell ref="AM5:AP5"/>
    <mergeCell ref="AR5:AS5"/>
    <mergeCell ref="AU5:AV5"/>
    <mergeCell ref="D5:L5"/>
    <mergeCell ref="N5:Q5"/>
    <mergeCell ref="S5:Y5"/>
    <mergeCell ref="AA5:AB5"/>
    <mergeCell ref="AD5:AE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171</vt:i4>
      </vt:variant>
    </vt:vector>
  </HeadingPairs>
  <TitlesOfParts>
    <vt:vector size="17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BridgetDubus</dc:creator>
  <cp:lastModifiedBy>Bridget Dubus</cp:lastModifiedBy>
  <dcterms:created xsi:type="dcterms:W3CDTF">2022-05-09T15:24:06Z</dcterms:created>
  <dcterms:modified xsi:type="dcterms:W3CDTF">2022-05-09T14:37:35Z</dcterms:modified>
</cp:coreProperties>
</file>